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"/>
    </mc:Choice>
  </mc:AlternateContent>
  <xr:revisionPtr revIDLastSave="0" documentId="13_ncr:1_{FA757284-E4E1-4D18-9768-353612B52B32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J82" i="27" l="1"/>
  <c r="K82" i="27" s="1"/>
  <c r="L82" i="27" s="1"/>
  <c r="M82" i="27" s="1"/>
  <c r="N82" i="27" s="1"/>
  <c r="O82" i="27" s="1"/>
  <c r="P82" i="27" s="1"/>
  <c r="Q82" i="27" s="1"/>
  <c r="R82" i="27" s="1"/>
  <c r="H49" i="32"/>
  <c r="H62" i="32"/>
  <c r="I49" i="32" l="1"/>
  <c r="I62" i="32"/>
  <c r="J49" i="32" l="1"/>
  <c r="J62" i="32"/>
  <c r="K62" i="32" l="1"/>
  <c r="K49" i="32"/>
  <c r="L62" i="32" l="1"/>
  <c r="L49" i="32"/>
  <c r="M62" i="32" l="1"/>
  <c r="M49" i="32"/>
  <c r="N62" i="32" l="1"/>
  <c r="N49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<sst xmlns="http://schemas.openxmlformats.org/spreadsheetml/2006/main" count="3363" uniqueCount="816">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</sst>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44" xfId="0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61" fillId="0" borderId="0" xfId="0" applyFont="1"/>
    <xf numFmtId="0" fontId="142" fillId="4" borderId="0" xfId="56825" applyFill="1"/>
    <xf numFmtId="173" fontId="0" fillId="0" borderId="0" xfId="56833" applyNumberFormat="1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topLeftCell="K12" workbookViewId="0">
      <selection activeCell="O48" sqref="O48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B1" t="s">
        <v>465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4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4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420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420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420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420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420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420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420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420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420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420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420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420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420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420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420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420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420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420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420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420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420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420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420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420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420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420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420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420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420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420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420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420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420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420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420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420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420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420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420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420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420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420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420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420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420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420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420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420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420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420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26.297868920750624</v>
      </c>
      <c r="I30" s="62">
        <v>26.191358918268708</v>
      </c>
      <c r="J30" s="62">
        <v>26.579117266372851</v>
      </c>
      <c r="K30" s="62">
        <v>26.935092395239515</v>
      </c>
      <c r="L30" s="62">
        <v>27.518614159467354</v>
      </c>
      <c r="M30" s="62">
        <v>28.057202663733502</v>
      </c>
      <c r="N30" s="62">
        <v>28.758286304447239</v>
      </c>
      <c r="O30" s="62">
        <v>30.193974384291277</v>
      </c>
      <c r="P30" s="62">
        <v>31.572610740231916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9.1760120280203896</v>
      </c>
      <c r="Y30" s="61">
        <v>9.13884791153537</v>
      </c>
      <c r="Z30" s="61">
        <v>9.2741469076970464</v>
      </c>
      <c r="AA30" s="61">
        <v>9.3983559101070959</v>
      </c>
      <c r="AB30" s="61">
        <v>9.6019618655288816</v>
      </c>
      <c r="AC30" s="61">
        <v>9.7898894351807346</v>
      </c>
      <c r="AD30" s="61">
        <v>10.034515794039851</v>
      </c>
      <c r="AE30" s="61">
        <v>10.535464792182413</v>
      </c>
      <c r="AF30" s="61">
        <v>11.016506956568424</v>
      </c>
    </row>
    <row r="31" spans="2:32" s="52" customFormat="1">
      <c r="C31" s="52" t="s">
        <v>158</v>
      </c>
      <c r="D31" s="52" t="s">
        <v>413</v>
      </c>
      <c r="E31" s="62">
        <v>5.0481172027972026</v>
      </c>
      <c r="F31" s="62">
        <v>5.4837822983986326</v>
      </c>
      <c r="G31" s="62">
        <v>6.3551124896014928</v>
      </c>
      <c r="H31" s="62">
        <v>6.7120161494327197</v>
      </c>
      <c r="I31" s="62">
        <v>6.9120979380562346</v>
      </c>
      <c r="J31" s="62">
        <v>7.240570068503267</v>
      </c>
      <c r="K31" s="62">
        <v>7.5692315515447399</v>
      </c>
      <c r="L31" s="62">
        <v>7.9914118656329212</v>
      </c>
      <c r="M31" s="62">
        <v>8.4283623664881819</v>
      </c>
      <c r="N31" s="62">
        <v>8.924418133017145</v>
      </c>
      <c r="O31" s="62">
        <v>9.6468469333891456</v>
      </c>
      <c r="P31" s="62">
        <v>10.36116721964831</v>
      </c>
      <c r="S31" s="52" t="s">
        <v>158</v>
      </c>
      <c r="T31" s="52" t="s">
        <v>413</v>
      </c>
      <c r="U31" s="61">
        <v>2.2121777972027972</v>
      </c>
      <c r="V31" s="61">
        <v>2.3577912765235549</v>
      </c>
      <c r="W31" s="61">
        <v>2.6490182351650708</v>
      </c>
      <c r="X31" s="61">
        <v>2.7977873253482977</v>
      </c>
      <c r="Y31" s="61">
        <v>2.8811879429542602</v>
      </c>
      <c r="Z31" s="61">
        <v>3.0181058440490802</v>
      </c>
      <c r="AA31" s="61">
        <v>3.1551026734833063</v>
      </c>
      <c r="AB31" s="61">
        <v>3.3310812029550072</v>
      </c>
      <c r="AC31" s="61">
        <v>3.5132164281810012</v>
      </c>
      <c r="AD31" s="61">
        <v>3.7199886565788671</v>
      </c>
      <c r="AE31" s="61">
        <v>4.0211205513997976</v>
      </c>
      <c r="AF31" s="61">
        <v>4.3188725529804213</v>
      </c>
    </row>
    <row r="32" spans="2:32" s="52" customFormat="1">
      <c r="C32" s="52" t="s">
        <v>158</v>
      </c>
      <c r="D32" s="52" t="s">
        <v>414</v>
      </c>
      <c r="E32" s="62">
        <v>0.57947635178528634</v>
      </c>
      <c r="F32" s="62">
        <v>0.59930597380836104</v>
      </c>
      <c r="G32" s="62">
        <v>0.63896521785451055</v>
      </c>
      <c r="H32" s="62">
        <v>0.62916593255165698</v>
      </c>
      <c r="I32" s="62">
        <v>0.63720789350078366</v>
      </c>
      <c r="J32" s="62">
        <v>0.64196734510459297</v>
      </c>
      <c r="K32" s="62">
        <v>0.63997286289879263</v>
      </c>
      <c r="L32" s="62">
        <v>0.63771759423991203</v>
      </c>
      <c r="M32" s="62">
        <v>0.63526673952508983</v>
      </c>
      <c r="N32" s="62">
        <v>0.63715386119299433</v>
      </c>
      <c r="O32" s="62">
        <v>0.65482832120789014</v>
      </c>
      <c r="P32" s="62">
        <v>0.67074895457443484</v>
      </c>
      <c r="S32" s="52" t="s">
        <v>158</v>
      </c>
      <c r="T32" s="52" t="s">
        <v>414</v>
      </c>
      <c r="U32" s="61">
        <v>0.24446658590941769</v>
      </c>
      <c r="V32" s="61">
        <v>0.2523226513214416</v>
      </c>
      <c r="W32" s="61">
        <v>0.26803478214548948</v>
      </c>
      <c r="X32" s="61">
        <v>0.26392415260269353</v>
      </c>
      <c r="Y32" s="61">
        <v>0.26729761518060885</v>
      </c>
      <c r="Z32" s="61">
        <v>0.26929412224877525</v>
      </c>
      <c r="AA32" s="61">
        <v>0.26845747169474388</v>
      </c>
      <c r="AB32" s="61">
        <v>0.26751142576490072</v>
      </c>
      <c r="AC32" s="61">
        <v>0.26648333489046577</v>
      </c>
      <c r="AD32" s="61">
        <v>0.26727494956839326</v>
      </c>
      <c r="AE32" s="61">
        <v>0.27468907776701212</v>
      </c>
      <c r="AF32" s="61">
        <v>0.28136750622724738</v>
      </c>
    </row>
    <row r="33" spans="1:110" s="52" customFormat="1">
      <c r="C33" s="52" t="s">
        <v>158</v>
      </c>
      <c r="D33" s="52" t="s">
        <v>415</v>
      </c>
      <c r="E33" s="62">
        <v>0.42523616734143049</v>
      </c>
      <c r="F33" s="62">
        <v>0.43756185335132702</v>
      </c>
      <c r="G33" s="62">
        <v>0.46221322537112014</v>
      </c>
      <c r="H33" s="62">
        <v>0.48454619454619463</v>
      </c>
      <c r="I33" s="62">
        <v>0.4908704453441296</v>
      </c>
      <c r="J33" s="62">
        <v>0.49690122742754328</v>
      </c>
      <c r="K33" s="62">
        <v>0.49376844890002786</v>
      </c>
      <c r="L33" s="62">
        <v>0.49348231690336952</v>
      </c>
      <c r="M33" s="62">
        <v>0.49016612042927832</v>
      </c>
      <c r="N33" s="62">
        <v>0.49246984983827097</v>
      </c>
      <c r="O33" s="62">
        <v>0.50579332947753997</v>
      </c>
      <c r="P33" s="62">
        <v>0.51860323886639692</v>
      </c>
      <c r="S33" s="52" t="s">
        <v>158</v>
      </c>
      <c r="T33" s="52" t="s">
        <v>415</v>
      </c>
      <c r="U33" s="61">
        <v>0.17872244714349977</v>
      </c>
      <c r="V33" s="61">
        <v>0.18488529014844804</v>
      </c>
      <c r="W33" s="61">
        <v>0.19412955465587045</v>
      </c>
      <c r="X33" s="61">
        <v>0.20240537240537243</v>
      </c>
      <c r="Y33" s="61">
        <v>0.20604438446543713</v>
      </c>
      <c r="Z33" s="61">
        <v>0.20654328128012339</v>
      </c>
      <c r="AA33" s="61">
        <v>0.20696881091617936</v>
      </c>
      <c r="AB33" s="61">
        <v>0.20732097337360494</v>
      </c>
      <c r="AC33" s="61">
        <v>0.20471643853222801</v>
      </c>
      <c r="AD33" s="61">
        <v>0.2078051967525652</v>
      </c>
      <c r="AE33" s="61">
        <v>0.21355718355718359</v>
      </c>
      <c r="AF33" s="61">
        <v>0.21631578947368424</v>
      </c>
    </row>
    <row r="34" spans="1:110" s="52" customFormat="1">
      <c r="C34" s="52" t="s">
        <v>158</v>
      </c>
      <c r="D34" s="52" t="s">
        <v>785</v>
      </c>
      <c r="E34" s="62">
        <v>0.95476383265856957</v>
      </c>
      <c r="F34" s="62">
        <v>0.98243814664867302</v>
      </c>
      <c r="G34" s="62">
        <v>1.03778677462888</v>
      </c>
      <c r="H34" s="62">
        <v>1.087929995929996</v>
      </c>
      <c r="I34" s="62">
        <v>1.1021295546558707</v>
      </c>
      <c r="J34" s="62">
        <v>1.1156702011438855</v>
      </c>
      <c r="K34" s="62">
        <v>1.1086363130047341</v>
      </c>
      <c r="L34" s="62">
        <v>1.107993873572821</v>
      </c>
      <c r="M34" s="62">
        <v>1.1005481652850075</v>
      </c>
      <c r="N34" s="62">
        <v>1.1057206263522055</v>
      </c>
      <c r="O34" s="62">
        <v>1.1356352419510316</v>
      </c>
      <c r="P34" s="62">
        <v>1.1643967611336035</v>
      </c>
      <c r="S34" s="52" t="s">
        <v>158</v>
      </c>
      <c r="T34" s="52" t="s">
        <v>785</v>
      </c>
      <c r="U34" s="61">
        <v>0.40127755285650024</v>
      </c>
      <c r="V34" s="61">
        <v>0.41511470985155202</v>
      </c>
      <c r="W34" s="61">
        <v>0.43587044534412961</v>
      </c>
      <c r="X34" s="61">
        <v>0.45445177045177054</v>
      </c>
      <c r="Y34" s="61">
        <v>0.46262228220122964</v>
      </c>
      <c r="Z34" s="61">
        <v>0.46374243300559093</v>
      </c>
      <c r="AA34" s="61">
        <v>0.46469785575048739</v>
      </c>
      <c r="AB34" s="61">
        <v>0.46548855043591886</v>
      </c>
      <c r="AC34" s="61">
        <v>0.45964070432491488</v>
      </c>
      <c r="AD34" s="61">
        <v>0.46657575562838732</v>
      </c>
      <c r="AE34" s="61">
        <v>0.47949043549043552</v>
      </c>
      <c r="AF34" s="61">
        <v>0.48568421052631583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0.30848488891707493</v>
      </c>
      <c r="I35" s="62">
        <v>0.30767187411311769</v>
      </c>
      <c r="J35" s="62">
        <v>0.30479832504567106</v>
      </c>
      <c r="K35" s="62">
        <v>0.29819282434728001</v>
      </c>
      <c r="L35" s="62">
        <v>0.29150675346346511</v>
      </c>
      <c r="M35" s="62">
        <v>0.28871345481266381</v>
      </c>
      <c r="N35" s="62">
        <v>0.29222793829898741</v>
      </c>
      <c r="O35" s="62">
        <v>0.30262432922424332</v>
      </c>
      <c r="P35" s="62">
        <v>0.31229569862767642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0.11763038046120594</v>
      </c>
      <c r="Y35" s="61">
        <v>0.11732036449560775</v>
      </c>
      <c r="Z35" s="61">
        <v>0.11622463280105283</v>
      </c>
      <c r="AA35" s="61">
        <v>0.11370584634439314</v>
      </c>
      <c r="AB35" s="61">
        <v>0.11115633714601823</v>
      </c>
      <c r="AC35" s="61">
        <v>0.11009120626006468</v>
      </c>
      <c r="AD35" s="61">
        <v>0.11143133682876816</v>
      </c>
      <c r="AE35" s="61">
        <v>0.11539565230708652</v>
      </c>
      <c r="AF35" s="61">
        <v>0.11908350511083445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0.31589636636298762</v>
      </c>
      <c r="I36" s="62">
        <v>0.37206316967782327</v>
      </c>
      <c r="J36" s="62">
        <v>0.41152928273152506</v>
      </c>
      <c r="K36" s="62">
        <v>0.44315424843899426</v>
      </c>
      <c r="L36" s="62">
        <v>0.47703455688297314</v>
      </c>
      <c r="M36" s="62">
        <v>0.51568216440207826</v>
      </c>
      <c r="N36" s="62">
        <v>0.56349340276223903</v>
      </c>
      <c r="O36" s="62">
        <v>0.62938043185341397</v>
      </c>
      <c r="P36" s="62">
        <v>0.69545803525756766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0.15165126598392234</v>
      </c>
      <c r="Y36" s="61">
        <v>0.17861506720465964</v>
      </c>
      <c r="Z36" s="61">
        <v>0.19756142634442</v>
      </c>
      <c r="AA36" s="61">
        <v>0.21274351324669516</v>
      </c>
      <c r="AB36" s="61">
        <v>0.2290083146643577</v>
      </c>
      <c r="AC36" s="61">
        <v>0.2475617367090652</v>
      </c>
      <c r="AD36" s="61">
        <v>0.27051431102657397</v>
      </c>
      <c r="AE36" s="61">
        <v>0.30214446710793524</v>
      </c>
      <c r="AF36" s="61">
        <v>0.33386611153454099</v>
      </c>
    </row>
    <row r="37" spans="1:110" s="52" customFormat="1">
      <c r="C37" s="52" t="s">
        <v>158</v>
      </c>
      <c r="D37" s="52" t="s">
        <v>416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416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417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417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418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418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385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385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238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238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241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242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241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239</v>
      </c>
      <c r="C80" t="s">
        <v>235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235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236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236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240</v>
      </c>
      <c r="C84" t="s">
        <v>235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235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236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236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tabSelected="1" topLeftCell="A66" zoomScaleNormal="100" workbookViewId="0">
      <selection activeCell="S100" sqref="S100"/>
    </sheetView>
  </sheetViews>
  <sheetFormatPr defaultRowHeight="14.25"/>
  <cols>
    <col min="1" max="7" width="9.140625" style="118"/>
    <col min="8" max="8" width="13" style="118" customWidth="1"/>
    <col min="9" max="16384" width="9.140625" style="118"/>
  </cols>
  <sheetData>
    <row r="1" spans="2:40" ht="25.5">
      <c r="B1" s="117" t="s">
        <v>493</v>
      </c>
    </row>
    <row r="2" spans="2:40">
      <c r="B2" s="119"/>
    </row>
    <row r="3" spans="2:40">
      <c r="B3" s="119" t="s">
        <v>434</v>
      </c>
      <c r="V3" s="119" t="s">
        <v>436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5" thickBot="1">
      <c r="E5" s="3" t="s">
        <v>7</v>
      </c>
      <c r="F5" s="3" t="s">
        <v>4</v>
      </c>
      <c r="G5" s="5" t="s">
        <v>3</v>
      </c>
      <c r="H5" s="4" t="s">
        <v>546</v>
      </c>
      <c r="I5" s="4" t="s">
        <v>547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546</v>
      </c>
      <c r="AC5" s="4" t="s">
        <v>547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18" t="s">
        <v>494</v>
      </c>
      <c r="C6" s="118" t="s">
        <v>495</v>
      </c>
      <c r="F6" s="118" t="s">
        <v>158</v>
      </c>
      <c r="G6" s="118" t="s">
        <v>496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0">
        <v>0</v>
      </c>
      <c r="P6" s="120">
        <v>0</v>
      </c>
      <c r="Q6" s="120">
        <v>0</v>
      </c>
      <c r="R6" s="120">
        <v>0</v>
      </c>
      <c r="T6" s="122" t="s">
        <v>494</v>
      </c>
      <c r="U6" s="122" t="s">
        <v>495</v>
      </c>
      <c r="Z6" s="118" t="s">
        <v>158</v>
      </c>
      <c r="AA6" s="118" t="s">
        <v>496</v>
      </c>
      <c r="AC6" s="118">
        <v>14.6282</v>
      </c>
      <c r="AD6" s="118">
        <v>14.6282</v>
      </c>
      <c r="AE6" s="120">
        <v>14.6282</v>
      </c>
      <c r="AF6" s="120">
        <v>0</v>
      </c>
      <c r="AG6" s="120">
        <v>0</v>
      </c>
      <c r="AH6" s="120">
        <v>0</v>
      </c>
      <c r="AI6" s="120">
        <v>0</v>
      </c>
      <c r="AJ6" s="120">
        <v>0</v>
      </c>
      <c r="AK6" s="120">
        <v>0</v>
      </c>
      <c r="AL6" s="120">
        <v>0</v>
      </c>
      <c r="AM6" s="120"/>
      <c r="AN6" s="120"/>
    </row>
    <row r="7" spans="2:40">
      <c r="B7" s="118" t="s">
        <v>497</v>
      </c>
      <c r="C7" s="118" t="s">
        <v>498</v>
      </c>
      <c r="F7" s="118" t="s">
        <v>158</v>
      </c>
      <c r="G7" s="118" t="s">
        <v>541</v>
      </c>
      <c r="I7" s="120">
        <v>0.86592000000000002</v>
      </c>
      <c r="J7" s="120">
        <v>0.89215800000000001</v>
      </c>
      <c r="K7" s="120">
        <v>0.91919099999999998</v>
      </c>
      <c r="L7" s="120">
        <v>0.947044</v>
      </c>
      <c r="M7" s="120">
        <v>1.019863</v>
      </c>
      <c r="N7" s="120">
        <v>1.0982799999999999</v>
      </c>
      <c r="O7" s="120">
        <v>1.200121</v>
      </c>
      <c r="P7" s="120">
        <v>1.311404</v>
      </c>
      <c r="Q7" s="120">
        <v>1.4330069999999999</v>
      </c>
      <c r="R7" s="120">
        <v>1.565885</v>
      </c>
      <c r="T7" s="122" t="s">
        <v>497</v>
      </c>
      <c r="U7" s="122" t="s">
        <v>498</v>
      </c>
      <c r="Z7" s="118" t="s">
        <v>158</v>
      </c>
      <c r="AA7" s="118" t="s">
        <v>541</v>
      </c>
      <c r="AC7" s="118">
        <v>0.34638799999999997</v>
      </c>
      <c r="AD7" s="118">
        <v>0.35688399999999998</v>
      </c>
      <c r="AE7" s="120">
        <v>0.36769800000000002</v>
      </c>
      <c r="AF7" s="120">
        <v>0.37884000000000001</v>
      </c>
      <c r="AG7" s="120">
        <v>0.40796900000000003</v>
      </c>
      <c r="AH7" s="120">
        <v>0.43933800000000001</v>
      </c>
      <c r="AI7" s="120">
        <v>0.48007699999999998</v>
      </c>
      <c r="AJ7" s="120">
        <v>0.52459299999999998</v>
      </c>
      <c r="AK7" s="120">
        <v>0.573237</v>
      </c>
      <c r="AL7" s="120">
        <v>0.62639100000000003</v>
      </c>
      <c r="AM7" s="120"/>
      <c r="AN7" s="120"/>
    </row>
    <row r="8" spans="2:40">
      <c r="B8" s="118" t="s">
        <v>497</v>
      </c>
      <c r="C8" s="118" t="s">
        <v>499</v>
      </c>
      <c r="F8" s="118" t="s">
        <v>158</v>
      </c>
      <c r="G8" s="118" t="s">
        <v>542</v>
      </c>
      <c r="I8" s="120">
        <v>0.52800000000000002</v>
      </c>
      <c r="J8" s="120">
        <v>0.54400000000000004</v>
      </c>
      <c r="K8" s="120">
        <v>0.56040000000000001</v>
      </c>
      <c r="L8" s="120">
        <v>0.57740000000000002</v>
      </c>
      <c r="M8" s="120">
        <v>0.62180000000000002</v>
      </c>
      <c r="N8" s="120">
        <v>0.66959999999999997</v>
      </c>
      <c r="O8" s="120">
        <v>0.73170000000000002</v>
      </c>
      <c r="P8" s="120">
        <v>0.79959999999999998</v>
      </c>
      <c r="Q8" s="120">
        <v>0.87370000000000003</v>
      </c>
      <c r="R8" s="120">
        <v>0.95469999999999999</v>
      </c>
      <c r="T8" s="122" t="s">
        <v>497</v>
      </c>
      <c r="U8" s="122" t="s">
        <v>499</v>
      </c>
      <c r="Z8" s="118" t="s">
        <v>158</v>
      </c>
      <c r="AA8" s="118" t="s">
        <v>542</v>
      </c>
      <c r="AC8" s="118">
        <v>0.1547</v>
      </c>
      <c r="AD8" s="118">
        <v>0.15939999999999999</v>
      </c>
      <c r="AE8" s="120">
        <v>0.16420000000000001</v>
      </c>
      <c r="AF8" s="120">
        <v>0.16919999999999999</v>
      </c>
      <c r="AG8" s="120">
        <v>0.1822</v>
      </c>
      <c r="AH8" s="120">
        <v>0.19620000000000001</v>
      </c>
      <c r="AI8" s="120">
        <v>0.21440000000000001</v>
      </c>
      <c r="AJ8" s="120">
        <v>0.23430000000000001</v>
      </c>
      <c r="AK8" s="120">
        <v>0.25600000000000001</v>
      </c>
      <c r="AL8" s="120">
        <v>0.27979999999999999</v>
      </c>
      <c r="AM8" s="120"/>
      <c r="AN8" s="120"/>
    </row>
    <row r="9" spans="2:40">
      <c r="B9" s="118" t="s">
        <v>500</v>
      </c>
      <c r="C9" s="118" t="s">
        <v>586</v>
      </c>
      <c r="F9" s="118" t="s">
        <v>158</v>
      </c>
      <c r="G9" s="118" t="s">
        <v>549</v>
      </c>
      <c r="I9" s="120">
        <v>6.6013999999999999</v>
      </c>
      <c r="J9" s="120">
        <f t="shared" ref="J9:J19" si="0">$I9*H$99</f>
        <v>6.5761100365999994</v>
      </c>
      <c r="K9" s="120">
        <f t="shared" ref="K9:K19" si="1">$I9*I$99</f>
        <v>6.5198661085999996</v>
      </c>
      <c r="L9" s="120">
        <f t="shared" ref="L9:L19" si="2">$I9*J$99</f>
        <v>6.4723888397999998</v>
      </c>
      <c r="M9" s="120">
        <f t="shared" ref="M9:M19" si="3">$I9*K$99</f>
        <v>6.4032193706000005</v>
      </c>
      <c r="N9" s="120">
        <f t="shared" ref="N9:N19" si="4">$I9*L$99</f>
        <v>6.3130508479999996</v>
      </c>
      <c r="O9" s="120">
        <f t="shared" ref="O9:O19" si="5">$I9*M$99</f>
        <v>6.2241563955999997</v>
      </c>
      <c r="P9" s="120">
        <f t="shared" ref="P9:P19" si="6">$I9*N$99</f>
        <v>6.1365096077999999</v>
      </c>
      <c r="Q9" s="120">
        <f t="shared" ref="Q9:Q19" si="7">$I9*O$99</f>
        <v>6.0500972818000003</v>
      </c>
      <c r="R9" s="120">
        <f t="shared" ref="R9:R19" si="8">$I9*P$99</f>
        <v>5.9648996134000001</v>
      </c>
      <c r="T9" s="122" t="s">
        <v>500</v>
      </c>
      <c r="U9" s="122" t="s">
        <v>586</v>
      </c>
      <c r="Z9" s="118" t="s">
        <v>158</v>
      </c>
      <c r="AA9" s="118" t="s">
        <v>549</v>
      </c>
      <c r="AC9" s="118">
        <v>2.7475999999999998</v>
      </c>
      <c r="AD9" s="120">
        <f t="shared" ref="AD9:AD19" si="9">$AC9*H$99</f>
        <v>2.7370739443999996</v>
      </c>
      <c r="AE9" s="120">
        <f t="shared" ref="AE9:AE19" si="10">$AC9*I$99</f>
        <v>2.7136643923999997</v>
      </c>
      <c r="AF9" s="120">
        <f t="shared" ref="AF9:AF19" si="11">$AC9*J$99</f>
        <v>2.6939036532</v>
      </c>
      <c r="AG9" s="120">
        <f t="shared" ref="AG9:AG19" si="12">$AC9*K$99</f>
        <v>2.6651143004</v>
      </c>
      <c r="AH9" s="120">
        <f t="shared" ref="AH9:AH19" si="13">$AC9*L$99</f>
        <v>2.6275848319999997</v>
      </c>
      <c r="AI9" s="120">
        <f t="shared" ref="AI9:AI19" si="14">$AC9*M$99</f>
        <v>2.5905856503999996</v>
      </c>
      <c r="AJ9" s="120">
        <f t="shared" ref="AJ9:AJ19" si="15">$AC9*N$99</f>
        <v>2.5541057651999997</v>
      </c>
      <c r="AK9" s="120">
        <f t="shared" ref="AK9:AK19" si="16">$AC9*O$99</f>
        <v>2.5181396812000001</v>
      </c>
      <c r="AL9" s="120">
        <f t="shared" ref="AL9:AL19" si="17">$AC9*P$99</f>
        <v>2.4826791555999996</v>
      </c>
      <c r="AM9" s="120"/>
      <c r="AN9" s="120"/>
    </row>
    <row r="10" spans="2:40">
      <c r="B10" s="118" t="s">
        <v>500</v>
      </c>
      <c r="C10" s="118" t="s">
        <v>587</v>
      </c>
      <c r="F10" s="118" t="s">
        <v>158</v>
      </c>
      <c r="G10" s="118" t="s">
        <v>550</v>
      </c>
      <c r="I10" s="120">
        <v>1.7650999999999999</v>
      </c>
      <c r="J10" s="120">
        <f t="shared" si="0"/>
        <v>1.7583379018999998</v>
      </c>
      <c r="K10" s="120">
        <f t="shared" si="1"/>
        <v>1.7432992499</v>
      </c>
      <c r="L10" s="120">
        <f t="shared" si="2"/>
        <v>1.7306046506999999</v>
      </c>
      <c r="M10" s="120">
        <f t="shared" si="3"/>
        <v>1.7121099329</v>
      </c>
      <c r="N10" s="120">
        <f t="shared" si="4"/>
        <v>1.6880004319999997</v>
      </c>
      <c r="O10" s="120">
        <f t="shared" si="5"/>
        <v>1.6642315953999998</v>
      </c>
      <c r="P10" s="120">
        <f t="shared" si="6"/>
        <v>1.6407963627</v>
      </c>
      <c r="Q10" s="120">
        <f t="shared" si="7"/>
        <v>1.6176912037</v>
      </c>
      <c r="R10" s="120">
        <f t="shared" si="8"/>
        <v>1.5949108230999998</v>
      </c>
      <c r="T10" s="122" t="s">
        <v>500</v>
      </c>
      <c r="U10" s="122" t="s">
        <v>587</v>
      </c>
      <c r="Z10" s="118" t="s">
        <v>158</v>
      </c>
      <c r="AA10" s="118" t="s">
        <v>550</v>
      </c>
      <c r="AC10" s="118">
        <v>0.73470000000000002</v>
      </c>
      <c r="AD10" s="120">
        <f t="shared" si="9"/>
        <v>0.73188536429999995</v>
      </c>
      <c r="AE10" s="120">
        <f t="shared" si="10"/>
        <v>0.72562572030000005</v>
      </c>
      <c r="AF10" s="120">
        <f t="shared" si="11"/>
        <v>0.72034175789999999</v>
      </c>
      <c r="AG10" s="120">
        <f t="shared" si="12"/>
        <v>0.7126435713</v>
      </c>
      <c r="AH10" s="120">
        <f t="shared" si="13"/>
        <v>0.70260830399999996</v>
      </c>
      <c r="AI10" s="120">
        <f t="shared" si="14"/>
        <v>0.69271483379999998</v>
      </c>
      <c r="AJ10" s="120">
        <f t="shared" si="15"/>
        <v>0.68296022190000005</v>
      </c>
      <c r="AK10" s="120">
        <f t="shared" si="16"/>
        <v>0.67334299890000004</v>
      </c>
      <c r="AL10" s="120">
        <f t="shared" si="17"/>
        <v>0.6638609607</v>
      </c>
      <c r="AM10" s="120"/>
      <c r="AN10" s="120"/>
    </row>
    <row r="11" spans="2:40">
      <c r="B11" s="118" t="s">
        <v>500</v>
      </c>
      <c r="C11" s="118" t="s">
        <v>588</v>
      </c>
      <c r="F11" s="118" t="s">
        <v>158</v>
      </c>
      <c r="G11" s="118" t="s">
        <v>551</v>
      </c>
      <c r="I11" s="120">
        <v>1.4678</v>
      </c>
      <c r="J11" s="120">
        <f t="shared" si="0"/>
        <v>1.4621768581999999</v>
      </c>
      <c r="K11" s="120">
        <f t="shared" si="1"/>
        <v>1.4496712022</v>
      </c>
      <c r="L11" s="120">
        <f t="shared" si="2"/>
        <v>1.4391147846000001</v>
      </c>
      <c r="M11" s="120">
        <f t="shared" si="3"/>
        <v>1.4237351762000001</v>
      </c>
      <c r="N11" s="120">
        <f t="shared" si="4"/>
        <v>1.403686496</v>
      </c>
      <c r="O11" s="120">
        <f t="shared" si="5"/>
        <v>1.3839211011999999</v>
      </c>
      <c r="P11" s="120">
        <f t="shared" si="6"/>
        <v>1.3644331206</v>
      </c>
      <c r="Q11" s="120">
        <f t="shared" si="7"/>
        <v>1.3452196186000001</v>
      </c>
      <c r="R11" s="120">
        <f t="shared" si="8"/>
        <v>1.3262761917999999</v>
      </c>
      <c r="T11" s="122" t="s">
        <v>500</v>
      </c>
      <c r="U11" s="122" t="s">
        <v>588</v>
      </c>
      <c r="Z11" s="118" t="s">
        <v>158</v>
      </c>
      <c r="AA11" s="118" t="s">
        <v>551</v>
      </c>
      <c r="AC11" s="118">
        <v>0.6109</v>
      </c>
      <c r="AD11" s="120">
        <f t="shared" si="9"/>
        <v>0.60855964210000002</v>
      </c>
      <c r="AE11" s="120">
        <f t="shared" si="10"/>
        <v>0.60335477410000005</v>
      </c>
      <c r="AF11" s="120">
        <f t="shared" si="11"/>
        <v>0.59896118129999998</v>
      </c>
      <c r="AG11" s="120">
        <f t="shared" si="12"/>
        <v>0.59256017110000003</v>
      </c>
      <c r="AH11" s="120">
        <f t="shared" si="13"/>
        <v>0.58421588800000002</v>
      </c>
      <c r="AI11" s="120">
        <f t="shared" si="14"/>
        <v>0.57598950859999998</v>
      </c>
      <c r="AJ11" s="120">
        <f t="shared" si="15"/>
        <v>0.56787858930000001</v>
      </c>
      <c r="AK11" s="120">
        <f t="shared" si="16"/>
        <v>0.55988190830000006</v>
      </c>
      <c r="AL11" s="120">
        <f t="shared" si="17"/>
        <v>0.55199763289999992</v>
      </c>
      <c r="AM11" s="120"/>
      <c r="AN11" s="120"/>
    </row>
    <row r="12" spans="2:40">
      <c r="B12" s="118" t="s">
        <v>500</v>
      </c>
      <c r="C12" s="118" t="s">
        <v>589</v>
      </c>
      <c r="F12" s="118" t="s">
        <v>158</v>
      </c>
      <c r="G12" s="118" t="s">
        <v>552</v>
      </c>
      <c r="I12" s="120">
        <v>1.4276</v>
      </c>
      <c r="J12" s="120">
        <f t="shared" si="0"/>
        <v>1.4221308643999999</v>
      </c>
      <c r="K12" s="120">
        <f t="shared" si="1"/>
        <v>1.4099677124000001</v>
      </c>
      <c r="L12" s="120">
        <f t="shared" si="2"/>
        <v>1.3997004131999999</v>
      </c>
      <c r="M12" s="120">
        <f t="shared" si="3"/>
        <v>1.3847420204000001</v>
      </c>
      <c r="N12" s="120">
        <f t="shared" si="4"/>
        <v>1.3652424319999998</v>
      </c>
      <c r="O12" s="120">
        <f t="shared" si="5"/>
        <v>1.3460183703999999</v>
      </c>
      <c r="P12" s="120">
        <f t="shared" si="6"/>
        <v>1.3270641251999999</v>
      </c>
      <c r="Q12" s="120">
        <f t="shared" si="7"/>
        <v>1.3083768412000001</v>
      </c>
      <c r="R12" s="120">
        <f t="shared" si="8"/>
        <v>1.2899522355999999</v>
      </c>
      <c r="T12" s="122" t="s">
        <v>500</v>
      </c>
      <c r="U12" s="122" t="s">
        <v>589</v>
      </c>
      <c r="Z12" s="118" t="s">
        <v>158</v>
      </c>
      <c r="AA12" s="118" t="s">
        <v>552</v>
      </c>
      <c r="AC12" s="118">
        <v>0.59419999999999995</v>
      </c>
      <c r="AD12" s="120">
        <f t="shared" si="9"/>
        <v>0.59192361979999997</v>
      </c>
      <c r="AE12" s="120">
        <f t="shared" si="10"/>
        <v>0.58686103579999993</v>
      </c>
      <c r="AF12" s="120">
        <f t="shared" si="11"/>
        <v>0.58258754940000002</v>
      </c>
      <c r="AG12" s="120">
        <f t="shared" si="12"/>
        <v>0.5763615218</v>
      </c>
      <c r="AH12" s="120">
        <f t="shared" si="13"/>
        <v>0.56824534399999993</v>
      </c>
      <c r="AI12" s="120">
        <f t="shared" si="14"/>
        <v>0.56024384679999994</v>
      </c>
      <c r="AJ12" s="120">
        <f t="shared" si="15"/>
        <v>0.5523546533999999</v>
      </c>
      <c r="AK12" s="120">
        <f t="shared" si="16"/>
        <v>0.54457657540000004</v>
      </c>
      <c r="AL12" s="120">
        <f t="shared" si="17"/>
        <v>0.53690783019999999</v>
      </c>
      <c r="AM12" s="120"/>
      <c r="AN12" s="120"/>
    </row>
    <row r="13" spans="2:40">
      <c r="B13" s="118" t="s">
        <v>500</v>
      </c>
      <c r="C13" s="118" t="s">
        <v>590</v>
      </c>
      <c r="F13" s="118" t="s">
        <v>158</v>
      </c>
      <c r="G13" s="118" t="s">
        <v>553</v>
      </c>
      <c r="I13" s="120">
        <v>0.6946</v>
      </c>
      <c r="J13" s="120">
        <f t="shared" si="0"/>
        <v>0.69193898739999993</v>
      </c>
      <c r="K13" s="120">
        <f t="shared" si="1"/>
        <v>0.68602099539999994</v>
      </c>
      <c r="L13" s="120">
        <f t="shared" si="2"/>
        <v>0.6810254322</v>
      </c>
      <c r="M13" s="120">
        <f t="shared" si="3"/>
        <v>0.67374741339999999</v>
      </c>
      <c r="N13" s="120">
        <f t="shared" si="4"/>
        <v>0.66425987199999992</v>
      </c>
      <c r="O13" s="120">
        <f t="shared" si="5"/>
        <v>0.65490638839999993</v>
      </c>
      <c r="P13" s="120">
        <f t="shared" si="6"/>
        <v>0.64568418419999996</v>
      </c>
      <c r="Q13" s="120">
        <f t="shared" si="7"/>
        <v>0.63659187020000008</v>
      </c>
      <c r="R13" s="120">
        <f t="shared" si="8"/>
        <v>0.62762736259999996</v>
      </c>
      <c r="T13" s="122" t="s">
        <v>500</v>
      </c>
      <c r="U13" s="122" t="s">
        <v>590</v>
      </c>
      <c r="Z13" s="118" t="s">
        <v>158</v>
      </c>
      <c r="AA13" s="118" t="s">
        <v>553</v>
      </c>
      <c r="AC13" s="118">
        <v>0.28910000000000002</v>
      </c>
      <c r="AD13" s="120">
        <f t="shared" si="9"/>
        <v>0.2879924579</v>
      </c>
      <c r="AE13" s="120">
        <f t="shared" si="10"/>
        <v>0.28552932590000002</v>
      </c>
      <c r="AF13" s="120">
        <f t="shared" si="11"/>
        <v>0.28345011870000003</v>
      </c>
      <c r="AG13" s="120">
        <f t="shared" si="12"/>
        <v>0.28042092890000003</v>
      </c>
      <c r="AH13" s="120">
        <f t="shared" si="13"/>
        <v>0.27647211199999999</v>
      </c>
      <c r="AI13" s="120">
        <f t="shared" si="14"/>
        <v>0.27257909140000003</v>
      </c>
      <c r="AJ13" s="120">
        <f t="shared" si="15"/>
        <v>0.2687407107</v>
      </c>
      <c r="AK13" s="120">
        <f t="shared" si="16"/>
        <v>0.26495639170000002</v>
      </c>
      <c r="AL13" s="120">
        <f t="shared" si="17"/>
        <v>0.26122526709999999</v>
      </c>
      <c r="AM13" s="120"/>
      <c r="AN13" s="120"/>
    </row>
    <row r="14" spans="2:40">
      <c r="B14" s="118" t="s">
        <v>500</v>
      </c>
      <c r="C14" s="118" t="s">
        <v>591</v>
      </c>
      <c r="F14" s="118" t="s">
        <v>158</v>
      </c>
      <c r="G14" s="118" t="s">
        <v>554</v>
      </c>
      <c r="I14" s="120">
        <v>36.439300000000003</v>
      </c>
      <c r="J14" s="120">
        <f t="shared" si="0"/>
        <v>36.299701041700004</v>
      </c>
      <c r="K14" s="120">
        <f t="shared" si="1"/>
        <v>35.989238205700005</v>
      </c>
      <c r="L14" s="120">
        <f t="shared" si="2"/>
        <v>35.727166760100005</v>
      </c>
      <c r="M14" s="120">
        <f t="shared" si="3"/>
        <v>35.345355774700003</v>
      </c>
      <c r="N14" s="120">
        <f t="shared" si="4"/>
        <v>34.847631376000002</v>
      </c>
      <c r="O14" s="120">
        <f t="shared" si="5"/>
        <v>34.3569397622</v>
      </c>
      <c r="P14" s="120">
        <f t="shared" si="6"/>
        <v>33.8731351761</v>
      </c>
      <c r="Q14" s="120">
        <f t="shared" si="7"/>
        <v>33.396144739100002</v>
      </c>
      <c r="R14" s="120">
        <f t="shared" si="8"/>
        <v>32.925859133300001</v>
      </c>
      <c r="T14" s="122" t="s">
        <v>500</v>
      </c>
      <c r="U14" s="122" t="s">
        <v>591</v>
      </c>
      <c r="Z14" s="118" t="s">
        <v>158</v>
      </c>
      <c r="AA14" s="118" t="s">
        <v>554</v>
      </c>
      <c r="AC14" s="118">
        <v>15.1668</v>
      </c>
      <c r="AD14" s="120">
        <f t="shared" si="9"/>
        <v>15.108695989199999</v>
      </c>
      <c r="AE14" s="120">
        <f t="shared" si="10"/>
        <v>14.979474853200001</v>
      </c>
      <c r="AF14" s="120">
        <f t="shared" si="11"/>
        <v>14.870395227600001</v>
      </c>
      <c r="AG14" s="120">
        <f t="shared" si="12"/>
        <v>14.711477497200001</v>
      </c>
      <c r="AH14" s="120">
        <f t="shared" si="13"/>
        <v>14.504314175999999</v>
      </c>
      <c r="AI14" s="120">
        <f t="shared" si="14"/>
        <v>14.3000780472</v>
      </c>
      <c r="AJ14" s="120">
        <f t="shared" si="15"/>
        <v>14.0987084436</v>
      </c>
      <c r="AK14" s="120">
        <f t="shared" si="16"/>
        <v>13.900175031600002</v>
      </c>
      <c r="AL14" s="120">
        <f t="shared" si="17"/>
        <v>13.7044323108</v>
      </c>
      <c r="AM14" s="120"/>
      <c r="AN14" s="120"/>
    </row>
    <row r="15" spans="2:40">
      <c r="B15" s="118" t="s">
        <v>500</v>
      </c>
      <c r="C15" s="118" t="s">
        <v>502</v>
      </c>
      <c r="F15" s="118" t="s">
        <v>158</v>
      </c>
      <c r="G15" s="118" t="s">
        <v>544</v>
      </c>
      <c r="I15" s="120">
        <v>0.55989999999999995</v>
      </c>
      <c r="J15" s="120">
        <f t="shared" si="0"/>
        <v>0.55775502309999991</v>
      </c>
      <c r="K15" s="120">
        <f t="shared" si="1"/>
        <v>0.55298467509999993</v>
      </c>
      <c r="L15" s="120">
        <f t="shared" si="2"/>
        <v>0.54895787429999998</v>
      </c>
      <c r="M15" s="120">
        <f t="shared" si="3"/>
        <v>0.54309124209999993</v>
      </c>
      <c r="N15" s="120">
        <f t="shared" si="4"/>
        <v>0.53544356799999993</v>
      </c>
      <c r="O15" s="120">
        <f t="shared" si="5"/>
        <v>0.52790395459999995</v>
      </c>
      <c r="P15" s="120">
        <f t="shared" si="6"/>
        <v>0.52047016229999998</v>
      </c>
      <c r="Q15" s="120">
        <f t="shared" si="7"/>
        <v>0.51314107129999997</v>
      </c>
      <c r="R15" s="120">
        <f t="shared" si="8"/>
        <v>0.50591500189999994</v>
      </c>
      <c r="T15" s="122" t="s">
        <v>500</v>
      </c>
      <c r="U15" s="122" t="s">
        <v>502</v>
      </c>
      <c r="Z15" s="118" t="s">
        <v>158</v>
      </c>
      <c r="AA15" s="118" t="s">
        <v>544</v>
      </c>
      <c r="AC15" s="118">
        <v>0.23300000000000001</v>
      </c>
      <c r="AD15" s="120">
        <f t="shared" si="9"/>
        <v>0.232107377</v>
      </c>
      <c r="AE15" s="120">
        <f t="shared" si="10"/>
        <v>0.23012221700000002</v>
      </c>
      <c r="AF15" s="120">
        <f t="shared" si="11"/>
        <v>0.22844648100000001</v>
      </c>
      <c r="AG15" s="120">
        <f t="shared" si="12"/>
        <v>0.22600510700000001</v>
      </c>
      <c r="AH15" s="120">
        <f t="shared" si="13"/>
        <v>0.22282256</v>
      </c>
      <c r="AI15" s="120">
        <f t="shared" si="14"/>
        <v>0.219684982</v>
      </c>
      <c r="AJ15" s="120">
        <f t="shared" si="15"/>
        <v>0.216591441</v>
      </c>
      <c r="AK15" s="120">
        <f t="shared" si="16"/>
        <v>0.21354147100000001</v>
      </c>
      <c r="AL15" s="120">
        <f t="shared" si="17"/>
        <v>0.210534373</v>
      </c>
      <c r="AM15" s="120"/>
      <c r="AN15" s="120"/>
    </row>
    <row r="16" spans="2:40">
      <c r="B16" s="118" t="s">
        <v>500</v>
      </c>
      <c r="C16" s="118" t="s">
        <v>503</v>
      </c>
      <c r="F16" s="118" t="s">
        <v>158</v>
      </c>
      <c r="G16" s="118" t="s">
        <v>545</v>
      </c>
      <c r="I16" s="120">
        <v>0.66790000000000005</v>
      </c>
      <c r="J16" s="120">
        <f t="shared" si="0"/>
        <v>0.66534127510000007</v>
      </c>
      <c r="K16" s="120">
        <f t="shared" si="1"/>
        <v>0.65965076710000004</v>
      </c>
      <c r="L16" s="120">
        <f t="shared" si="2"/>
        <v>0.65484723030000003</v>
      </c>
      <c r="M16" s="120">
        <f t="shared" si="3"/>
        <v>0.64784897410000009</v>
      </c>
      <c r="N16" s="120">
        <f t="shared" si="4"/>
        <v>0.63872612800000006</v>
      </c>
      <c r="O16" s="120">
        <f t="shared" si="5"/>
        <v>0.62973218660000008</v>
      </c>
      <c r="P16" s="120">
        <f t="shared" si="6"/>
        <v>0.62086447830000002</v>
      </c>
      <c r="Q16" s="120">
        <f t="shared" si="7"/>
        <v>0.61212166730000006</v>
      </c>
      <c r="R16" s="120">
        <f t="shared" si="8"/>
        <v>0.60350174990000005</v>
      </c>
      <c r="T16" s="122" t="s">
        <v>500</v>
      </c>
      <c r="U16" s="122" t="s">
        <v>503</v>
      </c>
      <c r="Z16" s="118" t="s">
        <v>158</v>
      </c>
      <c r="AA16" s="118" t="s">
        <v>545</v>
      </c>
      <c r="AC16" s="118">
        <v>0.27800000000000002</v>
      </c>
      <c r="AD16" s="120">
        <f t="shared" si="9"/>
        <v>0.276934982</v>
      </c>
      <c r="AE16" s="120">
        <f t="shared" si="10"/>
        <v>0.27456642200000003</v>
      </c>
      <c r="AF16" s="120">
        <f t="shared" si="11"/>
        <v>0.27256704600000004</v>
      </c>
      <c r="AG16" s="120">
        <f t="shared" si="12"/>
        <v>0.26965416200000003</v>
      </c>
      <c r="AH16" s="120">
        <f t="shared" si="13"/>
        <v>0.26585696000000003</v>
      </c>
      <c r="AI16" s="120">
        <f t="shared" si="14"/>
        <v>0.26211341199999999</v>
      </c>
      <c r="AJ16" s="120">
        <f t="shared" si="15"/>
        <v>0.25842240599999999</v>
      </c>
      <c r="AK16" s="120">
        <f t="shared" si="16"/>
        <v>0.25478338600000006</v>
      </c>
      <c r="AL16" s="120">
        <f t="shared" si="17"/>
        <v>0.25119551800000001</v>
      </c>
      <c r="AM16" s="120"/>
      <c r="AN16" s="120"/>
    </row>
    <row r="17" spans="2:40">
      <c r="B17" s="118" t="s">
        <v>500</v>
      </c>
      <c r="C17" s="118" t="s">
        <v>592</v>
      </c>
      <c r="F17" s="118" t="s">
        <v>158</v>
      </c>
      <c r="G17" s="118" t="s">
        <v>555</v>
      </c>
      <c r="I17" s="120">
        <v>0.46710000000000002</v>
      </c>
      <c r="J17" s="120">
        <f t="shared" si="0"/>
        <v>0.46531053989999999</v>
      </c>
      <c r="K17" s="120">
        <f t="shared" si="1"/>
        <v>0.46133084790000001</v>
      </c>
      <c r="L17" s="120">
        <f t="shared" si="2"/>
        <v>0.45797146470000005</v>
      </c>
      <c r="M17" s="120">
        <f t="shared" si="3"/>
        <v>0.45307719090000004</v>
      </c>
      <c r="N17" s="120">
        <f t="shared" si="4"/>
        <v>0.44669707199999997</v>
      </c>
      <c r="O17" s="120">
        <f t="shared" si="5"/>
        <v>0.4404071034</v>
      </c>
      <c r="P17" s="120">
        <f t="shared" si="6"/>
        <v>0.43420541670000001</v>
      </c>
      <c r="Q17" s="120">
        <f t="shared" si="7"/>
        <v>0.42809107770000004</v>
      </c>
      <c r="R17" s="120">
        <f t="shared" si="8"/>
        <v>0.4220626851</v>
      </c>
      <c r="T17" s="122" t="s">
        <v>500</v>
      </c>
      <c r="U17" s="122" t="s">
        <v>592</v>
      </c>
      <c r="Z17" s="118" t="s">
        <v>158</v>
      </c>
      <c r="AA17" s="118" t="s">
        <v>555</v>
      </c>
      <c r="AC17" s="118">
        <v>0.19439999999999999</v>
      </c>
      <c r="AD17" s="120">
        <f t="shared" si="9"/>
        <v>0.19365525359999999</v>
      </c>
      <c r="AE17" s="120">
        <f t="shared" si="10"/>
        <v>0.19199896559999999</v>
      </c>
      <c r="AF17" s="120">
        <f t="shared" si="11"/>
        <v>0.1906008408</v>
      </c>
      <c r="AG17" s="120">
        <f t="shared" si="12"/>
        <v>0.18856391759999999</v>
      </c>
      <c r="AH17" s="120">
        <f t="shared" si="13"/>
        <v>0.18590860799999998</v>
      </c>
      <c r="AI17" s="120">
        <f t="shared" si="14"/>
        <v>0.18329081759999999</v>
      </c>
      <c r="AJ17" s="120">
        <f t="shared" si="15"/>
        <v>0.18070976879999998</v>
      </c>
      <c r="AK17" s="120">
        <f t="shared" si="16"/>
        <v>0.17816507279999999</v>
      </c>
      <c r="AL17" s="120">
        <f t="shared" si="17"/>
        <v>0.17565614639999999</v>
      </c>
      <c r="AM17" s="120"/>
      <c r="AN17" s="120"/>
    </row>
    <row r="18" spans="2:40">
      <c r="B18" s="118" t="s">
        <v>500</v>
      </c>
      <c r="C18" s="118" t="s">
        <v>499</v>
      </c>
      <c r="F18" s="118" t="s">
        <v>158</v>
      </c>
      <c r="G18" s="118" t="s">
        <v>543</v>
      </c>
      <c r="I18" s="120">
        <v>0.11849999999999999</v>
      </c>
      <c r="J18" s="120">
        <f t="shared" si="0"/>
        <v>0.11804602649999998</v>
      </c>
      <c r="K18" s="120">
        <f t="shared" si="1"/>
        <v>0.1170364065</v>
      </c>
      <c r="L18" s="120">
        <f t="shared" si="2"/>
        <v>0.1161841545</v>
      </c>
      <c r="M18" s="120">
        <f t="shared" si="3"/>
        <v>0.1149425115</v>
      </c>
      <c r="N18" s="120">
        <f t="shared" si="4"/>
        <v>0.11332391999999999</v>
      </c>
      <c r="O18" s="120">
        <f t="shared" si="5"/>
        <v>0.11172819899999999</v>
      </c>
      <c r="P18" s="120">
        <f t="shared" si="6"/>
        <v>0.1101548745</v>
      </c>
      <c r="Q18" s="120">
        <f t="shared" si="7"/>
        <v>0.10860370950000001</v>
      </c>
      <c r="R18" s="120">
        <f t="shared" si="8"/>
        <v>0.10707434849999999</v>
      </c>
      <c r="T18" s="122" t="s">
        <v>500</v>
      </c>
      <c r="U18" s="122" t="s">
        <v>499</v>
      </c>
      <c r="Z18" s="118" t="s">
        <v>158</v>
      </c>
      <c r="AA18" s="118" t="s">
        <v>543</v>
      </c>
      <c r="AC18" s="118">
        <v>4.9299999999999997E-2</v>
      </c>
      <c r="AD18" s="120">
        <f t="shared" si="9"/>
        <v>4.9111131699999998E-2</v>
      </c>
      <c r="AE18" s="120">
        <f t="shared" si="10"/>
        <v>4.8691095699999999E-2</v>
      </c>
      <c r="AF18" s="120">
        <f t="shared" si="11"/>
        <v>4.8336530099999997E-2</v>
      </c>
      <c r="AG18" s="120">
        <f t="shared" si="12"/>
        <v>4.7819964699999995E-2</v>
      </c>
      <c r="AH18" s="120">
        <f t="shared" si="13"/>
        <v>4.7146575999999996E-2</v>
      </c>
      <c r="AI18" s="120">
        <f t="shared" si="14"/>
        <v>4.6482702199999996E-2</v>
      </c>
      <c r="AJ18" s="120">
        <f t="shared" si="15"/>
        <v>4.5828146099999995E-2</v>
      </c>
      <c r="AK18" s="120">
        <f t="shared" si="16"/>
        <v>4.5182809099999999E-2</v>
      </c>
      <c r="AL18" s="120">
        <f t="shared" si="17"/>
        <v>4.4546543299999998E-2</v>
      </c>
      <c r="AM18" s="120"/>
      <c r="AN18" s="120"/>
    </row>
    <row r="19" spans="2:40">
      <c r="B19" s="118" t="s">
        <v>500</v>
      </c>
      <c r="C19" s="118" t="s">
        <v>593</v>
      </c>
      <c r="F19" s="118" t="s">
        <v>158</v>
      </c>
      <c r="G19" s="118" t="s">
        <v>548</v>
      </c>
      <c r="I19" s="120">
        <v>0.1588</v>
      </c>
      <c r="J19" s="120">
        <f t="shared" si="0"/>
        <v>0.15819163719999998</v>
      </c>
      <c r="K19" s="120">
        <f t="shared" si="1"/>
        <v>0.15683866120000001</v>
      </c>
      <c r="L19" s="120">
        <f t="shared" si="2"/>
        <v>0.1556965716</v>
      </c>
      <c r="M19" s="120">
        <f t="shared" si="3"/>
        <v>0.1540326652</v>
      </c>
      <c r="N19" s="120">
        <f t="shared" si="4"/>
        <v>0.15186361599999998</v>
      </c>
      <c r="O19" s="120">
        <f t="shared" si="5"/>
        <v>0.14972521519999998</v>
      </c>
      <c r="P19" s="120">
        <f t="shared" si="6"/>
        <v>0.1476168276</v>
      </c>
      <c r="Q19" s="120">
        <f t="shared" si="7"/>
        <v>0.14553813560000001</v>
      </c>
      <c r="R19" s="120">
        <f t="shared" si="8"/>
        <v>0.1434886628</v>
      </c>
      <c r="T19" s="122" t="s">
        <v>500</v>
      </c>
      <c r="U19" s="122" t="s">
        <v>593</v>
      </c>
      <c r="Z19" s="118" t="s">
        <v>158</v>
      </c>
      <c r="AA19" s="118" t="s">
        <v>548</v>
      </c>
      <c r="AC19" s="118">
        <v>6.6100000000000006E-2</v>
      </c>
      <c r="AD19" s="140">
        <f t="shared" si="9"/>
        <v>6.5846770900000004E-2</v>
      </c>
      <c r="AE19" s="120">
        <f t="shared" si="10"/>
        <v>6.5283598900000003E-2</v>
      </c>
      <c r="AF19" s="120">
        <f t="shared" si="11"/>
        <v>6.4808207700000009E-2</v>
      </c>
      <c r="AG19" s="120">
        <f t="shared" si="12"/>
        <v>6.4115611900000008E-2</v>
      </c>
      <c r="AH19" s="120">
        <f t="shared" si="13"/>
        <v>6.3212751999999997E-2</v>
      </c>
      <c r="AI19" s="120">
        <f t="shared" si="14"/>
        <v>6.2322649400000006E-2</v>
      </c>
      <c r="AJ19" s="120">
        <f t="shared" si="15"/>
        <v>6.1445039700000002E-2</v>
      </c>
      <c r="AK19" s="120">
        <f t="shared" si="16"/>
        <v>6.0579790700000011E-2</v>
      </c>
      <c r="AL19" s="120">
        <f t="shared" si="17"/>
        <v>5.97267041E-2</v>
      </c>
      <c r="AM19" s="120"/>
      <c r="AN19" s="120"/>
    </row>
    <row r="20" spans="2:40">
      <c r="B20" s="118" t="s">
        <v>504</v>
      </c>
      <c r="C20" s="118" t="s">
        <v>592</v>
      </c>
      <c r="F20" s="118" t="s">
        <v>158</v>
      </c>
      <c r="G20" s="118" t="s">
        <v>557</v>
      </c>
      <c r="I20" s="120">
        <v>7.5357000000000003</v>
      </c>
      <c r="J20" s="120">
        <f t="shared" ref="J20:R25" si="18">$I20*H$104</f>
        <v>7.9734477504662991</v>
      </c>
      <c r="K20" s="120">
        <f t="shared" si="18"/>
        <v>8.4366242060347538</v>
      </c>
      <c r="L20" s="120">
        <f t="shared" si="18"/>
        <v>8.926706516599296</v>
      </c>
      <c r="M20" s="120">
        <f t="shared" si="18"/>
        <v>9.5779596035749233</v>
      </c>
      <c r="N20" s="120">
        <f t="shared" si="18"/>
        <v>10.276725239832485</v>
      </c>
      <c r="O20" s="120">
        <f t="shared" si="18"/>
        <v>11.18066495526349</v>
      </c>
      <c r="P20" s="120">
        <f t="shared" si="18"/>
        <v>12.164115116878889</v>
      </c>
      <c r="Q20" s="120">
        <f t="shared" si="18"/>
        <v>13.234069455504443</v>
      </c>
      <c r="R20" s="120">
        <f t="shared" si="18"/>
        <v>14.398136869823855</v>
      </c>
      <c r="T20" s="122" t="s">
        <v>504</v>
      </c>
      <c r="U20" s="122" t="s">
        <v>592</v>
      </c>
      <c r="Z20" s="118" t="s">
        <v>158</v>
      </c>
      <c r="AA20" s="118" t="s">
        <v>557</v>
      </c>
      <c r="AC20" s="118">
        <v>0.34010000000000001</v>
      </c>
      <c r="AD20" s="118">
        <f t="shared" ref="AD20:AL25" si="19">$AC20*H$104</f>
        <v>0.35985636104589996</v>
      </c>
      <c r="AE20" s="118">
        <f t="shared" si="19"/>
        <v>0.38076036631930937</v>
      </c>
      <c r="AF20" s="118">
        <f t="shared" si="19"/>
        <v>0.4028786823115863</v>
      </c>
      <c r="AG20" s="118">
        <f t="shared" si="19"/>
        <v>0.43227093185448351</v>
      </c>
      <c r="AH20" s="118">
        <f t="shared" si="19"/>
        <v>0.46380751012739729</v>
      </c>
      <c r="AI20" s="118">
        <f t="shared" si="19"/>
        <v>0.50460397193162054</v>
      </c>
      <c r="AJ20" s="118">
        <f t="shared" si="19"/>
        <v>0.54898888640080024</v>
      </c>
      <c r="AK20" s="118">
        <f t="shared" si="19"/>
        <v>0.59727789346936067</v>
      </c>
      <c r="AL20" s="118">
        <f t="shared" si="19"/>
        <v>0.64981439672851793</v>
      </c>
      <c r="AM20" s="120"/>
      <c r="AN20" s="120"/>
    </row>
    <row r="21" spans="2:40">
      <c r="B21" s="118" t="s">
        <v>504</v>
      </c>
      <c r="C21" s="118" t="s">
        <v>594</v>
      </c>
      <c r="F21" s="118" t="s">
        <v>158</v>
      </c>
      <c r="G21" s="118" t="s">
        <v>556</v>
      </c>
      <c r="I21" s="120">
        <v>1.3387</v>
      </c>
      <c r="J21" s="120">
        <f t="shared" si="18"/>
        <v>1.4164648942432998</v>
      </c>
      <c r="K21" s="120">
        <f t="shared" si="18"/>
        <v>1.498747140228343</v>
      </c>
      <c r="L21" s="120">
        <f t="shared" si="18"/>
        <v>1.5858091502808602</v>
      </c>
      <c r="M21" s="120">
        <f t="shared" si="18"/>
        <v>1.7015027829273657</v>
      </c>
      <c r="N21" s="120">
        <f t="shared" si="18"/>
        <v>1.8256369121068707</v>
      </c>
      <c r="O21" s="120">
        <f t="shared" si="18"/>
        <v>1.9862197507346675</v>
      </c>
      <c r="P21" s="120">
        <f t="shared" si="18"/>
        <v>2.1609274396493716</v>
      </c>
      <c r="Q21" s="120">
        <f t="shared" si="18"/>
        <v>2.3510023992573745</v>
      </c>
      <c r="R21" s="120">
        <f t="shared" si="18"/>
        <v>2.5577963331386857</v>
      </c>
      <c r="T21" s="122" t="s">
        <v>504</v>
      </c>
      <c r="U21" s="122" t="s">
        <v>594</v>
      </c>
      <c r="Z21" s="118" t="s">
        <v>158</v>
      </c>
      <c r="AA21" s="118" t="s">
        <v>556</v>
      </c>
      <c r="AC21" s="118">
        <v>7.5399999999999995E-2</v>
      </c>
      <c r="AD21" s="118">
        <f t="shared" si="19"/>
        <v>7.9779975368599987E-2</v>
      </c>
      <c r="AE21" s="118">
        <f t="shared" si="19"/>
        <v>8.441438288878543E-2</v>
      </c>
      <c r="AF21" s="118">
        <f t="shared" si="19"/>
        <v>8.9318002488366965E-2</v>
      </c>
      <c r="AG21" s="118">
        <f t="shared" si="19"/>
        <v>9.5834249520223624E-2</v>
      </c>
      <c r="AH21" s="118">
        <f t="shared" si="19"/>
        <v>0.10282589315967584</v>
      </c>
      <c r="AI21" s="118">
        <f t="shared" si="19"/>
        <v>0.11187044834943895</v>
      </c>
      <c r="AJ21" s="118">
        <f t="shared" si="19"/>
        <v>0.12171056170132412</v>
      </c>
      <c r="AK21" s="118">
        <f t="shared" si="19"/>
        <v>0.13241621043101967</v>
      </c>
      <c r="AL21" s="118">
        <f t="shared" si="19"/>
        <v>0.14406352694304689</v>
      </c>
      <c r="AM21" s="120"/>
      <c r="AN21" s="120"/>
    </row>
    <row r="22" spans="2:40">
      <c r="B22" s="118" t="s">
        <v>504</v>
      </c>
      <c r="C22" s="118" t="s">
        <v>502</v>
      </c>
      <c r="F22" s="118" t="s">
        <v>158</v>
      </c>
      <c r="G22" s="118" t="s">
        <v>507</v>
      </c>
      <c r="I22" s="120">
        <v>0.69099999999999995</v>
      </c>
      <c r="J22" s="120">
        <f t="shared" si="18"/>
        <v>0.73114009256899981</v>
      </c>
      <c r="K22" s="120">
        <f t="shared" si="18"/>
        <v>0.77361191745557989</v>
      </c>
      <c r="L22" s="120">
        <f t="shared" si="18"/>
        <v>0.81855092466129409</v>
      </c>
      <c r="M22" s="120">
        <f t="shared" si="18"/>
        <v>0.8782687853909088</v>
      </c>
      <c r="N22" s="120">
        <f t="shared" si="18"/>
        <v>0.94234339752435026</v>
      </c>
      <c r="O22" s="120">
        <f t="shared" si="18"/>
        <v>1.0252318277117018</v>
      </c>
      <c r="P22" s="120">
        <f t="shared" si="18"/>
        <v>1.1154111158569624</v>
      </c>
      <c r="Q22" s="120">
        <f t="shared" si="18"/>
        <v>1.2135225650906443</v>
      </c>
      <c r="R22" s="120">
        <f t="shared" si="18"/>
        <v>1.3202638875019286</v>
      </c>
      <c r="T22" s="122" t="s">
        <v>504</v>
      </c>
      <c r="U22" s="122" t="s">
        <v>502</v>
      </c>
      <c r="Z22" s="118" t="s">
        <v>158</v>
      </c>
      <c r="AA22" s="118" t="s">
        <v>507</v>
      </c>
      <c r="AC22" s="118">
        <v>0.21659999999999999</v>
      </c>
      <c r="AD22" s="118">
        <f t="shared" si="19"/>
        <v>0.22918226345939996</v>
      </c>
      <c r="AE22" s="118">
        <f t="shared" si="19"/>
        <v>0.24249542882905734</v>
      </c>
      <c r="AF22" s="118">
        <f t="shared" si="19"/>
        <v>0.25658195409788176</v>
      </c>
      <c r="AG22" s="118">
        <f t="shared" si="19"/>
        <v>0.27530104039894482</v>
      </c>
      <c r="AH22" s="118">
        <f t="shared" si="19"/>
        <v>0.29538578857275583</v>
      </c>
      <c r="AI22" s="118">
        <f t="shared" si="19"/>
        <v>0.32136789273857397</v>
      </c>
      <c r="AJ22" s="118">
        <f t="shared" si="19"/>
        <v>0.3496353801658727</v>
      </c>
      <c r="AK22" s="118">
        <f t="shared" si="19"/>
        <v>0.38038927293579389</v>
      </c>
      <c r="AL22" s="118">
        <f t="shared" si="19"/>
        <v>0.41384827501145832</v>
      </c>
      <c r="AM22" s="120"/>
      <c r="AN22" s="120"/>
    </row>
    <row r="23" spans="2:40">
      <c r="B23" s="118" t="s">
        <v>504</v>
      </c>
      <c r="C23" s="118" t="s">
        <v>499</v>
      </c>
      <c r="F23" s="118" t="s">
        <v>158</v>
      </c>
      <c r="G23" s="118" t="s">
        <v>505</v>
      </c>
      <c r="I23" s="120">
        <v>0.43790000000000001</v>
      </c>
      <c r="J23" s="120">
        <f t="shared" si="18"/>
        <v>0.46333754925609993</v>
      </c>
      <c r="K23" s="120">
        <f t="shared" si="18"/>
        <v>0.49025276216179231</v>
      </c>
      <c r="L23" s="120">
        <f t="shared" si="18"/>
        <v>0.51873147599013125</v>
      </c>
      <c r="M23" s="120">
        <f t="shared" si="18"/>
        <v>0.55657583375206798</v>
      </c>
      <c r="N23" s="120">
        <f t="shared" si="18"/>
        <v>0.59718114873504058</v>
      </c>
      <c r="O23" s="120">
        <f t="shared" si="18"/>
        <v>0.64970914233712629</v>
      </c>
      <c r="P23" s="120">
        <f t="shared" si="18"/>
        <v>0.70685749295769007</v>
      </c>
      <c r="Q23" s="120">
        <f t="shared" si="18"/>
        <v>0.76903260673399887</v>
      </c>
      <c r="R23" s="120">
        <f t="shared" si="18"/>
        <v>0.83667663724615704</v>
      </c>
      <c r="T23" s="122" t="s">
        <v>504</v>
      </c>
      <c r="U23" s="122" t="s">
        <v>499</v>
      </c>
      <c r="Z23" s="118" t="s">
        <v>158</v>
      </c>
      <c r="AA23" s="118" t="s">
        <v>505</v>
      </c>
      <c r="AC23" s="118">
        <v>0.13730000000000001</v>
      </c>
      <c r="AD23" s="118">
        <f t="shared" si="19"/>
        <v>0.14527573764069998</v>
      </c>
      <c r="AE23" s="118">
        <f t="shared" si="19"/>
        <v>0.15371478475636924</v>
      </c>
      <c r="AF23" s="118">
        <f t="shared" si="19"/>
        <v>0.16264405492908204</v>
      </c>
      <c r="AG23" s="118">
        <f t="shared" si="19"/>
        <v>0.17450984693801996</v>
      </c>
      <c r="AH23" s="118">
        <f t="shared" si="19"/>
        <v>0.1872413147324071</v>
      </c>
      <c r="AI23" s="118">
        <f t="shared" si="19"/>
        <v>0.20371104188830197</v>
      </c>
      <c r="AJ23" s="118">
        <f t="shared" si="19"/>
        <v>0.22162944458344566</v>
      </c>
      <c r="AK23" s="118">
        <f t="shared" si="19"/>
        <v>0.24112394817213528</v>
      </c>
      <c r="AL23" s="118">
        <f t="shared" si="19"/>
        <v>0.26233318632997799</v>
      </c>
      <c r="AM23" s="120"/>
      <c r="AN23" s="120"/>
    </row>
    <row r="24" spans="2:40">
      <c r="B24" s="118" t="s">
        <v>504</v>
      </c>
      <c r="C24" s="118" t="s">
        <v>503</v>
      </c>
      <c r="F24" s="118" t="s">
        <v>158</v>
      </c>
      <c r="G24" s="118" t="s">
        <v>508</v>
      </c>
      <c r="I24" s="120">
        <v>0.35370000000000001</v>
      </c>
      <c r="J24" s="120">
        <f t="shared" si="18"/>
        <v>0.37424638312829994</v>
      </c>
      <c r="K24" s="120">
        <f t="shared" si="18"/>
        <v>0.39598630275548286</v>
      </c>
      <c r="L24" s="120">
        <f t="shared" si="18"/>
        <v>0.41898909124848011</v>
      </c>
      <c r="M24" s="120">
        <f t="shared" si="18"/>
        <v>0.44955668508359548</v>
      </c>
      <c r="N24" s="120">
        <f t="shared" si="18"/>
        <v>0.48235435557794892</v>
      </c>
      <c r="O24" s="120">
        <f t="shared" si="18"/>
        <v>0.52478219603708964</v>
      </c>
      <c r="P24" s="120">
        <f t="shared" si="18"/>
        <v>0.570941985063108</v>
      </c>
      <c r="Q24" s="120">
        <f t="shared" si="18"/>
        <v>0.62116198447548621</v>
      </c>
      <c r="R24" s="120">
        <f t="shared" si="18"/>
        <v>0.67579932997023462</v>
      </c>
      <c r="T24" s="122" t="s">
        <v>504</v>
      </c>
      <c r="U24" s="122" t="s">
        <v>503</v>
      </c>
      <c r="Z24" s="118" t="s">
        <v>158</v>
      </c>
      <c r="AA24" s="118" t="s">
        <v>508</v>
      </c>
      <c r="AC24" s="118">
        <v>0.1109</v>
      </c>
      <c r="AD24" s="118">
        <f t="shared" si="19"/>
        <v>0.11734216536309998</v>
      </c>
      <c r="AE24" s="118">
        <f t="shared" si="19"/>
        <v>0.12415855520379714</v>
      </c>
      <c r="AF24" s="118">
        <f t="shared" si="19"/>
        <v>0.13137090816922939</v>
      </c>
      <c r="AG24" s="118">
        <f t="shared" si="19"/>
        <v>0.14095514949327323</v>
      </c>
      <c r="AH24" s="118">
        <f t="shared" si="19"/>
        <v>0.15123861474015984</v>
      </c>
      <c r="AI24" s="118">
        <f t="shared" si="19"/>
        <v>0.16454154803650903</v>
      </c>
      <c r="AJ24" s="118">
        <f t="shared" si="19"/>
        <v>0.17901460600367169</v>
      </c>
      <c r="AK24" s="118">
        <f t="shared" si="19"/>
        <v>0.19476071268965625</v>
      </c>
      <c r="AL24" s="118">
        <f t="shared" si="19"/>
        <v>0.2118918453313515</v>
      </c>
      <c r="AM24" s="120"/>
      <c r="AN24" s="120"/>
    </row>
    <row r="25" spans="2:40">
      <c r="B25" s="118" t="s">
        <v>504</v>
      </c>
      <c r="C25" s="118" t="s">
        <v>501</v>
      </c>
      <c r="F25" s="118" t="s">
        <v>158</v>
      </c>
      <c r="G25" s="118" t="s">
        <v>506</v>
      </c>
      <c r="I25" s="120">
        <v>6.4000000000000001E-2</v>
      </c>
      <c r="J25" s="120">
        <f t="shared" si="18"/>
        <v>6.7717750975999996E-2</v>
      </c>
      <c r="K25" s="120">
        <f t="shared" si="18"/>
        <v>7.1651465581992937E-2</v>
      </c>
      <c r="L25" s="120">
        <f t="shared" si="18"/>
        <v>7.5813689114794247E-2</v>
      </c>
      <c r="M25" s="120">
        <f t="shared" si="18"/>
        <v>8.1344721078173907E-2</v>
      </c>
      <c r="N25" s="120">
        <f t="shared" si="18"/>
        <v>8.727927270847817E-2</v>
      </c>
      <c r="O25" s="120">
        <f t="shared" si="18"/>
        <v>9.4956348731619275E-2</v>
      </c>
      <c r="P25" s="120">
        <f t="shared" si="18"/>
        <v>0.10330869958733083</v>
      </c>
      <c r="Q25" s="120">
        <f t="shared" si="18"/>
        <v>0.11239572238176736</v>
      </c>
      <c r="R25" s="120">
        <f t="shared" si="18"/>
        <v>0.1222820387845491</v>
      </c>
      <c r="T25" s="122" t="s">
        <v>504</v>
      </c>
      <c r="U25" s="122" t="s">
        <v>501</v>
      </c>
      <c r="Z25" s="118" t="s">
        <v>158</v>
      </c>
      <c r="AA25" s="118" t="s">
        <v>506</v>
      </c>
      <c r="AC25" s="118">
        <v>2.01E-2</v>
      </c>
      <c r="AD25" s="118">
        <f t="shared" si="19"/>
        <v>2.1267606165899997E-2</v>
      </c>
      <c r="AE25" s="118">
        <f t="shared" si="19"/>
        <v>2.2503038409344658E-2</v>
      </c>
      <c r="AF25" s="118">
        <f t="shared" si="19"/>
        <v>2.3810236737615068E-2</v>
      </c>
      <c r="AG25" s="118">
        <f t="shared" si="19"/>
        <v>2.5547326463613993E-2</v>
      </c>
      <c r="AH25" s="118">
        <f t="shared" si="19"/>
        <v>2.7411146585006426E-2</v>
      </c>
      <c r="AI25" s="118">
        <f t="shared" si="19"/>
        <v>2.9822228273524178E-2</v>
      </c>
      <c r="AJ25" s="118">
        <f t="shared" si="19"/>
        <v>3.2445388464146088E-2</v>
      </c>
      <c r="AK25" s="118">
        <f t="shared" si="19"/>
        <v>3.529928156052381E-2</v>
      </c>
      <c r="AL25" s="118">
        <f t="shared" si="19"/>
        <v>3.8404202805772454E-2</v>
      </c>
      <c r="AM25" s="120"/>
      <c r="AN25" s="120"/>
    </row>
    <row r="26" spans="2:40">
      <c r="B26" s="118" t="s">
        <v>509</v>
      </c>
      <c r="C26" s="118" t="s">
        <v>595</v>
      </c>
      <c r="F26" s="118" t="s">
        <v>158</v>
      </c>
      <c r="G26" s="118" t="s">
        <v>558</v>
      </c>
      <c r="I26" s="120">
        <v>18.5</v>
      </c>
      <c r="J26" s="120">
        <v>18.5</v>
      </c>
      <c r="K26" s="120">
        <v>18.5</v>
      </c>
      <c r="L26" s="120">
        <v>18.5</v>
      </c>
      <c r="M26" s="120">
        <v>18.5</v>
      </c>
      <c r="N26" s="120">
        <v>18.5</v>
      </c>
      <c r="O26" s="120">
        <v>18.5</v>
      </c>
      <c r="P26" s="120">
        <v>18.5</v>
      </c>
      <c r="Q26" s="120">
        <v>18.5</v>
      </c>
      <c r="R26" s="120">
        <v>18.5</v>
      </c>
      <c r="T26" s="122" t="s">
        <v>509</v>
      </c>
      <c r="U26" s="122" t="s">
        <v>595</v>
      </c>
      <c r="Z26" s="118" t="s">
        <v>158</v>
      </c>
      <c r="AA26" s="118" t="s">
        <v>558</v>
      </c>
      <c r="AC26" s="118">
        <v>0</v>
      </c>
      <c r="AD26" s="118">
        <v>0</v>
      </c>
      <c r="AE26" s="120">
        <v>0</v>
      </c>
      <c r="AF26" s="120">
        <v>0</v>
      </c>
      <c r="AG26" s="120">
        <v>0</v>
      </c>
      <c r="AH26" s="120">
        <v>0</v>
      </c>
      <c r="AI26" s="120">
        <v>0</v>
      </c>
      <c r="AJ26" s="120">
        <v>0</v>
      </c>
      <c r="AK26" s="120">
        <v>0</v>
      </c>
      <c r="AL26" s="120">
        <v>0</v>
      </c>
      <c r="AM26" s="120"/>
      <c r="AN26" s="120"/>
    </row>
    <row r="27" spans="2:40">
      <c r="B27" s="118" t="s">
        <v>509</v>
      </c>
      <c r="C27" s="118" t="s">
        <v>495</v>
      </c>
      <c r="F27" s="118" t="s">
        <v>158</v>
      </c>
      <c r="G27" s="118" t="s">
        <v>510</v>
      </c>
      <c r="I27" s="120">
        <v>2.2187000000000001</v>
      </c>
      <c r="J27" s="120">
        <v>2.2187000000000001</v>
      </c>
      <c r="K27" s="120">
        <v>2.2187000000000001</v>
      </c>
      <c r="L27" s="120">
        <v>2.2187000000000001</v>
      </c>
      <c r="M27" s="120">
        <v>2.2187000000000001</v>
      </c>
      <c r="N27" s="120">
        <v>2.2187000000000001</v>
      </c>
      <c r="O27" s="120">
        <v>2.2187000000000001</v>
      </c>
      <c r="P27" s="120">
        <v>2.2187000000000001</v>
      </c>
      <c r="Q27" s="120">
        <v>2.2187000000000001</v>
      </c>
      <c r="R27" s="120">
        <v>2.2187000000000001</v>
      </c>
      <c r="T27" s="122" t="s">
        <v>509</v>
      </c>
      <c r="U27" s="122" t="s">
        <v>495</v>
      </c>
      <c r="Z27" s="118" t="s">
        <v>158</v>
      </c>
      <c r="AA27" s="118" t="s">
        <v>510</v>
      </c>
      <c r="AC27" s="118">
        <v>0</v>
      </c>
      <c r="AD27" s="118">
        <v>0</v>
      </c>
      <c r="AE27" s="120">
        <v>0</v>
      </c>
      <c r="AF27" s="120">
        <v>0</v>
      </c>
      <c r="AG27" s="120">
        <v>0</v>
      </c>
      <c r="AH27" s="120">
        <v>0</v>
      </c>
      <c r="AI27" s="120">
        <v>0</v>
      </c>
      <c r="AJ27" s="120">
        <v>0</v>
      </c>
      <c r="AK27" s="120">
        <v>0</v>
      </c>
      <c r="AL27" s="120">
        <v>0</v>
      </c>
      <c r="AM27" s="120"/>
      <c r="AN27" s="120"/>
    </row>
    <row r="28" spans="2:40">
      <c r="B28" s="118" t="s">
        <v>509</v>
      </c>
      <c r="C28" s="118" t="s">
        <v>499</v>
      </c>
      <c r="F28" s="118" t="s">
        <v>158</v>
      </c>
      <c r="G28" s="118" t="s">
        <v>559</v>
      </c>
      <c r="I28" s="120">
        <v>0.60580000000000001</v>
      </c>
      <c r="J28" s="120">
        <v>0.60580000000000001</v>
      </c>
      <c r="K28" s="120">
        <v>0.60580000000000001</v>
      </c>
      <c r="L28" s="120">
        <v>0.60580000000000001</v>
      </c>
      <c r="M28" s="120">
        <v>0.60580000000000001</v>
      </c>
      <c r="N28" s="120">
        <v>0.60580000000000001</v>
      </c>
      <c r="O28" s="120">
        <v>0.60580000000000001</v>
      </c>
      <c r="P28" s="120">
        <v>0.60580000000000001</v>
      </c>
      <c r="Q28" s="120">
        <v>0.60580000000000001</v>
      </c>
      <c r="R28" s="120">
        <v>0.60580000000000001</v>
      </c>
      <c r="T28" s="122" t="s">
        <v>509</v>
      </c>
      <c r="U28" s="122" t="s">
        <v>499</v>
      </c>
      <c r="Z28" s="118" t="s">
        <v>158</v>
      </c>
      <c r="AA28" s="118" t="s">
        <v>559</v>
      </c>
      <c r="AC28" s="118">
        <v>0</v>
      </c>
      <c r="AD28" s="118">
        <v>0</v>
      </c>
      <c r="AE28" s="120">
        <v>0</v>
      </c>
      <c r="AF28" s="120">
        <v>0</v>
      </c>
      <c r="AG28" s="120">
        <v>0</v>
      </c>
      <c r="AH28" s="120">
        <v>0</v>
      </c>
      <c r="AI28" s="120">
        <v>0</v>
      </c>
      <c r="AJ28" s="120">
        <v>0</v>
      </c>
      <c r="AK28" s="120">
        <v>0</v>
      </c>
      <c r="AL28" s="120">
        <v>0</v>
      </c>
      <c r="AM28" s="120"/>
      <c r="AN28" s="120"/>
    </row>
    <row r="29" spans="2:40">
      <c r="B29" s="118" t="s">
        <v>511</v>
      </c>
      <c r="C29" s="118" t="s">
        <v>592</v>
      </c>
      <c r="F29" s="118" t="s">
        <v>158</v>
      </c>
      <c r="G29" s="118" t="s">
        <v>560</v>
      </c>
      <c r="I29" s="120">
        <v>1.9489000000000001</v>
      </c>
      <c r="J29" s="120">
        <f t="shared" ref="J29:R32" si="20">$I29*H$101</f>
        <v>1.9163787057000001</v>
      </c>
      <c r="K29" s="120">
        <f t="shared" si="20"/>
        <v>1.9544251314999999</v>
      </c>
      <c r="L29" s="120">
        <f t="shared" si="20"/>
        <v>1.8933621967000001</v>
      </c>
      <c r="M29" s="120">
        <f t="shared" si="20"/>
        <v>1.834207235</v>
      </c>
      <c r="N29" s="120">
        <f t="shared" si="20"/>
        <v>1.751885699</v>
      </c>
      <c r="O29" s="120">
        <f t="shared" si="20"/>
        <v>1.6496327627</v>
      </c>
      <c r="P29" s="120">
        <f t="shared" si="20"/>
        <v>1.5533493071000002</v>
      </c>
      <c r="Q29" s="120">
        <f t="shared" si="20"/>
        <v>1.4626845302</v>
      </c>
      <c r="R29" s="120">
        <f t="shared" si="20"/>
        <v>1.3773129657000001</v>
      </c>
      <c r="T29" s="122" t="s">
        <v>511</v>
      </c>
      <c r="U29" s="122" t="s">
        <v>592</v>
      </c>
      <c r="Z29" s="118" t="s">
        <v>158</v>
      </c>
      <c r="AA29" s="118" t="s">
        <v>560</v>
      </c>
      <c r="AC29" s="118">
        <v>0.81120000000000003</v>
      </c>
      <c r="AD29" s="118">
        <f t="shared" ref="AD29:AL32" si="21">$AC29*H$101</f>
        <v>0.79766350559999999</v>
      </c>
      <c r="AE29" s="118">
        <f t="shared" si="21"/>
        <v>0.81349975200000002</v>
      </c>
      <c r="AF29" s="118">
        <f t="shared" si="21"/>
        <v>0.78808323359999999</v>
      </c>
      <c r="AG29" s="118">
        <f t="shared" si="21"/>
        <v>0.76346088000000012</v>
      </c>
      <c r="AH29" s="118">
        <f t="shared" si="21"/>
        <v>0.72919579200000006</v>
      </c>
      <c r="AI29" s="118">
        <f t="shared" si="21"/>
        <v>0.68663456160000003</v>
      </c>
      <c r="AJ29" s="118">
        <f t="shared" si="21"/>
        <v>0.64655803680000001</v>
      </c>
      <c r="AK29" s="118">
        <f t="shared" si="21"/>
        <v>0.60882020160000005</v>
      </c>
      <c r="AL29" s="118">
        <f t="shared" si="21"/>
        <v>0.57328558560000009</v>
      </c>
      <c r="AM29" s="120"/>
      <c r="AN29" s="120"/>
    </row>
    <row r="30" spans="2:40">
      <c r="B30" s="118" t="s">
        <v>511</v>
      </c>
      <c r="C30" s="118" t="s">
        <v>501</v>
      </c>
      <c r="F30" s="118" t="s">
        <v>158</v>
      </c>
      <c r="G30" s="118" t="s">
        <v>561</v>
      </c>
      <c r="I30" s="120">
        <v>3.2399999999999998E-2</v>
      </c>
      <c r="J30" s="120">
        <f t="shared" si="20"/>
        <v>3.1859341199999995E-2</v>
      </c>
      <c r="K30" s="120">
        <f t="shared" si="20"/>
        <v>3.2491853999999994E-2</v>
      </c>
      <c r="L30" s="120">
        <f t="shared" si="20"/>
        <v>3.1476697200000001E-2</v>
      </c>
      <c r="M30" s="120">
        <f t="shared" si="20"/>
        <v>3.0493260000000001E-2</v>
      </c>
      <c r="N30" s="120">
        <f t="shared" si="20"/>
        <v>2.9124683999999998E-2</v>
      </c>
      <c r="O30" s="120">
        <f t="shared" si="20"/>
        <v>2.7424753199999995E-2</v>
      </c>
      <c r="P30" s="120">
        <f t="shared" si="20"/>
        <v>2.5824063599999999E-2</v>
      </c>
      <c r="Q30" s="120">
        <f t="shared" si="20"/>
        <v>2.4316783200000001E-2</v>
      </c>
      <c r="R30" s="120">
        <f t="shared" si="20"/>
        <v>2.28975012E-2</v>
      </c>
      <c r="T30" s="122" t="s">
        <v>511</v>
      </c>
      <c r="U30" s="122" t="s">
        <v>501</v>
      </c>
      <c r="Z30" s="118" t="s">
        <v>158</v>
      </c>
      <c r="AA30" s="118" t="s">
        <v>561</v>
      </c>
      <c r="AC30" s="118">
        <v>1.35E-2</v>
      </c>
      <c r="AD30" s="118">
        <f t="shared" si="21"/>
        <v>1.3274725499999999E-2</v>
      </c>
      <c r="AE30" s="118">
        <f t="shared" si="21"/>
        <v>1.3538272499999999E-2</v>
      </c>
      <c r="AF30" s="118">
        <f t="shared" si="21"/>
        <v>1.31152905E-2</v>
      </c>
      <c r="AG30" s="118">
        <f t="shared" si="21"/>
        <v>1.2705525E-2</v>
      </c>
      <c r="AH30" s="118">
        <f t="shared" si="21"/>
        <v>1.2135284999999999E-2</v>
      </c>
      <c r="AI30" s="118">
        <f t="shared" si="21"/>
        <v>1.14269805E-2</v>
      </c>
      <c r="AJ30" s="118">
        <f t="shared" si="21"/>
        <v>1.07600265E-2</v>
      </c>
      <c r="AK30" s="118">
        <f t="shared" si="21"/>
        <v>1.0131993000000001E-2</v>
      </c>
      <c r="AL30" s="118">
        <f t="shared" si="21"/>
        <v>9.5406255000000002E-3</v>
      </c>
      <c r="AM30" s="120"/>
      <c r="AN30" s="120"/>
    </row>
    <row r="31" spans="2:40">
      <c r="B31" s="118" t="s">
        <v>511</v>
      </c>
      <c r="C31" s="118" t="s">
        <v>503</v>
      </c>
      <c r="F31" s="118" t="s">
        <v>158</v>
      </c>
      <c r="G31" s="118" t="s">
        <v>513</v>
      </c>
      <c r="I31" s="120">
        <v>1.1698999999999999</v>
      </c>
      <c r="J31" s="120">
        <f t="shared" si="20"/>
        <v>1.1503778786999999</v>
      </c>
      <c r="K31" s="120">
        <f t="shared" si="20"/>
        <v>1.1732166664999999</v>
      </c>
      <c r="L31" s="120">
        <f t="shared" si="20"/>
        <v>1.1365613596999999</v>
      </c>
      <c r="M31" s="120">
        <f t="shared" si="20"/>
        <v>1.1010513849999999</v>
      </c>
      <c r="N31" s="120">
        <f t="shared" si="20"/>
        <v>1.0516348089999998</v>
      </c>
      <c r="O31" s="120">
        <f t="shared" si="20"/>
        <v>0.99025366569999984</v>
      </c>
      <c r="P31" s="120">
        <f t="shared" si="20"/>
        <v>0.93245592610000005</v>
      </c>
      <c r="Q31" s="120">
        <f t="shared" si="20"/>
        <v>0.87803100820000002</v>
      </c>
      <c r="R31" s="120">
        <f t="shared" si="20"/>
        <v>0.82678353869999999</v>
      </c>
      <c r="T31" s="122" t="s">
        <v>511</v>
      </c>
      <c r="U31" s="122" t="s">
        <v>503</v>
      </c>
      <c r="Z31" s="118" t="s">
        <v>158</v>
      </c>
      <c r="AA31" s="118" t="s">
        <v>513</v>
      </c>
      <c r="AC31" s="118">
        <v>0.4869</v>
      </c>
      <c r="AD31" s="118">
        <f t="shared" si="21"/>
        <v>0.47877509969999998</v>
      </c>
      <c r="AE31" s="118">
        <f t="shared" si="21"/>
        <v>0.48828036149999998</v>
      </c>
      <c r="AF31" s="118">
        <f t="shared" si="21"/>
        <v>0.47302481070000002</v>
      </c>
      <c r="AG31" s="118">
        <f t="shared" si="21"/>
        <v>0.45824593499999999</v>
      </c>
      <c r="AH31" s="118">
        <f t="shared" si="21"/>
        <v>0.43767927899999998</v>
      </c>
      <c r="AI31" s="118">
        <f t="shared" si="21"/>
        <v>0.41213309669999998</v>
      </c>
      <c r="AJ31" s="118">
        <f t="shared" si="21"/>
        <v>0.38807828910000003</v>
      </c>
      <c r="AK31" s="118">
        <f t="shared" si="21"/>
        <v>0.36542721420000002</v>
      </c>
      <c r="AL31" s="118">
        <f t="shared" si="21"/>
        <v>0.34409855970000003</v>
      </c>
      <c r="AM31" s="120"/>
      <c r="AN31" s="120"/>
    </row>
    <row r="32" spans="2:40">
      <c r="B32" s="118" t="s">
        <v>511</v>
      </c>
      <c r="C32" s="118" t="s">
        <v>499</v>
      </c>
      <c r="F32" s="118" t="s">
        <v>158</v>
      </c>
      <c r="G32" s="118" t="s">
        <v>512</v>
      </c>
      <c r="I32" s="120">
        <v>0.49590000000000001</v>
      </c>
      <c r="J32" s="120">
        <f t="shared" si="20"/>
        <v>0.48762491670000002</v>
      </c>
      <c r="K32" s="120">
        <f t="shared" si="20"/>
        <v>0.49730587649999997</v>
      </c>
      <c r="L32" s="120">
        <f t="shared" si="20"/>
        <v>0.48176833769999999</v>
      </c>
      <c r="M32" s="120">
        <f t="shared" si="20"/>
        <v>0.46671628500000001</v>
      </c>
      <c r="N32" s="120">
        <f t="shared" si="20"/>
        <v>0.44576946899999997</v>
      </c>
      <c r="O32" s="120">
        <f t="shared" si="20"/>
        <v>0.41975108369999997</v>
      </c>
      <c r="P32" s="120">
        <f t="shared" si="20"/>
        <v>0.39525164010000002</v>
      </c>
      <c r="Q32" s="120">
        <f t="shared" si="20"/>
        <v>0.37218187620000004</v>
      </c>
      <c r="R32" s="120">
        <f t="shared" si="20"/>
        <v>0.35045897670000004</v>
      </c>
      <c r="T32" s="122" t="s">
        <v>511</v>
      </c>
      <c r="U32" s="122" t="s">
        <v>499</v>
      </c>
      <c r="Z32" s="118" t="s">
        <v>158</v>
      </c>
      <c r="AA32" s="118" t="s">
        <v>512</v>
      </c>
      <c r="AC32" s="118">
        <v>0.2064</v>
      </c>
      <c r="AD32" s="118">
        <f t="shared" si="21"/>
        <v>0.20295580320000001</v>
      </c>
      <c r="AE32" s="118">
        <f t="shared" si="21"/>
        <v>0.20698514399999998</v>
      </c>
      <c r="AF32" s="118">
        <f t="shared" si="21"/>
        <v>0.20051821920000001</v>
      </c>
      <c r="AG32" s="118">
        <f t="shared" si="21"/>
        <v>0.19425336000000001</v>
      </c>
      <c r="AH32" s="118">
        <f t="shared" si="21"/>
        <v>0.18553502399999999</v>
      </c>
      <c r="AI32" s="118">
        <f t="shared" si="21"/>
        <v>0.17470583519999999</v>
      </c>
      <c r="AJ32" s="118">
        <f t="shared" si="21"/>
        <v>0.16450884960000001</v>
      </c>
      <c r="AK32" s="118">
        <f t="shared" si="21"/>
        <v>0.15490691519999999</v>
      </c>
      <c r="AL32" s="118">
        <f t="shared" si="21"/>
        <v>0.14586556320000002</v>
      </c>
      <c r="AM32" s="120"/>
      <c r="AN32" s="120"/>
    </row>
    <row r="33" spans="2:40">
      <c r="B33" s="118" t="s">
        <v>514</v>
      </c>
      <c r="C33" s="118" t="s">
        <v>495</v>
      </c>
      <c r="F33" s="118" t="s">
        <v>158</v>
      </c>
      <c r="G33" s="118" t="s">
        <v>516</v>
      </c>
      <c r="I33" s="120">
        <v>1.6345000000000001</v>
      </c>
      <c r="J33" s="120">
        <v>1.5750999999999999</v>
      </c>
      <c r="K33" s="120">
        <v>1.5178</v>
      </c>
      <c r="L33" s="120">
        <v>1.4625999999999999</v>
      </c>
      <c r="M33" s="120">
        <v>1.575</v>
      </c>
      <c r="N33" s="120">
        <v>1.6960999999999999</v>
      </c>
      <c r="O33" s="120">
        <v>1.8533999999999999</v>
      </c>
      <c r="P33" s="120">
        <v>2.0253000000000001</v>
      </c>
      <c r="Q33" s="120">
        <v>2.2130999999999998</v>
      </c>
      <c r="R33" s="120">
        <v>2.4182999999999999</v>
      </c>
      <c r="T33" s="122" t="s">
        <v>514</v>
      </c>
      <c r="U33" s="122" t="s">
        <v>495</v>
      </c>
      <c r="Z33" s="118" t="s">
        <v>158</v>
      </c>
      <c r="AA33" s="118" t="s">
        <v>516</v>
      </c>
      <c r="AC33" s="118">
        <v>0.2797</v>
      </c>
      <c r="AD33" s="118">
        <v>0.26950000000000002</v>
      </c>
      <c r="AE33" s="120">
        <v>0.25969999999999999</v>
      </c>
      <c r="AF33" s="120">
        <v>0.25030000000000002</v>
      </c>
      <c r="AG33" s="120">
        <v>0.26950000000000002</v>
      </c>
      <c r="AH33" s="120">
        <v>0.29020000000000001</v>
      </c>
      <c r="AI33" s="120">
        <v>0.31719999999999998</v>
      </c>
      <c r="AJ33" s="120">
        <v>0.34660000000000002</v>
      </c>
      <c r="AK33" s="120">
        <v>0.37869999999999998</v>
      </c>
      <c r="AL33" s="120">
        <v>0.4138</v>
      </c>
      <c r="AM33" s="120"/>
      <c r="AN33" s="120"/>
    </row>
    <row r="34" spans="2:40">
      <c r="B34" s="118" t="s">
        <v>514</v>
      </c>
      <c r="C34" s="118" t="s">
        <v>499</v>
      </c>
      <c r="F34" s="118" t="s">
        <v>158</v>
      </c>
      <c r="G34" s="118" t="s">
        <v>515</v>
      </c>
      <c r="I34" s="120">
        <v>0.83430000000000004</v>
      </c>
      <c r="J34" s="120">
        <v>0.80400000000000005</v>
      </c>
      <c r="K34" s="120">
        <v>0.77470000000000006</v>
      </c>
      <c r="L34" s="120">
        <v>0.74660000000000004</v>
      </c>
      <c r="M34" s="120">
        <v>0.80400000000000005</v>
      </c>
      <c r="N34" s="120">
        <v>0.86580000000000001</v>
      </c>
      <c r="O34" s="120">
        <v>0.94610000000000005</v>
      </c>
      <c r="P34" s="120">
        <v>1.0338000000000001</v>
      </c>
      <c r="Q34" s="120">
        <v>1.1295999999999999</v>
      </c>
      <c r="R34" s="120">
        <v>1.2343999999999999</v>
      </c>
      <c r="T34" s="122" t="s">
        <v>514</v>
      </c>
      <c r="U34" s="122" t="s">
        <v>499</v>
      </c>
      <c r="Z34" s="118" t="s">
        <v>158</v>
      </c>
      <c r="AA34" s="118" t="s">
        <v>515</v>
      </c>
      <c r="AC34" s="118">
        <v>0.20519999999999999</v>
      </c>
      <c r="AD34" s="118">
        <v>0.1978</v>
      </c>
      <c r="AE34" s="120">
        <v>0.19059999999999999</v>
      </c>
      <c r="AF34" s="120">
        <v>0.18360000000000001</v>
      </c>
      <c r="AG34" s="120">
        <v>0.19769999999999999</v>
      </c>
      <c r="AH34" s="120">
        <v>0.21299999999999999</v>
      </c>
      <c r="AI34" s="120">
        <v>0.23269999999999999</v>
      </c>
      <c r="AJ34" s="120">
        <v>0.25430000000000003</v>
      </c>
      <c r="AK34" s="120">
        <v>0.27789999999999998</v>
      </c>
      <c r="AL34" s="120">
        <v>0.30359999999999998</v>
      </c>
      <c r="AM34" s="120"/>
      <c r="AN34" s="120"/>
    </row>
    <row r="35" spans="2:40">
      <c r="B35" s="118" t="s">
        <v>514</v>
      </c>
      <c r="C35" s="118" t="s">
        <v>503</v>
      </c>
      <c r="F35" s="118" t="s">
        <v>158</v>
      </c>
      <c r="G35" s="118" t="s">
        <v>562</v>
      </c>
      <c r="I35" s="120">
        <v>0.21740000000000001</v>
      </c>
      <c r="J35" s="120">
        <v>0.20949999999999999</v>
      </c>
      <c r="K35" s="120">
        <v>0.2019</v>
      </c>
      <c r="L35" s="120">
        <v>0.1946</v>
      </c>
      <c r="M35" s="120">
        <v>0.20949999999999999</v>
      </c>
      <c r="N35" s="120">
        <v>0.22559999999999999</v>
      </c>
      <c r="O35" s="120">
        <v>0.24660000000000001</v>
      </c>
      <c r="P35" s="120">
        <v>0.26939999999999997</v>
      </c>
      <c r="Q35" s="120">
        <v>0.2944</v>
      </c>
      <c r="R35" s="120">
        <v>0.32169999999999999</v>
      </c>
      <c r="T35" s="122" t="s">
        <v>514</v>
      </c>
      <c r="U35" s="122" t="s">
        <v>503</v>
      </c>
      <c r="Z35" s="118" t="s">
        <v>158</v>
      </c>
      <c r="AA35" s="118" t="s">
        <v>562</v>
      </c>
      <c r="AC35" s="118">
        <v>5.3499999999999999E-2</v>
      </c>
      <c r="AD35" s="118">
        <v>5.1499999999999997E-2</v>
      </c>
      <c r="AE35" s="120">
        <v>4.9700000000000001E-2</v>
      </c>
      <c r="AF35" s="120">
        <v>4.7899999999999998E-2</v>
      </c>
      <c r="AG35" s="120">
        <v>5.1499999999999997E-2</v>
      </c>
      <c r="AH35" s="120">
        <v>5.5500000000000001E-2</v>
      </c>
      <c r="AI35" s="120">
        <v>6.0600000000000001E-2</v>
      </c>
      <c r="AJ35" s="120">
        <v>6.6299999999999998E-2</v>
      </c>
      <c r="AK35" s="120">
        <v>7.2400000000000006E-2</v>
      </c>
      <c r="AL35" s="120">
        <v>7.9100000000000004E-2</v>
      </c>
      <c r="AM35" s="120"/>
      <c r="AN35" s="120"/>
    </row>
    <row r="36" spans="2:40">
      <c r="B36" s="118" t="s">
        <v>514</v>
      </c>
      <c r="C36" s="118" t="s">
        <v>501</v>
      </c>
      <c r="F36" s="118" t="s">
        <v>158</v>
      </c>
      <c r="G36" s="118" t="s">
        <v>563</v>
      </c>
      <c r="I36" s="120">
        <v>3.2199999999999999E-2</v>
      </c>
      <c r="J36" s="120">
        <v>3.1E-2</v>
      </c>
      <c r="K36" s="120">
        <v>2.9899999999999999E-2</v>
      </c>
      <c r="L36" s="120">
        <v>2.8799999999999999E-2</v>
      </c>
      <c r="M36" s="120">
        <v>3.1E-2</v>
      </c>
      <c r="N36" s="120">
        <v>3.3399999999999999E-2</v>
      </c>
      <c r="O36" s="120">
        <v>3.6499999999999998E-2</v>
      </c>
      <c r="P36" s="120">
        <v>3.9899999999999998E-2</v>
      </c>
      <c r="Q36" s="120">
        <v>4.36E-2</v>
      </c>
      <c r="R36" s="120">
        <v>4.7699999999999999E-2</v>
      </c>
      <c r="T36" s="122" t="s">
        <v>514</v>
      </c>
      <c r="U36" s="122" t="s">
        <v>501</v>
      </c>
      <c r="Z36" s="118" t="s">
        <v>158</v>
      </c>
      <c r="AA36" s="118" t="s">
        <v>563</v>
      </c>
      <c r="AC36" s="118">
        <v>0</v>
      </c>
      <c r="AD36" s="118">
        <v>0</v>
      </c>
      <c r="AE36" s="120">
        <v>0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/>
      <c r="AN36" s="120"/>
    </row>
    <row r="37" spans="2:40">
      <c r="B37" s="118" t="s">
        <v>517</v>
      </c>
      <c r="C37" s="118" t="s">
        <v>518</v>
      </c>
      <c r="F37" s="118" t="s">
        <v>158</v>
      </c>
      <c r="G37" s="118" t="s">
        <v>519</v>
      </c>
      <c r="I37" s="120">
        <v>41.068899999999999</v>
      </c>
      <c r="J37" s="120">
        <v>41.068899999999999</v>
      </c>
      <c r="K37" s="120">
        <v>41.068899999999999</v>
      </c>
      <c r="L37" s="120">
        <v>41.068899999999999</v>
      </c>
      <c r="M37" s="120">
        <v>0</v>
      </c>
      <c r="N37" s="120">
        <v>0</v>
      </c>
      <c r="O37" s="120">
        <v>0</v>
      </c>
      <c r="P37" s="120">
        <v>0</v>
      </c>
      <c r="Q37" s="120">
        <v>0</v>
      </c>
      <c r="R37" s="120">
        <v>0</v>
      </c>
      <c r="T37" s="122" t="s">
        <v>517</v>
      </c>
      <c r="U37" s="122" t="s">
        <v>518</v>
      </c>
      <c r="Z37" s="118" t="s">
        <v>158</v>
      </c>
      <c r="AA37" s="118" t="s">
        <v>519</v>
      </c>
      <c r="AC37" s="118">
        <v>0</v>
      </c>
      <c r="AD37" s="118">
        <v>0</v>
      </c>
      <c r="AE37" s="120">
        <v>0</v>
      </c>
      <c r="AF37" s="120">
        <v>0</v>
      </c>
      <c r="AG37" s="120">
        <v>0</v>
      </c>
      <c r="AH37" s="120">
        <v>0</v>
      </c>
      <c r="AI37" s="120">
        <v>0</v>
      </c>
      <c r="AJ37" s="120">
        <v>0</v>
      </c>
      <c r="AK37" s="120">
        <v>0</v>
      </c>
      <c r="AL37" s="120">
        <v>0</v>
      </c>
      <c r="AM37" s="120"/>
      <c r="AN37" s="120"/>
    </row>
    <row r="38" spans="2:40">
      <c r="B38" s="118" t="s">
        <v>517</v>
      </c>
      <c r="C38" s="118" t="s">
        <v>596</v>
      </c>
      <c r="F38" s="118" t="s">
        <v>158</v>
      </c>
      <c r="G38" s="118" t="s">
        <v>564</v>
      </c>
      <c r="I38" s="120">
        <v>16.4618</v>
      </c>
      <c r="J38" s="120">
        <v>16.4618</v>
      </c>
      <c r="K38" s="120">
        <v>16.4618</v>
      </c>
      <c r="L38" s="120">
        <v>16.4618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T38" s="122" t="s">
        <v>517</v>
      </c>
      <c r="U38" s="122" t="s">
        <v>596</v>
      </c>
      <c r="Z38" s="118" t="s">
        <v>158</v>
      </c>
      <c r="AA38" s="118" t="s">
        <v>564</v>
      </c>
      <c r="AC38" s="118">
        <v>0</v>
      </c>
      <c r="AD38" s="118">
        <v>0</v>
      </c>
      <c r="AE38" s="120">
        <v>0</v>
      </c>
      <c r="AF38" s="120">
        <v>0</v>
      </c>
      <c r="AG38" s="120">
        <v>0</v>
      </c>
      <c r="AH38" s="120">
        <v>0</v>
      </c>
      <c r="AI38" s="120">
        <v>0</v>
      </c>
      <c r="AJ38" s="120">
        <v>0</v>
      </c>
      <c r="AK38" s="120">
        <v>0</v>
      </c>
      <c r="AL38" s="120">
        <v>0</v>
      </c>
      <c r="AM38" s="120"/>
      <c r="AN38" s="120"/>
    </row>
    <row r="39" spans="2:40">
      <c r="B39" s="118" t="s">
        <v>520</v>
      </c>
      <c r="C39" s="118" t="s">
        <v>495</v>
      </c>
      <c r="F39" s="118" t="s">
        <v>158</v>
      </c>
      <c r="G39" s="118" t="s">
        <v>522</v>
      </c>
      <c r="I39" s="120">
        <v>3.9838</v>
      </c>
      <c r="J39" s="120">
        <v>4.1044999999999998</v>
      </c>
      <c r="K39" s="120">
        <v>4.2289000000000003</v>
      </c>
      <c r="L39" s="120">
        <v>4.3570000000000002</v>
      </c>
      <c r="M39" s="120">
        <v>4.6920000000000002</v>
      </c>
      <c r="N39" s="120">
        <v>5.0528000000000004</v>
      </c>
      <c r="O39" s="120">
        <v>5.5213000000000001</v>
      </c>
      <c r="P39" s="120">
        <v>6.0332999999999997</v>
      </c>
      <c r="Q39" s="120">
        <v>6.5928000000000004</v>
      </c>
      <c r="R39" s="120">
        <v>7.2041000000000004</v>
      </c>
      <c r="T39" s="122" t="s">
        <v>520</v>
      </c>
      <c r="U39" s="122" t="s">
        <v>495</v>
      </c>
      <c r="Z39" s="118" t="s">
        <v>158</v>
      </c>
      <c r="AA39" s="118" t="s">
        <v>522</v>
      </c>
      <c r="AC39" s="118">
        <v>0</v>
      </c>
      <c r="AD39" s="118">
        <v>0</v>
      </c>
      <c r="AE39" s="120">
        <v>0</v>
      </c>
      <c r="AF39" s="120">
        <v>0</v>
      </c>
      <c r="AG39" s="120">
        <v>0</v>
      </c>
      <c r="AH39" s="120">
        <v>0</v>
      </c>
      <c r="AI39" s="120">
        <v>0</v>
      </c>
      <c r="AJ39" s="120">
        <v>0</v>
      </c>
      <c r="AK39" s="120">
        <v>0</v>
      </c>
      <c r="AL39" s="120">
        <v>0</v>
      </c>
      <c r="AM39" s="120"/>
      <c r="AN39" s="120"/>
    </row>
    <row r="40" spans="2:40">
      <c r="B40" s="118" t="s">
        <v>520</v>
      </c>
      <c r="C40" s="118" t="s">
        <v>499</v>
      </c>
      <c r="F40" s="118" t="s">
        <v>158</v>
      </c>
      <c r="G40" s="118" t="s">
        <v>521</v>
      </c>
      <c r="I40" s="120">
        <v>0.51580000000000004</v>
      </c>
      <c r="J40" s="120">
        <v>0.53139999999999998</v>
      </c>
      <c r="K40" s="120">
        <v>0.54749999999999999</v>
      </c>
      <c r="L40" s="120">
        <v>0.56410000000000005</v>
      </c>
      <c r="M40" s="120">
        <v>0.60750000000000004</v>
      </c>
      <c r="N40" s="120">
        <v>0.6542</v>
      </c>
      <c r="O40" s="120">
        <v>0.71479999999999999</v>
      </c>
      <c r="P40" s="120">
        <v>0.78110000000000002</v>
      </c>
      <c r="Q40" s="120">
        <v>0.85350000000000004</v>
      </c>
      <c r="R40" s="120">
        <v>0.93269999999999997</v>
      </c>
      <c r="T40" s="122" t="s">
        <v>520</v>
      </c>
      <c r="U40" s="122" t="s">
        <v>499</v>
      </c>
      <c r="Z40" s="118" t="s">
        <v>158</v>
      </c>
      <c r="AA40" s="118" t="s">
        <v>521</v>
      </c>
      <c r="AC40" s="118">
        <v>0</v>
      </c>
      <c r="AD40" s="118">
        <v>0</v>
      </c>
      <c r="AE40" s="120">
        <v>0</v>
      </c>
      <c r="AF40" s="120">
        <v>0</v>
      </c>
      <c r="AG40" s="120">
        <v>0</v>
      </c>
      <c r="AH40" s="120">
        <v>0</v>
      </c>
      <c r="AI40" s="120">
        <v>0</v>
      </c>
      <c r="AJ40" s="120">
        <v>0</v>
      </c>
      <c r="AK40" s="120">
        <v>0</v>
      </c>
      <c r="AL40" s="120">
        <v>0</v>
      </c>
      <c r="AM40" s="120"/>
      <c r="AN40" s="120"/>
    </row>
    <row r="41" spans="2:40">
      <c r="B41" s="118" t="s">
        <v>520</v>
      </c>
      <c r="C41" s="118" t="s">
        <v>592</v>
      </c>
      <c r="F41" s="118" t="s">
        <v>158</v>
      </c>
      <c r="G41" s="118" t="s">
        <v>565</v>
      </c>
      <c r="I41" s="120">
        <v>0.43159999999999998</v>
      </c>
      <c r="J41" s="120">
        <v>0.4446</v>
      </c>
      <c r="K41" s="120">
        <v>0.45810000000000001</v>
      </c>
      <c r="L41" s="120">
        <v>0.47199999999999998</v>
      </c>
      <c r="M41" s="120">
        <v>0.50829999999999997</v>
      </c>
      <c r="N41" s="120">
        <v>0.5474</v>
      </c>
      <c r="O41" s="120">
        <v>0.59809999999999997</v>
      </c>
      <c r="P41" s="120">
        <v>0.65359999999999996</v>
      </c>
      <c r="Q41" s="120">
        <v>0.71419999999999995</v>
      </c>
      <c r="R41" s="120">
        <v>0.78039999999999998</v>
      </c>
      <c r="T41" s="122" t="s">
        <v>520</v>
      </c>
      <c r="U41" s="122" t="s">
        <v>592</v>
      </c>
      <c r="Z41" s="118" t="s">
        <v>158</v>
      </c>
      <c r="AA41" s="118" t="s">
        <v>565</v>
      </c>
      <c r="AC41" s="118">
        <v>0</v>
      </c>
      <c r="AD41" s="118">
        <v>0</v>
      </c>
      <c r="AE41" s="120">
        <v>0</v>
      </c>
      <c r="AF41" s="120">
        <v>0</v>
      </c>
      <c r="AG41" s="120">
        <v>0</v>
      </c>
      <c r="AH41" s="120">
        <v>0</v>
      </c>
      <c r="AI41" s="120">
        <v>0</v>
      </c>
      <c r="AJ41" s="120">
        <v>0</v>
      </c>
      <c r="AK41" s="120">
        <v>0</v>
      </c>
      <c r="AL41" s="120">
        <v>0</v>
      </c>
      <c r="AM41" s="120"/>
      <c r="AN41" s="120"/>
    </row>
    <row r="42" spans="2:40">
      <c r="B42" s="118" t="s">
        <v>523</v>
      </c>
      <c r="C42" s="118" t="s">
        <v>498</v>
      </c>
      <c r="F42" s="118" t="s">
        <v>158</v>
      </c>
      <c r="G42" s="118" t="s">
        <v>524</v>
      </c>
      <c r="I42" s="120">
        <v>0.64090000000000003</v>
      </c>
      <c r="J42" s="120">
        <v>0.6603</v>
      </c>
      <c r="K42" s="120">
        <v>0.68030000000000002</v>
      </c>
      <c r="L42" s="120">
        <v>0.70099999999999996</v>
      </c>
      <c r="M42" s="120">
        <v>0.75490000000000002</v>
      </c>
      <c r="N42" s="120">
        <v>0.81289999999999996</v>
      </c>
      <c r="O42" s="120">
        <v>0.88829999999999998</v>
      </c>
      <c r="P42" s="120">
        <v>0.97060000000000002</v>
      </c>
      <c r="Q42" s="120">
        <v>1.0607</v>
      </c>
      <c r="R42" s="120">
        <v>1.159</v>
      </c>
      <c r="T42" s="122" t="s">
        <v>523</v>
      </c>
      <c r="U42" s="122" t="s">
        <v>498</v>
      </c>
      <c r="Z42" s="118" t="s">
        <v>158</v>
      </c>
      <c r="AA42" s="118" t="s">
        <v>524</v>
      </c>
      <c r="AC42" s="118">
        <v>0</v>
      </c>
      <c r="AD42" s="118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0</v>
      </c>
      <c r="AJ42" s="120">
        <v>0</v>
      </c>
      <c r="AK42" s="120">
        <v>0</v>
      </c>
      <c r="AL42" s="120">
        <v>0</v>
      </c>
      <c r="AM42" s="120"/>
      <c r="AN42" s="120"/>
    </row>
    <row r="43" spans="2:40">
      <c r="B43" s="118" t="s">
        <v>523</v>
      </c>
      <c r="C43" s="118" t="s">
        <v>499</v>
      </c>
      <c r="F43" s="118" t="s">
        <v>158</v>
      </c>
      <c r="G43" s="118" t="s">
        <v>525</v>
      </c>
      <c r="I43" s="120">
        <v>1.081</v>
      </c>
      <c r="J43" s="120">
        <v>1.1136999999999999</v>
      </c>
      <c r="K43" s="120">
        <v>1.1475</v>
      </c>
      <c r="L43" s="120">
        <v>1.1822999999999999</v>
      </c>
      <c r="M43" s="120">
        <v>1.2732000000000001</v>
      </c>
      <c r="N43" s="120">
        <v>1.371</v>
      </c>
      <c r="O43" s="120">
        <v>1.4982</v>
      </c>
      <c r="P43" s="120">
        <v>1.6371</v>
      </c>
      <c r="Q43" s="120">
        <v>1.7888999999999999</v>
      </c>
      <c r="R43" s="120">
        <v>1.9548000000000001</v>
      </c>
      <c r="T43" s="122" t="s">
        <v>523</v>
      </c>
      <c r="U43" s="122" t="s">
        <v>499</v>
      </c>
      <c r="Z43" s="118" t="s">
        <v>158</v>
      </c>
      <c r="AA43" s="118" t="s">
        <v>525</v>
      </c>
      <c r="AC43" s="118">
        <v>0</v>
      </c>
      <c r="AD43" s="118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/>
      <c r="AN43" s="120"/>
    </row>
    <row r="44" spans="2:40">
      <c r="B44" s="118" t="s">
        <v>523</v>
      </c>
      <c r="C44" s="118" t="s">
        <v>592</v>
      </c>
      <c r="F44" s="118" t="s">
        <v>158</v>
      </c>
      <c r="G44" s="118" t="s">
        <v>566</v>
      </c>
      <c r="I44" s="120">
        <v>0.16439999999999999</v>
      </c>
      <c r="J44" s="120">
        <v>0.1694</v>
      </c>
      <c r="K44" s="120">
        <v>0.17449999999999999</v>
      </c>
      <c r="L44" s="120">
        <v>0.17979999999999999</v>
      </c>
      <c r="M44" s="120">
        <v>0.19359999999999999</v>
      </c>
      <c r="N44" s="120">
        <v>0.20849999999999999</v>
      </c>
      <c r="O44" s="120">
        <v>0.2278</v>
      </c>
      <c r="P44" s="120">
        <v>0.249</v>
      </c>
      <c r="Q44" s="120">
        <v>0.27200000000000002</v>
      </c>
      <c r="R44" s="120">
        <v>0.29730000000000001</v>
      </c>
      <c r="T44" s="122" t="s">
        <v>523</v>
      </c>
      <c r="U44" s="122" t="s">
        <v>592</v>
      </c>
      <c r="Z44" s="118" t="s">
        <v>158</v>
      </c>
      <c r="AA44" s="118" t="s">
        <v>566</v>
      </c>
      <c r="AC44" s="118">
        <v>0</v>
      </c>
      <c r="AD44" s="118">
        <v>0</v>
      </c>
      <c r="AE44" s="120">
        <v>0</v>
      </c>
      <c r="AF44" s="120">
        <v>0</v>
      </c>
      <c r="AG44" s="120">
        <v>0</v>
      </c>
      <c r="AH44" s="120">
        <v>0</v>
      </c>
      <c r="AI44" s="120">
        <v>0</v>
      </c>
      <c r="AJ44" s="120">
        <v>0</v>
      </c>
      <c r="AK44" s="120">
        <v>0</v>
      </c>
      <c r="AL44" s="120">
        <v>0</v>
      </c>
      <c r="AM44" s="120"/>
      <c r="AN44" s="120"/>
    </row>
    <row r="45" spans="2:40">
      <c r="B45" s="118" t="s">
        <v>340</v>
      </c>
      <c r="C45" s="118" t="s">
        <v>597</v>
      </c>
      <c r="F45" s="118" t="s">
        <v>158</v>
      </c>
      <c r="G45" s="118" t="s">
        <v>567</v>
      </c>
      <c r="I45" s="120">
        <v>4.0838000000000001</v>
      </c>
      <c r="J45" s="120">
        <v>4.2074999999999996</v>
      </c>
      <c r="K45" s="120">
        <v>4.335</v>
      </c>
      <c r="L45" s="120">
        <v>4.4664000000000001</v>
      </c>
      <c r="M45" s="120">
        <v>4.8098000000000001</v>
      </c>
      <c r="N45" s="120">
        <v>5.1795999999999998</v>
      </c>
      <c r="O45" s="120">
        <v>5.6599000000000004</v>
      </c>
      <c r="P45" s="120">
        <v>6.1848000000000001</v>
      </c>
      <c r="Q45" s="120">
        <v>6.7582000000000004</v>
      </c>
      <c r="R45" s="120">
        <v>7.3849</v>
      </c>
      <c r="T45" s="122" t="s">
        <v>340</v>
      </c>
      <c r="U45" s="122" t="s">
        <v>597</v>
      </c>
      <c r="Z45" s="118" t="s">
        <v>158</v>
      </c>
      <c r="AA45" s="118" t="s">
        <v>567</v>
      </c>
      <c r="AC45" s="118">
        <v>1.3937999999999999</v>
      </c>
      <c r="AD45" s="118">
        <v>1.4360999999999999</v>
      </c>
      <c r="AE45" s="120">
        <v>1.4796</v>
      </c>
      <c r="AF45" s="120">
        <v>1.5244</v>
      </c>
      <c r="AG45" s="120">
        <v>1.6415999999999999</v>
      </c>
      <c r="AH45" s="120">
        <v>1.7678</v>
      </c>
      <c r="AI45" s="120">
        <v>1.9318</v>
      </c>
      <c r="AJ45" s="120">
        <v>2.1109</v>
      </c>
      <c r="AK45" s="120">
        <v>2.3066</v>
      </c>
      <c r="AL45" s="120">
        <v>2.5205000000000002</v>
      </c>
      <c r="AM45" s="120"/>
      <c r="AN45" s="120"/>
    </row>
    <row r="46" spans="2:40">
      <c r="B46" s="118" t="s">
        <v>340</v>
      </c>
      <c r="C46" s="118" t="s">
        <v>598</v>
      </c>
      <c r="F46" s="118" t="s">
        <v>158</v>
      </c>
      <c r="G46" s="118" t="s">
        <v>568</v>
      </c>
      <c r="I46" s="120">
        <v>4.0376000000000003</v>
      </c>
      <c r="J46" s="120">
        <f>I46</f>
        <v>4.0376000000000003</v>
      </c>
      <c r="K46" s="120">
        <f t="shared" ref="K46:R46" si="22">J46</f>
        <v>4.0376000000000003</v>
      </c>
      <c r="L46" s="120">
        <f t="shared" si="22"/>
        <v>4.0376000000000003</v>
      </c>
      <c r="M46" s="120">
        <f t="shared" si="22"/>
        <v>4.0376000000000003</v>
      </c>
      <c r="N46" s="120">
        <f t="shared" si="22"/>
        <v>4.0376000000000003</v>
      </c>
      <c r="O46" s="120">
        <f t="shared" si="22"/>
        <v>4.0376000000000003</v>
      </c>
      <c r="P46" s="120">
        <f t="shared" si="22"/>
        <v>4.0376000000000003</v>
      </c>
      <c r="Q46" s="120">
        <f t="shared" si="22"/>
        <v>4.0376000000000003</v>
      </c>
      <c r="R46" s="120">
        <f t="shared" si="22"/>
        <v>4.0376000000000003</v>
      </c>
      <c r="T46" s="122" t="s">
        <v>340</v>
      </c>
      <c r="U46" s="122" t="s">
        <v>598</v>
      </c>
      <c r="Z46" s="118" t="s">
        <v>158</v>
      </c>
      <c r="AA46" s="118" t="s">
        <v>568</v>
      </c>
      <c r="AC46" s="118">
        <v>1.3781000000000001</v>
      </c>
      <c r="AD46" s="118">
        <f>AC46</f>
        <v>1.3781000000000001</v>
      </c>
      <c r="AE46" s="118">
        <f t="shared" ref="AE46:AL46" si="23">AD46</f>
        <v>1.3781000000000001</v>
      </c>
      <c r="AF46" s="118">
        <f t="shared" si="23"/>
        <v>1.3781000000000001</v>
      </c>
      <c r="AG46" s="118">
        <f t="shared" si="23"/>
        <v>1.3781000000000001</v>
      </c>
      <c r="AH46" s="118">
        <f t="shared" si="23"/>
        <v>1.3781000000000001</v>
      </c>
      <c r="AI46" s="118">
        <f t="shared" si="23"/>
        <v>1.3781000000000001</v>
      </c>
      <c r="AJ46" s="118">
        <f t="shared" si="23"/>
        <v>1.3781000000000001</v>
      </c>
      <c r="AK46" s="118">
        <f t="shared" si="23"/>
        <v>1.3781000000000001</v>
      </c>
      <c r="AL46" s="118">
        <f t="shared" si="23"/>
        <v>1.3781000000000001</v>
      </c>
      <c r="AM46" s="120"/>
      <c r="AN46" s="120"/>
    </row>
    <row r="47" spans="2:40">
      <c r="B47" s="118" t="s">
        <v>340</v>
      </c>
      <c r="C47" s="118" t="s">
        <v>599</v>
      </c>
      <c r="F47" s="118" t="s">
        <v>158</v>
      </c>
      <c r="G47" s="118" t="s">
        <v>569</v>
      </c>
      <c r="I47" s="120">
        <v>2.6537999999999999</v>
      </c>
      <c r="J47" s="120">
        <f>I47</f>
        <v>2.6537999999999999</v>
      </c>
      <c r="K47" s="120">
        <f t="shared" ref="K47:R47" si="24">J47</f>
        <v>2.6537999999999999</v>
      </c>
      <c r="L47" s="120">
        <f t="shared" si="24"/>
        <v>2.6537999999999999</v>
      </c>
      <c r="M47" s="120">
        <f t="shared" si="24"/>
        <v>2.6537999999999999</v>
      </c>
      <c r="N47" s="120">
        <f t="shared" si="24"/>
        <v>2.6537999999999999</v>
      </c>
      <c r="O47" s="120">
        <f t="shared" si="24"/>
        <v>2.6537999999999999</v>
      </c>
      <c r="P47" s="120">
        <f t="shared" si="24"/>
        <v>2.6537999999999999</v>
      </c>
      <c r="Q47" s="120">
        <f t="shared" si="24"/>
        <v>2.6537999999999999</v>
      </c>
      <c r="R47" s="120">
        <f t="shared" si="24"/>
        <v>2.6537999999999999</v>
      </c>
      <c r="T47" s="122" t="s">
        <v>340</v>
      </c>
      <c r="U47" s="122" t="s">
        <v>599</v>
      </c>
      <c r="Z47" s="118" t="s">
        <v>158</v>
      </c>
      <c r="AA47" s="118" t="s">
        <v>569</v>
      </c>
      <c r="AC47" s="118">
        <v>0.90580000000000005</v>
      </c>
      <c r="AD47" s="118">
        <f>AC47</f>
        <v>0.90580000000000005</v>
      </c>
      <c r="AE47" s="118">
        <f t="shared" ref="AE47:AL47" si="25">AD47</f>
        <v>0.90580000000000005</v>
      </c>
      <c r="AF47" s="118">
        <f t="shared" si="25"/>
        <v>0.90580000000000005</v>
      </c>
      <c r="AG47" s="118">
        <f t="shared" si="25"/>
        <v>0.90580000000000005</v>
      </c>
      <c r="AH47" s="118">
        <f t="shared" si="25"/>
        <v>0.90580000000000005</v>
      </c>
      <c r="AI47" s="118">
        <f t="shared" si="25"/>
        <v>0.90580000000000005</v>
      </c>
      <c r="AJ47" s="118">
        <f t="shared" si="25"/>
        <v>0.90580000000000005</v>
      </c>
      <c r="AK47" s="118">
        <f t="shared" si="25"/>
        <v>0.90580000000000005</v>
      </c>
      <c r="AL47" s="118">
        <f t="shared" si="25"/>
        <v>0.90580000000000005</v>
      </c>
      <c r="AM47" s="120"/>
      <c r="AN47" s="120"/>
    </row>
    <row r="48" spans="2:40">
      <c r="B48" s="118" t="s">
        <v>340</v>
      </c>
      <c r="C48" s="118" t="s">
        <v>600</v>
      </c>
      <c r="F48" s="118" t="s">
        <v>158</v>
      </c>
      <c r="G48" s="118" t="s">
        <v>570</v>
      </c>
      <c r="I48" s="120">
        <v>1.0025999999999999</v>
      </c>
      <c r="J48" s="120">
        <f>I48</f>
        <v>1.0025999999999999</v>
      </c>
      <c r="K48" s="120">
        <f t="shared" ref="K48:R48" si="26">J48</f>
        <v>1.0025999999999999</v>
      </c>
      <c r="L48" s="120">
        <f t="shared" si="26"/>
        <v>1.0025999999999999</v>
      </c>
      <c r="M48" s="120">
        <f t="shared" si="26"/>
        <v>1.0025999999999999</v>
      </c>
      <c r="N48" s="120">
        <f t="shared" si="26"/>
        <v>1.0025999999999999</v>
      </c>
      <c r="O48" s="120">
        <f t="shared" si="26"/>
        <v>1.0025999999999999</v>
      </c>
      <c r="P48" s="120">
        <f t="shared" si="26"/>
        <v>1.0025999999999999</v>
      </c>
      <c r="Q48" s="120">
        <f t="shared" si="26"/>
        <v>1.0025999999999999</v>
      </c>
      <c r="R48" s="120">
        <f t="shared" si="26"/>
        <v>1.0025999999999999</v>
      </c>
      <c r="T48" s="122" t="s">
        <v>340</v>
      </c>
      <c r="U48" s="122" t="s">
        <v>600</v>
      </c>
      <c r="Z48" s="118" t="s">
        <v>158</v>
      </c>
      <c r="AA48" s="118" t="s">
        <v>570</v>
      </c>
      <c r="AC48" s="118">
        <v>0.3422</v>
      </c>
      <c r="AD48" s="118">
        <f>AC48</f>
        <v>0.3422</v>
      </c>
      <c r="AE48" s="118">
        <f t="shared" ref="AE48:AL48" si="27">AD48</f>
        <v>0.3422</v>
      </c>
      <c r="AF48" s="118">
        <f t="shared" si="27"/>
        <v>0.3422</v>
      </c>
      <c r="AG48" s="118">
        <f t="shared" si="27"/>
        <v>0.3422</v>
      </c>
      <c r="AH48" s="118">
        <f t="shared" si="27"/>
        <v>0.3422</v>
      </c>
      <c r="AI48" s="118">
        <f t="shared" si="27"/>
        <v>0.3422</v>
      </c>
      <c r="AJ48" s="118">
        <f t="shared" si="27"/>
        <v>0.3422</v>
      </c>
      <c r="AK48" s="118">
        <f t="shared" si="27"/>
        <v>0.3422</v>
      </c>
      <c r="AL48" s="118">
        <f t="shared" si="27"/>
        <v>0.3422</v>
      </c>
      <c r="AM48" s="120"/>
      <c r="AN48" s="120"/>
    </row>
    <row r="49" spans="2:40">
      <c r="B49" s="118" t="s">
        <v>340</v>
      </c>
      <c r="C49" s="118" t="s">
        <v>601</v>
      </c>
      <c r="F49" s="118" t="s">
        <v>158</v>
      </c>
      <c r="G49" s="118" t="s">
        <v>571</v>
      </c>
      <c r="I49" s="120">
        <v>1.0553999999999999</v>
      </c>
      <c r="J49" s="120">
        <f>I49</f>
        <v>1.0553999999999999</v>
      </c>
      <c r="K49" s="120">
        <f t="shared" ref="K49:R49" si="28">J49</f>
        <v>1.0553999999999999</v>
      </c>
      <c r="L49" s="120">
        <f t="shared" si="28"/>
        <v>1.0553999999999999</v>
      </c>
      <c r="M49" s="120">
        <f t="shared" si="28"/>
        <v>1.0553999999999999</v>
      </c>
      <c r="N49" s="120">
        <f t="shared" si="28"/>
        <v>1.0553999999999999</v>
      </c>
      <c r="O49" s="120">
        <f t="shared" si="28"/>
        <v>1.0553999999999999</v>
      </c>
      <c r="P49" s="120">
        <f t="shared" si="28"/>
        <v>1.0553999999999999</v>
      </c>
      <c r="Q49" s="120">
        <f t="shared" si="28"/>
        <v>1.0553999999999999</v>
      </c>
      <c r="R49" s="120">
        <f t="shared" si="28"/>
        <v>1.0553999999999999</v>
      </c>
      <c r="T49" s="122" t="s">
        <v>340</v>
      </c>
      <c r="U49" s="122" t="s">
        <v>601</v>
      </c>
      <c r="Z49" s="118" t="s">
        <v>158</v>
      </c>
      <c r="AA49" s="118" t="s">
        <v>571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20"/>
      <c r="AN49" s="120"/>
    </row>
    <row r="50" spans="2:40">
      <c r="B50" s="118" t="s">
        <v>340</v>
      </c>
      <c r="C50" s="118" t="s">
        <v>602</v>
      </c>
      <c r="F50" s="118" t="s">
        <v>158</v>
      </c>
      <c r="G50" s="118" t="s">
        <v>572</v>
      </c>
      <c r="I50" s="120">
        <v>5.0099999999999999E-2</v>
      </c>
      <c r="J50" s="120">
        <f>I50</f>
        <v>5.0099999999999999E-2</v>
      </c>
      <c r="K50" s="120">
        <f t="shared" ref="K50:R50" si="29">J50</f>
        <v>5.0099999999999999E-2</v>
      </c>
      <c r="L50" s="120">
        <f t="shared" si="29"/>
        <v>5.0099999999999999E-2</v>
      </c>
      <c r="M50" s="120">
        <f t="shared" si="29"/>
        <v>5.0099999999999999E-2</v>
      </c>
      <c r="N50" s="120">
        <f t="shared" si="29"/>
        <v>5.0099999999999999E-2</v>
      </c>
      <c r="O50" s="120">
        <f t="shared" si="29"/>
        <v>5.0099999999999999E-2</v>
      </c>
      <c r="P50" s="120">
        <f t="shared" si="29"/>
        <v>5.0099999999999999E-2</v>
      </c>
      <c r="Q50" s="120">
        <f t="shared" si="29"/>
        <v>5.0099999999999999E-2</v>
      </c>
      <c r="R50" s="120">
        <f t="shared" si="29"/>
        <v>5.0099999999999999E-2</v>
      </c>
      <c r="T50" s="122" t="s">
        <v>340</v>
      </c>
      <c r="U50" s="122" t="s">
        <v>602</v>
      </c>
      <c r="Z50" s="118" t="s">
        <v>158</v>
      </c>
      <c r="AA50" s="118" t="s">
        <v>572</v>
      </c>
      <c r="AC50" s="118">
        <v>1.7100000000000001E-2</v>
      </c>
      <c r="AD50" s="118">
        <f>AC50</f>
        <v>1.7100000000000001E-2</v>
      </c>
      <c r="AE50" s="120">
        <v>1.8200000000000001E-2</v>
      </c>
      <c r="AF50" s="120">
        <v>1.8700000000000001E-2</v>
      </c>
      <c r="AG50" s="120">
        <v>2.0199999999999999E-2</v>
      </c>
      <c r="AH50" s="120">
        <v>2.1700000000000001E-2</v>
      </c>
      <c r="AI50" s="120">
        <v>2.3699999999999999E-2</v>
      </c>
      <c r="AJ50" s="120">
        <v>2.5899999999999999E-2</v>
      </c>
      <c r="AK50" s="120">
        <v>2.8299999999999999E-2</v>
      </c>
      <c r="AL50" s="120">
        <v>3.09E-2</v>
      </c>
      <c r="AM50" s="120"/>
      <c r="AN50" s="120"/>
    </row>
    <row r="51" spans="2:40">
      <c r="B51" s="118" t="s">
        <v>340</v>
      </c>
      <c r="C51" s="118" t="s">
        <v>603</v>
      </c>
      <c r="F51" s="118" t="s">
        <v>158</v>
      </c>
      <c r="G51" s="118" t="s">
        <v>573</v>
      </c>
      <c r="I51" s="120">
        <v>3.9699999999999999E-2</v>
      </c>
      <c r="J51" s="120">
        <v>4.0899999999999999E-2</v>
      </c>
      <c r="K51" s="120">
        <v>4.2099999999999999E-2</v>
      </c>
      <c r="L51" s="120">
        <v>4.3400000000000001E-2</v>
      </c>
      <c r="M51" s="120">
        <v>4.6800000000000001E-2</v>
      </c>
      <c r="N51" s="120">
        <v>5.04E-2</v>
      </c>
      <c r="O51" s="120">
        <v>5.5E-2</v>
      </c>
      <c r="P51" s="120">
        <v>6.0100000000000001E-2</v>
      </c>
      <c r="Q51" s="120">
        <v>6.5699999999999995E-2</v>
      </c>
      <c r="R51" s="120">
        <v>7.1800000000000003E-2</v>
      </c>
      <c r="T51" s="122" t="s">
        <v>340</v>
      </c>
      <c r="U51" s="122" t="s">
        <v>603</v>
      </c>
      <c r="Z51" s="118" t="s">
        <v>158</v>
      </c>
      <c r="AA51" s="118" t="s">
        <v>573</v>
      </c>
      <c r="AC51" s="118">
        <v>1.3599999999999999E-2</v>
      </c>
      <c r="AD51" s="118">
        <v>1.4E-2</v>
      </c>
      <c r="AE51" s="120">
        <v>1.44E-2</v>
      </c>
      <c r="AF51" s="120">
        <v>1.4800000000000001E-2</v>
      </c>
      <c r="AG51" s="120">
        <v>1.6E-2</v>
      </c>
      <c r="AH51" s="120">
        <v>1.72E-2</v>
      </c>
      <c r="AI51" s="120">
        <v>1.8800000000000001E-2</v>
      </c>
      <c r="AJ51" s="120">
        <v>2.0500000000000001E-2</v>
      </c>
      <c r="AK51" s="120">
        <v>2.24E-2</v>
      </c>
      <c r="AL51" s="120">
        <v>2.4500000000000001E-2</v>
      </c>
      <c r="AM51" s="120"/>
      <c r="AN51" s="120"/>
    </row>
    <row r="52" spans="2:40">
      <c r="B52" s="118" t="s">
        <v>340</v>
      </c>
      <c r="C52" s="118" t="s">
        <v>604</v>
      </c>
      <c r="F52" s="118" t="s">
        <v>158</v>
      </c>
      <c r="G52" s="118" t="s">
        <v>574</v>
      </c>
      <c r="I52" s="120">
        <v>8.3000000000000001E-3</v>
      </c>
      <c r="J52" s="120">
        <f>I52</f>
        <v>8.3000000000000001E-3</v>
      </c>
      <c r="K52" s="120">
        <f t="shared" ref="K52:R52" si="30">J52</f>
        <v>8.3000000000000001E-3</v>
      </c>
      <c r="L52" s="120">
        <f t="shared" si="30"/>
        <v>8.3000000000000001E-3</v>
      </c>
      <c r="M52" s="120">
        <f t="shared" si="30"/>
        <v>8.3000000000000001E-3</v>
      </c>
      <c r="N52" s="120">
        <f t="shared" si="30"/>
        <v>8.3000000000000001E-3</v>
      </c>
      <c r="O52" s="120">
        <f t="shared" si="30"/>
        <v>8.3000000000000001E-3</v>
      </c>
      <c r="P52" s="120">
        <f t="shared" si="30"/>
        <v>8.3000000000000001E-3</v>
      </c>
      <c r="Q52" s="120">
        <f t="shared" si="30"/>
        <v>8.3000000000000001E-3</v>
      </c>
      <c r="R52" s="120">
        <f t="shared" si="30"/>
        <v>8.3000000000000001E-3</v>
      </c>
      <c r="T52" s="122" t="s">
        <v>340</v>
      </c>
      <c r="U52" s="122" t="s">
        <v>604</v>
      </c>
      <c r="Z52" s="118" t="s">
        <v>158</v>
      </c>
      <c r="AA52" s="118" t="s">
        <v>574</v>
      </c>
      <c r="AC52" s="118">
        <v>2.8E-3</v>
      </c>
      <c r="AD52" s="118">
        <f>AC52</f>
        <v>2.8E-3</v>
      </c>
      <c r="AE52" s="118">
        <f t="shared" ref="AE52:AL52" si="31">AD52</f>
        <v>2.8E-3</v>
      </c>
      <c r="AF52" s="118">
        <f t="shared" si="31"/>
        <v>2.8E-3</v>
      </c>
      <c r="AG52" s="118">
        <f t="shared" si="31"/>
        <v>2.8E-3</v>
      </c>
      <c r="AH52" s="118">
        <f t="shared" si="31"/>
        <v>2.8E-3</v>
      </c>
      <c r="AI52" s="118">
        <f t="shared" si="31"/>
        <v>2.8E-3</v>
      </c>
      <c r="AJ52" s="118">
        <f t="shared" si="31"/>
        <v>2.8E-3</v>
      </c>
      <c r="AK52" s="118">
        <f t="shared" si="31"/>
        <v>2.8E-3</v>
      </c>
      <c r="AL52" s="118">
        <f t="shared" si="31"/>
        <v>2.8E-3</v>
      </c>
      <c r="AM52" s="120"/>
      <c r="AN52" s="120"/>
    </row>
    <row r="53" spans="2:40">
      <c r="B53" s="118" t="s">
        <v>526</v>
      </c>
      <c r="C53" s="118" t="s">
        <v>592</v>
      </c>
      <c r="F53" s="118" t="s">
        <v>158</v>
      </c>
      <c r="G53" s="118" t="s">
        <v>575</v>
      </c>
      <c r="I53" s="120">
        <v>1.2526000000000002</v>
      </c>
      <c r="J53" s="120">
        <v>0.89956004292387337</v>
      </c>
      <c r="K53" s="120">
        <v>0.64604071876446589</v>
      </c>
      <c r="L53" s="120">
        <v>0.4639727812144932</v>
      </c>
      <c r="M53" s="120">
        <v>0.4639727812144932</v>
      </c>
      <c r="N53" s="120">
        <v>0.4639727812144932</v>
      </c>
      <c r="O53" s="120">
        <v>0.4639727812144932</v>
      </c>
      <c r="P53" s="120">
        <v>0.4639727812144932</v>
      </c>
      <c r="Q53" s="120">
        <v>0.4639727812144932</v>
      </c>
      <c r="R53" s="120">
        <v>0.4639727812144932</v>
      </c>
      <c r="T53" s="122" t="s">
        <v>526</v>
      </c>
      <c r="U53" s="122" t="s">
        <v>592</v>
      </c>
      <c r="Z53" s="118" t="s">
        <v>158</v>
      </c>
      <c r="AA53" s="118" t="s">
        <v>575</v>
      </c>
      <c r="AC53" s="118">
        <v>0</v>
      </c>
      <c r="AD53" s="118">
        <v>0</v>
      </c>
      <c r="AE53" s="120">
        <v>0</v>
      </c>
      <c r="AF53" s="120">
        <v>0</v>
      </c>
      <c r="AG53" s="120">
        <v>0</v>
      </c>
      <c r="AH53" s="120">
        <v>0</v>
      </c>
      <c r="AI53" s="120">
        <v>0</v>
      </c>
      <c r="AJ53" s="120">
        <v>0</v>
      </c>
      <c r="AK53" s="120">
        <v>0</v>
      </c>
      <c r="AL53" s="120">
        <v>0</v>
      </c>
      <c r="AM53" s="120"/>
      <c r="AN53" s="120"/>
    </row>
    <row r="54" spans="2:40">
      <c r="B54" s="118" t="s">
        <v>526</v>
      </c>
      <c r="C54" s="118" t="s">
        <v>499</v>
      </c>
      <c r="F54" s="118" t="s">
        <v>158</v>
      </c>
      <c r="G54" s="118" t="s">
        <v>527</v>
      </c>
      <c r="I54" s="120">
        <v>1.1516999999999999</v>
      </c>
      <c r="J54" s="120">
        <v>0.82709999999999995</v>
      </c>
      <c r="K54" s="120">
        <v>0.59399999999999997</v>
      </c>
      <c r="L54" s="120">
        <v>0.42659999999999998</v>
      </c>
      <c r="M54" s="120">
        <v>0.42659999999999998</v>
      </c>
      <c r="N54" s="120">
        <v>0.42659999999999998</v>
      </c>
      <c r="O54" s="120">
        <v>0.42659999999999998</v>
      </c>
      <c r="P54" s="120">
        <v>0.42659999999999998</v>
      </c>
      <c r="Q54" s="120">
        <v>0.42659999999999998</v>
      </c>
      <c r="R54" s="120">
        <v>0.42659999999999998</v>
      </c>
      <c r="T54" s="122" t="s">
        <v>526</v>
      </c>
      <c r="U54" s="122" t="s">
        <v>499</v>
      </c>
      <c r="Z54" s="118" t="s">
        <v>158</v>
      </c>
      <c r="AA54" s="118" t="s">
        <v>527</v>
      </c>
      <c r="AC54" s="118">
        <v>0</v>
      </c>
      <c r="AD54" s="118">
        <v>0</v>
      </c>
      <c r="AE54" s="120">
        <v>0</v>
      </c>
      <c r="AF54" s="120">
        <v>0</v>
      </c>
      <c r="AG54" s="120">
        <v>0</v>
      </c>
      <c r="AH54" s="120">
        <v>0</v>
      </c>
      <c r="AI54" s="120">
        <v>0</v>
      </c>
      <c r="AJ54" s="120">
        <v>0</v>
      </c>
      <c r="AK54" s="120">
        <v>0</v>
      </c>
      <c r="AL54" s="120">
        <v>0</v>
      </c>
      <c r="AM54" s="120"/>
      <c r="AN54" s="120"/>
    </row>
    <row r="55" spans="2:40">
      <c r="B55" s="118" t="s">
        <v>526</v>
      </c>
      <c r="C55" s="118" t="s">
        <v>596</v>
      </c>
      <c r="F55" s="118" t="s">
        <v>158</v>
      </c>
      <c r="G55" s="118" t="s">
        <v>610</v>
      </c>
      <c r="I55" s="120">
        <v>1.5106999999999999</v>
      </c>
      <c r="J55" s="120">
        <v>1.085</v>
      </c>
      <c r="K55" s="120">
        <v>0.7792</v>
      </c>
      <c r="L55" s="120">
        <v>0.55959999999999999</v>
      </c>
      <c r="M55" s="120">
        <v>0.55959999999999999</v>
      </c>
      <c r="N55" s="120">
        <v>0.55959999999999999</v>
      </c>
      <c r="O55" s="120">
        <v>0.55959999999999999</v>
      </c>
      <c r="P55" s="120">
        <v>0.55959999999999999</v>
      </c>
      <c r="Q55" s="120">
        <v>0.55959999999999999</v>
      </c>
      <c r="R55" s="120">
        <v>0.55959999999999999</v>
      </c>
      <c r="T55" s="122" t="s">
        <v>526</v>
      </c>
      <c r="U55" s="122" t="s">
        <v>596</v>
      </c>
      <c r="Z55" s="118" t="s">
        <v>158</v>
      </c>
      <c r="AA55" s="118" t="s">
        <v>610</v>
      </c>
      <c r="AC55" s="118">
        <v>0</v>
      </c>
      <c r="AD55" s="118">
        <v>0</v>
      </c>
      <c r="AE55" s="120">
        <v>0</v>
      </c>
      <c r="AF55" s="120">
        <v>0</v>
      </c>
      <c r="AG55" s="120">
        <v>0</v>
      </c>
      <c r="AH55" s="120">
        <v>0</v>
      </c>
      <c r="AI55" s="120">
        <v>0</v>
      </c>
      <c r="AJ55" s="120">
        <v>0</v>
      </c>
      <c r="AK55" s="120">
        <v>0</v>
      </c>
      <c r="AL55" s="120">
        <v>0</v>
      </c>
      <c r="AM55" s="120"/>
      <c r="AN55" s="120"/>
    </row>
    <row r="56" spans="2:40">
      <c r="B56" s="118" t="s">
        <v>526</v>
      </c>
      <c r="C56" s="118" t="s">
        <v>501</v>
      </c>
      <c r="F56" s="118" t="s">
        <v>158</v>
      </c>
      <c r="G56" s="118" t="s">
        <v>528</v>
      </c>
      <c r="I56" s="120">
        <v>0.50870000000000004</v>
      </c>
      <c r="J56" s="120">
        <v>0.36530000000000001</v>
      </c>
      <c r="K56" s="120">
        <v>0.26240000000000002</v>
      </c>
      <c r="L56" s="120">
        <v>0.18840000000000001</v>
      </c>
      <c r="M56" s="120">
        <v>0.18840000000000001</v>
      </c>
      <c r="N56" s="120">
        <v>0.18840000000000001</v>
      </c>
      <c r="O56" s="120">
        <v>0.18840000000000001</v>
      </c>
      <c r="P56" s="120">
        <v>0.18840000000000001</v>
      </c>
      <c r="Q56" s="120">
        <v>0.18840000000000001</v>
      </c>
      <c r="R56" s="120">
        <v>0.18840000000000001</v>
      </c>
      <c r="T56" s="122" t="s">
        <v>526</v>
      </c>
      <c r="U56" s="122" t="s">
        <v>501</v>
      </c>
      <c r="Z56" s="118" t="s">
        <v>158</v>
      </c>
      <c r="AA56" s="118" t="s">
        <v>528</v>
      </c>
      <c r="AC56" s="118">
        <v>0</v>
      </c>
      <c r="AD56" s="118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>
        <v>0</v>
      </c>
      <c r="AL56" s="120">
        <v>0</v>
      </c>
      <c r="AM56" s="120"/>
      <c r="AN56" s="120"/>
    </row>
    <row r="57" spans="2:40">
      <c r="B57" s="118" t="s">
        <v>526</v>
      </c>
      <c r="C57" s="118" t="s">
        <v>495</v>
      </c>
      <c r="F57" s="118" t="s">
        <v>158</v>
      </c>
      <c r="G57" s="118" t="s">
        <v>576</v>
      </c>
      <c r="I57" s="120">
        <v>0.3352</v>
      </c>
      <c r="J57" s="120">
        <v>0.2407</v>
      </c>
      <c r="K57" s="120">
        <v>0.1729</v>
      </c>
      <c r="L57" s="120">
        <v>0.1241</v>
      </c>
      <c r="M57" s="120">
        <v>0.1241</v>
      </c>
      <c r="N57" s="120">
        <v>0.1241</v>
      </c>
      <c r="O57" s="120">
        <v>0.1241</v>
      </c>
      <c r="P57" s="120">
        <v>0.1241</v>
      </c>
      <c r="Q57" s="120">
        <v>0.1241</v>
      </c>
      <c r="R57" s="120">
        <v>0.1241</v>
      </c>
      <c r="T57" s="122" t="s">
        <v>526</v>
      </c>
      <c r="U57" s="122" t="s">
        <v>495</v>
      </c>
      <c r="Z57" s="118" t="s">
        <v>158</v>
      </c>
      <c r="AA57" s="118" t="s">
        <v>576</v>
      </c>
      <c r="AC57" s="118">
        <v>0</v>
      </c>
      <c r="AD57" s="118">
        <v>0</v>
      </c>
      <c r="AE57" s="120">
        <v>0</v>
      </c>
      <c r="AF57" s="120">
        <v>0</v>
      </c>
      <c r="AG57" s="120">
        <v>0</v>
      </c>
      <c r="AH57" s="120">
        <v>0</v>
      </c>
      <c r="AI57" s="120">
        <v>0</v>
      </c>
      <c r="AJ57" s="120">
        <v>0</v>
      </c>
      <c r="AK57" s="120">
        <v>0</v>
      </c>
      <c r="AL57" s="120">
        <v>0</v>
      </c>
      <c r="AM57" s="120"/>
      <c r="AN57" s="120"/>
    </row>
    <row r="58" spans="2:40">
      <c r="B58" s="118" t="s">
        <v>529</v>
      </c>
      <c r="C58" s="118" t="s">
        <v>495</v>
      </c>
      <c r="F58" s="118" t="s">
        <v>158</v>
      </c>
      <c r="G58" s="118" t="s">
        <v>531</v>
      </c>
      <c r="I58" s="120">
        <v>2.3136000000000001</v>
      </c>
      <c r="J58" s="120">
        <v>2.3136000000000001</v>
      </c>
      <c r="K58" s="120">
        <v>0</v>
      </c>
      <c r="L58" s="120">
        <v>0</v>
      </c>
      <c r="M58" s="120">
        <v>0</v>
      </c>
      <c r="N58" s="120">
        <v>0</v>
      </c>
      <c r="O58" s="120">
        <v>0</v>
      </c>
      <c r="P58" s="120">
        <v>0</v>
      </c>
      <c r="Q58" s="120">
        <v>0</v>
      </c>
      <c r="R58" s="120">
        <v>0</v>
      </c>
      <c r="T58" s="122" t="s">
        <v>529</v>
      </c>
      <c r="U58" s="122" t="s">
        <v>495</v>
      </c>
      <c r="Z58" s="118" t="s">
        <v>158</v>
      </c>
      <c r="AA58" s="118" t="s">
        <v>531</v>
      </c>
      <c r="AC58" s="118">
        <v>0</v>
      </c>
      <c r="AD58" s="118">
        <v>0</v>
      </c>
      <c r="AE58" s="120">
        <v>0</v>
      </c>
      <c r="AF58" s="120">
        <v>0</v>
      </c>
      <c r="AG58" s="120">
        <v>0</v>
      </c>
      <c r="AH58" s="120">
        <v>0</v>
      </c>
      <c r="AI58" s="120">
        <v>0</v>
      </c>
      <c r="AJ58" s="120">
        <v>0</v>
      </c>
      <c r="AK58" s="120">
        <v>0</v>
      </c>
      <c r="AL58" s="120">
        <v>0</v>
      </c>
      <c r="AM58" s="120"/>
      <c r="AN58" s="120"/>
    </row>
    <row r="59" spans="2:40">
      <c r="B59" s="118" t="s">
        <v>529</v>
      </c>
      <c r="C59" s="118" t="s">
        <v>499</v>
      </c>
      <c r="F59" s="118" t="s">
        <v>158</v>
      </c>
      <c r="G59" s="118" t="s">
        <v>530</v>
      </c>
      <c r="I59" s="120">
        <v>0.626</v>
      </c>
      <c r="J59" s="120">
        <v>0.626</v>
      </c>
      <c r="K59" s="120">
        <v>0</v>
      </c>
      <c r="L59" s="120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0</v>
      </c>
      <c r="R59" s="120">
        <v>0</v>
      </c>
      <c r="T59" s="122" t="s">
        <v>529</v>
      </c>
      <c r="U59" s="122" t="s">
        <v>499</v>
      </c>
      <c r="Z59" s="118" t="s">
        <v>158</v>
      </c>
      <c r="AA59" s="118" t="s">
        <v>530</v>
      </c>
      <c r="AC59" s="118">
        <v>0</v>
      </c>
      <c r="AD59" s="118">
        <v>0</v>
      </c>
      <c r="AE59" s="120">
        <v>0</v>
      </c>
      <c r="AF59" s="120">
        <v>0</v>
      </c>
      <c r="AG59" s="120">
        <v>0</v>
      </c>
      <c r="AH59" s="120">
        <v>0</v>
      </c>
      <c r="AI59" s="120">
        <v>0</v>
      </c>
      <c r="AJ59" s="120">
        <v>0</v>
      </c>
      <c r="AK59" s="120">
        <v>0</v>
      </c>
      <c r="AL59" s="120">
        <v>0</v>
      </c>
      <c r="AM59" s="120"/>
      <c r="AN59" s="120"/>
    </row>
    <row r="60" spans="2:40">
      <c r="B60" s="118" t="s">
        <v>529</v>
      </c>
      <c r="C60" s="118" t="s">
        <v>592</v>
      </c>
      <c r="F60" s="118" t="s">
        <v>158</v>
      </c>
      <c r="G60" s="118" t="s">
        <v>577</v>
      </c>
      <c r="I60" s="120">
        <v>0.41760000000000003</v>
      </c>
      <c r="J60" s="120">
        <v>0.41760000000000003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  <c r="Q60" s="120">
        <v>0</v>
      </c>
      <c r="R60" s="120">
        <v>0</v>
      </c>
      <c r="T60" s="122" t="s">
        <v>529</v>
      </c>
      <c r="U60" s="122" t="s">
        <v>592</v>
      </c>
      <c r="Z60" s="118" t="s">
        <v>158</v>
      </c>
      <c r="AA60" s="118" t="s">
        <v>577</v>
      </c>
      <c r="AC60" s="118">
        <v>0</v>
      </c>
      <c r="AD60" s="118">
        <v>0</v>
      </c>
      <c r="AE60" s="120">
        <v>0</v>
      </c>
      <c r="AF60" s="120">
        <v>0</v>
      </c>
      <c r="AG60" s="120">
        <v>0</v>
      </c>
      <c r="AH60" s="120">
        <v>0</v>
      </c>
      <c r="AI60" s="120">
        <v>0</v>
      </c>
      <c r="AJ60" s="120">
        <v>0</v>
      </c>
      <c r="AK60" s="120">
        <v>0</v>
      </c>
      <c r="AL60" s="120">
        <v>0</v>
      </c>
      <c r="AM60" s="120"/>
      <c r="AN60" s="120"/>
    </row>
    <row r="61" spans="2:40">
      <c r="B61" s="118" t="s">
        <v>532</v>
      </c>
      <c r="C61" s="118" t="s">
        <v>605</v>
      </c>
      <c r="F61" s="118" t="s">
        <v>158</v>
      </c>
      <c r="G61" s="118" t="s">
        <v>533</v>
      </c>
      <c r="I61" s="120">
        <v>3.9925999999999999</v>
      </c>
      <c r="J61" s="120">
        <v>3.9925999999999999</v>
      </c>
      <c r="K61" s="120">
        <v>3.9925999999999999</v>
      </c>
      <c r="L61" s="120">
        <v>0</v>
      </c>
      <c r="M61" s="120">
        <v>0</v>
      </c>
      <c r="N61" s="120">
        <v>0</v>
      </c>
      <c r="O61" s="120">
        <v>0</v>
      </c>
      <c r="P61" s="120">
        <v>0</v>
      </c>
      <c r="Q61" s="120">
        <v>0</v>
      </c>
      <c r="R61" s="120">
        <v>0</v>
      </c>
      <c r="T61" s="122" t="s">
        <v>532</v>
      </c>
      <c r="U61" s="122" t="s">
        <v>605</v>
      </c>
      <c r="Z61" s="118" t="s">
        <v>158</v>
      </c>
      <c r="AA61" s="118" t="s">
        <v>533</v>
      </c>
      <c r="AC61" s="118">
        <v>0</v>
      </c>
      <c r="AD61" s="118">
        <v>0</v>
      </c>
      <c r="AE61" s="120">
        <v>0</v>
      </c>
      <c r="AF61" s="120">
        <v>0</v>
      </c>
      <c r="AG61" s="120">
        <v>0</v>
      </c>
      <c r="AH61" s="120">
        <v>0</v>
      </c>
      <c r="AI61" s="120">
        <v>0</v>
      </c>
      <c r="AJ61" s="120">
        <v>0</v>
      </c>
      <c r="AK61" s="120">
        <v>0</v>
      </c>
      <c r="AL61" s="120">
        <v>0</v>
      </c>
      <c r="AM61" s="120"/>
      <c r="AN61" s="120"/>
    </row>
    <row r="62" spans="2:40">
      <c r="B62" s="118" t="s">
        <v>806</v>
      </c>
      <c r="C62" s="118" t="s">
        <v>807</v>
      </c>
      <c r="F62" s="118" t="s">
        <v>158</v>
      </c>
      <c r="G62" s="118" t="s">
        <v>808</v>
      </c>
      <c r="I62" s="120">
        <v>3.5</v>
      </c>
      <c r="J62" s="120">
        <v>3.5</v>
      </c>
      <c r="K62" s="120">
        <v>3.5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0">
        <v>0</v>
      </c>
      <c r="R62" s="120">
        <v>0</v>
      </c>
      <c r="T62" s="118" t="s">
        <v>806</v>
      </c>
      <c r="U62" s="118" t="s">
        <v>807</v>
      </c>
      <c r="Z62" s="118" t="s">
        <v>158</v>
      </c>
      <c r="AA62" s="118" t="s">
        <v>808</v>
      </c>
      <c r="AC62" s="118">
        <v>0</v>
      </c>
      <c r="AD62" s="118">
        <v>0</v>
      </c>
      <c r="AE62" s="120">
        <v>0</v>
      </c>
      <c r="AF62" s="120">
        <v>0</v>
      </c>
      <c r="AG62" s="120">
        <v>0</v>
      </c>
      <c r="AH62" s="120">
        <v>0</v>
      </c>
      <c r="AI62" s="120">
        <v>0</v>
      </c>
      <c r="AJ62" s="120">
        <v>0</v>
      </c>
      <c r="AK62" s="120">
        <v>0</v>
      </c>
      <c r="AL62" s="120">
        <v>0</v>
      </c>
      <c r="AM62" s="120"/>
      <c r="AN62" s="120"/>
    </row>
    <row r="63" spans="2:40">
      <c r="B63" s="118" t="s">
        <v>606</v>
      </c>
      <c r="C63" s="118" t="s">
        <v>592</v>
      </c>
      <c r="F63" s="118" t="s">
        <v>158</v>
      </c>
      <c r="G63" s="118" t="s">
        <v>578</v>
      </c>
      <c r="I63" s="120">
        <v>10.895849999999999</v>
      </c>
      <c r="J63" s="120">
        <f>$I63*J87</f>
        <v>11.762877942450405</v>
      </c>
      <c r="K63" s="120">
        <f t="shared" ref="K63:R63" si="32">$I63*K87</f>
        <v>12.698898891686863</v>
      </c>
      <c r="L63" s="120">
        <f t="shared" si="32"/>
        <v>13.709402907201486</v>
      </c>
      <c r="M63" s="120">
        <f t="shared" si="32"/>
        <v>14.709580402373458</v>
      </c>
      <c r="N63" s="120">
        <f t="shared" si="32"/>
        <v>15.78272643079373</v>
      </c>
      <c r="O63" s="120">
        <f t="shared" si="32"/>
        <v>17.170973455563818</v>
      </c>
      <c r="P63" s="120">
        <f t="shared" si="32"/>
        <v>18.681330548593259</v>
      </c>
      <c r="Q63" s="120">
        <f t="shared" si="32"/>
        <v>20.324538499168302</v>
      </c>
      <c r="R63" s="120">
        <f t="shared" si="32"/>
        <v>22.112282855317325</v>
      </c>
      <c r="T63" s="122" t="s">
        <v>606</v>
      </c>
      <c r="U63" s="122" t="s">
        <v>592</v>
      </c>
      <c r="Z63" s="118" t="s">
        <v>158</v>
      </c>
      <c r="AA63" s="118" t="s">
        <v>578</v>
      </c>
      <c r="AC63" s="118">
        <v>3.141947</v>
      </c>
      <c r="AD63" s="118">
        <f t="shared" ref="AD63:AL67" si="33">$AC63*J87</f>
        <v>3.3919647446182015</v>
      </c>
      <c r="AE63" s="118">
        <f t="shared" si="33"/>
        <v>3.6618774373765119</v>
      </c>
      <c r="AF63" s="118">
        <f t="shared" si="33"/>
        <v>3.9532682017532355</v>
      </c>
      <c r="AG63" s="118">
        <f t="shared" si="33"/>
        <v>4.2416811920590023</v>
      </c>
      <c r="AH63" s="118">
        <f t="shared" si="33"/>
        <v>4.551135520501207</v>
      </c>
      <c r="AI63" s="118">
        <f t="shared" si="33"/>
        <v>4.9514529417886965</v>
      </c>
      <c r="AJ63" s="118">
        <f t="shared" si="33"/>
        <v>5.386982243070614</v>
      </c>
      <c r="AK63" s="118">
        <f t="shared" si="33"/>
        <v>5.8608206577592714</v>
      </c>
      <c r="AL63" s="118">
        <f t="shared" si="33"/>
        <v>6.3763378516054932</v>
      </c>
      <c r="AM63" s="120"/>
      <c r="AN63" s="120"/>
    </row>
    <row r="64" spans="2:40">
      <c r="B64" s="118" t="s">
        <v>606</v>
      </c>
      <c r="C64" s="118" t="s">
        <v>607</v>
      </c>
      <c r="F64" s="118" t="s">
        <v>158</v>
      </c>
      <c r="G64" s="118" t="s">
        <v>579</v>
      </c>
      <c r="I64" s="121">
        <v>72.086380000000005</v>
      </c>
      <c r="J64" s="120">
        <f t="shared" ref="J64:R64" si="34">$I64*J88</f>
        <v>77.82259201926405</v>
      </c>
      <c r="K64" s="120">
        <f t="shared" si="34"/>
        <v>84.015258202684336</v>
      </c>
      <c r="L64" s="120">
        <f t="shared" si="34"/>
        <v>90.70070049988125</v>
      </c>
      <c r="M64" s="120">
        <f t="shared" si="34"/>
        <v>97.317823072641986</v>
      </c>
      <c r="N64" s="120">
        <f t="shared" si="34"/>
        <v>104.41770168699465</v>
      </c>
      <c r="O64" s="120">
        <f t="shared" si="34"/>
        <v>113.60227219424704</v>
      </c>
      <c r="P64" s="120">
        <f t="shared" si="34"/>
        <v>123.59471659682379</v>
      </c>
      <c r="Q64" s="120">
        <f t="shared" si="34"/>
        <v>134.46609540106337</v>
      </c>
      <c r="R64" s="120">
        <f t="shared" si="34"/>
        <v>146.29371958827352</v>
      </c>
      <c r="T64" s="122" t="s">
        <v>606</v>
      </c>
      <c r="U64" s="122" t="s">
        <v>607</v>
      </c>
      <c r="Z64" s="118" t="s">
        <v>158</v>
      </c>
      <c r="AA64" s="118" t="s">
        <v>579</v>
      </c>
      <c r="AC64" s="118">
        <v>22.930620000000001</v>
      </c>
      <c r="AD64" s="118">
        <f t="shared" si="33"/>
        <v>24.755304469565218</v>
      </c>
      <c r="AE64" s="118">
        <f t="shared" si="33"/>
        <v>26.725186644795279</v>
      </c>
      <c r="AF64" s="118">
        <f t="shared" si="33"/>
        <v>28.851820508903167</v>
      </c>
      <c r="AG64" s="118">
        <f t="shared" si="33"/>
        <v>30.956721923142563</v>
      </c>
      <c r="AH64" s="118">
        <f t="shared" si="33"/>
        <v>33.21518764928733</v>
      </c>
      <c r="AI64" s="118">
        <f t="shared" si="33"/>
        <v>36.136792204336587</v>
      </c>
      <c r="AJ64" s="118">
        <f t="shared" si="33"/>
        <v>39.315380801331116</v>
      </c>
      <c r="AK64" s="118">
        <f t="shared" si="33"/>
        <v>42.773557730677162</v>
      </c>
      <c r="AL64" s="118">
        <f t="shared" si="33"/>
        <v>46.535915553884884</v>
      </c>
      <c r="AM64" s="120"/>
      <c r="AN64" s="120"/>
    </row>
    <row r="65" spans="2:40">
      <c r="B65" s="118" t="s">
        <v>606</v>
      </c>
      <c r="C65" s="118" t="s">
        <v>499</v>
      </c>
      <c r="F65" s="118" t="s">
        <v>158</v>
      </c>
      <c r="G65" s="118" t="s">
        <v>534</v>
      </c>
      <c r="I65" s="120">
        <v>0.74963999999999997</v>
      </c>
      <c r="J65" s="120">
        <f t="shared" ref="J65:R65" si="35">$I65*J89</f>
        <v>0.80929196168986561</v>
      </c>
      <c r="K65" s="120">
        <f t="shared" si="35"/>
        <v>0.873690677199497</v>
      </c>
      <c r="L65" s="120">
        <f t="shared" si="35"/>
        <v>0.94321386540329777</v>
      </c>
      <c r="M65" s="120">
        <f t="shared" si="35"/>
        <v>1.012026583775955</v>
      </c>
      <c r="N65" s="120">
        <f t="shared" si="35"/>
        <v>1.0858595742030417</v>
      </c>
      <c r="O65" s="120">
        <f t="shared" si="35"/>
        <v>1.1813716728138566</v>
      </c>
      <c r="P65" s="120">
        <f t="shared" si="35"/>
        <v>1.2852850059836958</v>
      </c>
      <c r="Q65" s="120">
        <f t="shared" si="35"/>
        <v>1.3983385454568966</v>
      </c>
      <c r="R65" s="120">
        <f t="shared" si="35"/>
        <v>1.5213362628578844</v>
      </c>
      <c r="T65" s="122" t="s">
        <v>606</v>
      </c>
      <c r="U65" s="122" t="s">
        <v>499</v>
      </c>
      <c r="Z65" s="118" t="s">
        <v>158</v>
      </c>
      <c r="AA65" s="118" t="s">
        <v>534</v>
      </c>
      <c r="AC65" s="118">
        <v>0.23846000000000001</v>
      </c>
      <c r="AD65" s="118">
        <f t="shared" si="33"/>
        <v>0.25743525049966032</v>
      </c>
      <c r="AE65" s="118">
        <f t="shared" si="33"/>
        <v>0.27792044032467861</v>
      </c>
      <c r="AF65" s="118">
        <f t="shared" si="33"/>
        <v>0.30003572160513098</v>
      </c>
      <c r="AG65" s="118">
        <f t="shared" si="33"/>
        <v>0.32192500289100667</v>
      </c>
      <c r="AH65" s="118">
        <f t="shared" si="33"/>
        <v>0.34541122947609165</v>
      </c>
      <c r="AI65" s="118">
        <f t="shared" si="33"/>
        <v>0.37579356637745087</v>
      </c>
      <c r="AJ65" s="118">
        <f t="shared" si="33"/>
        <v>0.40884833056783537</v>
      </c>
      <c r="AK65" s="118">
        <f t="shared" si="33"/>
        <v>0.44481058848200683</v>
      </c>
      <c r="AL65" s="118">
        <f t="shared" si="33"/>
        <v>0.48393608297461599</v>
      </c>
      <c r="AM65" s="120"/>
      <c r="AN65" s="120"/>
    </row>
    <row r="66" spans="2:40">
      <c r="B66" s="118" t="s">
        <v>606</v>
      </c>
      <c r="C66" s="118" t="s">
        <v>608</v>
      </c>
      <c r="F66" s="118" t="s">
        <v>158</v>
      </c>
      <c r="G66" s="118" t="s">
        <v>580</v>
      </c>
      <c r="I66" s="120">
        <v>0.369699</v>
      </c>
      <c r="J66" s="120">
        <f t="shared" ref="J66:R66" si="36">$I66*J90</f>
        <v>0.39911748165090133</v>
      </c>
      <c r="K66" s="120">
        <f t="shared" si="36"/>
        <v>0.43087691381193222</v>
      </c>
      <c r="L66" s="120">
        <f t="shared" si="36"/>
        <v>0.46516357561727467</v>
      </c>
      <c r="M66" s="120">
        <f t="shared" si="36"/>
        <v>0.49909985592469291</v>
      </c>
      <c r="N66" s="120">
        <f t="shared" si="36"/>
        <v>0.53551197738019629</v>
      </c>
      <c r="O66" s="120">
        <f t="shared" si="36"/>
        <v>0.58261555689078759</v>
      </c>
      <c r="P66" s="120">
        <f t="shared" si="36"/>
        <v>0.63386236250355688</v>
      </c>
      <c r="Q66" s="120">
        <f t="shared" si="36"/>
        <v>0.68961683196850387</v>
      </c>
      <c r="R66" s="120">
        <f t="shared" si="36"/>
        <v>0.75027545894335557</v>
      </c>
      <c r="T66" s="122" t="s">
        <v>606</v>
      </c>
      <c r="U66" s="122" t="s">
        <v>608</v>
      </c>
      <c r="Z66" s="118" t="s">
        <v>158</v>
      </c>
      <c r="AA66" s="118" t="s">
        <v>580</v>
      </c>
      <c r="AC66" s="118">
        <v>0.117601</v>
      </c>
      <c r="AD66" s="118">
        <f t="shared" si="33"/>
        <v>0.12695899896842469</v>
      </c>
      <c r="AE66" s="118">
        <f t="shared" si="33"/>
        <v>0.13706165269907963</v>
      </c>
      <c r="AF66" s="118">
        <f t="shared" si="33"/>
        <v>0.14796821645762395</v>
      </c>
      <c r="AG66" s="118">
        <f t="shared" si="33"/>
        <v>0.1587633241004163</v>
      </c>
      <c r="AH66" s="118">
        <f t="shared" si="33"/>
        <v>0.17034599512546278</v>
      </c>
      <c r="AI66" s="118">
        <f t="shared" si="33"/>
        <v>0.18532961167304621</v>
      </c>
      <c r="AJ66" s="118">
        <f t="shared" si="33"/>
        <v>0.20163118562068275</v>
      </c>
      <c r="AK66" s="118">
        <f t="shared" si="33"/>
        <v>0.21936664436833214</v>
      </c>
      <c r="AL66" s="118">
        <f t="shared" si="33"/>
        <v>0.23866211227836037</v>
      </c>
      <c r="AM66" s="120"/>
      <c r="AN66" s="120"/>
    </row>
    <row r="67" spans="2:40">
      <c r="B67" s="118" t="s">
        <v>606</v>
      </c>
      <c r="C67" s="118" t="s">
        <v>502</v>
      </c>
      <c r="F67" s="118" t="s">
        <v>158</v>
      </c>
      <c r="G67" s="118" t="s">
        <v>536</v>
      </c>
      <c r="I67" s="120">
        <v>0.23496</v>
      </c>
      <c r="J67" s="120">
        <f t="shared" ref="J67:R67" si="37">$I67*J91</f>
        <v>0.25365674099387819</v>
      </c>
      <c r="K67" s="120">
        <f t="shared" si="37"/>
        <v>0.273841259157454</v>
      </c>
      <c r="L67" s="120">
        <f t="shared" si="37"/>
        <v>0.29563194308622653</v>
      </c>
      <c r="M67" s="120">
        <f t="shared" si="37"/>
        <v>0.31719994413851765</v>
      </c>
      <c r="N67" s="120">
        <f t="shared" si="37"/>
        <v>0.34034145130295435</v>
      </c>
      <c r="O67" s="120">
        <f t="shared" si="37"/>
        <v>0.37027785102761829</v>
      </c>
      <c r="P67" s="120">
        <f t="shared" si="37"/>
        <v>0.40284745345222933</v>
      </c>
      <c r="Q67" s="120">
        <f t="shared" si="37"/>
        <v>0.43828187482065051</v>
      </c>
      <c r="R67" s="120">
        <f t="shared" si="37"/>
        <v>0.47683310431819081</v>
      </c>
      <c r="T67" s="122" t="s">
        <v>606</v>
      </c>
      <c r="U67" s="122" t="s">
        <v>502</v>
      </c>
      <c r="Z67" s="118" t="s">
        <v>158</v>
      </c>
      <c r="AA67" s="118" t="s">
        <v>536</v>
      </c>
      <c r="AC67" s="118">
        <v>7.4740000000000001E-2</v>
      </c>
      <c r="AD67" s="118">
        <f t="shared" si="33"/>
        <v>8.0687371560616505E-2</v>
      </c>
      <c r="AE67" s="118">
        <f t="shared" si="33"/>
        <v>8.7108000125247331E-2</v>
      </c>
      <c r="AF67" s="118">
        <f t="shared" si="33"/>
        <v>9.4039544715119897E-2</v>
      </c>
      <c r="AG67" s="118">
        <f t="shared" si="33"/>
        <v>0.10090025461743621</v>
      </c>
      <c r="AH67" s="118">
        <f t="shared" si="33"/>
        <v>0.10826149161722338</v>
      </c>
      <c r="AI67" s="118">
        <f t="shared" si="33"/>
        <v>0.11778416149899638</v>
      </c>
      <c r="AJ67" s="118">
        <f t="shared" si="33"/>
        <v>0.1281444444629708</v>
      </c>
      <c r="AK67" s="118">
        <f t="shared" si="33"/>
        <v>0.13941601687136287</v>
      </c>
      <c r="AL67" s="118">
        <f t="shared" si="33"/>
        <v>0.15167903565177723</v>
      </c>
      <c r="AM67" s="120"/>
      <c r="AN67" s="120"/>
    </row>
    <row r="68" spans="2:40">
      <c r="B68" s="118" t="s">
        <v>606</v>
      </c>
      <c r="C68" s="118" t="s">
        <v>495</v>
      </c>
      <c r="F68" s="118" t="s">
        <v>158</v>
      </c>
      <c r="G68" s="118" t="s">
        <v>535</v>
      </c>
      <c r="I68" s="120">
        <v>0.21940000000000001</v>
      </c>
      <c r="J68" s="120">
        <f t="shared" ref="J68:R69" si="38">$I68*J92</f>
        <v>0.23685856730531527</v>
      </c>
      <c r="K68" s="120">
        <f t="shared" si="38"/>
        <v>0.25570638516830702</v>
      </c>
      <c r="L68" s="120">
        <f t="shared" si="38"/>
        <v>0.27605400201361124</v>
      </c>
      <c r="M68" s="120">
        <f t="shared" si="38"/>
        <v>0.29619368294173809</v>
      </c>
      <c r="N68" s="120">
        <f t="shared" si="38"/>
        <v>0.31780266605323537</v>
      </c>
      <c r="O68" s="120">
        <f t="shared" si="38"/>
        <v>0.34575655650093401</v>
      </c>
      <c r="P68" s="120">
        <f t="shared" si="38"/>
        <v>0.37616926833256348</v>
      </c>
      <c r="Q68" s="120">
        <f t="shared" si="38"/>
        <v>0.40925707922902077</v>
      </c>
      <c r="R68" s="120">
        <f t="shared" si="38"/>
        <v>0.44525529063419761</v>
      </c>
      <c r="T68" s="122" t="s">
        <v>606</v>
      </c>
      <c r="U68" s="122" t="s">
        <v>495</v>
      </c>
      <c r="Z68" s="118" t="s">
        <v>158</v>
      </c>
      <c r="AA68" s="118" t="s">
        <v>535</v>
      </c>
      <c r="AC68" s="118">
        <v>6.3266580560488644E-2</v>
      </c>
      <c r="AD68" s="118">
        <v>6.8572437818068363E-2</v>
      </c>
      <c r="AE68" s="118">
        <v>7.4310837786863829E-2</v>
      </c>
      <c r="AF68" s="118">
        <v>8.0539452828370453E-2</v>
      </c>
      <c r="AG68" s="118">
        <v>8.6739231689129365E-2</v>
      </c>
      <c r="AH68" s="118">
        <v>9.3400389441851736E-2</v>
      </c>
      <c r="AI68" s="118">
        <v>0.10208007984691421</v>
      </c>
      <c r="AJ68" s="118">
        <v>0.11153834713216502</v>
      </c>
      <c r="AK68" s="118">
        <v>0.12189053602059503</v>
      </c>
      <c r="AL68" s="118">
        <v>0.13316548269295192</v>
      </c>
      <c r="AM68" s="120"/>
      <c r="AN68" s="120"/>
    </row>
    <row r="69" spans="2:40">
      <c r="B69" s="118" t="s">
        <v>606</v>
      </c>
      <c r="C69" s="118" t="s">
        <v>593</v>
      </c>
      <c r="F69" s="118" t="s">
        <v>158</v>
      </c>
      <c r="G69" s="118" t="s">
        <v>581</v>
      </c>
      <c r="I69" s="120">
        <v>0.187088</v>
      </c>
      <c r="J69" s="120">
        <f>$I69*J93</f>
        <v>0.20197536754793446</v>
      </c>
      <c r="K69" s="120">
        <f t="shared" si="38"/>
        <v>0.2180473846324896</v>
      </c>
      <c r="L69" s="120">
        <f t="shared" si="38"/>
        <v>0.23539831872708525</v>
      </c>
      <c r="M69" s="120">
        <f t="shared" si="38"/>
        <v>0.25257194053875975</v>
      </c>
      <c r="N69" s="120">
        <f t="shared" si="38"/>
        <v>0.27099847395883181</v>
      </c>
      <c r="O69" s="120">
        <f t="shared" si="38"/>
        <v>0.29483547239127955</v>
      </c>
      <c r="P69" s="120">
        <f t="shared" si="38"/>
        <v>0.32076917080128819</v>
      </c>
      <c r="Q69" s="120">
        <f t="shared" si="38"/>
        <v>0.3489839947073794</v>
      </c>
      <c r="R69" s="120">
        <f t="shared" si="38"/>
        <v>0.37968059167807999</v>
      </c>
      <c r="T69" s="122" t="s">
        <v>606</v>
      </c>
      <c r="U69" s="122" t="s">
        <v>593</v>
      </c>
      <c r="Z69" s="118" t="s">
        <v>158</v>
      </c>
      <c r="AA69" s="118" t="s">
        <v>581</v>
      </c>
      <c r="AC69" s="118">
        <v>5.9512000000000002E-2</v>
      </c>
      <c r="AD69" s="118">
        <f t="shared" ref="AD69:AL69" si="39">$AC69*J93</f>
        <v>6.4247616488030637E-2</v>
      </c>
      <c r="AE69" s="118">
        <f t="shared" si="39"/>
        <v>6.9360065606819898E-2</v>
      </c>
      <c r="AF69" s="118">
        <f t="shared" si="39"/>
        <v>7.4879333490583566E-2</v>
      </c>
      <c r="AG69" s="118">
        <f t="shared" si="39"/>
        <v>8.034219899374985E-2</v>
      </c>
      <c r="AH69" s="118">
        <f t="shared" si="39"/>
        <v>8.6203611039927727E-2</v>
      </c>
      <c r="AI69" s="118">
        <f t="shared" si="39"/>
        <v>9.37860719712105E-2</v>
      </c>
      <c r="AJ69" s="118">
        <f t="shared" si="39"/>
        <v>0.10203548540112815</v>
      </c>
      <c r="AK69" s="118">
        <f t="shared" si="39"/>
        <v>0.11101051640418179</v>
      </c>
      <c r="AL69" s="118">
        <f t="shared" si="39"/>
        <v>0.12077499022890778</v>
      </c>
      <c r="AM69" s="120"/>
      <c r="AN69" s="120"/>
    </row>
    <row r="70" spans="2:40">
      <c r="B70" s="118" t="s">
        <v>609</v>
      </c>
      <c r="C70" s="118" t="s">
        <v>592</v>
      </c>
      <c r="F70" s="118" t="s">
        <v>158</v>
      </c>
      <c r="G70" s="118" t="s">
        <v>582</v>
      </c>
      <c r="I70" s="120">
        <v>30.824300000000001</v>
      </c>
      <c r="J70" s="120">
        <f>I70</f>
        <v>30.824300000000001</v>
      </c>
      <c r="K70" s="120">
        <f t="shared" ref="K70:R70" si="40">J70</f>
        <v>30.824300000000001</v>
      </c>
      <c r="L70" s="120">
        <f t="shared" si="40"/>
        <v>30.824300000000001</v>
      </c>
      <c r="M70" s="120">
        <f t="shared" si="40"/>
        <v>30.824300000000001</v>
      </c>
      <c r="N70" s="120">
        <f t="shared" si="40"/>
        <v>30.824300000000001</v>
      </c>
      <c r="O70" s="120">
        <f t="shared" si="40"/>
        <v>30.824300000000001</v>
      </c>
      <c r="P70" s="120">
        <f t="shared" si="40"/>
        <v>30.824300000000001</v>
      </c>
      <c r="Q70" s="120">
        <f t="shared" si="40"/>
        <v>30.824300000000001</v>
      </c>
      <c r="R70" s="120">
        <f t="shared" si="40"/>
        <v>30.824300000000001</v>
      </c>
      <c r="T70" s="122" t="s">
        <v>609</v>
      </c>
      <c r="U70" s="122" t="s">
        <v>592</v>
      </c>
      <c r="Z70" s="118" t="s">
        <v>158</v>
      </c>
      <c r="AA70" s="118" t="s">
        <v>582</v>
      </c>
      <c r="AC70" s="118">
        <v>2.24E-2</v>
      </c>
      <c r="AD70" s="118">
        <f>AC70</f>
        <v>2.24E-2</v>
      </c>
      <c r="AE70" s="118">
        <f t="shared" ref="AE70:AL70" si="41">AD70</f>
        <v>2.24E-2</v>
      </c>
      <c r="AF70" s="118">
        <f t="shared" si="41"/>
        <v>2.24E-2</v>
      </c>
      <c r="AG70" s="118">
        <f t="shared" si="41"/>
        <v>2.24E-2</v>
      </c>
      <c r="AH70" s="118">
        <f t="shared" si="41"/>
        <v>2.24E-2</v>
      </c>
      <c r="AI70" s="118">
        <f t="shared" si="41"/>
        <v>2.24E-2</v>
      </c>
      <c r="AJ70" s="118">
        <f t="shared" si="41"/>
        <v>2.24E-2</v>
      </c>
      <c r="AK70" s="118">
        <f t="shared" si="41"/>
        <v>2.24E-2</v>
      </c>
      <c r="AL70" s="118">
        <f t="shared" si="41"/>
        <v>2.24E-2</v>
      </c>
      <c r="AM70" s="120"/>
      <c r="AN70" s="120"/>
    </row>
    <row r="71" spans="2:40">
      <c r="B71" s="118" t="s">
        <v>609</v>
      </c>
      <c r="C71" s="118" t="s">
        <v>608</v>
      </c>
      <c r="F71" s="118" t="s">
        <v>158</v>
      </c>
      <c r="G71" s="118" t="s">
        <v>584</v>
      </c>
      <c r="I71" s="120">
        <v>2.2726999999999999</v>
      </c>
      <c r="J71" s="120">
        <f t="shared" ref="J71:R77" si="42">I71</f>
        <v>2.2726999999999999</v>
      </c>
      <c r="K71" s="120">
        <f t="shared" si="42"/>
        <v>2.2726999999999999</v>
      </c>
      <c r="L71" s="120">
        <f t="shared" si="42"/>
        <v>2.2726999999999999</v>
      </c>
      <c r="M71" s="120">
        <f t="shared" si="42"/>
        <v>2.2726999999999999</v>
      </c>
      <c r="N71" s="120">
        <f t="shared" si="42"/>
        <v>2.2726999999999999</v>
      </c>
      <c r="O71" s="120">
        <f t="shared" si="42"/>
        <v>2.2726999999999999</v>
      </c>
      <c r="P71" s="120">
        <f t="shared" si="42"/>
        <v>2.2726999999999999</v>
      </c>
      <c r="Q71" s="120">
        <f t="shared" si="42"/>
        <v>2.2726999999999999</v>
      </c>
      <c r="R71" s="120">
        <f t="shared" si="42"/>
        <v>2.2726999999999999</v>
      </c>
      <c r="T71" s="122" t="s">
        <v>609</v>
      </c>
      <c r="U71" s="122" t="s">
        <v>608</v>
      </c>
      <c r="Z71" s="118" t="s">
        <v>158</v>
      </c>
      <c r="AA71" s="118" t="s">
        <v>584</v>
      </c>
      <c r="AC71" s="118">
        <v>3.3E-3</v>
      </c>
      <c r="AD71" s="118">
        <f t="shared" ref="AD71:AL77" si="43">AC71</f>
        <v>3.3E-3</v>
      </c>
      <c r="AE71" s="118">
        <f t="shared" si="43"/>
        <v>3.3E-3</v>
      </c>
      <c r="AF71" s="118">
        <f t="shared" si="43"/>
        <v>3.3E-3</v>
      </c>
      <c r="AG71" s="118">
        <f t="shared" si="43"/>
        <v>3.3E-3</v>
      </c>
      <c r="AH71" s="118">
        <f t="shared" si="43"/>
        <v>3.3E-3</v>
      </c>
      <c r="AI71" s="118">
        <f t="shared" si="43"/>
        <v>3.3E-3</v>
      </c>
      <c r="AJ71" s="118">
        <f t="shared" si="43"/>
        <v>3.3E-3</v>
      </c>
      <c r="AK71" s="118">
        <f t="shared" si="43"/>
        <v>3.3E-3</v>
      </c>
      <c r="AL71" s="118">
        <f t="shared" si="43"/>
        <v>3.3E-3</v>
      </c>
      <c r="AM71" s="120"/>
      <c r="AN71" s="120"/>
    </row>
    <row r="72" spans="2:40">
      <c r="B72" s="118" t="s">
        <v>609</v>
      </c>
      <c r="C72" s="118" t="s">
        <v>495</v>
      </c>
      <c r="F72" s="118" t="s">
        <v>158</v>
      </c>
      <c r="G72" s="118" t="s">
        <v>539</v>
      </c>
      <c r="I72" s="120">
        <v>0.77749999999999997</v>
      </c>
      <c r="J72" s="120">
        <f t="shared" si="42"/>
        <v>0.77749999999999997</v>
      </c>
      <c r="K72" s="120">
        <f t="shared" si="42"/>
        <v>0.77749999999999997</v>
      </c>
      <c r="L72" s="120">
        <f t="shared" si="42"/>
        <v>0.77749999999999997</v>
      </c>
      <c r="M72" s="120">
        <f t="shared" si="42"/>
        <v>0.77749999999999997</v>
      </c>
      <c r="N72" s="120">
        <f t="shared" si="42"/>
        <v>0.77749999999999997</v>
      </c>
      <c r="O72" s="120">
        <f t="shared" si="42"/>
        <v>0.77749999999999997</v>
      </c>
      <c r="P72" s="120">
        <f t="shared" si="42"/>
        <v>0.77749999999999997</v>
      </c>
      <c r="Q72" s="120">
        <f t="shared" si="42"/>
        <v>0.77749999999999997</v>
      </c>
      <c r="R72" s="120">
        <f t="shared" si="42"/>
        <v>0.77749999999999997</v>
      </c>
      <c r="T72" s="122" t="s">
        <v>609</v>
      </c>
      <c r="U72" s="122" t="s">
        <v>495</v>
      </c>
      <c r="Z72" s="118" t="s">
        <v>158</v>
      </c>
      <c r="AA72" s="118" t="s">
        <v>539</v>
      </c>
      <c r="AC72" s="118">
        <v>0</v>
      </c>
      <c r="AD72" s="118">
        <f t="shared" si="43"/>
        <v>0</v>
      </c>
      <c r="AE72" s="118">
        <f t="shared" si="43"/>
        <v>0</v>
      </c>
      <c r="AF72" s="118">
        <f t="shared" si="43"/>
        <v>0</v>
      </c>
      <c r="AG72" s="118">
        <f t="shared" si="43"/>
        <v>0</v>
      </c>
      <c r="AH72" s="118">
        <f t="shared" si="43"/>
        <v>0</v>
      </c>
      <c r="AI72" s="118">
        <f t="shared" si="43"/>
        <v>0</v>
      </c>
      <c r="AJ72" s="118">
        <f t="shared" si="43"/>
        <v>0</v>
      </c>
      <c r="AK72" s="118">
        <f t="shared" si="43"/>
        <v>0</v>
      </c>
      <c r="AL72" s="118">
        <f t="shared" si="43"/>
        <v>0</v>
      </c>
      <c r="AM72" s="120"/>
      <c r="AN72" s="120"/>
    </row>
    <row r="73" spans="2:40">
      <c r="B73" s="118" t="s">
        <v>609</v>
      </c>
      <c r="C73" s="118" t="s">
        <v>502</v>
      </c>
      <c r="F73" s="118" t="s">
        <v>158</v>
      </c>
      <c r="G73" s="118" t="s">
        <v>540</v>
      </c>
      <c r="I73" s="120">
        <v>0.62360000000000004</v>
      </c>
      <c r="J73" s="120">
        <f t="shared" si="42"/>
        <v>0.62360000000000004</v>
      </c>
      <c r="K73" s="120">
        <f t="shared" si="42"/>
        <v>0.62360000000000004</v>
      </c>
      <c r="L73" s="120">
        <f t="shared" si="42"/>
        <v>0.62360000000000004</v>
      </c>
      <c r="M73" s="120">
        <f t="shared" si="42"/>
        <v>0.62360000000000004</v>
      </c>
      <c r="N73" s="120">
        <f t="shared" si="42"/>
        <v>0.62360000000000004</v>
      </c>
      <c r="O73" s="120">
        <f t="shared" si="42"/>
        <v>0.62360000000000004</v>
      </c>
      <c r="P73" s="120">
        <f t="shared" si="42"/>
        <v>0.62360000000000004</v>
      </c>
      <c r="Q73" s="120">
        <f t="shared" si="42"/>
        <v>0.62360000000000004</v>
      </c>
      <c r="R73" s="120">
        <f t="shared" si="42"/>
        <v>0.62360000000000004</v>
      </c>
      <c r="T73" s="122" t="s">
        <v>609</v>
      </c>
      <c r="U73" s="122" t="s">
        <v>502</v>
      </c>
      <c r="Z73" s="118" t="s">
        <v>158</v>
      </c>
      <c r="AA73" s="118" t="s">
        <v>540</v>
      </c>
      <c r="AC73" s="118">
        <v>8.9999999999999998E-4</v>
      </c>
      <c r="AD73" s="118">
        <f t="shared" si="43"/>
        <v>8.9999999999999998E-4</v>
      </c>
      <c r="AE73" s="118">
        <f t="shared" si="43"/>
        <v>8.9999999999999998E-4</v>
      </c>
      <c r="AF73" s="118">
        <f t="shared" si="43"/>
        <v>8.9999999999999998E-4</v>
      </c>
      <c r="AG73" s="118">
        <f t="shared" si="43"/>
        <v>8.9999999999999998E-4</v>
      </c>
      <c r="AH73" s="118">
        <f t="shared" si="43"/>
        <v>8.9999999999999998E-4</v>
      </c>
      <c r="AI73" s="118">
        <f t="shared" si="43"/>
        <v>8.9999999999999998E-4</v>
      </c>
      <c r="AJ73" s="118">
        <f t="shared" si="43"/>
        <v>8.9999999999999998E-4</v>
      </c>
      <c r="AK73" s="118">
        <f t="shared" si="43"/>
        <v>8.9999999999999998E-4</v>
      </c>
      <c r="AL73" s="118">
        <f t="shared" si="43"/>
        <v>8.9999999999999998E-4</v>
      </c>
      <c r="AM73" s="120"/>
      <c r="AN73" s="120"/>
    </row>
    <row r="74" spans="2:40">
      <c r="B74" s="118" t="s">
        <v>609</v>
      </c>
      <c r="C74" s="118" t="s">
        <v>499</v>
      </c>
      <c r="F74" s="118" t="s">
        <v>158</v>
      </c>
      <c r="G74" s="118" t="s">
        <v>537</v>
      </c>
      <c r="I74" s="120">
        <v>0.45040000000000002</v>
      </c>
      <c r="J74" s="120">
        <f t="shared" si="42"/>
        <v>0.45040000000000002</v>
      </c>
      <c r="K74" s="120">
        <f t="shared" si="42"/>
        <v>0.45040000000000002</v>
      </c>
      <c r="L74" s="120">
        <f t="shared" si="42"/>
        <v>0.45040000000000002</v>
      </c>
      <c r="M74" s="120">
        <f t="shared" si="42"/>
        <v>0.45040000000000002</v>
      </c>
      <c r="N74" s="120">
        <f t="shared" si="42"/>
        <v>0.45040000000000002</v>
      </c>
      <c r="O74" s="120">
        <f t="shared" si="42"/>
        <v>0.45040000000000002</v>
      </c>
      <c r="P74" s="120">
        <f t="shared" si="42"/>
        <v>0.45040000000000002</v>
      </c>
      <c r="Q74" s="120">
        <f t="shared" si="42"/>
        <v>0.45040000000000002</v>
      </c>
      <c r="R74" s="120">
        <f t="shared" si="42"/>
        <v>0.45040000000000002</v>
      </c>
      <c r="T74" s="122" t="s">
        <v>609</v>
      </c>
      <c r="U74" s="122" t="s">
        <v>499</v>
      </c>
      <c r="Z74" s="118" t="s">
        <v>158</v>
      </c>
      <c r="AA74" s="118" t="s">
        <v>537</v>
      </c>
      <c r="AC74" s="118">
        <v>6.9999999999999999E-4</v>
      </c>
      <c r="AD74" s="118">
        <f t="shared" si="43"/>
        <v>6.9999999999999999E-4</v>
      </c>
      <c r="AE74" s="118">
        <f t="shared" si="43"/>
        <v>6.9999999999999999E-4</v>
      </c>
      <c r="AF74" s="118">
        <f t="shared" si="43"/>
        <v>6.9999999999999999E-4</v>
      </c>
      <c r="AG74" s="118">
        <f t="shared" si="43"/>
        <v>6.9999999999999999E-4</v>
      </c>
      <c r="AH74" s="118">
        <f t="shared" si="43"/>
        <v>6.9999999999999999E-4</v>
      </c>
      <c r="AI74" s="118">
        <f t="shared" si="43"/>
        <v>6.9999999999999999E-4</v>
      </c>
      <c r="AJ74" s="118">
        <f t="shared" si="43"/>
        <v>6.9999999999999999E-4</v>
      </c>
      <c r="AK74" s="118">
        <f t="shared" si="43"/>
        <v>6.9999999999999999E-4</v>
      </c>
      <c r="AL74" s="118">
        <f t="shared" si="43"/>
        <v>6.9999999999999999E-4</v>
      </c>
      <c r="AM74" s="120"/>
      <c r="AN74" s="120"/>
    </row>
    <row r="75" spans="2:40">
      <c r="B75" s="118" t="s">
        <v>609</v>
      </c>
      <c r="C75" s="118" t="s">
        <v>607</v>
      </c>
      <c r="F75" s="118" t="s">
        <v>158</v>
      </c>
      <c r="G75" s="118" t="s">
        <v>583</v>
      </c>
      <c r="I75" s="120">
        <v>9.7815999999999992</v>
      </c>
      <c r="J75" s="120">
        <f t="shared" si="42"/>
        <v>9.7815999999999992</v>
      </c>
      <c r="K75" s="120">
        <f t="shared" si="42"/>
        <v>9.7815999999999992</v>
      </c>
      <c r="L75" s="120">
        <f t="shared" si="42"/>
        <v>9.7815999999999992</v>
      </c>
      <c r="M75" s="120">
        <f t="shared" si="42"/>
        <v>9.7815999999999992</v>
      </c>
      <c r="N75" s="120">
        <f t="shared" si="42"/>
        <v>9.7815999999999992</v>
      </c>
      <c r="O75" s="120">
        <f t="shared" si="42"/>
        <v>9.7815999999999992</v>
      </c>
      <c r="P75" s="120">
        <f t="shared" si="42"/>
        <v>9.7815999999999992</v>
      </c>
      <c r="Q75" s="120">
        <f t="shared" si="42"/>
        <v>9.7815999999999992</v>
      </c>
      <c r="R75" s="120">
        <f t="shared" si="42"/>
        <v>9.7815999999999992</v>
      </c>
      <c r="T75" s="122" t="s">
        <v>609</v>
      </c>
      <c r="U75" s="122" t="s">
        <v>607</v>
      </c>
      <c r="Z75" s="118" t="s">
        <v>158</v>
      </c>
      <c r="AA75" s="118" t="s">
        <v>583</v>
      </c>
      <c r="AC75" s="118">
        <v>1.4200000000000001E-2</v>
      </c>
      <c r="AD75" s="118">
        <f t="shared" si="43"/>
        <v>1.4200000000000001E-2</v>
      </c>
      <c r="AE75" s="118">
        <f t="shared" si="43"/>
        <v>1.4200000000000001E-2</v>
      </c>
      <c r="AF75" s="118">
        <f t="shared" si="43"/>
        <v>1.4200000000000001E-2</v>
      </c>
      <c r="AG75" s="118">
        <f t="shared" si="43"/>
        <v>1.4200000000000001E-2</v>
      </c>
      <c r="AH75" s="118">
        <f t="shared" si="43"/>
        <v>1.4200000000000001E-2</v>
      </c>
      <c r="AI75" s="118">
        <f t="shared" si="43"/>
        <v>1.4200000000000001E-2</v>
      </c>
      <c r="AJ75" s="118">
        <f t="shared" si="43"/>
        <v>1.4200000000000001E-2</v>
      </c>
      <c r="AK75" s="118">
        <f t="shared" si="43"/>
        <v>1.4200000000000001E-2</v>
      </c>
      <c r="AL75" s="118">
        <f t="shared" si="43"/>
        <v>1.4200000000000001E-2</v>
      </c>
      <c r="AM75" s="120"/>
      <c r="AN75" s="120"/>
    </row>
    <row r="76" spans="2:40">
      <c r="B76" s="118" t="s">
        <v>609</v>
      </c>
      <c r="C76" s="118" t="s">
        <v>501</v>
      </c>
      <c r="F76" s="118" t="s">
        <v>158</v>
      </c>
      <c r="G76" s="118" t="s">
        <v>538</v>
      </c>
      <c r="I76" s="120">
        <v>0.154</v>
      </c>
      <c r="J76" s="120">
        <f t="shared" si="42"/>
        <v>0.154</v>
      </c>
      <c r="K76" s="120">
        <f t="shared" si="42"/>
        <v>0.154</v>
      </c>
      <c r="L76" s="120">
        <f t="shared" si="42"/>
        <v>0.154</v>
      </c>
      <c r="M76" s="120">
        <f t="shared" si="42"/>
        <v>0.154</v>
      </c>
      <c r="N76" s="120">
        <f t="shared" si="42"/>
        <v>0.154</v>
      </c>
      <c r="O76" s="120">
        <f t="shared" si="42"/>
        <v>0.154</v>
      </c>
      <c r="P76" s="120">
        <f t="shared" si="42"/>
        <v>0.154</v>
      </c>
      <c r="Q76" s="120">
        <f t="shared" si="42"/>
        <v>0.154</v>
      </c>
      <c r="R76" s="120">
        <f t="shared" si="42"/>
        <v>0.154</v>
      </c>
      <c r="T76" s="122" t="s">
        <v>609</v>
      </c>
      <c r="U76" s="122" t="s">
        <v>501</v>
      </c>
      <c r="Z76" s="118" t="s">
        <v>158</v>
      </c>
      <c r="AA76" s="118" t="s">
        <v>538</v>
      </c>
      <c r="AC76" s="118">
        <v>0</v>
      </c>
      <c r="AD76" s="118">
        <f t="shared" si="43"/>
        <v>0</v>
      </c>
      <c r="AE76" s="118">
        <f t="shared" si="43"/>
        <v>0</v>
      </c>
      <c r="AF76" s="118">
        <f t="shared" si="43"/>
        <v>0</v>
      </c>
      <c r="AG76" s="118">
        <f t="shared" si="43"/>
        <v>0</v>
      </c>
      <c r="AH76" s="118">
        <f t="shared" si="43"/>
        <v>0</v>
      </c>
      <c r="AI76" s="118">
        <f t="shared" si="43"/>
        <v>0</v>
      </c>
      <c r="AJ76" s="118">
        <f t="shared" si="43"/>
        <v>0</v>
      </c>
      <c r="AK76" s="118">
        <f t="shared" si="43"/>
        <v>0</v>
      </c>
      <c r="AL76" s="118">
        <f t="shared" si="43"/>
        <v>0</v>
      </c>
      <c r="AM76" s="120"/>
      <c r="AN76" s="120"/>
    </row>
    <row r="77" spans="2:40">
      <c r="B77" s="118" t="s">
        <v>609</v>
      </c>
      <c r="C77" s="118" t="s">
        <v>593</v>
      </c>
      <c r="F77" s="118" t="s">
        <v>158</v>
      </c>
      <c r="G77" s="118" t="s">
        <v>585</v>
      </c>
      <c r="I77" s="120">
        <v>6.8000000000000005E-2</v>
      </c>
      <c r="J77" s="120">
        <f t="shared" si="42"/>
        <v>6.8000000000000005E-2</v>
      </c>
      <c r="K77" s="120">
        <f t="shared" si="42"/>
        <v>6.8000000000000005E-2</v>
      </c>
      <c r="L77" s="120">
        <f t="shared" si="42"/>
        <v>6.8000000000000005E-2</v>
      </c>
      <c r="M77" s="120">
        <f t="shared" si="42"/>
        <v>6.8000000000000005E-2</v>
      </c>
      <c r="N77" s="120">
        <f t="shared" si="42"/>
        <v>6.8000000000000005E-2</v>
      </c>
      <c r="O77" s="120">
        <f t="shared" si="42"/>
        <v>6.8000000000000005E-2</v>
      </c>
      <c r="P77" s="120">
        <f t="shared" si="42"/>
        <v>6.8000000000000005E-2</v>
      </c>
      <c r="Q77" s="120">
        <f t="shared" si="42"/>
        <v>6.8000000000000005E-2</v>
      </c>
      <c r="R77" s="120">
        <f t="shared" si="42"/>
        <v>6.8000000000000005E-2</v>
      </c>
      <c r="T77" s="122" t="s">
        <v>609</v>
      </c>
      <c r="U77" s="122" t="s">
        <v>593</v>
      </c>
      <c r="Z77" s="118" t="s">
        <v>158</v>
      </c>
      <c r="AA77" s="118" t="s">
        <v>585</v>
      </c>
      <c r="AC77" s="118">
        <v>1E-4</v>
      </c>
      <c r="AD77" s="118">
        <f t="shared" si="43"/>
        <v>1E-4</v>
      </c>
      <c r="AE77" s="118">
        <f t="shared" si="43"/>
        <v>1E-4</v>
      </c>
      <c r="AF77" s="118">
        <f t="shared" si="43"/>
        <v>1E-4</v>
      </c>
      <c r="AG77" s="118">
        <f t="shared" si="43"/>
        <v>1E-4</v>
      </c>
      <c r="AH77" s="118">
        <f t="shared" si="43"/>
        <v>1E-4</v>
      </c>
      <c r="AI77" s="118">
        <f t="shared" si="43"/>
        <v>1E-4</v>
      </c>
      <c r="AJ77" s="118">
        <f t="shared" si="43"/>
        <v>1E-4</v>
      </c>
      <c r="AK77" s="118">
        <f t="shared" si="43"/>
        <v>1E-4</v>
      </c>
      <c r="AL77" s="118">
        <f t="shared" si="43"/>
        <v>1E-4</v>
      </c>
    </row>
    <row r="79" spans="2:40">
      <c r="I79" s="120" t="s">
        <v>809</v>
      </c>
      <c r="J79" s="120"/>
      <c r="K79" s="120"/>
      <c r="L79" s="120"/>
      <c r="M79" s="120"/>
      <c r="N79" s="120"/>
      <c r="O79" s="120"/>
      <c r="P79" s="120"/>
      <c r="Q79" s="120"/>
      <c r="R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</row>
    <row r="80" spans="2:40">
      <c r="I80" s="120">
        <v>4.7526000000000002</v>
      </c>
      <c r="J80" s="120">
        <v>3.4131</v>
      </c>
      <c r="K80" s="120">
        <v>2.4512</v>
      </c>
      <c r="L80" s="120">
        <v>1.7604</v>
      </c>
      <c r="M80" s="120">
        <v>1.7604</v>
      </c>
      <c r="N80" s="120">
        <v>1.7604</v>
      </c>
      <c r="O80" s="120">
        <v>1.7604</v>
      </c>
      <c r="P80" s="120">
        <v>1.7604</v>
      </c>
      <c r="Q80" s="120">
        <v>1.7604</v>
      </c>
      <c r="R80" s="120">
        <v>1.7604</v>
      </c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</row>
    <row r="81" spans="8:38">
      <c r="I81" s="120"/>
      <c r="J81" s="120">
        <f>J80/I80</f>
        <v>0.7181542734503219</v>
      </c>
      <c r="K81" s="120">
        <f t="shared" ref="K81:R81" si="44">K80/J80</f>
        <v>0.71817409393220244</v>
      </c>
      <c r="L81" s="120">
        <f t="shared" si="44"/>
        <v>0.71817885117493474</v>
      </c>
      <c r="M81" s="120">
        <f t="shared" si="44"/>
        <v>1</v>
      </c>
      <c r="N81" s="120">
        <f t="shared" si="44"/>
        <v>1</v>
      </c>
      <c r="O81" s="120">
        <f t="shared" si="44"/>
        <v>1</v>
      </c>
      <c r="P81" s="120">
        <f t="shared" si="44"/>
        <v>1</v>
      </c>
      <c r="Q81" s="120">
        <f t="shared" si="44"/>
        <v>1</v>
      </c>
      <c r="R81" s="120">
        <f t="shared" si="44"/>
        <v>1</v>
      </c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</row>
    <row r="82" spans="8:38">
      <c r="I82" s="120">
        <f>I80-I62</f>
        <v>1.2526000000000002</v>
      </c>
      <c r="J82" s="120">
        <f>I82*J81</f>
        <v>0.89956004292387337</v>
      </c>
      <c r="K82" s="120">
        <f t="shared" ref="K82:R82" si="45">J82*K81</f>
        <v>0.64604071876446589</v>
      </c>
      <c r="L82" s="120">
        <f t="shared" si="45"/>
        <v>0.4639727812144932</v>
      </c>
      <c r="M82" s="120">
        <f t="shared" si="45"/>
        <v>0.4639727812144932</v>
      </c>
      <c r="N82" s="120">
        <f t="shared" si="45"/>
        <v>0.4639727812144932</v>
      </c>
      <c r="O82" s="120">
        <f t="shared" si="45"/>
        <v>0.4639727812144932</v>
      </c>
      <c r="P82" s="120">
        <f t="shared" si="45"/>
        <v>0.4639727812144932</v>
      </c>
      <c r="Q82" s="120">
        <f t="shared" si="45"/>
        <v>0.4639727812144932</v>
      </c>
      <c r="R82" s="120">
        <f t="shared" si="45"/>
        <v>0.4639727812144932</v>
      </c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</row>
    <row r="83" spans="8:38"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</row>
    <row r="84" spans="8:38"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</row>
    <row r="85" spans="8:38"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</row>
    <row r="86" spans="8:38"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</row>
    <row r="87" spans="8:38">
      <c r="H87" s="118" t="s">
        <v>592</v>
      </c>
      <c r="I87" s="120">
        <v>1</v>
      </c>
      <c r="J87" s="120">
        <v>1.0795741445091853</v>
      </c>
      <c r="K87" s="120">
        <v>1.1654803334927393</v>
      </c>
      <c r="L87" s="120">
        <v>1.2582224339727039</v>
      </c>
      <c r="M87" s="120">
        <v>1.3500167864254242</v>
      </c>
      <c r="N87" s="120">
        <v>1.4485080494678002</v>
      </c>
      <c r="O87" s="120">
        <v>1.5759186713807383</v>
      </c>
      <c r="P87" s="120">
        <v>1.7145363187445919</v>
      </c>
      <c r="Q87" s="120">
        <v>1.8653467603875149</v>
      </c>
      <c r="R87" s="120">
        <v>2.0294224732643462</v>
      </c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</row>
    <row r="88" spans="8:38">
      <c r="H88" s="118" t="s">
        <v>607</v>
      </c>
      <c r="I88" s="120">
        <v>1</v>
      </c>
      <c r="J88" s="120">
        <v>1.0795741445091853</v>
      </c>
      <c r="K88" s="120">
        <v>1.1654803334927393</v>
      </c>
      <c r="L88" s="120">
        <v>1.2582224339727039</v>
      </c>
      <c r="M88" s="120">
        <v>1.3500167864254242</v>
      </c>
      <c r="N88" s="120">
        <v>1.4485080494678002</v>
      </c>
      <c r="O88" s="120">
        <v>1.5759186713807383</v>
      </c>
      <c r="P88" s="120">
        <v>1.7145363187445919</v>
      </c>
      <c r="Q88" s="120">
        <v>1.8653467603875149</v>
      </c>
      <c r="R88" s="120">
        <v>2.0294224732643462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</row>
    <row r="89" spans="8:38">
      <c r="H89" s="118" t="s">
        <v>499</v>
      </c>
      <c r="I89" s="120">
        <v>1</v>
      </c>
      <c r="J89" s="120">
        <v>1.0795741445091853</v>
      </c>
      <c r="K89" s="120">
        <v>1.1654803334927393</v>
      </c>
      <c r="L89" s="120">
        <v>1.2582224339727039</v>
      </c>
      <c r="M89" s="120">
        <v>1.3500167864254242</v>
      </c>
      <c r="N89" s="120">
        <v>1.4485080494678002</v>
      </c>
      <c r="O89" s="120">
        <v>1.5759186713807383</v>
      </c>
      <c r="P89" s="120">
        <v>1.7145363187445919</v>
      </c>
      <c r="Q89" s="120">
        <v>1.8653467603875149</v>
      </c>
      <c r="R89" s="120">
        <v>2.0294224732643462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</row>
    <row r="90" spans="8:38">
      <c r="H90" s="118" t="s">
        <v>608</v>
      </c>
      <c r="I90" s="120">
        <v>1</v>
      </c>
      <c r="J90" s="120">
        <v>1.0795741445091853</v>
      </c>
      <c r="K90" s="120">
        <v>1.1654803334927393</v>
      </c>
      <c r="L90" s="120">
        <v>1.2582224339727039</v>
      </c>
      <c r="M90" s="120">
        <v>1.3500167864254242</v>
      </c>
      <c r="N90" s="120">
        <v>1.4485080494678002</v>
      </c>
      <c r="O90" s="120">
        <v>1.5759186713807383</v>
      </c>
      <c r="P90" s="120">
        <v>1.7145363187445919</v>
      </c>
      <c r="Q90" s="120">
        <v>1.8653467603875149</v>
      </c>
      <c r="R90" s="120">
        <v>2.0294224732643462</v>
      </c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</row>
    <row r="91" spans="8:38">
      <c r="H91" s="118" t="s">
        <v>502</v>
      </c>
      <c r="I91" s="120">
        <v>1</v>
      </c>
      <c r="J91" s="120">
        <v>1.0795741445091853</v>
      </c>
      <c r="K91" s="120">
        <v>1.1654803334927393</v>
      </c>
      <c r="L91" s="120">
        <v>1.2582224339727039</v>
      </c>
      <c r="M91" s="120">
        <v>1.3500167864254242</v>
      </c>
      <c r="N91" s="120">
        <v>1.4485080494678002</v>
      </c>
      <c r="O91" s="120">
        <v>1.5759186713807383</v>
      </c>
      <c r="P91" s="120">
        <v>1.7145363187445919</v>
      </c>
      <c r="Q91" s="120">
        <v>1.8653467603875149</v>
      </c>
      <c r="R91" s="120">
        <v>2.0294224732643462</v>
      </c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</row>
    <row r="92" spans="8:38">
      <c r="H92" s="118" t="s">
        <v>495</v>
      </c>
      <c r="I92" s="120">
        <v>1</v>
      </c>
      <c r="J92" s="120">
        <v>1.0795741445091853</v>
      </c>
      <c r="K92" s="120">
        <v>1.1654803334927393</v>
      </c>
      <c r="L92" s="120">
        <v>1.2582224339727039</v>
      </c>
      <c r="M92" s="120">
        <v>1.3500167864254242</v>
      </c>
      <c r="N92" s="120">
        <v>1.4485080494678002</v>
      </c>
      <c r="O92" s="120">
        <v>1.5759186713807383</v>
      </c>
      <c r="P92" s="120">
        <v>1.7145363187445919</v>
      </c>
      <c r="Q92" s="120">
        <v>1.8653467603875149</v>
      </c>
      <c r="R92" s="120">
        <v>2.0294224732643462</v>
      </c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</row>
    <row r="93" spans="8:38">
      <c r="H93" s="118" t="s">
        <v>593</v>
      </c>
      <c r="I93" s="120">
        <v>1</v>
      </c>
      <c r="J93" s="120">
        <v>1.0795741445091853</v>
      </c>
      <c r="K93" s="120">
        <v>1.1654803334927393</v>
      </c>
      <c r="L93" s="120">
        <v>1.2582224339727039</v>
      </c>
      <c r="M93" s="120">
        <v>1.3500167864254242</v>
      </c>
      <c r="N93" s="120">
        <v>1.4485080494678002</v>
      </c>
      <c r="O93" s="120">
        <v>1.5759186713807383</v>
      </c>
      <c r="P93" s="120">
        <v>1.7145363187445919</v>
      </c>
      <c r="Q93" s="120">
        <v>1.8653467603875149</v>
      </c>
      <c r="R93" s="120">
        <v>2.0294224732643462</v>
      </c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</row>
    <row r="94" spans="8:38"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</row>
    <row r="95" spans="8:38"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</row>
    <row r="96" spans="8:38"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</row>
    <row r="97" spans="2:40">
      <c r="C97" s="118" t="s">
        <v>774</v>
      </c>
      <c r="I97" s="120"/>
      <c r="J97" s="120" t="s">
        <v>783</v>
      </c>
      <c r="K97" s="120"/>
      <c r="L97" s="120"/>
      <c r="M97" s="120"/>
      <c r="N97" s="120"/>
      <c r="O97" s="120"/>
      <c r="P97" s="120"/>
      <c r="Q97" s="120"/>
      <c r="R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</row>
    <row r="98" spans="2:40">
      <c r="C98" s="118" t="s">
        <v>775</v>
      </c>
      <c r="D98" s="118" t="s">
        <v>776</v>
      </c>
      <c r="E98" s="118" t="s">
        <v>777</v>
      </c>
      <c r="F98" s="118" t="s">
        <v>778</v>
      </c>
      <c r="G98" s="118">
        <v>2018</v>
      </c>
      <c r="H98" s="118">
        <v>2020</v>
      </c>
      <c r="I98" s="120">
        <v>2025</v>
      </c>
      <c r="J98" s="120">
        <v>2030</v>
      </c>
      <c r="K98" s="120">
        <v>2035</v>
      </c>
      <c r="L98" s="120">
        <v>2040</v>
      </c>
      <c r="M98" s="120">
        <v>2045</v>
      </c>
      <c r="N98" s="120">
        <v>2050</v>
      </c>
      <c r="O98" s="120">
        <v>2055</v>
      </c>
      <c r="P98" s="120">
        <v>2060</v>
      </c>
      <c r="Q98" s="120"/>
      <c r="R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</row>
    <row r="99" spans="2:40">
      <c r="C99" s="118" t="s">
        <v>779</v>
      </c>
      <c r="D99" s="118" t="s">
        <v>500</v>
      </c>
      <c r="E99" s="118" t="s">
        <v>780</v>
      </c>
      <c r="F99" s="118" t="s">
        <v>449</v>
      </c>
      <c r="G99" s="118">
        <v>1</v>
      </c>
      <c r="H99" s="118">
        <v>0.99616899999999997</v>
      </c>
      <c r="I99" s="141">
        <v>0.987649</v>
      </c>
      <c r="J99" s="141">
        <v>0.98045700000000002</v>
      </c>
      <c r="K99" s="141">
        <v>0.96997900000000004</v>
      </c>
      <c r="L99" s="141">
        <v>0.95631999999999995</v>
      </c>
      <c r="M99" s="141">
        <v>0.94285399999999997</v>
      </c>
      <c r="N99" s="141">
        <v>0.92957699999999999</v>
      </c>
      <c r="O99" s="141">
        <v>0.91648700000000005</v>
      </c>
      <c r="P99" s="141">
        <v>0.90358099999999997</v>
      </c>
      <c r="Q99" s="120"/>
      <c r="R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</row>
    <row r="100" spans="2:40">
      <c r="C100" s="118" t="s">
        <v>779</v>
      </c>
      <c r="D100" s="118" t="s">
        <v>500</v>
      </c>
      <c r="E100" s="118" t="s">
        <v>780</v>
      </c>
      <c r="F100" s="118" t="s">
        <v>435</v>
      </c>
      <c r="G100" s="118">
        <v>1</v>
      </c>
      <c r="H100" s="118">
        <v>0.99460199999999999</v>
      </c>
      <c r="I100" s="141">
        <v>0.99971600000000005</v>
      </c>
      <c r="J100" s="141">
        <v>0.97337799999999997</v>
      </c>
      <c r="K100" s="141">
        <v>0.94773399999999997</v>
      </c>
      <c r="L100" s="141">
        <v>0.93431699999999995</v>
      </c>
      <c r="M100" s="141">
        <v>0.93259400000000003</v>
      </c>
      <c r="N100" s="141">
        <v>0.93087399999999998</v>
      </c>
      <c r="O100" s="141">
        <v>0.92915700000000001</v>
      </c>
      <c r="P100" s="141">
        <v>0.92744300000000002</v>
      </c>
      <c r="Q100" s="120"/>
      <c r="R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</row>
    <row r="101" spans="2:40">
      <c r="C101" s="118" t="s">
        <v>779</v>
      </c>
      <c r="D101" s="118" t="s">
        <v>781</v>
      </c>
      <c r="E101" s="118" t="s">
        <v>782</v>
      </c>
      <c r="F101" s="118" t="s">
        <v>449</v>
      </c>
      <c r="G101" s="118">
        <v>1</v>
      </c>
      <c r="H101" s="118">
        <v>0.98331299999999999</v>
      </c>
      <c r="I101" s="141">
        <v>1.0028349999999999</v>
      </c>
      <c r="J101" s="141">
        <v>0.97150300000000001</v>
      </c>
      <c r="K101" s="141">
        <v>0.94115000000000004</v>
      </c>
      <c r="L101" s="141">
        <v>0.89890999999999999</v>
      </c>
      <c r="M101" s="141">
        <v>0.84644299999999995</v>
      </c>
      <c r="N101" s="141">
        <v>0.79703900000000005</v>
      </c>
      <c r="O101" s="141">
        <v>0.75051800000000002</v>
      </c>
      <c r="P101" s="141">
        <v>0.70671300000000004</v>
      </c>
      <c r="Q101" s="120"/>
      <c r="R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</row>
    <row r="102" spans="2:40">
      <c r="C102" s="118" t="s">
        <v>779</v>
      </c>
      <c r="D102" s="118" t="s">
        <v>781</v>
      </c>
      <c r="E102" s="118" t="s">
        <v>782</v>
      </c>
      <c r="F102" s="118" t="s">
        <v>435</v>
      </c>
      <c r="G102" s="118">
        <v>1</v>
      </c>
      <c r="H102" s="118">
        <v>0.98331299999999999</v>
      </c>
      <c r="I102" s="141">
        <v>1.0028349999999999</v>
      </c>
      <c r="J102" s="141">
        <v>0.91771499999999995</v>
      </c>
      <c r="K102" s="141">
        <v>0.83982000000000001</v>
      </c>
      <c r="L102" s="141">
        <v>0.80212700000000003</v>
      </c>
      <c r="M102" s="141">
        <v>0.79932099999999995</v>
      </c>
      <c r="N102" s="141">
        <v>0.79652500000000004</v>
      </c>
      <c r="O102" s="141">
        <v>0.79373800000000005</v>
      </c>
      <c r="P102" s="141">
        <v>0.79096100000000003</v>
      </c>
      <c r="Q102" s="120"/>
      <c r="R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</row>
    <row r="103" spans="2:40"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</row>
    <row r="104" spans="2:40">
      <c r="E104" s="118" t="s">
        <v>336</v>
      </c>
      <c r="F104" s="118" t="s">
        <v>449</v>
      </c>
      <c r="G104" s="118">
        <v>1</v>
      </c>
      <c r="H104" s="118">
        <v>1.0580898589999999</v>
      </c>
      <c r="I104" s="120">
        <v>1.1195541497186396</v>
      </c>
      <c r="J104" s="120">
        <v>1.1845888924186601</v>
      </c>
      <c r="K104" s="120">
        <v>1.2710112668464673</v>
      </c>
      <c r="L104" s="120">
        <v>1.3637386360699715</v>
      </c>
      <c r="M104" s="120">
        <v>1.4836929489315511</v>
      </c>
      <c r="N104" s="120">
        <v>1.6141984310520441</v>
      </c>
      <c r="O104" s="120">
        <v>1.7561831622151149</v>
      </c>
      <c r="P104" s="120">
        <v>1.9106568560085797</v>
      </c>
      <c r="Q104" s="120"/>
      <c r="R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</row>
    <row r="105" spans="2:40">
      <c r="E105" s="118" t="s">
        <v>336</v>
      </c>
      <c r="F105" s="118" t="s">
        <v>435</v>
      </c>
      <c r="G105" s="118">
        <v>1</v>
      </c>
      <c r="H105" s="118">
        <v>1.1248640000000001</v>
      </c>
      <c r="I105" s="120">
        <v>1.2653190184960001</v>
      </c>
      <c r="J105" s="120">
        <v>1.4233118124214847</v>
      </c>
      <c r="K105" s="120">
        <v>1.5327511472484554</v>
      </c>
      <c r="L105" s="120">
        <v>1.650605340929856</v>
      </c>
      <c r="M105" s="120">
        <v>1.7006203333653713</v>
      </c>
      <c r="N105" s="120">
        <v>1.7521508300866753</v>
      </c>
      <c r="O105" s="120">
        <v>1.8052427523891315</v>
      </c>
      <c r="P105" s="120">
        <v>1.8599434130292745</v>
      </c>
      <c r="Q105" s="120"/>
      <c r="R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</row>
    <row r="106" spans="2:40"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</row>
    <row r="107" spans="2:40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</row>
    <row r="108" spans="2:40" s="143" customFormat="1">
      <c r="B108" s="118"/>
      <c r="C108" s="118"/>
      <c r="D108" s="118"/>
      <c r="E108" s="118"/>
      <c r="F108" s="118"/>
      <c r="G108" s="118"/>
      <c r="H108" s="118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1"/>
      <c r="AN108" s="121"/>
    </row>
    <row r="109" spans="2:40" s="143" customFormat="1">
      <c r="B109" s="143" t="s">
        <v>532</v>
      </c>
      <c r="C109" s="143" t="s">
        <v>596</v>
      </c>
      <c r="F109" s="143" t="s">
        <v>158</v>
      </c>
      <c r="G109" s="143" t="s">
        <v>803</v>
      </c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T109" s="143" t="s">
        <v>532</v>
      </c>
      <c r="U109" s="143" t="s">
        <v>596</v>
      </c>
      <c r="Z109" s="143" t="s">
        <v>158</v>
      </c>
      <c r="AA109" s="143" t="s">
        <v>803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</row>
    <row r="110" spans="2:40" s="143" customFormat="1">
      <c r="B110" s="143" t="s">
        <v>532</v>
      </c>
      <c r="C110" s="143" t="s">
        <v>592</v>
      </c>
      <c r="F110" s="143" t="s">
        <v>158</v>
      </c>
      <c r="G110" s="143" t="s">
        <v>804</v>
      </c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T110" s="143" t="s">
        <v>532</v>
      </c>
      <c r="U110" s="143" t="s">
        <v>592</v>
      </c>
      <c r="Z110" s="143" t="s">
        <v>158</v>
      </c>
      <c r="AA110" s="143" t="s">
        <v>804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</row>
    <row r="111" spans="2:40">
      <c r="B111" s="143" t="s">
        <v>532</v>
      </c>
      <c r="C111" s="143" t="s">
        <v>802</v>
      </c>
      <c r="D111" s="143"/>
      <c r="E111" s="143"/>
      <c r="F111" s="143" t="s">
        <v>158</v>
      </c>
      <c r="G111" s="143" t="s">
        <v>805</v>
      </c>
      <c r="H111" s="143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43"/>
      <c r="T111" s="143" t="s">
        <v>532</v>
      </c>
      <c r="U111" s="143" t="s">
        <v>802</v>
      </c>
      <c r="V111" s="143"/>
      <c r="W111" s="143"/>
      <c r="X111" s="143"/>
      <c r="Y111" s="143"/>
      <c r="Z111" s="143" t="s">
        <v>158</v>
      </c>
      <c r="AA111" s="143" t="s">
        <v>805</v>
      </c>
      <c r="AB111" s="143"/>
      <c r="AC111" s="143"/>
      <c r="AD111" s="143"/>
      <c r="AE111" s="121"/>
      <c r="AF111" s="121"/>
      <c r="AG111" s="121"/>
      <c r="AH111" s="121"/>
      <c r="AI111" s="121"/>
      <c r="AJ111" s="121"/>
      <c r="AK111" s="121"/>
      <c r="AL111" s="121"/>
    </row>
    <row r="112" spans="2:40"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</row>
    <row r="113" spans="9:38"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</row>
    <row r="114" spans="9:38"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</row>
    <row r="115" spans="9:38"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</row>
    <row r="116" spans="9:38"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</row>
    <row r="117" spans="9:38"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</row>
    <row r="118" spans="9:38"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</row>
    <row r="119" spans="9:38"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</row>
    <row r="120" spans="9:38"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</row>
    <row r="121" spans="9:38"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</row>
    <row r="122" spans="9:38"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</row>
    <row r="123" spans="9:38"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</row>
    <row r="124" spans="9:38"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</row>
    <row r="125" spans="9:38"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</row>
    <row r="126" spans="9:38"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</row>
    <row r="127" spans="9:38"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</row>
    <row r="128" spans="9:38"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</row>
    <row r="129" spans="9:38"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</row>
    <row r="130" spans="9:38"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</row>
    <row r="131" spans="9:38"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</row>
    <row r="132" spans="9:38"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</row>
    <row r="133" spans="9:38"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</row>
    <row r="134" spans="9:38"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</row>
    <row r="135" spans="9:38"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</row>
    <row r="136" spans="9:38"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</row>
    <row r="137" spans="9:38"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</row>
    <row r="138" spans="9:38"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</row>
    <row r="139" spans="9:38"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</row>
    <row r="140" spans="9:38"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</row>
    <row r="141" spans="9:38"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</row>
    <row r="142" spans="9:38"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</row>
    <row r="143" spans="9:38"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</row>
    <row r="144" spans="9:38"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</row>
    <row r="145" spans="9:38"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</row>
    <row r="146" spans="9:38"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</row>
    <row r="147" spans="9:38"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</row>
    <row r="148" spans="9:38"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</row>
    <row r="149" spans="9:38"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</row>
    <row r="150" spans="9:38"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</row>
    <row r="151" spans="9:38"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</row>
    <row r="152" spans="9:38"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</row>
    <row r="153" spans="9:38"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</row>
    <row r="154" spans="9:38"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</row>
    <row r="155" spans="9:38"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</row>
    <row r="156" spans="9:38"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</row>
    <row r="157" spans="9:38"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</row>
    <row r="158" spans="9:38"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</row>
    <row r="159" spans="9:38"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</row>
    <row r="160" spans="9:38"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</row>
    <row r="161" spans="9:38"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</row>
    <row r="162" spans="9:38"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</row>
    <row r="163" spans="9:38"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</row>
    <row r="164" spans="9:38"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</row>
    <row r="165" spans="9:38"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</row>
    <row r="166" spans="9:38"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</row>
    <row r="167" spans="9:38"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</row>
    <row r="168" spans="9:38"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topLeftCell="A6" workbookViewId="0">
      <selection activeCell="S6" sqref="S6:AB41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23" t="s">
        <v>617</v>
      </c>
      <c r="E6">
        <v>0.60425930043573184</v>
      </c>
      <c r="F6" s="124">
        <v>0.59013689402939251</v>
      </c>
      <c r="G6" s="23">
        <v>0.56661504757792402</v>
      </c>
      <c r="H6" s="23">
        <v>0.54192560948368884</v>
      </c>
      <c r="I6" s="23">
        <v>0.51645675153122772</v>
      </c>
      <c r="J6" s="23">
        <v>0.4904201465683658</v>
      </c>
      <c r="K6" s="23">
        <v>0.46562265053628527</v>
      </c>
      <c r="L6" s="23">
        <v>0.44200745217835685</v>
      </c>
      <c r="M6" s="23">
        <v>0.4195202777517979</v>
      </c>
      <c r="N6" s="23">
        <v>0.39810927985850719</v>
      </c>
      <c r="Q6" t="s">
        <v>158</v>
      </c>
      <c r="R6" t="s">
        <v>617</v>
      </c>
      <c r="S6" s="23">
        <v>0.41243014139743156</v>
      </c>
      <c r="T6" s="23">
        <v>0.40279105753585348</v>
      </c>
      <c r="U6" s="23">
        <v>0.38673649544485655</v>
      </c>
      <c r="V6" s="23">
        <v>0.36988500728921569</v>
      </c>
      <c r="W6" s="23">
        <v>0.35250153519538108</v>
      </c>
      <c r="X6" s="23">
        <v>0.33473055399807244</v>
      </c>
      <c r="Y6" s="23">
        <v>0.31780531215663393</v>
      </c>
      <c r="Z6" s="23">
        <v>0.30168703381012679</v>
      </c>
      <c r="AA6" s="23">
        <v>0.2863386750481075</v>
      </c>
      <c r="AB6" s="23">
        <v>0.2717248480334099</v>
      </c>
    </row>
    <row r="7" spans="2:28">
      <c r="C7" t="s">
        <v>158</v>
      </c>
      <c r="D7" s="123" t="s">
        <v>618</v>
      </c>
      <c r="E7">
        <v>0.14716136992055057</v>
      </c>
      <c r="F7" s="124">
        <v>0.13943207622299178</v>
      </c>
      <c r="G7">
        <v>0.12857325257894581</v>
      </c>
      <c r="H7">
        <v>0.11691438518570775</v>
      </c>
      <c r="I7">
        <v>0.10593219796773896</v>
      </c>
      <c r="J7">
        <v>9.5637469348956061E-2</v>
      </c>
      <c r="K7">
        <v>8.6329578494069859E-2</v>
      </c>
      <c r="L7">
        <v>7.7914961796995003E-2</v>
      </c>
      <c r="M7">
        <v>7.0308847137465186E-2</v>
      </c>
      <c r="N7">
        <v>6.3434433982229643E-2</v>
      </c>
      <c r="Q7" t="s">
        <v>158</v>
      </c>
      <c r="R7" t="s">
        <v>618</v>
      </c>
      <c r="S7">
        <v>0.93587038149819946</v>
      </c>
      <c r="T7">
        <v>0.88671606168348671</v>
      </c>
      <c r="U7">
        <v>0.81765954616000769</v>
      </c>
      <c r="V7">
        <v>0.74351516519211258</v>
      </c>
      <c r="W7">
        <v>0.67367412099067625</v>
      </c>
      <c r="X7">
        <v>0.60820495877043956</v>
      </c>
      <c r="Y7">
        <v>0.54901157554759494</v>
      </c>
      <c r="Z7">
        <v>0.49549895506367231</v>
      </c>
      <c r="AA7">
        <v>0.44712799037384737</v>
      </c>
      <c r="AB7">
        <v>0.40341026971359617</v>
      </c>
    </row>
    <row r="8" spans="2:28">
      <c r="C8" t="s">
        <v>158</v>
      </c>
      <c r="D8" s="123" t="s">
        <v>619</v>
      </c>
      <c r="E8">
        <v>1.233600201357469</v>
      </c>
      <c r="F8" s="124">
        <v>1.2047691955724533</v>
      </c>
      <c r="G8">
        <v>1.1567491576551101</v>
      </c>
      <c r="H8">
        <v>1.1063454720478074</v>
      </c>
      <c r="I8">
        <v>1.0543505945575562</v>
      </c>
      <c r="J8">
        <v>1.0011966569984811</v>
      </c>
      <c r="K8">
        <v>0.95057237024563013</v>
      </c>
      <c r="L8">
        <v>0.90236175366359306</v>
      </c>
      <c r="M8">
        <v>0.85645400697180007</v>
      </c>
      <c r="N8">
        <v>0.81274328329178114</v>
      </c>
      <c r="Q8" t="s">
        <v>158</v>
      </c>
      <c r="R8" t="s">
        <v>619</v>
      </c>
      <c r="S8">
        <v>0.84197943681939813</v>
      </c>
      <c r="T8">
        <v>0.82230116991648128</v>
      </c>
      <c r="U8">
        <v>0.78952565282658527</v>
      </c>
      <c r="V8">
        <v>0.75512320479313144</v>
      </c>
      <c r="W8">
        <v>0.71963470728919054</v>
      </c>
      <c r="X8">
        <v>0.68335510684694434</v>
      </c>
      <c r="Y8">
        <v>0.64880209007324041</v>
      </c>
      <c r="Z8">
        <v>0.61589649573741645</v>
      </c>
      <c r="AA8">
        <v>0.58456269839961716</v>
      </c>
      <c r="AB8">
        <v>0.55472845350684596</v>
      </c>
    </row>
    <row r="9" spans="2:28">
      <c r="C9" t="s">
        <v>158</v>
      </c>
      <c r="D9" s="123" t="s">
        <v>620</v>
      </c>
      <c r="E9" s="122">
        <v>0.21328300933370362</v>
      </c>
      <c r="F9" s="124">
        <v>0.2051738578150103</v>
      </c>
      <c r="G9">
        <v>0.19306600812658159</v>
      </c>
      <c r="H9">
        <v>0.1800602949471726</v>
      </c>
      <c r="I9">
        <v>0.16732961468240268</v>
      </c>
      <c r="J9">
        <v>0.15494148847977898</v>
      </c>
      <c r="K9">
        <v>0.14344786504953624</v>
      </c>
      <c r="L9">
        <v>0.13278534646262613</v>
      </c>
      <c r="M9">
        <v>0.1228949638957276</v>
      </c>
      <c r="N9">
        <v>0.1137218717337187</v>
      </c>
      <c r="Q9" t="s">
        <v>158</v>
      </c>
      <c r="R9" t="s">
        <v>620</v>
      </c>
      <c r="S9">
        <v>0.15561497334407412</v>
      </c>
      <c r="T9">
        <v>0.14969839611006608</v>
      </c>
      <c r="U9">
        <v>0.14086429951510046</v>
      </c>
      <c r="V9">
        <v>0.13137510618433765</v>
      </c>
      <c r="W9">
        <v>0.12208658162608514</v>
      </c>
      <c r="X9">
        <v>0.11304799043766048</v>
      </c>
      <c r="Y9">
        <v>0.10466204394660347</v>
      </c>
      <c r="Z9">
        <v>9.6882485927114709E-2</v>
      </c>
      <c r="AA9">
        <v>8.9666291705555595E-2</v>
      </c>
      <c r="AB9">
        <v>8.2973444972319926E-2</v>
      </c>
    </row>
    <row r="10" spans="2:28">
      <c r="C10" t="s">
        <v>158</v>
      </c>
      <c r="D10" s="123" t="s">
        <v>621</v>
      </c>
      <c r="E10" s="122">
        <v>6.8644641593167272E-2</v>
      </c>
      <c r="F10" s="124">
        <v>6.6034729995593872E-2</v>
      </c>
      <c r="G10">
        <v>6.2137846671776319E-2</v>
      </c>
      <c r="H10">
        <v>5.7951988067037552E-2</v>
      </c>
      <c r="I10">
        <v>5.3854648167612915E-2</v>
      </c>
      <c r="J10">
        <v>4.9867558498132868E-2</v>
      </c>
      <c r="K10">
        <v>4.6168362470091991E-2</v>
      </c>
      <c r="L10">
        <v>4.2736655607152167E-2</v>
      </c>
      <c r="M10">
        <v>3.9553458930375089E-2</v>
      </c>
      <c r="N10">
        <v>3.6601120505812698E-2</v>
      </c>
      <c r="Q10" t="s">
        <v>158</v>
      </c>
      <c r="R10" t="s">
        <v>621</v>
      </c>
      <c r="S10">
        <v>5.0084318038765709E-2</v>
      </c>
      <c r="T10">
        <v>4.8180081386462452E-2</v>
      </c>
      <c r="U10">
        <v>4.5336847898453866E-2</v>
      </c>
      <c r="V10">
        <v>4.2282773046296608E-2</v>
      </c>
      <c r="W10">
        <v>3.9293282972884459E-2</v>
      </c>
      <c r="X10">
        <v>3.6384233374536896E-2</v>
      </c>
      <c r="Y10">
        <v>3.3685235957459848E-2</v>
      </c>
      <c r="Z10">
        <v>3.1181403262725504E-2</v>
      </c>
      <c r="AA10">
        <v>2.8858887898969652E-2</v>
      </c>
      <c r="AB10">
        <v>2.6704810709810435E-2</v>
      </c>
    </row>
    <row r="11" spans="2:28">
      <c r="C11" t="s">
        <v>158</v>
      </c>
      <c r="D11" s="123" t="s">
        <v>622</v>
      </c>
      <c r="E11" s="122">
        <v>6.307083276010951E-2</v>
      </c>
      <c r="F11" s="124">
        <v>6.0672840811010195E-2</v>
      </c>
      <c r="G11">
        <v>5.7092376688860566E-2</v>
      </c>
      <c r="H11">
        <v>5.3246401505806756E-2</v>
      </c>
      <c r="I11">
        <v>4.948175748465336E-2</v>
      </c>
      <c r="J11">
        <v>4.5818411593306067E-2</v>
      </c>
      <c r="K11">
        <v>4.2419582950362876E-2</v>
      </c>
      <c r="L11">
        <v>3.9266523882519451E-2</v>
      </c>
      <c r="M11">
        <v>3.6341796466308016E-2</v>
      </c>
      <c r="N11">
        <v>3.3629182069828248E-2</v>
      </c>
      <c r="Q11" t="s">
        <v>158</v>
      </c>
      <c r="R11" t="s">
        <v>622</v>
      </c>
      <c r="S11">
        <v>4.6017570688890501E-2</v>
      </c>
      <c r="T11">
        <v>4.4267954278262404E-2</v>
      </c>
      <c r="U11">
        <v>4.165558571375115E-2</v>
      </c>
      <c r="V11">
        <v>3.8849495685939858E-2</v>
      </c>
      <c r="W11">
        <v>3.6102746280856614E-2</v>
      </c>
      <c r="X11">
        <v>3.3429905743708174E-2</v>
      </c>
      <c r="Y11">
        <v>3.0950061567067033E-2</v>
      </c>
      <c r="Z11">
        <v>2.8649535124161067E-2</v>
      </c>
      <c r="AA11">
        <v>2.6515603404357154E-2</v>
      </c>
      <c r="AB11">
        <v>2.4536433013243174E-2</v>
      </c>
    </row>
    <row r="12" spans="2:28">
      <c r="C12" t="s">
        <v>158</v>
      </c>
      <c r="D12" s="123" t="s">
        <v>623</v>
      </c>
      <c r="E12" s="122">
        <v>3.9351853101499988E-2</v>
      </c>
      <c r="F12" s="124">
        <v>3.7855671383423502E-2</v>
      </c>
      <c r="G12">
        <v>3.5621708519702804E-2</v>
      </c>
      <c r="H12">
        <v>3.3222085051733151E-2</v>
      </c>
      <c r="I12">
        <v>3.0873206623833797E-2</v>
      </c>
      <c r="J12">
        <v>2.8587531247949771E-2</v>
      </c>
      <c r="K12">
        <v>2.6466896405803457E-2</v>
      </c>
      <c r="L12">
        <v>2.4499604841253145E-2</v>
      </c>
      <c r="M12">
        <v>2.2674776491793409E-2</v>
      </c>
      <c r="N12">
        <v>2.0982292048829145E-2</v>
      </c>
      <c r="Q12" t="s">
        <v>158</v>
      </c>
      <c r="R12" t="s">
        <v>623</v>
      </c>
      <c r="S12">
        <v>2.8711792798500009E-2</v>
      </c>
      <c r="T12">
        <v>2.7620152733481614E-2</v>
      </c>
      <c r="U12">
        <v>2.5990214781201351E-2</v>
      </c>
      <c r="V12">
        <v>2.4239407986180652E-2</v>
      </c>
      <c r="W12">
        <v>2.2525625650269717E-2</v>
      </c>
      <c r="X12">
        <v>2.0857957354503635E-2</v>
      </c>
      <c r="Y12">
        <v>1.9310705487305947E-2</v>
      </c>
      <c r="Z12">
        <v>1.7875335528236537E-2</v>
      </c>
      <c r="AA12">
        <v>1.6543909195469518E-2</v>
      </c>
      <c r="AB12">
        <v>1.5309043266392791E-2</v>
      </c>
    </row>
    <row r="13" spans="2:28">
      <c r="C13" t="s">
        <v>158</v>
      </c>
      <c r="D13" s="123" t="s">
        <v>624</v>
      </c>
      <c r="E13" s="122">
        <v>0.53126404890041945</v>
      </c>
      <c r="F13" s="124">
        <v>0.51884764620336743</v>
      </c>
      <c r="G13">
        <v>0.49816726714356635</v>
      </c>
      <c r="H13">
        <v>0.47646034291821937</v>
      </c>
      <c r="I13">
        <v>0.45406815369260523</v>
      </c>
      <c r="J13">
        <v>0.43117680197949748</v>
      </c>
      <c r="K13">
        <v>0.40937487334539052</v>
      </c>
      <c r="L13">
        <v>0.38861241940190511</v>
      </c>
      <c r="M13">
        <v>0.36884172273977855</v>
      </c>
      <c r="N13">
        <v>0.35001719918906854</v>
      </c>
      <c r="Q13" t="s">
        <v>158</v>
      </c>
      <c r="R13" t="s">
        <v>624</v>
      </c>
      <c r="S13">
        <v>0.36260808339958045</v>
      </c>
      <c r="T13">
        <v>0.35413341248214492</v>
      </c>
      <c r="U13">
        <v>0.34001826083510234</v>
      </c>
      <c r="V13">
        <v>0.32520245275220239</v>
      </c>
      <c r="W13">
        <v>0.3099189250318039</v>
      </c>
      <c r="X13">
        <v>0.29429469977452216</v>
      </c>
      <c r="Y13">
        <v>0.27941404753993104</v>
      </c>
      <c r="Z13">
        <v>0.26524287663781249</v>
      </c>
      <c r="AA13">
        <v>0.25174861810673699</v>
      </c>
      <c r="AB13">
        <v>0.23890015900290504</v>
      </c>
    </row>
    <row r="14" spans="2:28">
      <c r="C14" t="s">
        <v>158</v>
      </c>
      <c r="D14" s="123" t="s">
        <v>625</v>
      </c>
      <c r="E14" s="122">
        <v>2.0049604678860504</v>
      </c>
      <c r="F14" s="124">
        <v>1.9581016664812343</v>
      </c>
      <c r="G14">
        <v>1.8800550857618761</v>
      </c>
      <c r="H14">
        <v>1.7981343816575854</v>
      </c>
      <c r="I14">
        <v>1.7136275262065108</v>
      </c>
      <c r="J14">
        <v>1.6272368597643712</v>
      </c>
      <c r="K14">
        <v>1.5449576143956514</v>
      </c>
      <c r="L14">
        <v>1.4666012877080989</v>
      </c>
      <c r="M14">
        <v>1.3919877968984462</v>
      </c>
      <c r="N14">
        <v>1.3209451098879461</v>
      </c>
      <c r="Q14" t="s">
        <v>158</v>
      </c>
      <c r="R14" t="s">
        <v>625</v>
      </c>
      <c r="S14">
        <v>1.3684623946544499</v>
      </c>
      <c r="T14">
        <v>1.3364794660091377</v>
      </c>
      <c r="U14">
        <v>1.2832096821622698</v>
      </c>
      <c r="V14">
        <v>1.2272956605613672</v>
      </c>
      <c r="W14">
        <v>1.169616491506615</v>
      </c>
      <c r="X14">
        <v>1.1106515492203197</v>
      </c>
      <c r="Y14">
        <v>1.0544928094590531</v>
      </c>
      <c r="Z14">
        <v>1.0010116121124388</v>
      </c>
      <c r="AA14">
        <v>0.95008504376240965</v>
      </c>
      <c r="AB14">
        <v>0.90159568591907058</v>
      </c>
    </row>
    <row r="15" spans="2:28">
      <c r="C15" t="s">
        <v>158</v>
      </c>
      <c r="D15" s="123" t="s">
        <v>626</v>
      </c>
      <c r="E15" s="122">
        <v>7.019710505979551E-3</v>
      </c>
      <c r="F15" s="124">
        <v>6.8556498046402322E-3</v>
      </c>
      <c r="G15">
        <v>6.5823953383269355E-3</v>
      </c>
      <c r="H15">
        <v>6.2955769015203226E-3</v>
      </c>
      <c r="I15">
        <v>5.9997039052498953E-3</v>
      </c>
      <c r="J15">
        <v>5.697235363572431E-3</v>
      </c>
      <c r="K15">
        <v>5.4091616122989971E-3</v>
      </c>
      <c r="L15">
        <v>5.1348226722207832E-3</v>
      </c>
      <c r="M15">
        <v>4.8735880425542118E-3</v>
      </c>
      <c r="N15">
        <v>4.6248554094831798E-3</v>
      </c>
      <c r="Q15" t="s">
        <v>158</v>
      </c>
      <c r="R15" t="s">
        <v>626</v>
      </c>
      <c r="S15">
        <v>4.7912215740204484E-3</v>
      </c>
      <c r="T15">
        <v>4.679243854848655E-3</v>
      </c>
      <c r="U15">
        <v>4.4927372043133528E-3</v>
      </c>
      <c r="V15">
        <v>4.2969726238389757E-3</v>
      </c>
      <c r="W15">
        <v>4.0950279593555327E-3</v>
      </c>
      <c r="X15">
        <v>3.888581582241674E-3</v>
      </c>
      <c r="Y15">
        <v>3.6919602015117177E-3</v>
      </c>
      <c r="Z15">
        <v>3.5047133560503576E-3</v>
      </c>
      <c r="AA15">
        <v>3.3264107048977852E-3</v>
      </c>
      <c r="AB15">
        <v>3.1566411457802554E-3</v>
      </c>
    </row>
    <row r="16" spans="2:28">
      <c r="C16" t="s">
        <v>158</v>
      </c>
      <c r="D16" s="123" t="s">
        <v>627</v>
      </c>
      <c r="E16" s="122">
        <v>4.4328870625555024E-2</v>
      </c>
      <c r="F16" s="124">
        <v>4.1458548736175639E-2</v>
      </c>
      <c r="G16">
        <v>3.9325179241442763E-2</v>
      </c>
      <c r="H16">
        <v>3.4896081917853615E-2</v>
      </c>
      <c r="I16">
        <v>3.0961172303288223E-2</v>
      </c>
      <c r="J16">
        <v>2.7079058079231506E-2</v>
      </c>
      <c r="K16">
        <v>2.3345648277765352E-2</v>
      </c>
      <c r="L16">
        <v>2.0123708585777139E-2</v>
      </c>
      <c r="M16">
        <v>1.7343549100892048E-2</v>
      </c>
      <c r="N16">
        <v>1.4944930723600732E-2</v>
      </c>
      <c r="Q16" t="s">
        <v>158</v>
      </c>
      <c r="R16" t="s">
        <v>627</v>
      </c>
      <c r="S16">
        <v>0.48082977598413845</v>
      </c>
      <c r="T16">
        <v>0.44969574952245306</v>
      </c>
      <c r="U16">
        <v>0.42655535452099663</v>
      </c>
      <c r="V16">
        <v>0.37851348375234212</v>
      </c>
      <c r="W16">
        <v>0.33583200593010809</v>
      </c>
      <c r="X16">
        <v>0.29372319317768175</v>
      </c>
      <c r="Y16">
        <v>0.25322735890165382</v>
      </c>
      <c r="Z16">
        <v>0.21827937763185806</v>
      </c>
      <c r="AA16">
        <v>0.1881233316182058</v>
      </c>
      <c r="AB16">
        <v>0.16210581480018105</v>
      </c>
    </row>
    <row r="17" spans="3:28">
      <c r="C17" t="s">
        <v>158</v>
      </c>
      <c r="D17" s="123" t="s">
        <v>628</v>
      </c>
      <c r="E17" s="122">
        <v>8.9800322889324519E-2</v>
      </c>
      <c r="F17" s="124">
        <v>8.5271169452396281E-2</v>
      </c>
      <c r="G17">
        <v>8.2538142483183766E-2</v>
      </c>
      <c r="H17">
        <v>7.5119980811829065E-2</v>
      </c>
      <c r="I17">
        <v>6.8358262800172487E-2</v>
      </c>
      <c r="J17">
        <v>6.1319978699361753E-2</v>
      </c>
      <c r="K17">
        <v>5.4221209406175024E-2</v>
      </c>
      <c r="L17">
        <v>4.7936475784197817E-2</v>
      </c>
      <c r="M17">
        <v>4.2373162373605916E-2</v>
      </c>
      <c r="N17">
        <v>3.7449121117217939E-2</v>
      </c>
      <c r="Q17" t="s">
        <v>158</v>
      </c>
      <c r="R17" t="s">
        <v>628</v>
      </c>
      <c r="S17">
        <v>0.1157302988969168</v>
      </c>
      <c r="T17">
        <v>0.10989334570854453</v>
      </c>
      <c r="U17">
        <v>0.10637115316108429</v>
      </c>
      <c r="V17">
        <v>9.6810986339082944E-2</v>
      </c>
      <c r="W17">
        <v>8.8096812254095228E-2</v>
      </c>
      <c r="X17">
        <v>7.9026213212796251E-2</v>
      </c>
      <c r="Y17">
        <v>6.9877663790393008E-2</v>
      </c>
      <c r="Z17">
        <v>6.1778204042844703E-2</v>
      </c>
      <c r="AA17">
        <v>5.4608475659367287E-2</v>
      </c>
      <c r="AB17">
        <v>4.8262610209809147E-2</v>
      </c>
    </row>
    <row r="18" spans="3:28">
      <c r="C18" t="s">
        <v>158</v>
      </c>
      <c r="D18" s="123" t="s">
        <v>629</v>
      </c>
      <c r="E18" s="122">
        <v>5.6198382964155157E-3</v>
      </c>
      <c r="F18" s="124">
        <v>5.3363971113925936E-3</v>
      </c>
      <c r="G18">
        <v>5.1653602026985497E-3</v>
      </c>
      <c r="H18">
        <v>4.7011205684929945E-3</v>
      </c>
      <c r="I18">
        <v>4.277962158714183E-3</v>
      </c>
      <c r="J18">
        <v>3.8374958301071317E-3</v>
      </c>
      <c r="K18">
        <v>3.3932442478445939E-3</v>
      </c>
      <c r="L18">
        <v>2.9999362334058562E-3</v>
      </c>
      <c r="M18">
        <v>2.651775773021552E-3</v>
      </c>
      <c r="N18">
        <v>2.343621918609646E-3</v>
      </c>
      <c r="Q18" t="s">
        <v>158</v>
      </c>
      <c r="R18" t="s">
        <v>629</v>
      </c>
      <c r="S18">
        <v>7.2425749136568567E-3</v>
      </c>
      <c r="T18">
        <v>6.877289667379655E-3</v>
      </c>
      <c r="U18">
        <v>6.6568655984154288E-3</v>
      </c>
      <c r="V18">
        <v>6.058576083436509E-3</v>
      </c>
      <c r="W18">
        <v>5.51323005717776E-3</v>
      </c>
      <c r="X18">
        <v>4.9455784249386771E-3</v>
      </c>
      <c r="Y18">
        <v>4.3730485414544421E-3</v>
      </c>
      <c r="Z18">
        <v>3.8661722563251909E-3</v>
      </c>
      <c r="AA18">
        <v>3.4174799482360224E-3</v>
      </c>
      <c r="AB18">
        <v>3.0203462127451172E-3</v>
      </c>
    </row>
    <row r="19" spans="3:28">
      <c r="C19" t="s">
        <v>158</v>
      </c>
      <c r="D19" s="123" t="s">
        <v>630</v>
      </c>
      <c r="E19" s="122">
        <v>1.0327037132272321E-2</v>
      </c>
      <c r="F19" s="124">
        <v>9.8061844870255752E-3</v>
      </c>
      <c r="G19">
        <v>9.4918863855661343E-3</v>
      </c>
      <c r="H19">
        <v>8.6387977933603463E-3</v>
      </c>
      <c r="I19">
        <v>7.861200222019837E-3</v>
      </c>
      <c r="J19">
        <v>7.0517975504266021E-3</v>
      </c>
      <c r="K19">
        <v>6.2354390817101289E-3</v>
      </c>
      <c r="L19">
        <v>5.5126947151827492E-3</v>
      </c>
      <c r="M19">
        <v>4.8729136729646809E-3</v>
      </c>
      <c r="N19">
        <v>4.3066489284800643E-3</v>
      </c>
      <c r="Q19" t="s">
        <v>158</v>
      </c>
      <c r="R19" t="s">
        <v>630</v>
      </c>
      <c r="S19">
        <v>1.3308984373145436E-2</v>
      </c>
      <c r="T19">
        <v>1.2637734756482622E-2</v>
      </c>
      <c r="U19">
        <v>1.2232682613524696E-2</v>
      </c>
      <c r="V19">
        <v>1.113326342899454E-2</v>
      </c>
      <c r="W19">
        <v>1.0131133409220951E-2</v>
      </c>
      <c r="X19">
        <v>9.0880145194715701E-3</v>
      </c>
      <c r="Y19">
        <v>8.0359313358951984E-3</v>
      </c>
      <c r="Z19">
        <v>7.1044934649271418E-3</v>
      </c>
      <c r="AA19">
        <v>6.2799747008272407E-3</v>
      </c>
      <c r="AB19">
        <v>5.550200174128053E-3</v>
      </c>
    </row>
    <row r="20" spans="3:28">
      <c r="C20" t="s">
        <v>158</v>
      </c>
      <c r="D20" s="123" t="s">
        <v>631</v>
      </c>
      <c r="E20" s="122">
        <v>1.6539589184300874E-2</v>
      </c>
      <c r="F20" s="124">
        <v>1.5705401346337512E-2</v>
      </c>
      <c r="G20">
        <v>1.5202027395710397E-2</v>
      </c>
      <c r="H20">
        <v>1.383573668985015E-2</v>
      </c>
      <c r="I20">
        <v>1.259035098861251E-2</v>
      </c>
      <c r="J20">
        <v>1.1294026834708549E-2</v>
      </c>
      <c r="K20">
        <v>9.9865624064554067E-3</v>
      </c>
      <c r="L20">
        <v>8.8290285703201306E-3</v>
      </c>
      <c r="M20">
        <v>7.8043672400027932E-3</v>
      </c>
      <c r="N20">
        <v>6.8974482347384184E-3</v>
      </c>
      <c r="Q20" t="s">
        <v>158</v>
      </c>
      <c r="R20" t="s">
        <v>631</v>
      </c>
      <c r="S20">
        <v>2.1315420015699131E-2</v>
      </c>
      <c r="T20">
        <v>2.024035920614441E-2</v>
      </c>
      <c r="U20">
        <v>1.9591635283015579E-2</v>
      </c>
      <c r="V20">
        <v>1.7830826115723786E-2</v>
      </c>
      <c r="W20">
        <v>1.622583345190217E-2</v>
      </c>
      <c r="X20">
        <v>1.455519378189233E-2</v>
      </c>
      <c r="Y20">
        <v>1.287019706684365E-2</v>
      </c>
      <c r="Z20">
        <v>1.137842362406513E-2</v>
      </c>
      <c r="AA20">
        <v>1.0057889819616691E-2</v>
      </c>
      <c r="AB20">
        <v>8.8890966106669068E-3</v>
      </c>
    </row>
    <row r="21" spans="3:28">
      <c r="C21" t="s">
        <v>158</v>
      </c>
      <c r="D21" s="123" t="s">
        <v>632</v>
      </c>
      <c r="E21" s="122">
        <v>2.5108697764931454E-2</v>
      </c>
      <c r="F21" s="124">
        <v>2.4205394683106056E-2</v>
      </c>
      <c r="G21">
        <v>2.3906510256091595E-2</v>
      </c>
      <c r="H21">
        <v>2.2312919209985092E-2</v>
      </c>
      <c r="I21">
        <v>2.0822428178054301E-2</v>
      </c>
      <c r="J21">
        <v>1.9154983465440586E-2</v>
      </c>
      <c r="K21">
        <v>1.736954400134413E-2</v>
      </c>
      <c r="L21">
        <v>1.5747976201441426E-2</v>
      </c>
      <c r="M21">
        <v>1.4275422006244284E-2</v>
      </c>
      <c r="N21">
        <v>1.2938357259587892E-2</v>
      </c>
      <c r="Q21" t="s">
        <v>158</v>
      </c>
      <c r="R21" t="s">
        <v>632</v>
      </c>
      <c r="S21">
        <v>3.2358871368749952E-2</v>
      </c>
      <c r="T21">
        <v>3.1194738186478433E-2</v>
      </c>
      <c r="U21">
        <v>3.0809550439251196E-2</v>
      </c>
      <c r="V21">
        <v>2.8755807622394568E-2</v>
      </c>
      <c r="W21">
        <v>2.6834935101244309E-2</v>
      </c>
      <c r="X21">
        <v>2.4686013262480971E-2</v>
      </c>
      <c r="Y21">
        <v>2.2385025513284376E-2</v>
      </c>
      <c r="Z21">
        <v>2.0295227613608167E-2</v>
      </c>
      <c r="AA21">
        <v>1.8397471217318714E-2</v>
      </c>
      <c r="AB21">
        <v>1.6674327048162615E-2</v>
      </c>
    </row>
    <row r="22" spans="3:28">
      <c r="C22" t="s">
        <v>158</v>
      </c>
      <c r="D22" s="123" t="s">
        <v>633</v>
      </c>
      <c r="E22" s="122">
        <v>0.11690832777847077</v>
      </c>
      <c r="F22" s="124">
        <v>0.11196551430671782</v>
      </c>
      <c r="G22">
        <v>0.10532958095111861</v>
      </c>
      <c r="H22">
        <v>9.147161439408745E-2</v>
      </c>
      <c r="I22">
        <v>8.4769032858867902E-2</v>
      </c>
      <c r="J22">
        <v>7.855767521103163E-2</v>
      </c>
      <c r="K22">
        <v>7.2801261715650822E-2</v>
      </c>
      <c r="L22">
        <v>6.746621893571883E-2</v>
      </c>
      <c r="M22">
        <v>6.1749660215011083E-2</v>
      </c>
      <c r="N22">
        <v>5.6507845690499013E-2</v>
      </c>
      <c r="Q22" t="s">
        <v>158</v>
      </c>
      <c r="R22" t="s">
        <v>633</v>
      </c>
      <c r="S22">
        <v>0.4865398247066966</v>
      </c>
      <c r="T22">
        <v>0.4659692148467936</v>
      </c>
      <c r="U22">
        <v>0.43835231267266866</v>
      </c>
      <c r="V22">
        <v>0.38067932437858021</v>
      </c>
      <c r="W22">
        <v>0.35278505108602692</v>
      </c>
      <c r="X22">
        <v>0.32693511448531382</v>
      </c>
      <c r="Y22">
        <v>0.3029785284473292</v>
      </c>
      <c r="Z22">
        <v>0.28077556969943362</v>
      </c>
      <c r="AA22">
        <v>0.25698484810799127</v>
      </c>
      <c r="AB22">
        <v>0.23516987933404926</v>
      </c>
    </row>
    <row r="23" spans="3:28">
      <c r="C23" t="s">
        <v>158</v>
      </c>
      <c r="D23" s="123" t="s">
        <v>634</v>
      </c>
      <c r="E23" s="122">
        <v>0.10747584942460095</v>
      </c>
      <c r="F23" s="124">
        <v>0.10450729558378723</v>
      </c>
      <c r="G23">
        <v>0.10032485546554847</v>
      </c>
      <c r="H23">
        <v>8.9359216232180724E-2</v>
      </c>
      <c r="I23">
        <v>8.4934680146786137E-2</v>
      </c>
      <c r="J23">
        <v>8.072931558277098E-2</v>
      </c>
      <c r="K23">
        <v>7.6731974621305446E-2</v>
      </c>
      <c r="L23">
        <v>7.2932090159959412E-2</v>
      </c>
      <c r="M23">
        <v>6.8463907369029409E-2</v>
      </c>
      <c r="N23">
        <v>6.4258514336851189E-2</v>
      </c>
      <c r="Q23" t="s">
        <v>158</v>
      </c>
      <c r="R23" t="s">
        <v>634</v>
      </c>
      <c r="S23">
        <v>0.13404017310895058</v>
      </c>
      <c r="T23">
        <v>0.13033789512895602</v>
      </c>
      <c r="U23">
        <v>0.1251217000444981</v>
      </c>
      <c r="V23">
        <v>0.11144573294156242</v>
      </c>
      <c r="W23">
        <v>0.10592760411552182</v>
      </c>
      <c r="X23">
        <v>0.10068281845283868</v>
      </c>
      <c r="Y23">
        <v>9.5697472653583304E-2</v>
      </c>
      <c r="Z23">
        <v>9.0958387792010223E-2</v>
      </c>
      <c r="AA23">
        <v>8.5385824299977917E-2</v>
      </c>
      <c r="AB23">
        <v>8.014100313278355E-2</v>
      </c>
    </row>
    <row r="24" spans="3:28">
      <c r="C24" t="s">
        <v>158</v>
      </c>
      <c r="D24" s="123" t="s">
        <v>635</v>
      </c>
      <c r="E24" s="122">
        <v>6.7259991401207213E-3</v>
      </c>
      <c r="F24" s="124">
        <v>6.540222608112733E-3</v>
      </c>
      <c r="G24">
        <v>6.2784792602863402E-3</v>
      </c>
      <c r="H24">
        <v>5.5922331831502132E-3</v>
      </c>
      <c r="I24">
        <v>5.3153391082010814E-3</v>
      </c>
      <c r="J24">
        <v>5.0521611143271783E-3</v>
      </c>
      <c r="K24">
        <v>4.8020015481220445E-3</v>
      </c>
      <c r="L24">
        <v>4.5641991045367843E-3</v>
      </c>
      <c r="M24">
        <v>4.2845735535819076E-3</v>
      </c>
      <c r="N24">
        <v>4.0213937781278519E-3</v>
      </c>
      <c r="Q24" t="s">
        <v>158</v>
      </c>
      <c r="R24" t="s">
        <v>635</v>
      </c>
      <c r="S24">
        <v>8.3884341821826146E-3</v>
      </c>
      <c r="T24">
        <v>8.1567400979465025E-3</v>
      </c>
      <c r="U24">
        <v>7.8303028207293637E-3</v>
      </c>
      <c r="V24">
        <v>6.9744403784492877E-3</v>
      </c>
      <c r="W24">
        <v>6.6291076368359056E-3</v>
      </c>
      <c r="X24">
        <v>6.3008811185419301E-3</v>
      </c>
      <c r="Y24">
        <v>5.9888907342973297E-3</v>
      </c>
      <c r="Z24">
        <v>5.6923117272501562E-3</v>
      </c>
      <c r="AA24">
        <v>5.3435723829570736E-3</v>
      </c>
      <c r="AB24">
        <v>5.0153436427377704E-3</v>
      </c>
    </row>
    <row r="25" spans="3:28">
      <c r="C25" t="s">
        <v>158</v>
      </c>
      <c r="D25" s="123" t="s">
        <v>636</v>
      </c>
      <c r="E25" s="122">
        <v>1.2359722683829113E-2</v>
      </c>
      <c r="F25" s="124">
        <v>1.2018338992135533E-2</v>
      </c>
      <c r="G25">
        <v>1.1537358378538077E-2</v>
      </c>
      <c r="H25">
        <v>1.0276309866700788E-2</v>
      </c>
      <c r="I25">
        <v>9.767488216880409E-3</v>
      </c>
      <c r="J25">
        <v>9.2838712920186636E-3</v>
      </c>
      <c r="K25">
        <v>8.8241770814501304E-3</v>
      </c>
      <c r="L25">
        <v>8.3871903683953343E-3</v>
      </c>
      <c r="M25">
        <v>7.8733493474383819E-3</v>
      </c>
      <c r="N25">
        <v>7.3897291487378903E-3</v>
      </c>
      <c r="Q25" t="s">
        <v>158</v>
      </c>
      <c r="R25" t="s">
        <v>636</v>
      </c>
      <c r="S25">
        <v>1.5414619907529322E-2</v>
      </c>
      <c r="T25">
        <v>1.4988857939829948E-2</v>
      </c>
      <c r="U25">
        <v>1.4388995505117286E-2</v>
      </c>
      <c r="V25">
        <v>1.2816259288279683E-2</v>
      </c>
      <c r="W25">
        <v>1.2181674473285014E-2</v>
      </c>
      <c r="X25">
        <v>1.1578524122076453E-2</v>
      </c>
      <c r="Y25">
        <v>1.1005209355162084E-2</v>
      </c>
      <c r="Z25">
        <v>1.0460214596081178E-2</v>
      </c>
      <c r="AA25">
        <v>9.819369794497464E-3</v>
      </c>
      <c r="AB25">
        <v>9.2162153602701104E-3</v>
      </c>
    </row>
    <row r="26" spans="3:28">
      <c r="C26" t="s">
        <v>158</v>
      </c>
      <c r="D26" s="123" t="s">
        <v>637</v>
      </c>
      <c r="E26" s="122">
        <v>5.6634898892923238E-2</v>
      </c>
      <c r="F26" s="124">
        <v>5.5070605635109723E-2</v>
      </c>
      <c r="G26">
        <v>5.28666493557194E-2</v>
      </c>
      <c r="H26">
        <v>4.7088254743321019E-2</v>
      </c>
      <c r="I26">
        <v>4.4756724867670135E-2</v>
      </c>
      <c r="J26">
        <v>4.2540688444920406E-2</v>
      </c>
      <c r="K26">
        <v>4.0434271027378031E-2</v>
      </c>
      <c r="L26">
        <v>3.8431904231253297E-2</v>
      </c>
      <c r="M26">
        <v>3.6077374521051281E-2</v>
      </c>
      <c r="N26">
        <v>3.3861323096870594E-2</v>
      </c>
      <c r="Q26" t="s">
        <v>158</v>
      </c>
      <c r="R26" t="s">
        <v>637</v>
      </c>
      <c r="S26">
        <v>7.0633092850696785E-2</v>
      </c>
      <c r="T26">
        <v>6.8682160244040946E-2</v>
      </c>
      <c r="U26">
        <v>6.5933461975586805E-2</v>
      </c>
      <c r="V26">
        <v>5.8726847482336593E-2</v>
      </c>
      <c r="W26">
        <v>5.581904382398839E-2</v>
      </c>
      <c r="X26">
        <v>5.3055279617318894E-2</v>
      </c>
      <c r="Y26">
        <v>5.0428228453744096E-2</v>
      </c>
      <c r="Z26">
        <v>4.7930945637026587E-2</v>
      </c>
      <c r="AA26">
        <v>4.4994457378173106E-2</v>
      </c>
      <c r="AB26">
        <v>4.2230674462236231E-2</v>
      </c>
    </row>
    <row r="27" spans="3:28">
      <c r="C27" t="s">
        <v>158</v>
      </c>
      <c r="D27" s="123" t="s">
        <v>638</v>
      </c>
      <c r="E27" s="122">
        <v>1.8534710091631086E-3</v>
      </c>
      <c r="F27" s="124">
        <v>1.8297222910233619E-3</v>
      </c>
      <c r="G27">
        <v>1.7922502804694489E-3</v>
      </c>
      <c r="H27">
        <v>1.6370762046679212E-3</v>
      </c>
      <c r="I27">
        <v>1.5957102377602301E-3</v>
      </c>
      <c r="J27">
        <v>1.5553913417937068E-3</v>
      </c>
      <c r="K27">
        <v>1.5160873069221645E-3</v>
      </c>
      <c r="L27">
        <v>1.4777668777357516E-3</v>
      </c>
      <c r="M27">
        <v>1.4226182649047863E-3</v>
      </c>
      <c r="N27">
        <v>1.3692943301523493E-3</v>
      </c>
      <c r="Q27" t="s">
        <v>158</v>
      </c>
      <c r="R27" t="s">
        <v>638</v>
      </c>
      <c r="S27">
        <v>2.3115851258745878E-3</v>
      </c>
      <c r="T27">
        <v>2.2819665435827538E-3</v>
      </c>
      <c r="U27">
        <v>2.2352327442382728E-3</v>
      </c>
      <c r="V27">
        <v>2.0417049880603606E-3</v>
      </c>
      <c r="W27">
        <v>1.9901147806341249E-3</v>
      </c>
      <c r="X27">
        <v>1.9398304439775819E-3</v>
      </c>
      <c r="Y27">
        <v>1.8908118070813204E-3</v>
      </c>
      <c r="Z27">
        <v>1.8430198892760139E-3</v>
      </c>
      <c r="AA27">
        <v>1.7742404411473719E-3</v>
      </c>
      <c r="AB27">
        <v>1.7077366685944379E-3</v>
      </c>
    </row>
    <row r="28" spans="3:28">
      <c r="C28" t="s">
        <v>158</v>
      </c>
      <c r="D28" s="123" t="s">
        <v>639</v>
      </c>
      <c r="E28" s="122">
        <v>2.1533824893454994</v>
      </c>
      <c r="F28" s="124">
        <v>2.2086203476861255</v>
      </c>
      <c r="G28">
        <v>2.1503769651638498</v>
      </c>
      <c r="H28">
        <v>2.0613946578491031</v>
      </c>
      <c r="I28">
        <v>2.0079491500744551</v>
      </c>
      <c r="J28">
        <v>1.946375864413791</v>
      </c>
      <c r="K28">
        <v>1.8782533263592913</v>
      </c>
      <c r="L28">
        <v>1.8049810172884411</v>
      </c>
      <c r="M28">
        <v>1.7284916304014331</v>
      </c>
      <c r="N28">
        <v>1.6517055528164368</v>
      </c>
      <c r="Q28" t="s">
        <v>158</v>
      </c>
      <c r="R28" t="s">
        <v>639</v>
      </c>
      <c r="S28">
        <v>1.1955793914406581</v>
      </c>
      <c r="T28">
        <v>1.2262480001927634</v>
      </c>
      <c r="U28">
        <v>1.1939106944999911</v>
      </c>
      <c r="V28">
        <v>1.1445068318073559</v>
      </c>
      <c r="W28">
        <v>1.1148333539293631</v>
      </c>
      <c r="X28">
        <v>1.0806472528704874</v>
      </c>
      <c r="Y28">
        <v>1.0428249416955939</v>
      </c>
      <c r="Z28">
        <v>1.002143426394982</v>
      </c>
      <c r="AA28">
        <v>0.9596757574701581</v>
      </c>
      <c r="AB28">
        <v>0.91704336291674637</v>
      </c>
    </row>
    <row r="29" spans="3:28">
      <c r="C29" t="s">
        <v>158</v>
      </c>
      <c r="D29" s="123" t="s">
        <v>640</v>
      </c>
      <c r="E29" s="122">
        <v>1.8541618987199999E-3</v>
      </c>
      <c r="F29" s="124">
        <v>1.9306840230632258E-3</v>
      </c>
      <c r="G29">
        <v>1.918033894739421E-3</v>
      </c>
      <c r="H29">
        <v>1.8855682438026476E-3</v>
      </c>
      <c r="I29">
        <v>1.8835330723068415E-3</v>
      </c>
      <c r="J29">
        <v>1.8723484743546235E-3</v>
      </c>
      <c r="K29">
        <v>1.8529067693334206E-3</v>
      </c>
      <c r="L29">
        <v>1.8260449792917269E-3</v>
      </c>
      <c r="M29">
        <v>1.7932694244888303E-3</v>
      </c>
      <c r="N29">
        <v>1.7573178578913367E-3</v>
      </c>
      <c r="Q29" t="s">
        <v>158</v>
      </c>
      <c r="R29" t="s">
        <v>640</v>
      </c>
      <c r="S29">
        <v>1.0294491412799998E-3</v>
      </c>
      <c r="T29">
        <v>1.0719349863663632E-3</v>
      </c>
      <c r="U29">
        <v>1.0649115092099116E-3</v>
      </c>
      <c r="V29">
        <v>1.0468862566680329E-3</v>
      </c>
      <c r="W29">
        <v>1.0457563091968E-3</v>
      </c>
      <c r="X29">
        <v>1.039546509089581E-3</v>
      </c>
      <c r="Y29">
        <v>1.0287522809518368E-3</v>
      </c>
      <c r="Z29">
        <v>1.0138383477560598E-3</v>
      </c>
      <c r="AA29">
        <v>9.9564103350312954E-4</v>
      </c>
      <c r="AB29">
        <v>9.7568036588990218E-4</v>
      </c>
    </row>
    <row r="30" spans="3:28">
      <c r="C30" t="s">
        <v>158</v>
      </c>
      <c r="D30" s="123" t="s">
        <v>641</v>
      </c>
      <c r="E30" s="122">
        <v>0.15216621608103953</v>
      </c>
      <c r="F30" s="124">
        <v>0.15306348251116994</v>
      </c>
      <c r="G30">
        <v>0.15994495563489489</v>
      </c>
      <c r="H30">
        <v>0.16563167532504922</v>
      </c>
      <c r="I30">
        <v>0.1732006622937893</v>
      </c>
      <c r="J30">
        <v>0.18248169553186816</v>
      </c>
      <c r="K30">
        <v>0.19318482955574245</v>
      </c>
      <c r="L30">
        <v>0.20498859221665622</v>
      </c>
      <c r="M30">
        <v>0.19733864642531301</v>
      </c>
      <c r="N30">
        <v>0.18994181105091137</v>
      </c>
      <c r="Q30" t="s">
        <v>158</v>
      </c>
      <c r="R30" t="s">
        <v>641</v>
      </c>
      <c r="S30">
        <v>5.3576842418960477E-2</v>
      </c>
      <c r="T30">
        <v>5.389276472663828E-2</v>
      </c>
      <c r="U30">
        <v>5.6315691514564517E-2</v>
      </c>
      <c r="V30">
        <v>5.8317952545738058E-2</v>
      </c>
      <c r="W30">
        <v>6.098294897227325E-2</v>
      </c>
      <c r="X30">
        <v>6.4250746963759514E-2</v>
      </c>
      <c r="Y30">
        <v>6.8019258396551721E-2</v>
      </c>
      <c r="Z30">
        <v>7.217529479097573E-2</v>
      </c>
      <c r="AA30">
        <v>6.9481793232403055E-2</v>
      </c>
      <c r="AB30">
        <v>6.6877410384095587E-2</v>
      </c>
    </row>
    <row r="31" spans="3:28">
      <c r="C31" t="s">
        <v>158</v>
      </c>
      <c r="D31" s="123" t="s">
        <v>642</v>
      </c>
      <c r="E31" s="125">
        <v>6.5501194804734306E-2</v>
      </c>
      <c r="F31" s="124">
        <v>6.5887430493216048E-2</v>
      </c>
      <c r="G31">
        <v>6.8849616997088858E-2</v>
      </c>
      <c r="H31">
        <v>7.1297512093766169E-2</v>
      </c>
      <c r="I31">
        <v>7.4555644566810658E-2</v>
      </c>
      <c r="J31">
        <v>7.855074138772955E-2</v>
      </c>
      <c r="K31">
        <v>8.3157993146855902E-2</v>
      </c>
      <c r="L31">
        <v>8.8239019523102244E-2</v>
      </c>
      <c r="M31">
        <v>8.4946037661362522E-2</v>
      </c>
      <c r="N31">
        <v>8.1762009252985726E-2</v>
      </c>
      <c r="Q31" t="s">
        <v>158</v>
      </c>
      <c r="R31" t="s">
        <v>642</v>
      </c>
      <c r="S31">
        <v>2.3062590913333226E-2</v>
      </c>
      <c r="T31">
        <v>2.319858225984436E-2</v>
      </c>
      <c r="U31">
        <v>2.424155095303342E-2</v>
      </c>
      <c r="V31">
        <v>2.5103440623622183E-2</v>
      </c>
      <c r="W31">
        <v>2.6250610176655143E-2</v>
      </c>
      <c r="X31">
        <v>2.7657260603638663E-2</v>
      </c>
      <c r="Y31">
        <v>2.9279447235076816E-2</v>
      </c>
      <c r="Z31">
        <v>3.1068447162246934E-2</v>
      </c>
      <c r="AA31">
        <v>2.9909007341511928E-2</v>
      </c>
      <c r="AB31">
        <v>2.8787929399991415E-2</v>
      </c>
    </row>
    <row r="32" spans="3:28">
      <c r="C32" t="s">
        <v>158</v>
      </c>
      <c r="D32" s="123" t="s">
        <v>643</v>
      </c>
      <c r="E32" s="125">
        <v>5.1523370488740373E-2</v>
      </c>
      <c r="F32" s="124">
        <v>5.1827184251725049E-2</v>
      </c>
      <c r="G32">
        <v>5.4157246064349483E-2</v>
      </c>
      <c r="H32">
        <v>5.6082765230216061E-2</v>
      </c>
      <c r="I32">
        <v>5.8645618732514837E-2</v>
      </c>
      <c r="J32">
        <v>6.1788169860875548E-2</v>
      </c>
      <c r="K32">
        <v>6.5412243284696664E-2</v>
      </c>
      <c r="L32">
        <v>6.9408988767383342E-2</v>
      </c>
      <c r="M32">
        <v>6.6818722666422789E-2</v>
      </c>
      <c r="N32">
        <v>6.4314159569207122E-2</v>
      </c>
      <c r="Q32" t="s">
        <v>158</v>
      </c>
      <c r="R32" t="s">
        <v>643</v>
      </c>
      <c r="S32">
        <v>1.8141080015414309E-2</v>
      </c>
      <c r="T32">
        <v>1.8248051079842117E-2</v>
      </c>
      <c r="U32">
        <v>1.9068452334315925E-2</v>
      </c>
      <c r="V32">
        <v>1.9746416468413734E-2</v>
      </c>
      <c r="W32">
        <v>2.0648782327090373E-2</v>
      </c>
      <c r="X32">
        <v>2.1755256358803429E-2</v>
      </c>
      <c r="Y32">
        <v>2.3031271598870903E-2</v>
      </c>
      <c r="Z32">
        <v>2.4438502510103891E-2</v>
      </c>
      <c r="AA32">
        <v>2.3526484834377307E-2</v>
      </c>
      <c r="AB32">
        <v>2.2644642689361331E-2</v>
      </c>
    </row>
    <row r="33" spans="3:28">
      <c r="C33" t="s">
        <v>158</v>
      </c>
      <c r="D33" s="123" t="s">
        <v>644</v>
      </c>
      <c r="E33" s="125">
        <v>5.93664955316087E-3</v>
      </c>
      <c r="F33" s="124">
        <v>5.8820823909826918E-3</v>
      </c>
      <c r="G33">
        <v>6.0239105790430517E-3</v>
      </c>
      <c r="H33">
        <v>6.0829175868540707E-3</v>
      </c>
      <c r="I33">
        <v>6.2026697065353971E-3</v>
      </c>
      <c r="J33">
        <v>6.3724873781891705E-3</v>
      </c>
      <c r="K33">
        <v>6.5784452527298341E-3</v>
      </c>
      <c r="L33">
        <v>6.8067610932075655E-3</v>
      </c>
      <c r="M33">
        <v>6.3897450346805671E-3</v>
      </c>
      <c r="N33">
        <v>5.9972551771940415E-3</v>
      </c>
      <c r="Q33" t="s">
        <v>158</v>
      </c>
      <c r="R33" t="s">
        <v>644</v>
      </c>
      <c r="S33">
        <v>2.0902598868391283E-3</v>
      </c>
      <c r="T33">
        <v>2.0710471054178367E-3</v>
      </c>
      <c r="U33">
        <v>2.1209839881108365E-3</v>
      </c>
      <c r="V33">
        <v>2.1417600134371263E-3</v>
      </c>
      <c r="W33">
        <v>2.1839240404514138E-3</v>
      </c>
      <c r="X33">
        <v>2.243715858033994E-3</v>
      </c>
      <c r="Y33">
        <v>2.316232431511332E-3</v>
      </c>
      <c r="Z33">
        <v>2.3966211151631171E-3</v>
      </c>
      <c r="AA33">
        <v>2.2497921788243308E-3</v>
      </c>
      <c r="AB33">
        <v>2.111598775668425E-3</v>
      </c>
    </row>
    <row r="34" spans="3:28">
      <c r="C34" t="s">
        <v>158</v>
      </c>
      <c r="D34" s="123" t="s">
        <v>645</v>
      </c>
      <c r="E34" s="125">
        <v>0.15597827044128967</v>
      </c>
      <c r="F34" s="124">
        <v>0.1484372685426783</v>
      </c>
      <c r="G34">
        <v>0.13819613498868746</v>
      </c>
      <c r="H34">
        <v>0.12671306968084128</v>
      </c>
      <c r="I34">
        <v>0.11619575115524657</v>
      </c>
      <c r="J34">
        <v>0.10656160921314581</v>
      </c>
      <c r="K34">
        <v>9.7710839603759009E-2</v>
      </c>
      <c r="L34">
        <v>8.9580692787699465E-2</v>
      </c>
      <c r="M34">
        <v>8.2113386147660575E-2</v>
      </c>
      <c r="N34">
        <v>7.5255714614532024E-2</v>
      </c>
      <c r="Q34" t="s">
        <v>158</v>
      </c>
      <c r="R34" t="s">
        <v>645</v>
      </c>
      <c r="S34">
        <v>0.33720656875062621</v>
      </c>
      <c r="T34">
        <v>0.32090381473252827</v>
      </c>
      <c r="U34">
        <v>0.29876369549612469</v>
      </c>
      <c r="V34">
        <v>0.27393866672613559</v>
      </c>
      <c r="W34">
        <v>0.2512014682533002</v>
      </c>
      <c r="X34">
        <v>0.2303735930758081</v>
      </c>
      <c r="Y34">
        <v>0.21123927621013275</v>
      </c>
      <c r="Z34">
        <v>0.19366286057527554</v>
      </c>
      <c r="AA34">
        <v>0.17751942698819737</v>
      </c>
      <c r="AB34">
        <v>0.16269395238354378</v>
      </c>
    </row>
    <row r="35" spans="3:28">
      <c r="C35" t="s">
        <v>158</v>
      </c>
      <c r="D35" s="123" t="s">
        <v>646</v>
      </c>
      <c r="E35" s="125">
        <v>7.4651337592289119E-2</v>
      </c>
      <c r="F35" s="124">
        <v>7.3227970555706789E-2</v>
      </c>
      <c r="G35">
        <v>7.0986757996381059E-2</v>
      </c>
      <c r="H35">
        <v>6.8460033667963993E-2</v>
      </c>
      <c r="I35">
        <v>6.6029832474613151E-2</v>
      </c>
      <c r="J35">
        <v>6.3692012124658637E-2</v>
      </c>
      <c r="K35">
        <v>6.1427267267028039E-2</v>
      </c>
      <c r="L35">
        <v>5.9233462228699033E-2</v>
      </c>
      <c r="M35">
        <v>5.7108521176217675E-2</v>
      </c>
      <c r="N35">
        <v>5.5050426486862439E-2</v>
      </c>
      <c r="Q35" t="s">
        <v>158</v>
      </c>
      <c r="R35" t="s">
        <v>646</v>
      </c>
      <c r="S35">
        <v>0.16138736075814836</v>
      </c>
      <c r="T35">
        <v>0.15831020960676837</v>
      </c>
      <c r="U35">
        <v>0.15346497318484317</v>
      </c>
      <c r="V35">
        <v>0.14800249409366134</v>
      </c>
      <c r="W35">
        <v>0.14274868660198278</v>
      </c>
      <c r="X35">
        <v>0.13769459556524263</v>
      </c>
      <c r="Y35">
        <v>0.13279848509821002</v>
      </c>
      <c r="Z35">
        <v>0.12805573812845691</v>
      </c>
      <c r="AA35">
        <v>0.12346186694962312</v>
      </c>
      <c r="AB35">
        <v>0.11901250970006577</v>
      </c>
    </row>
    <row r="36" spans="3:28">
      <c r="C36" t="s">
        <v>158</v>
      </c>
      <c r="D36" s="123" t="s">
        <v>647</v>
      </c>
      <c r="E36" s="125">
        <v>9.1059179042993113E-4</v>
      </c>
      <c r="F36" s="124">
        <v>8.932296589520038E-4</v>
      </c>
      <c r="G36">
        <v>8.6589150503604178E-4</v>
      </c>
      <c r="H36">
        <v>8.3507069854624855E-4</v>
      </c>
      <c r="I36">
        <v>8.0542727450146816E-4</v>
      </c>
      <c r="J36">
        <v>7.7691070551786691E-4</v>
      </c>
      <c r="K36">
        <v>7.4928550627441956E-4</v>
      </c>
      <c r="L36">
        <v>7.225256259810951E-4</v>
      </c>
      <c r="M36">
        <v>6.9660574376672853E-4</v>
      </c>
      <c r="N36">
        <v>6.7150124881059379E-4</v>
      </c>
      <c r="Q36" t="s">
        <v>158</v>
      </c>
      <c r="R36" t="s">
        <v>647</v>
      </c>
      <c r="S36">
        <v>1.9685917295700689E-3</v>
      </c>
      <c r="T36">
        <v>1.9310568552231143E-3</v>
      </c>
      <c r="U36">
        <v>1.8719550005102939E-3</v>
      </c>
      <c r="V36">
        <v>1.8053240629242661E-3</v>
      </c>
      <c r="W36">
        <v>1.7412384869021705E-3</v>
      </c>
      <c r="X36">
        <v>1.6795890382174568E-3</v>
      </c>
      <c r="Y36">
        <v>1.6198666254635494E-3</v>
      </c>
      <c r="Z36">
        <v>1.5620149299141624E-3</v>
      </c>
      <c r="AA36">
        <v>1.5059792108412496E-3</v>
      </c>
      <c r="AB36">
        <v>1.4517062625618163E-3</v>
      </c>
    </row>
    <row r="37" spans="3:28">
      <c r="C37" t="s">
        <v>158</v>
      </c>
      <c r="D37" s="123" t="s">
        <v>648</v>
      </c>
      <c r="E37" s="125">
        <v>1.1645478000001042E-2</v>
      </c>
      <c r="F37" s="124">
        <v>1.1245788059551948E-2</v>
      </c>
      <c r="G37">
        <v>1.0673440728553932E-2</v>
      </c>
      <c r="H37">
        <v>1.0027450508158099E-2</v>
      </c>
      <c r="I37">
        <v>9.4191428446730157E-3</v>
      </c>
      <c r="J37">
        <v>8.8463757501255208E-3</v>
      </c>
      <c r="K37">
        <v>8.3071266814223246E-3</v>
      </c>
      <c r="L37">
        <v>7.7994859773767881E-3</v>
      </c>
      <c r="M37">
        <v>7.3216506521340775E-3</v>
      </c>
      <c r="N37">
        <v>6.8719185258246142E-3</v>
      </c>
      <c r="Q37" t="s">
        <v>158</v>
      </c>
      <c r="R37" t="s">
        <v>648</v>
      </c>
      <c r="S37">
        <v>1.1645478000001042E-2</v>
      </c>
      <c r="T37">
        <v>1.1245788059551948E-2</v>
      </c>
      <c r="U37">
        <v>1.0673440728553932E-2</v>
      </c>
      <c r="V37">
        <v>1.0027450508158099E-2</v>
      </c>
      <c r="W37">
        <v>9.4191428446730157E-3</v>
      </c>
      <c r="X37">
        <v>8.8463757501255208E-3</v>
      </c>
      <c r="Y37">
        <v>8.3071266814223246E-3</v>
      </c>
      <c r="Z37">
        <v>7.7994859773767881E-3</v>
      </c>
      <c r="AA37">
        <v>7.3216506521340775E-3</v>
      </c>
      <c r="AB37">
        <v>6.8719185258246142E-3</v>
      </c>
    </row>
    <row r="38" spans="3:28">
      <c r="C38" t="s">
        <v>158</v>
      </c>
      <c r="D38" s="123" t="s">
        <v>649</v>
      </c>
      <c r="E38" s="125">
        <v>6.2097199999988639E-4</v>
      </c>
      <c r="F38" s="124">
        <v>5.9965932724394743E-4</v>
      </c>
      <c r="G38">
        <v>5.691400418333869E-4</v>
      </c>
      <c r="H38">
        <v>5.3469389551465867E-4</v>
      </c>
      <c r="I38">
        <v>5.0225709674954499E-4</v>
      </c>
      <c r="J38">
        <v>4.7171542828086996E-4</v>
      </c>
      <c r="K38">
        <v>4.4296104201259741E-4</v>
      </c>
      <c r="L38">
        <v>4.1589210905231195E-4</v>
      </c>
      <c r="M38">
        <v>3.9041248875793368E-4</v>
      </c>
      <c r="N38">
        <v>3.6643141576646321E-4</v>
      </c>
      <c r="Q38" t="s">
        <v>810</v>
      </c>
      <c r="R38" s="123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23" t="s">
        <v>650</v>
      </c>
      <c r="E39" s="125">
        <v>1.5942325500000076E-2</v>
      </c>
      <c r="F39" s="124">
        <v>1.5395161430846837E-2</v>
      </c>
      <c r="G39">
        <v>1.4611634344210646E-2</v>
      </c>
      <c r="H39">
        <v>1.3727292253369361E-2</v>
      </c>
      <c r="I39">
        <v>1.2894536502560085E-2</v>
      </c>
      <c r="J39">
        <v>1.2110434771659505E-2</v>
      </c>
      <c r="K39">
        <v>1.137221825716027E-2</v>
      </c>
      <c r="L39">
        <v>1.0677272687648877E-2</v>
      </c>
      <c r="M39">
        <v>1.0023129827182608E-2</v>
      </c>
      <c r="N39">
        <v>9.4074594403224052E-3</v>
      </c>
      <c r="Q39" t="s">
        <v>158</v>
      </c>
      <c r="R39" t="s">
        <v>650</v>
      </c>
      <c r="S39">
        <v>1.5942325500000076E-2</v>
      </c>
      <c r="T39">
        <v>1.5395161430846837E-2</v>
      </c>
      <c r="U39">
        <v>1.4611634344210646E-2</v>
      </c>
      <c r="V39">
        <v>1.3727292253369361E-2</v>
      </c>
      <c r="W39">
        <v>1.2894536502560085E-2</v>
      </c>
      <c r="X39">
        <v>1.2110434771659505E-2</v>
      </c>
      <c r="Y39">
        <v>1.137221825716027E-2</v>
      </c>
      <c r="Z39">
        <v>1.0677272687648877E-2</v>
      </c>
      <c r="AA39">
        <v>1.0023129827182608E-2</v>
      </c>
      <c r="AB39">
        <v>9.4074594403224052E-3</v>
      </c>
    </row>
    <row r="40" spans="3:28">
      <c r="C40" t="s">
        <v>158</v>
      </c>
      <c r="D40" s="123" t="s">
        <v>651</v>
      </c>
      <c r="E40" s="125">
        <v>5.5427963499999996E-2</v>
      </c>
      <c r="F40" s="124">
        <v>5.3525594234390843E-2</v>
      </c>
      <c r="G40">
        <v>5.0801442682013379E-2</v>
      </c>
      <c r="H40">
        <v>4.7726779507392819E-2</v>
      </c>
      <c r="I40">
        <v>4.4831470704403485E-2</v>
      </c>
      <c r="J40">
        <v>4.2105321240158505E-2</v>
      </c>
      <c r="K40">
        <v>3.9538704593122885E-2</v>
      </c>
      <c r="L40">
        <v>3.7122531515903751E-2</v>
      </c>
      <c r="M40">
        <v>3.484822049435863E-2</v>
      </c>
      <c r="N40">
        <v>3.2707669811779853E-2</v>
      </c>
      <c r="Q40" t="s">
        <v>158</v>
      </c>
      <c r="R40" t="s">
        <v>651</v>
      </c>
      <c r="S40">
        <v>5.5427963499999996E-2</v>
      </c>
      <c r="T40">
        <v>5.3525594234390843E-2</v>
      </c>
      <c r="U40">
        <v>5.0801442682013379E-2</v>
      </c>
      <c r="V40">
        <v>4.7726779507392819E-2</v>
      </c>
      <c r="W40">
        <v>4.4831470704403485E-2</v>
      </c>
      <c r="X40">
        <v>4.2105321240158505E-2</v>
      </c>
      <c r="Y40">
        <v>3.9538704593122885E-2</v>
      </c>
      <c r="Z40">
        <v>3.7122531515903751E-2</v>
      </c>
      <c r="AA40">
        <v>3.484822049435863E-2</v>
      </c>
      <c r="AB40">
        <v>3.2707669811779853E-2</v>
      </c>
    </row>
    <row r="41" spans="3:28">
      <c r="C41" t="s">
        <v>158</v>
      </c>
      <c r="D41" s="123" t="s">
        <v>652</v>
      </c>
      <c r="E41" s="125">
        <v>6.9424525000001402E-3</v>
      </c>
      <c r="F41" s="125">
        <v>6.7041773148771707E-3</v>
      </c>
      <c r="G41">
        <v>6.3629724146613761E-3</v>
      </c>
      <c r="H41">
        <v>5.9778653009334307E-3</v>
      </c>
      <c r="I41">
        <v>5.6152226460650864E-3</v>
      </c>
      <c r="J41">
        <v>5.273767503780784E-3</v>
      </c>
      <c r="K41">
        <v>4.9522941348782018E-3</v>
      </c>
      <c r="L41">
        <v>4.6496640947113269E-3</v>
      </c>
      <c r="M41">
        <v>4.3648025331404459E-3</v>
      </c>
      <c r="N41">
        <v>4.0966946955207934E-3</v>
      </c>
      <c r="Q41" t="s">
        <v>158</v>
      </c>
      <c r="R41" t="s">
        <v>652</v>
      </c>
      <c r="S41">
        <v>6.9424525000001402E-3</v>
      </c>
      <c r="T41">
        <v>6.7041773148771707E-3</v>
      </c>
      <c r="U41">
        <v>6.3629724146613761E-3</v>
      </c>
      <c r="V41">
        <v>5.9778653009334307E-3</v>
      </c>
      <c r="W41">
        <v>5.6152226460650864E-3</v>
      </c>
      <c r="X41">
        <v>5.273767503780784E-3</v>
      </c>
      <c r="Y41">
        <v>4.9522941348782018E-3</v>
      </c>
      <c r="Z41">
        <v>4.6496640947113269E-3</v>
      </c>
      <c r="AA41">
        <v>4.3648025331404459E-3</v>
      </c>
      <c r="AB41">
        <v>4.0966946955207934E-3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topLeftCell="C4" workbookViewId="0">
      <selection activeCell="T6" sqref="T6:AC45"/>
    </sheetView>
  </sheetViews>
  <sheetFormatPr defaultRowHeight="15"/>
  <cols>
    <col min="5" max="5" width="17.42578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547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24"/>
      <c r="D6" t="s">
        <v>158</v>
      </c>
      <c r="E6" s="123" t="s">
        <v>653</v>
      </c>
      <c r="F6">
        <v>8.8599999999999998E-2</v>
      </c>
      <c r="G6" s="124">
        <v>8.9969523809523805E-2</v>
      </c>
      <c r="H6" s="124">
        <v>9.3711666666666651E-2</v>
      </c>
      <c r="I6" s="124">
        <v>9.6851428571428574E-2</v>
      </c>
      <c r="J6" s="124">
        <v>9.9982380952380961E-2</v>
      </c>
      <c r="K6" s="124">
        <v>0.10329047619047618</v>
      </c>
      <c r="L6" s="124">
        <v>0.106765</v>
      </c>
      <c r="M6" s="124">
        <v>0.1100257142857143</v>
      </c>
      <c r="N6" s="124">
        <v>0.11298499999999999</v>
      </c>
      <c r="O6" s="124">
        <v>0.11574</v>
      </c>
      <c r="P6" s="23"/>
      <c r="R6" t="s">
        <v>158</v>
      </c>
      <c r="S6" t="s">
        <v>653</v>
      </c>
      <c r="T6" s="23">
        <v>2.4500000000000001E-2</v>
      </c>
      <c r="U6" s="23">
        <v>2.4980476190476192E-2</v>
      </c>
      <c r="V6" s="23">
        <v>2.5959999999999997E-2</v>
      </c>
      <c r="W6" s="23">
        <v>2.6811428571428569E-2</v>
      </c>
      <c r="X6" s="23">
        <v>2.7730238095238096E-2</v>
      </c>
      <c r="Y6" s="23">
        <v>2.8618095238095238E-2</v>
      </c>
      <c r="Z6" s="23">
        <v>2.956857142857143E-2</v>
      </c>
      <c r="AA6" s="23">
        <v>3.048571428571429E-2</v>
      </c>
      <c r="AB6" s="23">
        <v>3.1278333333333332E-2</v>
      </c>
      <c r="AC6" s="23">
        <v>3.2130000000000006E-2</v>
      </c>
    </row>
    <row r="7" spans="1:29">
      <c r="A7" s="124"/>
      <c r="D7" t="s">
        <v>158</v>
      </c>
      <c r="E7" t="s">
        <v>654</v>
      </c>
      <c r="F7">
        <v>0.47539999999999999</v>
      </c>
      <c r="G7" s="124">
        <v>0.48288952380952382</v>
      </c>
      <c r="H7" s="124">
        <v>0.50277833333333333</v>
      </c>
      <c r="I7" s="124">
        <v>0.51961714285714289</v>
      </c>
      <c r="J7" s="124">
        <v>0.5366616666666667</v>
      </c>
      <c r="K7" s="124">
        <v>0.55445190476190465</v>
      </c>
      <c r="L7" s="124">
        <v>0.57284428571428569</v>
      </c>
      <c r="M7" s="124">
        <v>0.59031428571428579</v>
      </c>
      <c r="N7" s="124">
        <v>0.60623428571428561</v>
      </c>
      <c r="O7" s="124">
        <v>0.62126999999999999</v>
      </c>
      <c r="P7" s="23"/>
      <c r="R7" t="s">
        <v>158</v>
      </c>
      <c r="S7" t="s">
        <v>654</v>
      </c>
      <c r="T7">
        <v>0.13170000000000001</v>
      </c>
      <c r="U7" s="23">
        <v>0.13385952380952382</v>
      </c>
      <c r="V7" s="23">
        <v>0.13933833333333331</v>
      </c>
      <c r="W7" s="23">
        <v>0.14396571428571428</v>
      </c>
      <c r="X7" s="23">
        <v>0.14872619047619048</v>
      </c>
      <c r="Y7" s="23">
        <v>0.15370380952380952</v>
      </c>
      <c r="Z7" s="23">
        <v>0.15879071428571429</v>
      </c>
      <c r="AA7" s="23">
        <v>0.16360666666666668</v>
      </c>
      <c r="AB7" s="23">
        <v>0.16797285714285715</v>
      </c>
      <c r="AC7" s="23">
        <v>0.17216999999999999</v>
      </c>
    </row>
    <row r="8" spans="1:29">
      <c r="A8" s="124"/>
      <c r="D8" t="s">
        <v>158</v>
      </c>
      <c r="E8" t="s">
        <v>655</v>
      </c>
      <c r="F8">
        <v>1.7098</v>
      </c>
      <c r="G8" s="124">
        <v>1.7369890476190477</v>
      </c>
      <c r="H8" s="124">
        <v>1.8083499999999999</v>
      </c>
      <c r="I8" s="124">
        <v>1.8688342857142857</v>
      </c>
      <c r="J8" s="124">
        <v>1.9303700000000001</v>
      </c>
      <c r="K8" s="124">
        <v>1.9942642857142854</v>
      </c>
      <c r="L8" s="124">
        <v>2.0605364285714289</v>
      </c>
      <c r="M8" s="124">
        <v>2.1232838095238096</v>
      </c>
      <c r="N8" s="124">
        <v>2.1805466666666664</v>
      </c>
      <c r="O8" s="124">
        <v>2.2347000000000001</v>
      </c>
      <c r="P8" s="23"/>
      <c r="R8" t="s">
        <v>158</v>
      </c>
      <c r="S8" t="s">
        <v>655</v>
      </c>
      <c r="T8">
        <v>0.4738</v>
      </c>
      <c r="U8" s="23">
        <v>0.48139666666666669</v>
      </c>
      <c r="V8" s="23">
        <v>0.50120500000000001</v>
      </c>
      <c r="W8" s="23">
        <v>0.51796571428571425</v>
      </c>
      <c r="X8" s="23">
        <v>0.53503047619047617</v>
      </c>
      <c r="Y8" s="23">
        <v>0.55265142857142857</v>
      </c>
      <c r="Z8" s="23">
        <v>0.57106642857142853</v>
      </c>
      <c r="AA8" s="23">
        <v>0.58846666666666669</v>
      </c>
      <c r="AB8" s="23">
        <v>0.60431928571428561</v>
      </c>
      <c r="AC8" s="23">
        <v>0.61929000000000001</v>
      </c>
    </row>
    <row r="9" spans="1:29">
      <c r="A9" s="124"/>
      <c r="D9" t="s">
        <v>158</v>
      </c>
      <c r="E9" t="s">
        <v>656</v>
      </c>
      <c r="F9">
        <v>0.15110000000000001</v>
      </c>
      <c r="G9" s="124">
        <v>0.15356523809523809</v>
      </c>
      <c r="H9" s="124">
        <v>0.15979166666666667</v>
      </c>
      <c r="I9" s="124">
        <v>0.16514285714285715</v>
      </c>
      <c r="J9" s="124">
        <v>0.17060333333333336</v>
      </c>
      <c r="K9" s="124">
        <v>0.17625714285714286</v>
      </c>
      <c r="L9" s="124">
        <v>0.18209</v>
      </c>
      <c r="M9" s="124">
        <v>0.18771809523809524</v>
      </c>
      <c r="N9" s="124">
        <v>0.19277666666666668</v>
      </c>
      <c r="O9" s="124">
        <v>0.19755</v>
      </c>
      <c r="P9" s="23"/>
      <c r="R9" t="s">
        <v>158</v>
      </c>
      <c r="S9" t="s">
        <v>656</v>
      </c>
      <c r="T9">
        <v>4.19E-2</v>
      </c>
      <c r="U9" s="23">
        <v>4.2596190476190475E-2</v>
      </c>
      <c r="V9" s="23">
        <v>4.4249999999999998E-2</v>
      </c>
      <c r="W9" s="23">
        <v>4.575428571428572E-2</v>
      </c>
      <c r="X9" s="23">
        <v>4.730452380952381E-2</v>
      </c>
      <c r="Y9" s="23">
        <v>4.8897142857142854E-2</v>
      </c>
      <c r="Z9" s="23">
        <v>5.0435000000000001E-2</v>
      </c>
      <c r="AA9" s="23">
        <v>5.2010476190476197E-2</v>
      </c>
      <c r="AB9" s="23">
        <v>5.3437619047619046E-2</v>
      </c>
      <c r="AC9" s="23">
        <v>5.4719999999999998E-2</v>
      </c>
    </row>
    <row r="10" spans="1:29">
      <c r="A10" s="124"/>
      <c r="D10" t="s">
        <v>158</v>
      </c>
      <c r="E10" t="s">
        <v>657</v>
      </c>
      <c r="F10">
        <v>0.43830000000000002</v>
      </c>
      <c r="G10" s="124">
        <v>0.44526952380952384</v>
      </c>
      <c r="H10" s="124">
        <v>0.46354333333333331</v>
      </c>
      <c r="I10" s="124">
        <v>0.47901142857142853</v>
      </c>
      <c r="J10" s="124">
        <v>0.49482642857142861</v>
      </c>
      <c r="K10" s="124">
        <v>0.5111457142857142</v>
      </c>
      <c r="L10" s="124">
        <v>0.52821071428571431</v>
      </c>
      <c r="M10" s="124">
        <v>0.54421619047619052</v>
      </c>
      <c r="N10" s="124">
        <v>0.55890642857142858</v>
      </c>
      <c r="O10" s="124">
        <v>0.57284999999999997</v>
      </c>
      <c r="P10" s="23"/>
      <c r="R10" t="s">
        <v>158</v>
      </c>
      <c r="S10" t="s">
        <v>657</v>
      </c>
      <c r="T10">
        <v>0.1215</v>
      </c>
      <c r="U10" s="23">
        <v>0.12340952380952382</v>
      </c>
      <c r="V10" s="23">
        <v>0.12842333333333333</v>
      </c>
      <c r="W10" s="23">
        <v>0.1327942857142857</v>
      </c>
      <c r="X10" s="23">
        <v>0.13711595238095239</v>
      </c>
      <c r="Y10" s="23">
        <v>0.14166904761904761</v>
      </c>
      <c r="Z10" s="23">
        <v>0.1463457142857143</v>
      </c>
      <c r="AA10" s="23">
        <v>0.15085809523809524</v>
      </c>
      <c r="AB10" s="23">
        <v>0.15493261904761904</v>
      </c>
      <c r="AC10" s="23">
        <v>0.15876000000000001</v>
      </c>
    </row>
    <row r="11" spans="1:29">
      <c r="A11" s="124"/>
      <c r="D11" t="s">
        <v>158</v>
      </c>
      <c r="E11" t="s">
        <v>658</v>
      </c>
      <c r="F11">
        <v>1.15E-2</v>
      </c>
      <c r="G11" s="124">
        <v>1.1644285714285715E-2</v>
      </c>
      <c r="H11" s="124">
        <v>1.2095E-2</v>
      </c>
      <c r="I11" s="124">
        <v>1.2531428571428572E-2</v>
      </c>
      <c r="J11" s="124">
        <v>1.2953571428571429E-2</v>
      </c>
      <c r="K11" s="124">
        <v>1.3361428571428571E-2</v>
      </c>
      <c r="L11" s="124">
        <v>1.3848571428571429E-2</v>
      </c>
      <c r="M11" s="124">
        <v>1.4226666666666669E-2</v>
      </c>
      <c r="N11" s="124">
        <v>1.459047619047619E-2</v>
      </c>
      <c r="O11" s="124">
        <v>1.494E-2</v>
      </c>
      <c r="P11" s="23"/>
      <c r="R11" t="s">
        <v>158</v>
      </c>
      <c r="S11" t="s">
        <v>658</v>
      </c>
      <c r="T11">
        <v>3.2000000000000002E-3</v>
      </c>
      <c r="U11" s="23">
        <v>3.1847619047619051E-3</v>
      </c>
      <c r="V11" s="23">
        <v>3.3433333333333331E-3</v>
      </c>
      <c r="W11" s="23">
        <v>3.4971428571428571E-3</v>
      </c>
      <c r="X11" s="23">
        <v>3.5502380952380955E-3</v>
      </c>
      <c r="Y11" s="23">
        <v>3.6957142857142852E-3</v>
      </c>
      <c r="Z11" s="23">
        <v>3.8364285714285718E-3</v>
      </c>
      <c r="AA11" s="23">
        <v>3.9723809523809529E-3</v>
      </c>
      <c r="AB11" s="23">
        <v>4.0123809523809522E-3</v>
      </c>
      <c r="AC11" s="23">
        <v>4.1400000000000005E-3</v>
      </c>
    </row>
    <row r="12" spans="1:29">
      <c r="A12" s="124"/>
      <c r="D12" t="s">
        <v>158</v>
      </c>
      <c r="E12" t="s">
        <v>659</v>
      </c>
      <c r="F12">
        <v>1.6000000000000001E-3</v>
      </c>
      <c r="G12" s="124">
        <v>1.5923809523809525E-3</v>
      </c>
      <c r="H12" s="124">
        <v>1.7699999999999999E-3</v>
      </c>
      <c r="I12" s="124">
        <v>1.8457142857142856E-3</v>
      </c>
      <c r="J12" s="124">
        <v>1.9190476190476191E-3</v>
      </c>
      <c r="K12" s="124">
        <v>1.99E-3</v>
      </c>
      <c r="L12" s="124">
        <v>2.0585714285714287E-3</v>
      </c>
      <c r="M12" s="124">
        <v>2.1247619047619049E-3</v>
      </c>
      <c r="N12" s="124">
        <v>2.1885714285714282E-3</v>
      </c>
      <c r="O12" s="124">
        <v>2.2500000000000003E-3</v>
      </c>
      <c r="P12" s="23"/>
      <c r="R12" t="s">
        <v>158</v>
      </c>
      <c r="S12" t="s">
        <v>659</v>
      </c>
      <c r="T12">
        <v>4.0000000000000002E-4</v>
      </c>
      <c r="U12" s="23">
        <v>4.9761904761904763E-4</v>
      </c>
      <c r="V12" s="23">
        <v>4.9166666666666662E-4</v>
      </c>
      <c r="W12" s="23">
        <v>4.8571428571428572E-4</v>
      </c>
      <c r="X12" s="23">
        <v>4.7976190476190476E-4</v>
      </c>
      <c r="Y12" s="23">
        <v>5.6857142857142848E-4</v>
      </c>
      <c r="Z12" s="23">
        <v>5.6142857142857134E-4</v>
      </c>
      <c r="AA12" s="23">
        <v>5.542857142857143E-4</v>
      </c>
      <c r="AB12" s="23">
        <v>6.3833333333333331E-4</v>
      </c>
      <c r="AC12" s="23">
        <v>6.3000000000000003E-4</v>
      </c>
    </row>
    <row r="13" spans="1:29">
      <c r="A13" s="124"/>
      <c r="D13" t="s">
        <v>158</v>
      </c>
      <c r="E13" t="s">
        <v>660</v>
      </c>
      <c r="F13">
        <v>0.1013</v>
      </c>
      <c r="G13" s="124">
        <v>0.10290761904761905</v>
      </c>
      <c r="H13" s="124">
        <v>0.10708499999999999</v>
      </c>
      <c r="I13" s="124">
        <v>0.11074285714285714</v>
      </c>
      <c r="J13" s="124">
        <v>0.1143752380952381</v>
      </c>
      <c r="K13" s="124">
        <v>0.11816809523809524</v>
      </c>
      <c r="L13" s="124">
        <v>0.12201714285714285</v>
      </c>
      <c r="M13" s="124">
        <v>0.1257304761904762</v>
      </c>
      <c r="N13" s="124">
        <v>0.12912571428571429</v>
      </c>
      <c r="O13" s="124">
        <v>0.13239000000000001</v>
      </c>
      <c r="P13" s="23"/>
      <c r="R13" t="s">
        <v>158</v>
      </c>
      <c r="S13" t="s">
        <v>660</v>
      </c>
      <c r="T13">
        <v>2.81E-2</v>
      </c>
      <c r="U13" s="23">
        <v>2.8563333333333333E-2</v>
      </c>
      <c r="V13" s="23">
        <v>2.9696666666666666E-2</v>
      </c>
      <c r="W13" s="23">
        <v>3.069714285714286E-2</v>
      </c>
      <c r="X13" s="23">
        <v>3.1664285714285714E-2</v>
      </c>
      <c r="Y13" s="23">
        <v>3.2692857142857142E-2</v>
      </c>
      <c r="Z13" s="23">
        <v>3.3779285714285713E-2</v>
      </c>
      <c r="AA13" s="23">
        <v>3.4827619047619045E-2</v>
      </c>
      <c r="AB13" s="23">
        <v>3.5837857142857144E-2</v>
      </c>
      <c r="AC13" s="23">
        <v>3.6720000000000003E-2</v>
      </c>
    </row>
    <row r="14" spans="1:29">
      <c r="D14" t="s">
        <v>158</v>
      </c>
      <c r="E14" t="s">
        <v>661</v>
      </c>
      <c r="F14">
        <v>0.17799999999999999</v>
      </c>
      <c r="G14" s="124">
        <v>0.18083476190476191</v>
      </c>
      <c r="H14" s="124">
        <v>0.18830833333333333</v>
      </c>
      <c r="I14" s="124">
        <v>0.19457714285714287</v>
      </c>
      <c r="J14" s="124">
        <v>0.20092428571428572</v>
      </c>
      <c r="K14" s="124">
        <v>0.20762333333333333</v>
      </c>
      <c r="L14" s="124">
        <v>0.21446571428571429</v>
      </c>
      <c r="M14" s="124">
        <v>0.22106761904761907</v>
      </c>
      <c r="N14" s="124">
        <v>0.22697309523809525</v>
      </c>
      <c r="O14" s="124">
        <v>0.23265000000000002</v>
      </c>
      <c r="P14" s="23"/>
      <c r="R14" t="s">
        <v>158</v>
      </c>
      <c r="S14" t="s">
        <v>661</v>
      </c>
      <c r="T14">
        <v>6.4199999999999993E-2</v>
      </c>
      <c r="U14" s="23">
        <v>6.5188095238095239E-2</v>
      </c>
      <c r="V14" s="23">
        <v>6.7850000000000008E-2</v>
      </c>
      <c r="W14" s="23">
        <v>7.0137142857142856E-2</v>
      </c>
      <c r="X14" s="23">
        <v>7.2444047619047616E-2</v>
      </c>
      <c r="Y14" s="23">
        <v>7.4861904761904755E-2</v>
      </c>
      <c r="Z14" s="23">
        <v>7.7383571428571427E-2</v>
      </c>
      <c r="AA14" s="23">
        <v>7.9724761904761909E-2</v>
      </c>
      <c r="AB14" s="23">
        <v>8.1889047619047625E-2</v>
      </c>
      <c r="AC14" s="23">
        <v>8.388000000000001E-2</v>
      </c>
    </row>
    <row r="15" spans="1:29">
      <c r="D15" t="s">
        <v>158</v>
      </c>
      <c r="E15" t="s">
        <v>662</v>
      </c>
      <c r="F15">
        <v>0.32669999999999999</v>
      </c>
      <c r="G15" s="124">
        <v>0.33181238095238091</v>
      </c>
      <c r="H15" s="124">
        <v>0.34554333333333331</v>
      </c>
      <c r="I15" s="124">
        <v>0.35709714285714284</v>
      </c>
      <c r="J15" s="124">
        <v>0.36884095238095244</v>
      </c>
      <c r="K15" s="124">
        <v>0.38103761904761907</v>
      </c>
      <c r="L15" s="124">
        <v>0.39365500000000003</v>
      </c>
      <c r="M15" s="124">
        <v>0.4056447619047619</v>
      </c>
      <c r="N15" s="124">
        <v>0.41655809523809523</v>
      </c>
      <c r="O15" s="124">
        <v>0.42696000000000001</v>
      </c>
      <c r="P15" s="23"/>
      <c r="R15" t="s">
        <v>158</v>
      </c>
      <c r="S15" t="s">
        <v>662</v>
      </c>
      <c r="T15">
        <v>0.1178</v>
      </c>
      <c r="U15" s="23">
        <v>0.11962761904761905</v>
      </c>
      <c r="V15" s="23">
        <v>0.12458833333333333</v>
      </c>
      <c r="W15" s="23">
        <v>0.12871428571428573</v>
      </c>
      <c r="X15" s="23">
        <v>0.13299</v>
      </c>
      <c r="Y15" s="23">
        <v>0.13740476190476189</v>
      </c>
      <c r="Z15" s="23">
        <v>0.14194785714285715</v>
      </c>
      <c r="AA15" s="23">
        <v>0.14623904761904763</v>
      </c>
      <c r="AB15" s="23">
        <v>0.15019071428571429</v>
      </c>
      <c r="AC15" s="23">
        <v>0.15390000000000001</v>
      </c>
    </row>
    <row r="16" spans="1:29">
      <c r="D16" t="s">
        <v>158</v>
      </c>
      <c r="E16" t="s">
        <v>663</v>
      </c>
      <c r="F16">
        <v>1.6422000000000001</v>
      </c>
      <c r="G16" s="124">
        <v>1.668317619047619</v>
      </c>
      <c r="H16" s="124">
        <v>1.7368616666666665</v>
      </c>
      <c r="I16" s="124">
        <v>1.7950057142857143</v>
      </c>
      <c r="J16" s="124">
        <v>1.8540878571428572</v>
      </c>
      <c r="K16" s="124">
        <v>1.9154223809523809</v>
      </c>
      <c r="L16" s="124">
        <v>1.9790357142857145</v>
      </c>
      <c r="M16" s="124">
        <v>2.039309523809524</v>
      </c>
      <c r="N16" s="124">
        <v>2.0943716666666665</v>
      </c>
      <c r="O16" s="124">
        <v>2.1463199999999998</v>
      </c>
      <c r="P16" s="23"/>
      <c r="R16" t="s">
        <v>158</v>
      </c>
      <c r="S16" t="s">
        <v>663</v>
      </c>
      <c r="T16">
        <v>0.59209999999999996</v>
      </c>
      <c r="U16" s="23">
        <v>0.60152190476190481</v>
      </c>
      <c r="V16" s="23">
        <v>0.62618666666666667</v>
      </c>
      <c r="W16" s="23">
        <v>0.64716571428571434</v>
      </c>
      <c r="X16" s="23">
        <v>0.66850023809523806</v>
      </c>
      <c r="Y16" s="23">
        <v>0.69062476190476185</v>
      </c>
      <c r="Z16" s="23">
        <v>0.7135757142857142</v>
      </c>
      <c r="AA16" s="23">
        <v>0.73526000000000014</v>
      </c>
      <c r="AB16" s="23">
        <v>0.75514833333333331</v>
      </c>
      <c r="AC16" s="23">
        <v>0.77382000000000006</v>
      </c>
    </row>
    <row r="17" spans="4:29">
      <c r="D17" t="s">
        <v>158</v>
      </c>
      <c r="E17" t="s">
        <v>664</v>
      </c>
      <c r="F17">
        <v>0.51339999999999997</v>
      </c>
      <c r="G17" s="124">
        <v>0.52160428571428574</v>
      </c>
      <c r="H17" s="124">
        <v>0.54299666666666668</v>
      </c>
      <c r="I17" s="124">
        <v>0.56119428571428565</v>
      </c>
      <c r="J17" s="124">
        <v>0.57964833333333332</v>
      </c>
      <c r="K17" s="124">
        <v>0.59880047619047616</v>
      </c>
      <c r="L17" s="124">
        <v>0.61869428571428575</v>
      </c>
      <c r="M17" s="124">
        <v>0.63752095238095241</v>
      </c>
      <c r="N17" s="124">
        <v>0.65474761904761902</v>
      </c>
      <c r="O17" s="124">
        <v>0.67104000000000008</v>
      </c>
      <c r="P17" s="23"/>
      <c r="R17" t="s">
        <v>158</v>
      </c>
      <c r="S17" t="s">
        <v>664</v>
      </c>
      <c r="T17">
        <v>0.18509999999999999</v>
      </c>
      <c r="U17" s="23">
        <v>0.18800047619047622</v>
      </c>
      <c r="V17" s="23">
        <v>0.19578166666666666</v>
      </c>
      <c r="W17" s="23">
        <v>0.20234857142857143</v>
      </c>
      <c r="X17" s="23">
        <v>0.20898428571428571</v>
      </c>
      <c r="Y17" s="23">
        <v>0.21586761904761903</v>
      </c>
      <c r="Z17" s="23">
        <v>0.22307428571428572</v>
      </c>
      <c r="AA17" s="23">
        <v>0.22984380952380953</v>
      </c>
      <c r="AB17" s="23">
        <v>0.23609214285714286</v>
      </c>
      <c r="AC17" s="23">
        <v>0.24192</v>
      </c>
    </row>
    <row r="18" spans="4:29">
      <c r="D18" t="s">
        <v>158</v>
      </c>
      <c r="E18" t="s">
        <v>665</v>
      </c>
      <c r="F18">
        <v>0.42799999999999999</v>
      </c>
      <c r="G18" s="124">
        <v>0.43481952380952382</v>
      </c>
      <c r="H18" s="124">
        <v>0.4526283333333333</v>
      </c>
      <c r="I18" s="124">
        <v>0.46783999999999998</v>
      </c>
      <c r="J18" s="124">
        <v>0.48321619047619052</v>
      </c>
      <c r="K18" s="124">
        <v>0.49920571428571431</v>
      </c>
      <c r="L18" s="124">
        <v>0.51576571428571427</v>
      </c>
      <c r="M18" s="124">
        <v>0.53146761904761908</v>
      </c>
      <c r="N18" s="124">
        <v>0.54586619047619045</v>
      </c>
      <c r="O18" s="124">
        <v>0.55935000000000001</v>
      </c>
      <c r="P18" s="23"/>
      <c r="R18" t="s">
        <v>158</v>
      </c>
      <c r="S18" t="s">
        <v>665</v>
      </c>
      <c r="T18">
        <v>0.15429999999999999</v>
      </c>
      <c r="U18" s="23">
        <v>0.15675</v>
      </c>
      <c r="V18" s="23">
        <v>0.16323333333333334</v>
      </c>
      <c r="W18" s="23">
        <v>0.16864000000000001</v>
      </c>
      <c r="X18" s="23">
        <v>0.17424952380952383</v>
      </c>
      <c r="Y18" s="23">
        <v>0.17995285714285714</v>
      </c>
      <c r="Z18" s="23">
        <v>0.18592642857142855</v>
      </c>
      <c r="AA18" s="23">
        <v>0.19159809523809526</v>
      </c>
      <c r="AB18" s="23">
        <v>0.19678904761904761</v>
      </c>
      <c r="AC18" s="23">
        <v>0.20169000000000001</v>
      </c>
    </row>
    <row r="19" spans="4:29">
      <c r="D19" t="s">
        <v>158</v>
      </c>
      <c r="E19" t="s">
        <v>666</v>
      </c>
      <c r="F19">
        <v>5.5800000000000002E-2</v>
      </c>
      <c r="G19" s="124">
        <v>5.6728571428571434E-2</v>
      </c>
      <c r="H19" s="124">
        <v>5.8999999999999997E-2</v>
      </c>
      <c r="I19" s="124">
        <v>6.1005714285714281E-2</v>
      </c>
      <c r="J19" s="124">
        <v>6.3040714285714283E-2</v>
      </c>
      <c r="K19" s="124">
        <v>6.510142857142856E-2</v>
      </c>
      <c r="L19" s="124">
        <v>6.7277857142857153E-2</v>
      </c>
      <c r="M19" s="124">
        <v>6.9285714285714284E-2</v>
      </c>
      <c r="N19" s="124">
        <v>7.112857142857143E-2</v>
      </c>
      <c r="O19" s="124">
        <v>7.2900000000000006E-2</v>
      </c>
      <c r="P19" s="23"/>
      <c r="R19" t="s">
        <v>158</v>
      </c>
      <c r="S19" t="s">
        <v>666</v>
      </c>
      <c r="T19">
        <v>2.01E-2</v>
      </c>
      <c r="U19" s="23">
        <v>2.0402380952380953E-2</v>
      </c>
      <c r="V19" s="23">
        <v>2.1239999999999998E-2</v>
      </c>
      <c r="W19" s="23">
        <v>2.1954285714285714E-2</v>
      </c>
      <c r="X19" s="23">
        <v>2.2740714285714284E-2</v>
      </c>
      <c r="Y19" s="23">
        <v>2.3500952380952379E-2</v>
      </c>
      <c r="Z19" s="23">
        <v>2.4235E-2</v>
      </c>
      <c r="AA19" s="23">
        <v>2.4942857142857145E-2</v>
      </c>
      <c r="AB19" s="23">
        <v>2.5624523809523809E-2</v>
      </c>
      <c r="AC19" s="23">
        <v>2.6280000000000001E-2</v>
      </c>
    </row>
    <row r="20" spans="4:29">
      <c r="D20" t="s">
        <v>158</v>
      </c>
      <c r="E20" t="s">
        <v>667</v>
      </c>
      <c r="F20">
        <v>5.2400000000000002E-2</v>
      </c>
      <c r="G20" s="124">
        <v>5.3245238095238095E-2</v>
      </c>
      <c r="H20" s="124">
        <v>5.5361666666666663E-2</v>
      </c>
      <c r="I20" s="124">
        <v>5.7217142857142855E-2</v>
      </c>
      <c r="J20" s="124">
        <v>5.9106666666666668E-2</v>
      </c>
      <c r="K20" s="124">
        <v>6.112142857142857E-2</v>
      </c>
      <c r="L20" s="124">
        <v>6.3067142857142863E-2</v>
      </c>
      <c r="M20" s="124">
        <v>6.5036190476190484E-2</v>
      </c>
      <c r="N20" s="124">
        <v>6.6751428571428573E-2</v>
      </c>
      <c r="O20" s="124">
        <v>6.8490000000000009E-2</v>
      </c>
      <c r="P20" s="23"/>
      <c r="R20" t="s">
        <v>158</v>
      </c>
      <c r="S20" t="s">
        <v>667</v>
      </c>
      <c r="T20">
        <v>1.89E-2</v>
      </c>
      <c r="U20" s="23">
        <v>1.9208095238095239E-2</v>
      </c>
      <c r="V20" s="23">
        <v>1.9961666666666666E-2</v>
      </c>
      <c r="W20" s="23">
        <v>2.0594285714285714E-2</v>
      </c>
      <c r="X20" s="23">
        <v>2.1301428571428572E-2</v>
      </c>
      <c r="Y20" s="23">
        <v>2.1984761904761903E-2</v>
      </c>
      <c r="Z20" s="23">
        <v>2.2737857142857143E-2</v>
      </c>
      <c r="AA20" s="23">
        <v>2.3464761904761905E-2</v>
      </c>
      <c r="AB20" s="23">
        <v>2.4074285714285715E-2</v>
      </c>
      <c r="AC20" s="23">
        <v>2.4660000000000001E-2</v>
      </c>
    </row>
    <row r="21" spans="4:29">
      <c r="D21" t="s">
        <v>158</v>
      </c>
      <c r="E21" t="s">
        <v>668</v>
      </c>
      <c r="F21">
        <v>4.9399999999999999E-2</v>
      </c>
      <c r="G21" s="124">
        <v>5.0956190476190481E-2</v>
      </c>
      <c r="H21" s="124">
        <v>5.3886666666666666E-2</v>
      </c>
      <c r="I21" s="124">
        <v>5.6634285714285713E-2</v>
      </c>
      <c r="J21" s="124">
        <v>5.9202619047619046E-2</v>
      </c>
      <c r="K21" s="124">
        <v>6.1595238095238092E-2</v>
      </c>
      <c r="L21" s="124">
        <v>6.3815714285714281E-2</v>
      </c>
      <c r="M21" s="124">
        <v>6.568285714285714E-2</v>
      </c>
      <c r="N21" s="124">
        <v>6.7480952380952378E-2</v>
      </c>
      <c r="O21" s="124">
        <v>6.9209999999999994E-2</v>
      </c>
      <c r="P21" s="23"/>
      <c r="R21" t="s">
        <v>158</v>
      </c>
      <c r="S21" t="s">
        <v>668</v>
      </c>
      <c r="T21">
        <v>1.78E-2</v>
      </c>
      <c r="U21" s="23">
        <v>1.8411904761904761E-2</v>
      </c>
      <c r="V21" s="23">
        <v>1.9470000000000001E-2</v>
      </c>
      <c r="W21" s="23">
        <v>2.0400000000000001E-2</v>
      </c>
      <c r="X21" s="23">
        <v>2.1397380952380952E-2</v>
      </c>
      <c r="Y21" s="23">
        <v>2.2174285714285712E-2</v>
      </c>
      <c r="Z21" s="23">
        <v>2.301857142857143E-2</v>
      </c>
      <c r="AA21" s="23">
        <v>2.3741904761904763E-2</v>
      </c>
      <c r="AB21" s="23">
        <v>2.4347857142857143E-2</v>
      </c>
      <c r="AC21" s="23">
        <v>2.4930000000000001E-2</v>
      </c>
    </row>
    <row r="22" spans="4:29">
      <c r="D22" t="s">
        <v>158</v>
      </c>
      <c r="E22" t="s">
        <v>669</v>
      </c>
      <c r="F22">
        <v>0.15659999999999999</v>
      </c>
      <c r="G22" s="124">
        <v>0.15903904761904761</v>
      </c>
      <c r="H22" s="124">
        <v>0.16559333333333331</v>
      </c>
      <c r="I22" s="124">
        <v>0.17116571428571428</v>
      </c>
      <c r="J22" s="124">
        <v>0.17674428571428571</v>
      </c>
      <c r="K22" s="124">
        <v>0.18260619047619048</v>
      </c>
      <c r="L22" s="124">
        <v>0.18864</v>
      </c>
      <c r="M22" s="124">
        <v>0.19446190476190475</v>
      </c>
      <c r="N22" s="124">
        <v>0.19970714285714286</v>
      </c>
      <c r="O22" s="124">
        <v>0.20466000000000001</v>
      </c>
      <c r="P22" s="23"/>
      <c r="R22" t="s">
        <v>158</v>
      </c>
      <c r="S22" t="s">
        <v>669</v>
      </c>
      <c r="T22">
        <v>5.6399999999999999E-2</v>
      </c>
      <c r="U22" s="23">
        <v>5.7325714285714285E-2</v>
      </c>
      <c r="V22" s="23">
        <v>5.9688333333333329E-2</v>
      </c>
      <c r="W22" s="23">
        <v>6.1685714285714288E-2</v>
      </c>
      <c r="X22" s="23">
        <v>6.3712380952380951E-2</v>
      </c>
      <c r="Y22" s="23">
        <v>6.5859523809523812E-2</v>
      </c>
      <c r="Z22" s="23">
        <v>6.8026428571428571E-2</v>
      </c>
      <c r="AA22" s="23">
        <v>7.011714285714285E-2</v>
      </c>
      <c r="AB22" s="23">
        <v>7.1949285714285716E-2</v>
      </c>
      <c r="AC22" s="23">
        <v>7.3800000000000004E-2</v>
      </c>
    </row>
    <row r="23" spans="4:29">
      <c r="D23" t="s">
        <v>158</v>
      </c>
      <c r="E23" t="s">
        <v>670</v>
      </c>
      <c r="F23">
        <v>1.7710999999999999</v>
      </c>
      <c r="G23" s="124">
        <v>1.8819952380952381</v>
      </c>
      <c r="H23" s="124">
        <v>1.976205</v>
      </c>
      <c r="I23" s="124">
        <v>2.1098457142857141</v>
      </c>
      <c r="J23" s="124">
        <v>2.3152349999999999</v>
      </c>
      <c r="K23" s="124">
        <v>2.6097428571428569</v>
      </c>
      <c r="L23" s="124">
        <v>2.9561085714285711</v>
      </c>
      <c r="M23" s="124">
        <v>3.3545371428571431</v>
      </c>
      <c r="N23" s="124">
        <v>3.8061080952380952</v>
      </c>
      <c r="O23" s="124">
        <v>4.3177500000000002</v>
      </c>
      <c r="P23" s="23"/>
      <c r="R23" t="s">
        <v>158</v>
      </c>
      <c r="S23" t="s">
        <v>670</v>
      </c>
      <c r="T23">
        <v>0.54100000000000004</v>
      </c>
      <c r="U23" s="23">
        <v>0.57494904761904764</v>
      </c>
      <c r="V23" s="23">
        <v>0.60366833333333325</v>
      </c>
      <c r="W23" s="23">
        <v>0.64454285714285708</v>
      </c>
      <c r="X23" s="23">
        <v>0.70726500000000003</v>
      </c>
      <c r="Y23" s="23">
        <v>0.79723190476190475</v>
      </c>
      <c r="Z23" s="23">
        <v>0.90305785714285713</v>
      </c>
      <c r="AA23" s="23">
        <v>1.0247819047619047</v>
      </c>
      <c r="AB23" s="23">
        <v>1.1626785714285712</v>
      </c>
      <c r="AC23" s="23">
        <v>1.31904</v>
      </c>
    </row>
    <row r="24" spans="4:29">
      <c r="D24" t="s">
        <v>158</v>
      </c>
      <c r="E24" t="s">
        <v>671</v>
      </c>
      <c r="F24">
        <v>2.5876000000000001</v>
      </c>
      <c r="G24" s="124">
        <v>2.7497433333333334</v>
      </c>
      <c r="H24" s="124">
        <v>2.8872633333333333</v>
      </c>
      <c r="I24" s="124">
        <v>3.0826342857142857</v>
      </c>
      <c r="J24" s="124">
        <v>3.382609285714286</v>
      </c>
      <c r="K24" s="124">
        <v>3.8129347619047618</v>
      </c>
      <c r="L24" s="124">
        <v>4.3189764285714292</v>
      </c>
      <c r="M24" s="124">
        <v>4.901086666666667</v>
      </c>
      <c r="N24" s="124">
        <v>5.5608864285714281</v>
      </c>
      <c r="O24" s="124">
        <v>6.30837</v>
      </c>
      <c r="P24" s="23"/>
      <c r="R24" t="s">
        <v>158</v>
      </c>
      <c r="S24" t="s">
        <v>671</v>
      </c>
      <c r="T24">
        <v>0.79049999999999998</v>
      </c>
      <c r="U24" s="23">
        <v>0.83998095238095238</v>
      </c>
      <c r="V24" s="23">
        <v>0.88195166666666669</v>
      </c>
      <c r="W24" s="23">
        <v>0.94170285714285717</v>
      </c>
      <c r="X24" s="23">
        <v>1.0333111904761905</v>
      </c>
      <c r="Y24" s="23">
        <v>1.1648133333333333</v>
      </c>
      <c r="Z24" s="23">
        <v>1.3193571428571429</v>
      </c>
      <c r="AA24" s="23">
        <v>1.4972180952380953</v>
      </c>
      <c r="AB24" s="23">
        <v>1.698787380952381</v>
      </c>
      <c r="AC24" s="23">
        <v>1.9270800000000001</v>
      </c>
    </row>
    <row r="25" spans="4:29">
      <c r="D25" t="s">
        <v>158</v>
      </c>
      <c r="E25" t="s">
        <v>672</v>
      </c>
      <c r="F25">
        <v>3.5238</v>
      </c>
      <c r="G25" s="124">
        <v>3.7445833333333334</v>
      </c>
      <c r="H25" s="124">
        <v>3.9317600000000001</v>
      </c>
      <c r="I25" s="124">
        <v>4.1978342857142854</v>
      </c>
      <c r="J25" s="124">
        <v>4.6063859523809523</v>
      </c>
      <c r="K25" s="124">
        <v>5.1923838095238093</v>
      </c>
      <c r="L25" s="124">
        <v>5.881525714285714</v>
      </c>
      <c r="M25" s="124">
        <v>6.6743390476190481</v>
      </c>
      <c r="N25" s="124">
        <v>7.5727307142857141</v>
      </c>
      <c r="O25" s="124">
        <v>8.590679999999999</v>
      </c>
      <c r="P25" s="23"/>
      <c r="R25" t="s">
        <v>158</v>
      </c>
      <c r="S25" t="s">
        <v>672</v>
      </c>
      <c r="T25">
        <v>1.0764</v>
      </c>
      <c r="U25" s="23">
        <v>1.1439266666666668</v>
      </c>
      <c r="V25" s="23">
        <v>1.2011416666666666</v>
      </c>
      <c r="W25" s="23">
        <v>1.2823828571428573</v>
      </c>
      <c r="X25" s="23">
        <v>1.4071416666666667</v>
      </c>
      <c r="Y25" s="23">
        <v>1.5862195238095238</v>
      </c>
      <c r="Z25" s="23">
        <v>1.796665</v>
      </c>
      <c r="AA25" s="23">
        <v>2.038847619047619</v>
      </c>
      <c r="AB25" s="23">
        <v>2.31332</v>
      </c>
      <c r="AC25" s="23">
        <v>2.6243100000000004</v>
      </c>
    </row>
    <row r="26" spans="4:29">
      <c r="D26" t="s">
        <v>158</v>
      </c>
      <c r="E26" t="s">
        <v>673</v>
      </c>
      <c r="F26">
        <v>0.36109999999999998</v>
      </c>
      <c r="G26" s="124">
        <v>0.38366428571428574</v>
      </c>
      <c r="H26" s="124">
        <v>0.40287166666666663</v>
      </c>
      <c r="I26" s="124">
        <v>0.43014857142857144</v>
      </c>
      <c r="J26" s="124">
        <v>0.47198976190476194</v>
      </c>
      <c r="K26" s="124">
        <v>0.53208809523809519</v>
      </c>
      <c r="L26" s="124">
        <v>0.60269357142857138</v>
      </c>
      <c r="M26" s="124">
        <v>0.68389619047619044</v>
      </c>
      <c r="N26" s="124">
        <v>0.77593976190476188</v>
      </c>
      <c r="O26" s="124">
        <v>0.88029000000000002</v>
      </c>
      <c r="P26" s="23"/>
      <c r="R26" t="s">
        <v>158</v>
      </c>
      <c r="S26" t="s">
        <v>673</v>
      </c>
      <c r="T26">
        <v>0.1103</v>
      </c>
      <c r="U26" s="23">
        <v>0.11723904761904762</v>
      </c>
      <c r="V26" s="23">
        <v>0.12311333333333334</v>
      </c>
      <c r="W26" s="23">
        <v>0.13143428571428573</v>
      </c>
      <c r="X26" s="23">
        <v>0.14421642857142858</v>
      </c>
      <c r="Y26" s="23">
        <v>0.16251666666666667</v>
      </c>
      <c r="Z26" s="23">
        <v>0.18414857142857144</v>
      </c>
      <c r="AA26" s="23">
        <v>0.20896571428571431</v>
      </c>
      <c r="AB26" s="23">
        <v>0.23700404761904764</v>
      </c>
      <c r="AC26" s="23">
        <v>0.26891999999999999</v>
      </c>
    </row>
    <row r="27" spans="4:29">
      <c r="D27" t="s">
        <v>158</v>
      </c>
      <c r="E27" t="s">
        <v>674</v>
      </c>
      <c r="F27">
        <v>1.3628</v>
      </c>
      <c r="G27" s="124">
        <v>1.4481709523809525</v>
      </c>
      <c r="H27" s="124">
        <v>1.5206266666666666</v>
      </c>
      <c r="I27" s="124">
        <v>1.6235485714285713</v>
      </c>
      <c r="J27" s="124">
        <v>1.7815478571428571</v>
      </c>
      <c r="K27" s="124">
        <v>2.008194285714286</v>
      </c>
      <c r="L27" s="124">
        <v>2.2746278571428569</v>
      </c>
      <c r="M27" s="124">
        <v>2.5813085714285715</v>
      </c>
      <c r="N27" s="124">
        <v>2.9287645238095239</v>
      </c>
      <c r="O27" s="124">
        <v>3.3224400000000003</v>
      </c>
      <c r="P27" s="23"/>
      <c r="R27" t="s">
        <v>158</v>
      </c>
      <c r="S27" t="s">
        <v>674</v>
      </c>
      <c r="T27">
        <v>0.4163</v>
      </c>
      <c r="U27" s="23">
        <v>0.44238333333333335</v>
      </c>
      <c r="V27" s="23">
        <v>0.46452666666666664</v>
      </c>
      <c r="W27" s="23">
        <v>0.49591428571428564</v>
      </c>
      <c r="X27" s="23">
        <v>0.54424190476190482</v>
      </c>
      <c r="Y27" s="23">
        <v>0.61348857142857138</v>
      </c>
      <c r="Z27" s="23">
        <v>0.69486142857142863</v>
      </c>
      <c r="AA27" s="23">
        <v>0.78856380952380956</v>
      </c>
      <c r="AB27" s="23">
        <v>0.89466976190476188</v>
      </c>
      <c r="AC27" s="23">
        <v>1.0149299999999999</v>
      </c>
    </row>
    <row r="28" spans="4:29">
      <c r="D28" t="s">
        <v>158</v>
      </c>
      <c r="E28" t="s">
        <v>675</v>
      </c>
      <c r="F28">
        <v>0.56840000000000002</v>
      </c>
      <c r="G28" s="124">
        <v>0.60401000000000005</v>
      </c>
      <c r="H28" s="124">
        <v>0.63424999999999998</v>
      </c>
      <c r="I28" s="124">
        <v>0.6771828571428572</v>
      </c>
      <c r="J28" s="124">
        <v>0.7430552380952381</v>
      </c>
      <c r="K28" s="124">
        <v>0.83760047619047617</v>
      </c>
      <c r="L28" s="124">
        <v>0.94872071428571436</v>
      </c>
      <c r="M28" s="124">
        <v>1.076607619047619</v>
      </c>
      <c r="N28" s="124">
        <v>1.2215876190476189</v>
      </c>
      <c r="O28" s="124">
        <v>1.3857300000000001</v>
      </c>
      <c r="P28" s="23"/>
      <c r="R28" t="s">
        <v>158</v>
      </c>
      <c r="S28" t="s">
        <v>675</v>
      </c>
      <c r="T28">
        <v>0.1736</v>
      </c>
      <c r="U28" s="23">
        <v>0.18451714285714288</v>
      </c>
      <c r="V28" s="23">
        <v>0.19371666666666668</v>
      </c>
      <c r="W28" s="23">
        <v>0.20681714285714287</v>
      </c>
      <c r="X28" s="23">
        <v>0.22702333333333335</v>
      </c>
      <c r="Y28" s="23">
        <v>0.25585714285714284</v>
      </c>
      <c r="Z28" s="23">
        <v>0.28979071428571429</v>
      </c>
      <c r="AA28" s="23">
        <v>0.32887619047619049</v>
      </c>
      <c r="AB28" s="23">
        <v>0.37315142857142858</v>
      </c>
      <c r="AC28" s="23">
        <v>0.42336000000000001</v>
      </c>
    </row>
    <row r="29" spans="4:29">
      <c r="D29" t="s">
        <v>158</v>
      </c>
      <c r="E29" t="s">
        <v>676</v>
      </c>
      <c r="F29">
        <v>1.2650999999999999</v>
      </c>
      <c r="G29" s="124">
        <v>1.344367619047619</v>
      </c>
      <c r="H29" s="124">
        <v>1.411575</v>
      </c>
      <c r="I29" s="124">
        <v>1.5071714285714286</v>
      </c>
      <c r="J29" s="124">
        <v>1.6538352380952381</v>
      </c>
      <c r="K29" s="124">
        <v>1.8641561904761905</v>
      </c>
      <c r="L29" s="124">
        <v>2.1116264285714283</v>
      </c>
      <c r="M29" s="124">
        <v>2.396269523809524</v>
      </c>
      <c r="N29" s="124">
        <v>2.7188440476190476</v>
      </c>
      <c r="O29" s="124">
        <v>3.0843000000000003</v>
      </c>
      <c r="P29" s="23"/>
      <c r="R29" t="s">
        <v>158</v>
      </c>
      <c r="S29" t="s">
        <v>676</v>
      </c>
      <c r="T29">
        <v>0.38650000000000001</v>
      </c>
      <c r="U29" s="23">
        <v>0.41073476190476194</v>
      </c>
      <c r="V29" s="23">
        <v>0.43119166666666664</v>
      </c>
      <c r="W29" s="23">
        <v>0.46035999999999999</v>
      </c>
      <c r="X29" s="23">
        <v>0.50518928571428567</v>
      </c>
      <c r="Y29" s="23">
        <v>0.56951904761904759</v>
      </c>
      <c r="Z29" s="23">
        <v>0.64508142857142858</v>
      </c>
      <c r="AA29" s="23">
        <v>0.73202666666666671</v>
      </c>
      <c r="AB29" s="23">
        <v>0.83056285714285716</v>
      </c>
      <c r="AC29" s="23">
        <v>0.94220999999999999</v>
      </c>
    </row>
    <row r="30" spans="4:29">
      <c r="D30" t="s">
        <v>158</v>
      </c>
      <c r="E30" t="s">
        <v>677</v>
      </c>
      <c r="F30">
        <v>0.56469999999999998</v>
      </c>
      <c r="G30" s="124">
        <v>0.62690047619047617</v>
      </c>
      <c r="H30" s="124">
        <v>0.69226666666666659</v>
      </c>
      <c r="I30" s="124">
        <v>0.78287428571428563</v>
      </c>
      <c r="J30" s="124">
        <v>0.90032119047619052</v>
      </c>
      <c r="K30" s="124">
        <v>1.052615238095238</v>
      </c>
      <c r="L30" s="124">
        <v>1.2243821428571429</v>
      </c>
      <c r="M30" s="124">
        <v>1.4210038095238096</v>
      </c>
      <c r="N30" s="124">
        <v>1.648997380952381</v>
      </c>
      <c r="O30" s="124">
        <v>1.9132199999999999</v>
      </c>
      <c r="P30" s="23"/>
      <c r="R30" t="s">
        <v>158</v>
      </c>
      <c r="S30" t="s">
        <v>677</v>
      </c>
      <c r="T30">
        <v>0.17249999999999999</v>
      </c>
      <c r="U30" s="23">
        <v>0.19148380952380953</v>
      </c>
      <c r="V30" s="23">
        <v>0.21151500000000001</v>
      </c>
      <c r="W30" s="23">
        <v>0.23916571428571429</v>
      </c>
      <c r="X30" s="23">
        <v>0.27499952380952386</v>
      </c>
      <c r="Y30" s="23">
        <v>0.32152714285714284</v>
      </c>
      <c r="Z30" s="23">
        <v>0.37400499999999998</v>
      </c>
      <c r="AA30" s="23">
        <v>0.43409809523809523</v>
      </c>
      <c r="AB30" s="23">
        <v>0.50373619047619045</v>
      </c>
      <c r="AC30" s="23">
        <v>0.58445999999999998</v>
      </c>
    </row>
    <row r="31" spans="4:29">
      <c r="D31" t="s">
        <v>158</v>
      </c>
      <c r="E31" t="s">
        <v>678</v>
      </c>
      <c r="F31">
        <v>2.3658000000000001</v>
      </c>
      <c r="G31" s="124">
        <v>2.626433333333333</v>
      </c>
      <c r="H31" s="124">
        <v>2.9002433333333331</v>
      </c>
      <c r="I31" s="124">
        <v>3.2796400000000001</v>
      </c>
      <c r="J31" s="124">
        <v>3.7718880952380953</v>
      </c>
      <c r="K31" s="124">
        <v>4.40984</v>
      </c>
      <c r="L31" s="124">
        <v>5.1293050000000004</v>
      </c>
      <c r="M31" s="124">
        <v>5.9532133333333341</v>
      </c>
      <c r="N31" s="124">
        <v>6.9083169047619046</v>
      </c>
      <c r="O31" s="124">
        <v>8.0153100000000013</v>
      </c>
      <c r="P31" s="23"/>
      <c r="R31" t="s">
        <v>158</v>
      </c>
      <c r="S31" t="s">
        <v>678</v>
      </c>
      <c r="T31">
        <v>0.72270000000000001</v>
      </c>
      <c r="U31" s="23">
        <v>0.8023609523809524</v>
      </c>
      <c r="V31" s="23">
        <v>0.88598333333333334</v>
      </c>
      <c r="W31" s="23">
        <v>1.0018342857142859</v>
      </c>
      <c r="X31" s="23">
        <v>1.1522921428571429</v>
      </c>
      <c r="Y31" s="23">
        <v>1.3471352380952379</v>
      </c>
      <c r="Z31" s="23">
        <v>1.5669471428571429</v>
      </c>
      <c r="AA31" s="23">
        <v>1.8186114285714285</v>
      </c>
      <c r="AB31" s="23">
        <v>2.11042119047619</v>
      </c>
      <c r="AC31" s="23">
        <v>2.4485400000000004</v>
      </c>
    </row>
    <row r="32" spans="4:29">
      <c r="D32" t="s">
        <v>158</v>
      </c>
      <c r="E32" t="s">
        <v>679</v>
      </c>
      <c r="F32">
        <v>1.9709000000000001</v>
      </c>
      <c r="G32" s="124">
        <v>2.1881304761904761</v>
      </c>
      <c r="H32" s="124">
        <v>2.4161483333333331</v>
      </c>
      <c r="I32" s="124">
        <v>2.73224</v>
      </c>
      <c r="J32" s="124">
        <v>3.1423445238095242</v>
      </c>
      <c r="K32" s="124">
        <v>3.6738242857142858</v>
      </c>
      <c r="L32" s="124">
        <v>4.2732199999999994</v>
      </c>
      <c r="M32" s="124">
        <v>4.9595638095238099</v>
      </c>
      <c r="N32" s="124">
        <v>5.7553045238095235</v>
      </c>
      <c r="O32" s="124">
        <v>6.6775500000000001</v>
      </c>
      <c r="P32" s="23"/>
      <c r="R32" t="s">
        <v>158</v>
      </c>
      <c r="S32" t="s">
        <v>679</v>
      </c>
      <c r="T32">
        <v>0.60209999999999997</v>
      </c>
      <c r="U32" s="23">
        <v>0.66840190476190475</v>
      </c>
      <c r="V32" s="23">
        <v>0.73809000000000002</v>
      </c>
      <c r="W32" s="23">
        <v>0.83465142857142849</v>
      </c>
      <c r="X32" s="23">
        <v>0.95990761904761901</v>
      </c>
      <c r="Y32" s="23">
        <v>1.122265238095238</v>
      </c>
      <c r="Z32" s="23">
        <v>1.305415</v>
      </c>
      <c r="AA32" s="23">
        <v>1.515047619047619</v>
      </c>
      <c r="AB32" s="23">
        <v>1.7581523809523809</v>
      </c>
      <c r="AC32" s="23">
        <v>2.0398500000000004</v>
      </c>
    </row>
    <row r="33" spans="4:29">
      <c r="D33" t="s">
        <v>158</v>
      </c>
      <c r="E33" t="s">
        <v>680</v>
      </c>
      <c r="F33">
        <v>3.9114</v>
      </c>
      <c r="G33" s="124">
        <v>4.3423233333333338</v>
      </c>
      <c r="H33" s="124">
        <v>4.7949299999999999</v>
      </c>
      <c r="I33" s="124">
        <v>5.42232</v>
      </c>
      <c r="J33" s="124">
        <v>6.2362330952380951</v>
      </c>
      <c r="K33" s="124">
        <v>7.2908861904761908</v>
      </c>
      <c r="L33" s="124">
        <v>8.4802850000000003</v>
      </c>
      <c r="M33" s="124">
        <v>9.8425438095238089</v>
      </c>
      <c r="N33" s="124">
        <v>11.421607142857143</v>
      </c>
      <c r="O33" s="124">
        <v>13.25187</v>
      </c>
      <c r="P33" s="23"/>
      <c r="R33" t="s">
        <v>158</v>
      </c>
      <c r="S33" t="s">
        <v>680</v>
      </c>
      <c r="T33">
        <v>1.1949000000000001</v>
      </c>
      <c r="U33" s="23">
        <v>1.3265528571428571</v>
      </c>
      <c r="V33" s="23">
        <v>1.4647733333333333</v>
      </c>
      <c r="W33" s="23">
        <v>1.6563828571428572</v>
      </c>
      <c r="X33" s="23">
        <v>1.9050385714285716</v>
      </c>
      <c r="Y33" s="23">
        <v>2.2272838095238097</v>
      </c>
      <c r="Z33" s="23">
        <v>2.5906185714285717</v>
      </c>
      <c r="AA33" s="23">
        <v>3.0067228571428575</v>
      </c>
      <c r="AB33" s="23">
        <v>3.4891299999999998</v>
      </c>
      <c r="AC33" s="23">
        <v>4.0482000000000005</v>
      </c>
    </row>
    <row r="34" spans="4:29">
      <c r="D34" t="s">
        <v>158</v>
      </c>
      <c r="E34" t="s">
        <v>703</v>
      </c>
      <c r="F34">
        <v>2.3902000000000001</v>
      </c>
      <c r="G34" s="124">
        <v>2.6535038095238095</v>
      </c>
      <c r="H34" s="124">
        <v>2.9300383333333331</v>
      </c>
      <c r="I34" s="124">
        <v>3.3134457142857139</v>
      </c>
      <c r="J34" s="124">
        <v>3.8107488095238096</v>
      </c>
      <c r="K34" s="124">
        <v>4.4553257142857143</v>
      </c>
      <c r="L34" s="124">
        <v>5.1820792857142859</v>
      </c>
      <c r="M34" s="124">
        <v>6.0145542857142864</v>
      </c>
      <c r="N34" s="124">
        <v>6.9794454761904756</v>
      </c>
      <c r="O34" s="124">
        <v>8.0978399999999997</v>
      </c>
      <c r="P34" s="23"/>
      <c r="R34" t="s">
        <v>158</v>
      </c>
      <c r="S34" t="s">
        <v>703</v>
      </c>
      <c r="T34">
        <v>0.73019999999999996</v>
      </c>
      <c r="U34" s="23">
        <v>0.8106214285714286</v>
      </c>
      <c r="V34" s="23">
        <v>0.8951283333333333</v>
      </c>
      <c r="W34" s="23">
        <v>1.0122285714285715</v>
      </c>
      <c r="X34" s="23">
        <v>1.1640942857142857</v>
      </c>
      <c r="Y34" s="23">
        <v>1.3609704761904762</v>
      </c>
      <c r="Z34" s="23">
        <v>1.5830414285714285</v>
      </c>
      <c r="AA34" s="23">
        <v>1.8373647619047619</v>
      </c>
      <c r="AB34" s="23">
        <v>2.1321245238095234</v>
      </c>
      <c r="AC34" s="23">
        <v>2.4737400000000003</v>
      </c>
    </row>
    <row r="35" spans="4:29">
      <c r="D35" t="s">
        <v>158</v>
      </c>
      <c r="E35" t="s">
        <v>681</v>
      </c>
      <c r="F35">
        <v>0.25929999999999997</v>
      </c>
      <c r="G35" s="124">
        <v>0.28792238095238099</v>
      </c>
      <c r="H35" s="124">
        <v>0.31791166666666665</v>
      </c>
      <c r="I35" s="124">
        <v>0.35952571428571428</v>
      </c>
      <c r="J35" s="124">
        <v>0.41345880952380953</v>
      </c>
      <c r="K35" s="124">
        <v>0.48338047619047619</v>
      </c>
      <c r="L35" s="124">
        <v>0.56227071428571429</v>
      </c>
      <c r="M35" s="124">
        <v>0.65257904761904773</v>
      </c>
      <c r="N35" s="124">
        <v>0.7572457142857143</v>
      </c>
      <c r="O35" s="124">
        <v>0.87858000000000003</v>
      </c>
      <c r="P35" s="23"/>
      <c r="R35" t="s">
        <v>158</v>
      </c>
      <c r="S35" t="s">
        <v>681</v>
      </c>
      <c r="T35">
        <v>7.9200000000000007E-2</v>
      </c>
      <c r="U35" s="23">
        <v>8.7979047619047623E-2</v>
      </c>
      <c r="V35" s="23">
        <v>9.7153333333333328E-2</v>
      </c>
      <c r="W35" s="23">
        <v>0.10986857142857143</v>
      </c>
      <c r="X35" s="23">
        <v>0.12627333333333332</v>
      </c>
      <c r="Y35" s="23">
        <v>0.14763904761904761</v>
      </c>
      <c r="Z35" s="23">
        <v>0.17179714285714287</v>
      </c>
      <c r="AA35" s="23">
        <v>0.19935809523809525</v>
      </c>
      <c r="AB35" s="23">
        <v>0.23135023809523808</v>
      </c>
      <c r="AC35" s="23">
        <v>0.26838000000000001</v>
      </c>
    </row>
    <row r="36" spans="4:29">
      <c r="D36" t="s">
        <v>158</v>
      </c>
      <c r="E36" t="s">
        <v>682</v>
      </c>
      <c r="F36">
        <v>1.1093</v>
      </c>
      <c r="G36" s="124">
        <v>1.2315076190476191</v>
      </c>
      <c r="H36" s="124">
        <v>1.3598516666666667</v>
      </c>
      <c r="I36" s="124">
        <v>1.5377714285714286</v>
      </c>
      <c r="J36" s="124">
        <v>1.7686902380952381</v>
      </c>
      <c r="K36" s="124">
        <v>2.0677995238095237</v>
      </c>
      <c r="L36" s="124">
        <v>2.4050664285714287</v>
      </c>
      <c r="M36" s="124">
        <v>2.7914752380952383</v>
      </c>
      <c r="N36" s="124">
        <v>3.2392680952380952</v>
      </c>
      <c r="O36" s="124">
        <v>3.7583100000000003</v>
      </c>
      <c r="P36" s="23"/>
      <c r="R36" t="s">
        <v>158</v>
      </c>
      <c r="S36" t="s">
        <v>682</v>
      </c>
      <c r="T36">
        <v>0.33889999999999998</v>
      </c>
      <c r="U36" s="23">
        <v>0.37620000000000003</v>
      </c>
      <c r="V36" s="23">
        <v>0.41545833333333332</v>
      </c>
      <c r="W36" s="23">
        <v>0.46978285714285711</v>
      </c>
      <c r="X36" s="23">
        <v>0.54030785714285723</v>
      </c>
      <c r="Y36" s="23">
        <v>0.6316828571428571</v>
      </c>
      <c r="Z36" s="23">
        <v>0.73472285714285712</v>
      </c>
      <c r="AA36" s="23">
        <v>0.85276857142857154</v>
      </c>
      <c r="AB36" s="23">
        <v>0.98950785714285705</v>
      </c>
      <c r="AC36" s="23">
        <v>1.1481300000000001</v>
      </c>
    </row>
    <row r="37" spans="4:29">
      <c r="D37" t="s">
        <v>158</v>
      </c>
      <c r="E37" t="s">
        <v>683</v>
      </c>
      <c r="F37">
        <v>4.0639000000000003</v>
      </c>
      <c r="G37" s="124">
        <v>4.4462261904761906</v>
      </c>
      <c r="H37" s="124">
        <v>4.8343616666666662</v>
      </c>
      <c r="I37" s="124">
        <v>5.3754971428571423</v>
      </c>
      <c r="J37" s="124">
        <v>6.1090961904761905</v>
      </c>
      <c r="K37" s="124">
        <v>7.092644285714286</v>
      </c>
      <c r="L37" s="124">
        <v>8.233256428571428</v>
      </c>
      <c r="M37" s="124">
        <v>9.5557933333333338</v>
      </c>
      <c r="N37" s="124">
        <v>11.088944285714286</v>
      </c>
      <c r="O37" s="124">
        <v>12.865769999999999</v>
      </c>
      <c r="P37" s="23"/>
      <c r="R37" t="s">
        <v>158</v>
      </c>
      <c r="S37" t="s">
        <v>683</v>
      </c>
      <c r="T37">
        <v>1.2414000000000001</v>
      </c>
      <c r="U37" s="23">
        <v>1.3583009523809524</v>
      </c>
      <c r="V37" s="23">
        <v>1.4767699999999999</v>
      </c>
      <c r="W37" s="23">
        <v>1.6421028571428571</v>
      </c>
      <c r="X37" s="23">
        <v>1.8661778571428573</v>
      </c>
      <c r="Y37" s="23">
        <v>2.1666361904761904</v>
      </c>
      <c r="Z37" s="23">
        <v>2.5151064285714284</v>
      </c>
      <c r="AA37" s="23">
        <v>2.9191457142857145</v>
      </c>
      <c r="AB37" s="23">
        <v>3.3874526190476191</v>
      </c>
      <c r="AC37" s="23">
        <v>3.9302999999999999</v>
      </c>
    </row>
    <row r="38" spans="4:29">
      <c r="D38" t="s">
        <v>158</v>
      </c>
      <c r="E38" t="s">
        <v>684</v>
      </c>
      <c r="F38">
        <v>0.27139999999999997</v>
      </c>
      <c r="G38" s="124">
        <v>0.30125857142857143</v>
      </c>
      <c r="H38" s="124">
        <v>0.33266166666666663</v>
      </c>
      <c r="I38" s="124">
        <v>0.37623428571428569</v>
      </c>
      <c r="J38" s="124">
        <v>0.43264928571428574</v>
      </c>
      <c r="K38" s="124">
        <v>0.50583904761904763</v>
      </c>
      <c r="L38" s="124">
        <v>0.58837714285714293</v>
      </c>
      <c r="M38" s="124">
        <v>0.68288000000000004</v>
      </c>
      <c r="N38" s="124">
        <v>0.79244523809523804</v>
      </c>
      <c r="O38" s="124">
        <v>0.91944000000000004</v>
      </c>
      <c r="P38" s="23"/>
      <c r="R38" t="s">
        <v>158</v>
      </c>
      <c r="S38" t="s">
        <v>684</v>
      </c>
      <c r="T38">
        <v>8.2900000000000001E-2</v>
      </c>
      <c r="U38" s="23">
        <v>9.2059523809523813E-2</v>
      </c>
      <c r="V38" s="23">
        <v>0.10167666666666667</v>
      </c>
      <c r="W38" s="23">
        <v>0.11491999999999999</v>
      </c>
      <c r="X38" s="23">
        <v>0.13222238095238095</v>
      </c>
      <c r="Y38" s="23">
        <v>0.15455666666666665</v>
      </c>
      <c r="Z38" s="23">
        <v>0.17975071428571429</v>
      </c>
      <c r="AA38" s="23">
        <v>0.20859619047619049</v>
      </c>
      <c r="AB38" s="23">
        <v>0.24211071428571429</v>
      </c>
      <c r="AC38" s="23">
        <v>0.28088999999999997</v>
      </c>
    </row>
    <row r="39" spans="4:29">
      <c r="D39" t="s">
        <v>158</v>
      </c>
      <c r="E39" t="s">
        <v>685</v>
      </c>
      <c r="F39">
        <v>0.26350000000000001</v>
      </c>
      <c r="G39" s="124">
        <v>0.28851952380952378</v>
      </c>
      <c r="H39" s="124">
        <v>0.31279833333333329</v>
      </c>
      <c r="I39" s="124">
        <v>0.34592571428571434</v>
      </c>
      <c r="J39" s="124">
        <v>0.38918285714285716</v>
      </c>
      <c r="K39" s="124">
        <v>0.44528619047619045</v>
      </c>
      <c r="L39" s="124">
        <v>0.50696999999999992</v>
      </c>
      <c r="M39" s="124">
        <v>0.57581047619047621</v>
      </c>
      <c r="N39" s="124">
        <v>0.65401809523809518</v>
      </c>
      <c r="O39" s="124">
        <v>0.74268000000000001</v>
      </c>
      <c r="P39" s="23"/>
      <c r="R39" t="s">
        <v>158</v>
      </c>
      <c r="S39" t="s">
        <v>685</v>
      </c>
      <c r="T39">
        <v>8.14E-2</v>
      </c>
      <c r="U39" s="23">
        <v>8.9173333333333341E-2</v>
      </c>
      <c r="V39" s="23">
        <v>9.666166666666666E-2</v>
      </c>
      <c r="W39" s="23">
        <v>0.10685714285714286</v>
      </c>
      <c r="X39" s="23">
        <v>0.12022833333333333</v>
      </c>
      <c r="Y39" s="23">
        <v>0.1375942857142857</v>
      </c>
      <c r="Z39" s="23">
        <v>0.15663857142857143</v>
      </c>
      <c r="AA39" s="23">
        <v>0.1779257142857143</v>
      </c>
      <c r="AB39" s="23">
        <v>0.20198690476190476</v>
      </c>
      <c r="AC39" s="23">
        <v>0.22941000000000003</v>
      </c>
    </row>
    <row r="40" spans="4:29">
      <c r="D40" t="s">
        <v>158</v>
      </c>
      <c r="E40" t="s">
        <v>686</v>
      </c>
      <c r="F40">
        <v>0.66549999999999998</v>
      </c>
      <c r="G40" s="124">
        <v>0.72881285714285715</v>
      </c>
      <c r="H40" s="124">
        <v>0.7901083333333333</v>
      </c>
      <c r="I40" s="124">
        <v>0.87360571428571432</v>
      </c>
      <c r="J40" s="124">
        <v>0.98293619047619052</v>
      </c>
      <c r="K40" s="124">
        <v>1.1247290476190477</v>
      </c>
      <c r="L40" s="124">
        <v>1.2803378571428572</v>
      </c>
      <c r="M40" s="124">
        <v>1.4544457142857143</v>
      </c>
      <c r="N40" s="124">
        <v>1.6518242857142855</v>
      </c>
      <c r="O40" s="124">
        <v>1.87578</v>
      </c>
      <c r="P40" s="23"/>
      <c r="R40" t="s">
        <v>158</v>
      </c>
      <c r="S40" t="s">
        <v>686</v>
      </c>
      <c r="T40">
        <v>0.2056</v>
      </c>
      <c r="U40" s="23">
        <v>0.22512285714285715</v>
      </c>
      <c r="V40" s="23">
        <v>0.24406333333333333</v>
      </c>
      <c r="W40" s="23">
        <v>0.26986285714285713</v>
      </c>
      <c r="X40" s="23">
        <v>0.30359333333333338</v>
      </c>
      <c r="Y40" s="23">
        <v>0.34739714285714285</v>
      </c>
      <c r="Z40" s="23">
        <v>0.39552642857142861</v>
      </c>
      <c r="AA40" s="23">
        <v>0.44924857142857144</v>
      </c>
      <c r="AB40" s="23">
        <v>0.51030190476190473</v>
      </c>
      <c r="AC40" s="23">
        <v>0.57942000000000005</v>
      </c>
    </row>
    <row r="41" spans="4:29">
      <c r="D41" t="s">
        <v>158</v>
      </c>
      <c r="E41" t="s">
        <v>687</v>
      </c>
      <c r="F41">
        <v>1.7248000000000001</v>
      </c>
      <c r="G41" s="124">
        <v>1.8886633333333334</v>
      </c>
      <c r="H41" s="124">
        <v>2.0476933333333331</v>
      </c>
      <c r="I41" s="124">
        <v>2.2641085714285718</v>
      </c>
      <c r="J41" s="124">
        <v>2.5473438095238095</v>
      </c>
      <c r="K41" s="124">
        <v>2.9147814285714282</v>
      </c>
      <c r="L41" s="124">
        <v>3.3181364285714285</v>
      </c>
      <c r="M41" s="124">
        <v>3.7692352380952383</v>
      </c>
      <c r="N41" s="124">
        <v>4.2809369047619041</v>
      </c>
      <c r="O41" s="124">
        <v>4.8611700000000004</v>
      </c>
      <c r="P41" s="23"/>
      <c r="R41" t="s">
        <v>158</v>
      </c>
      <c r="S41" t="s">
        <v>687</v>
      </c>
      <c r="T41">
        <v>0.53280000000000005</v>
      </c>
      <c r="U41" s="23">
        <v>0.5834085714285715</v>
      </c>
      <c r="V41" s="23">
        <v>0.63247999999999993</v>
      </c>
      <c r="W41" s="23">
        <v>0.6993314285714286</v>
      </c>
      <c r="X41" s="23">
        <v>0.78690547619047624</v>
      </c>
      <c r="Y41" s="23">
        <v>0.90033285714285705</v>
      </c>
      <c r="Z41" s="23">
        <v>1.0249814285714285</v>
      </c>
      <c r="AA41" s="23">
        <v>1.1642771428571428</v>
      </c>
      <c r="AB41" s="23">
        <v>1.3223530952380951</v>
      </c>
      <c r="AC41" s="23">
        <v>1.5016500000000002</v>
      </c>
    </row>
    <row r="42" spans="4:29">
      <c r="D42" t="s">
        <v>158</v>
      </c>
      <c r="E42" t="s">
        <v>688</v>
      </c>
      <c r="F42">
        <v>1.9094</v>
      </c>
      <c r="G42" s="124">
        <v>2.0907961904761905</v>
      </c>
      <c r="H42" s="124">
        <v>2.2667799999999998</v>
      </c>
      <c r="I42" s="124">
        <v>2.506382857142857</v>
      </c>
      <c r="J42" s="124">
        <v>2.8198485714285715</v>
      </c>
      <c r="K42" s="124">
        <v>3.2266428571428567</v>
      </c>
      <c r="L42" s="124">
        <v>3.6732400000000003</v>
      </c>
      <c r="M42" s="124">
        <v>4.1725704761904767</v>
      </c>
      <c r="N42" s="124">
        <v>4.7388954761904758</v>
      </c>
      <c r="O42" s="124">
        <v>5.3812799999999994</v>
      </c>
      <c r="P42" s="23"/>
      <c r="R42" t="s">
        <v>158</v>
      </c>
      <c r="S42" t="s">
        <v>688</v>
      </c>
      <c r="T42">
        <v>0.58979999999999999</v>
      </c>
      <c r="U42" s="23">
        <v>0.64581</v>
      </c>
      <c r="V42" s="23">
        <v>0.70023166666666659</v>
      </c>
      <c r="W42" s="23">
        <v>0.77422857142857149</v>
      </c>
      <c r="X42" s="23">
        <v>0.87105571428571438</v>
      </c>
      <c r="Y42" s="23">
        <v>0.99670571428571431</v>
      </c>
      <c r="Z42" s="23">
        <v>1.1346471428571427</v>
      </c>
      <c r="AA42" s="23">
        <v>1.2888990476190476</v>
      </c>
      <c r="AB42" s="23">
        <v>1.4638807142857142</v>
      </c>
      <c r="AC42" s="23">
        <v>1.6623000000000001</v>
      </c>
    </row>
    <row r="43" spans="4:29">
      <c r="D43" t="s">
        <v>158</v>
      </c>
      <c r="E43" t="s">
        <v>689</v>
      </c>
      <c r="F43">
        <v>0.73839999999999995</v>
      </c>
      <c r="G43" s="124">
        <v>0.80853142857142857</v>
      </c>
      <c r="H43" s="124">
        <v>0.87654333333333323</v>
      </c>
      <c r="I43" s="124">
        <v>0.96919428571428579</v>
      </c>
      <c r="J43" s="124">
        <v>1.0904988095238097</v>
      </c>
      <c r="K43" s="124">
        <v>1.2478247619047618</v>
      </c>
      <c r="L43" s="124">
        <v>1.4205078571428571</v>
      </c>
      <c r="M43" s="124">
        <v>1.6136180952380952</v>
      </c>
      <c r="N43" s="124">
        <v>1.8326549999999999</v>
      </c>
      <c r="O43" s="124">
        <v>2.08107</v>
      </c>
      <c r="P43" s="23"/>
      <c r="R43" t="s">
        <v>158</v>
      </c>
      <c r="S43" t="s">
        <v>689</v>
      </c>
      <c r="T43">
        <v>0.2281</v>
      </c>
      <c r="U43" s="23">
        <v>0.24980476190476192</v>
      </c>
      <c r="V43" s="23">
        <v>0.27080999999999994</v>
      </c>
      <c r="W43" s="23">
        <v>0.29939428571428567</v>
      </c>
      <c r="X43" s="23">
        <v>0.33688880952380956</v>
      </c>
      <c r="Y43" s="23">
        <v>0.38549142857142854</v>
      </c>
      <c r="Z43" s="23">
        <v>0.43875642857142855</v>
      </c>
      <c r="AA43" s="23">
        <v>0.49839523809523811</v>
      </c>
      <c r="AB43" s="23">
        <v>0.56611047619047616</v>
      </c>
      <c r="AC43" s="23">
        <v>0.64287000000000005</v>
      </c>
    </row>
    <row r="44" spans="4:29">
      <c r="D44" t="s">
        <v>158</v>
      </c>
      <c r="E44" t="s">
        <v>690</v>
      </c>
      <c r="F44">
        <v>0.28599999999999998</v>
      </c>
      <c r="G44" s="124">
        <v>0.31320142857142858</v>
      </c>
      <c r="H44" s="124">
        <v>0.33954499999999999</v>
      </c>
      <c r="I44" s="124">
        <v>0.37545714285714288</v>
      </c>
      <c r="J44" s="124">
        <v>0.42247833333333334</v>
      </c>
      <c r="K44" s="124">
        <v>0.48338047619047619</v>
      </c>
      <c r="L44" s="124">
        <v>0.55029357142857138</v>
      </c>
      <c r="M44" s="124">
        <v>0.62504952380952383</v>
      </c>
      <c r="N44" s="124">
        <v>0.70991785714285705</v>
      </c>
      <c r="O44" s="124">
        <v>0.80613000000000001</v>
      </c>
      <c r="P44" s="23"/>
      <c r="R44" t="s">
        <v>158</v>
      </c>
      <c r="S44" t="s">
        <v>690</v>
      </c>
      <c r="T44">
        <v>8.8400000000000006E-2</v>
      </c>
      <c r="U44" s="23">
        <v>9.6737142857142855E-2</v>
      </c>
      <c r="V44" s="23">
        <v>0.10492166666666666</v>
      </c>
      <c r="W44" s="23">
        <v>0.11598857142857143</v>
      </c>
      <c r="X44" s="23">
        <v>0.13049523809523811</v>
      </c>
      <c r="Y44" s="23">
        <v>0.1493447619047619</v>
      </c>
      <c r="Z44" s="23">
        <v>0.17001928571428571</v>
      </c>
      <c r="AA44" s="23">
        <v>0.19307619047619048</v>
      </c>
      <c r="AB44" s="23">
        <v>0.21931309523809522</v>
      </c>
      <c r="AC44" s="23">
        <v>0.24903</v>
      </c>
    </row>
    <row r="45" spans="4:29">
      <c r="D45" t="s">
        <v>158</v>
      </c>
      <c r="E45" t="s">
        <v>691</v>
      </c>
      <c r="F45">
        <v>0.28910000000000002</v>
      </c>
      <c r="G45" s="124">
        <v>0.31658523809523809</v>
      </c>
      <c r="H45" s="124">
        <v>0.34318333333333328</v>
      </c>
      <c r="I45" s="124">
        <v>0.37944</v>
      </c>
      <c r="J45" s="124">
        <v>0.42698809523809528</v>
      </c>
      <c r="K45" s="124">
        <v>0.48859238095238089</v>
      </c>
      <c r="L45" s="124">
        <v>0.55618857142857148</v>
      </c>
      <c r="M45" s="124">
        <v>0.63179333333333332</v>
      </c>
      <c r="N45" s="124">
        <v>0.71748666666666672</v>
      </c>
      <c r="O45" s="124">
        <v>0.81476999999999999</v>
      </c>
      <c r="P45" s="23"/>
      <c r="R45" t="s">
        <v>158</v>
      </c>
      <c r="S45" t="s">
        <v>691</v>
      </c>
      <c r="T45">
        <v>8.9300000000000004E-2</v>
      </c>
      <c r="U45">
        <v>9.7831904761904759E-2</v>
      </c>
      <c r="V45">
        <v>0.10600333333333334</v>
      </c>
      <c r="W45">
        <v>0.11725142857142858</v>
      </c>
      <c r="X45">
        <v>0.13193452380952383</v>
      </c>
      <c r="Y45">
        <v>0.15095571428571428</v>
      </c>
      <c r="Z45">
        <v>0.17179714285714287</v>
      </c>
      <c r="AA45">
        <v>0.19510857142857144</v>
      </c>
      <c r="AB45">
        <v>0.22168404761904761</v>
      </c>
      <c r="AC45">
        <v>0.25173000000000001</v>
      </c>
    </row>
    <row r="50" spans="3:29">
      <c r="C50" s="115" t="s">
        <v>449</v>
      </c>
      <c r="O50" s="115" t="s">
        <v>449</v>
      </c>
    </row>
    <row r="51" spans="3:29">
      <c r="C51" s="126" t="s">
        <v>692</v>
      </c>
      <c r="D51" s="127">
        <v>2018</v>
      </c>
      <c r="E51" s="127">
        <v>2020</v>
      </c>
      <c r="F51" s="127">
        <v>2025</v>
      </c>
      <c r="G51" s="127">
        <v>2030</v>
      </c>
      <c r="H51" s="127">
        <v>2035</v>
      </c>
      <c r="I51" s="127">
        <v>2040</v>
      </c>
      <c r="J51" s="127">
        <v>2045</v>
      </c>
      <c r="K51" s="127">
        <v>2050</v>
      </c>
      <c r="L51" s="127">
        <v>2055</v>
      </c>
      <c r="M51" s="127">
        <v>2060</v>
      </c>
      <c r="O51" s="126" t="s">
        <v>692</v>
      </c>
      <c r="P51" s="127">
        <v>2018</v>
      </c>
      <c r="Q51" s="127">
        <v>2020</v>
      </c>
      <c r="R51" s="127">
        <v>2025</v>
      </c>
      <c r="S51" s="127">
        <v>2030</v>
      </c>
      <c r="T51" s="127">
        <v>2035</v>
      </c>
      <c r="U51" s="127">
        <v>2040</v>
      </c>
      <c r="V51" s="127">
        <v>2045</v>
      </c>
      <c r="W51" s="127">
        <v>2050</v>
      </c>
      <c r="X51" s="127">
        <v>2055</v>
      </c>
      <c r="Y51" s="127">
        <v>2060</v>
      </c>
      <c r="AA51" t="s">
        <v>811</v>
      </c>
      <c r="AB51" t="s">
        <v>235</v>
      </c>
      <c r="AC51" t="s">
        <v>236</v>
      </c>
    </row>
    <row r="52" spans="3:29">
      <c r="C52" s="128" t="s">
        <v>693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O52" s="128" t="s">
        <v>693</v>
      </c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AA52" t="s">
        <v>812</v>
      </c>
      <c r="AB52" s="144">
        <v>0.78300000000000003</v>
      </c>
      <c r="AC52" s="144">
        <f>1-AB52</f>
        <v>0.21699999999999997</v>
      </c>
    </row>
    <row r="53" spans="3:29">
      <c r="C53" s="128" t="s">
        <v>694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O53" s="128" t="s">
        <v>694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AA53" t="s">
        <v>813</v>
      </c>
      <c r="AB53" s="144">
        <v>0.73499999999999999</v>
      </c>
      <c r="AC53" s="144">
        <f t="shared" ref="AC53:AC56" si="0">1-AB53</f>
        <v>0.26500000000000001</v>
      </c>
    </row>
    <row r="54" spans="3:29">
      <c r="C54" s="128" t="s">
        <v>695</v>
      </c>
      <c r="D54" s="128">
        <v>113.12730000000001</v>
      </c>
      <c r="E54" s="128">
        <v>121.95537179999999</v>
      </c>
      <c r="F54" s="128">
        <v>127.1082</v>
      </c>
      <c r="G54" s="128">
        <v>131.96799999999999</v>
      </c>
      <c r="H54" s="128">
        <v>138.55879999999999</v>
      </c>
      <c r="I54" s="128">
        <v>144.07849999999999</v>
      </c>
      <c r="J54" s="128">
        <v>148.4314</v>
      </c>
      <c r="K54" s="128">
        <v>152.0009</v>
      </c>
      <c r="L54" s="128">
        <v>155.13679999999999</v>
      </c>
      <c r="M54" s="128">
        <v>158.02590000000001</v>
      </c>
      <c r="N54" t="s">
        <v>653</v>
      </c>
      <c r="O54" s="128" t="s">
        <v>695</v>
      </c>
      <c r="P54" s="128">
        <v>1</v>
      </c>
      <c r="Q54" s="128">
        <v>1.078036</v>
      </c>
      <c r="R54" s="128">
        <v>1.1235850000000001</v>
      </c>
      <c r="S54" s="128">
        <v>1.1665430000000001</v>
      </c>
      <c r="T54" s="128">
        <v>1.224804</v>
      </c>
      <c r="U54" s="128">
        <v>1.273596</v>
      </c>
      <c r="V54" s="128">
        <v>1.312073</v>
      </c>
      <c r="W54" s="128">
        <v>1.343626</v>
      </c>
      <c r="X54" s="128">
        <v>1.3713470000000001</v>
      </c>
      <c r="Y54" s="128">
        <v>1.3968849999999999</v>
      </c>
      <c r="AA54" t="s">
        <v>814</v>
      </c>
      <c r="AB54" s="144">
        <v>0.76600000000000001</v>
      </c>
      <c r="AC54" s="144">
        <f t="shared" si="0"/>
        <v>0.23399999999999999</v>
      </c>
    </row>
    <row r="55" spans="3:29">
      <c r="C55" s="128" t="s">
        <v>696</v>
      </c>
      <c r="D55" s="128">
        <v>607.10839999999996</v>
      </c>
      <c r="E55" s="128">
        <v>654.48485189999997</v>
      </c>
      <c r="F55" s="128">
        <v>682.13810000000001</v>
      </c>
      <c r="G55" s="128">
        <v>708.2183</v>
      </c>
      <c r="H55" s="128">
        <v>743.58889999999997</v>
      </c>
      <c r="I55" s="128">
        <v>773.21090000000004</v>
      </c>
      <c r="J55" s="128">
        <v>796.57069999999999</v>
      </c>
      <c r="K55" s="128">
        <v>815.7269</v>
      </c>
      <c r="L55" s="128">
        <v>832.55610000000001</v>
      </c>
      <c r="M55" s="128">
        <v>848.0607</v>
      </c>
      <c r="N55" t="s">
        <v>654</v>
      </c>
      <c r="O55" s="128" t="s">
        <v>696</v>
      </c>
      <c r="P55" s="128">
        <v>1</v>
      </c>
      <c r="Q55" s="128">
        <v>1.078036</v>
      </c>
      <c r="R55" s="128">
        <v>1.1235850000000001</v>
      </c>
      <c r="S55" s="128">
        <v>1.1665430000000001</v>
      </c>
      <c r="T55" s="128">
        <v>1.224804</v>
      </c>
      <c r="U55" s="128">
        <v>1.273596</v>
      </c>
      <c r="V55" s="128">
        <v>1.312073</v>
      </c>
      <c r="W55" s="128">
        <v>1.343626</v>
      </c>
      <c r="X55" s="128">
        <v>1.3713470000000001</v>
      </c>
      <c r="Y55" s="128">
        <v>1.3968849999999999</v>
      </c>
      <c r="AA55" t="s">
        <v>702</v>
      </c>
      <c r="AB55" s="144">
        <v>0.76600000000000001</v>
      </c>
      <c r="AC55" s="144">
        <f t="shared" si="0"/>
        <v>0.23399999999999999</v>
      </c>
    </row>
    <row r="56" spans="3:29">
      <c r="C56" s="128" t="s">
        <v>697</v>
      </c>
      <c r="D56" s="128">
        <v>2183.62</v>
      </c>
      <c r="E56" s="128">
        <v>2354.0214070000002</v>
      </c>
      <c r="F56" s="128">
        <v>2453.4830000000002</v>
      </c>
      <c r="G56" s="128">
        <v>2547.288</v>
      </c>
      <c r="H56" s="128">
        <v>2674.5070000000001</v>
      </c>
      <c r="I56" s="128">
        <v>2781.05</v>
      </c>
      <c r="J56" s="128">
        <v>2865.069</v>
      </c>
      <c r="K56" s="128">
        <v>2933.9690000000001</v>
      </c>
      <c r="L56" s="128">
        <v>2994.5</v>
      </c>
      <c r="M56" s="128">
        <v>3050.2660000000001</v>
      </c>
      <c r="N56" t="s">
        <v>655</v>
      </c>
      <c r="O56" s="128" t="s">
        <v>697</v>
      </c>
      <c r="P56" s="128">
        <v>1</v>
      </c>
      <c r="Q56" s="128">
        <v>1.078036</v>
      </c>
      <c r="R56" s="128">
        <v>1.1235850000000001</v>
      </c>
      <c r="S56" s="128">
        <v>1.1665430000000001</v>
      </c>
      <c r="T56" s="128">
        <v>1.224804</v>
      </c>
      <c r="U56" s="128">
        <v>1.273596</v>
      </c>
      <c r="V56" s="128">
        <v>1.312073</v>
      </c>
      <c r="W56" s="128">
        <v>1.343626</v>
      </c>
      <c r="X56" s="128">
        <v>1.3713470000000001</v>
      </c>
      <c r="Y56" s="128">
        <v>1.3968849999999999</v>
      </c>
      <c r="AA56" t="s">
        <v>815</v>
      </c>
      <c r="AB56" s="144">
        <v>0.76400000000000001</v>
      </c>
      <c r="AC56" s="144">
        <f t="shared" si="0"/>
        <v>0.23599999999999999</v>
      </c>
    </row>
    <row r="57" spans="3:29">
      <c r="C57" s="128" t="s">
        <v>698</v>
      </c>
      <c r="D57" s="128">
        <v>193.00620000000001</v>
      </c>
      <c r="E57" s="128">
        <v>208.06769349999999</v>
      </c>
      <c r="F57" s="128">
        <v>216.85890000000001</v>
      </c>
      <c r="G57" s="128">
        <v>225.15010000000001</v>
      </c>
      <c r="H57" s="128">
        <v>236.3948</v>
      </c>
      <c r="I57" s="128">
        <v>245.81200000000001</v>
      </c>
      <c r="J57" s="128">
        <v>253.23830000000001</v>
      </c>
      <c r="K57" s="128">
        <v>259.32819999999998</v>
      </c>
      <c r="L57" s="128">
        <v>264.67840000000001</v>
      </c>
      <c r="M57" s="128">
        <v>269.60750000000002</v>
      </c>
      <c r="N57" t="s">
        <v>656</v>
      </c>
      <c r="O57" s="128" t="s">
        <v>698</v>
      </c>
      <c r="P57" s="128">
        <v>1</v>
      </c>
      <c r="Q57" s="128">
        <v>1.078036</v>
      </c>
      <c r="R57" s="128">
        <v>1.1235850000000001</v>
      </c>
      <c r="S57" s="128">
        <v>1.1665430000000001</v>
      </c>
      <c r="T57" s="128">
        <v>1.224804</v>
      </c>
      <c r="U57" s="128">
        <v>1.273596</v>
      </c>
      <c r="V57" s="128">
        <v>1.312073</v>
      </c>
      <c r="W57" s="128">
        <v>1.343626</v>
      </c>
      <c r="X57" s="128">
        <v>1.3713470000000001</v>
      </c>
      <c r="Y57" s="128">
        <v>1.3968849999999999</v>
      </c>
    </row>
    <row r="58" spans="3:29">
      <c r="C58" s="128" t="s">
        <v>694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O58" s="128" t="s">
        <v>694</v>
      </c>
      <c r="P58" s="128"/>
      <c r="Q58" s="128"/>
      <c r="R58" s="128"/>
      <c r="S58" s="128"/>
      <c r="T58" s="128"/>
      <c r="U58" s="128"/>
      <c r="V58" s="128"/>
      <c r="W58" s="128"/>
      <c r="X58" s="128"/>
      <c r="Y58" s="128"/>
    </row>
    <row r="59" spans="3:29">
      <c r="C59" s="128" t="s">
        <v>498</v>
      </c>
      <c r="D59" s="128">
        <v>559.72559999999999</v>
      </c>
      <c r="E59" s="128">
        <v>603.40451970000004</v>
      </c>
      <c r="F59" s="128">
        <v>628.89949999999999</v>
      </c>
      <c r="G59" s="128">
        <v>652.9443</v>
      </c>
      <c r="H59" s="128">
        <v>685.55430000000001</v>
      </c>
      <c r="I59" s="128">
        <v>712.86440000000005</v>
      </c>
      <c r="J59" s="128">
        <v>734.40110000000004</v>
      </c>
      <c r="K59" s="128">
        <v>752.06209999999999</v>
      </c>
      <c r="L59" s="128">
        <v>767.5779</v>
      </c>
      <c r="M59" s="128">
        <v>781.87239999999997</v>
      </c>
      <c r="N59" t="s">
        <v>657</v>
      </c>
      <c r="O59" s="128" t="s">
        <v>498</v>
      </c>
      <c r="P59" s="128">
        <v>1</v>
      </c>
      <c r="Q59" s="128">
        <v>1.078036</v>
      </c>
      <c r="R59" s="128">
        <v>1.1235850000000001</v>
      </c>
      <c r="S59" s="128">
        <v>1.1665430000000001</v>
      </c>
      <c r="T59" s="128">
        <v>1.224804</v>
      </c>
      <c r="U59" s="128">
        <v>1.273596</v>
      </c>
      <c r="V59" s="128">
        <v>1.312073</v>
      </c>
      <c r="W59" s="128">
        <v>1.343626</v>
      </c>
      <c r="X59" s="128">
        <v>1.3713470000000001</v>
      </c>
      <c r="Y59" s="128">
        <v>1.3968849999999999</v>
      </c>
    </row>
    <row r="60" spans="3:29">
      <c r="C60" s="128" t="s">
        <v>499</v>
      </c>
      <c r="D60" s="128">
        <v>14.642049999999999</v>
      </c>
      <c r="E60" s="128">
        <v>15.784664769999999</v>
      </c>
      <c r="F60" s="128">
        <v>16.451599999999999</v>
      </c>
      <c r="G60" s="128">
        <v>17.080590000000001</v>
      </c>
      <c r="H60" s="128">
        <v>17.93365</v>
      </c>
      <c r="I60" s="128">
        <v>18.648060000000001</v>
      </c>
      <c r="J60" s="128">
        <v>19.211449999999999</v>
      </c>
      <c r="K60" s="128">
        <v>19.673449999999999</v>
      </c>
      <c r="L60" s="128">
        <v>20.079329999999999</v>
      </c>
      <c r="M60" s="128">
        <v>20.45327</v>
      </c>
      <c r="N60" t="s">
        <v>658</v>
      </c>
      <c r="O60" s="128" t="s">
        <v>499</v>
      </c>
      <c r="P60" s="128">
        <v>1</v>
      </c>
      <c r="Q60" s="128">
        <v>1.078036</v>
      </c>
      <c r="R60" s="128">
        <v>1.1235850000000001</v>
      </c>
      <c r="S60" s="128">
        <v>1.1665430000000001</v>
      </c>
      <c r="T60" s="128">
        <v>1.224804</v>
      </c>
      <c r="U60" s="128">
        <v>1.273596</v>
      </c>
      <c r="V60" s="128">
        <v>1.312073</v>
      </c>
      <c r="W60" s="128">
        <v>1.343626</v>
      </c>
      <c r="X60" s="128">
        <v>1.3713470000000001</v>
      </c>
      <c r="Y60" s="128">
        <v>1.3968849999999999</v>
      </c>
    </row>
    <row r="61" spans="3:29">
      <c r="C61" s="128" t="s">
        <v>503</v>
      </c>
      <c r="D61" s="128">
        <v>2.0264609999999998</v>
      </c>
      <c r="E61" s="128">
        <v>2.1845983879999999</v>
      </c>
      <c r="F61" s="128">
        <v>2.2769020000000002</v>
      </c>
      <c r="G61" s="128">
        <v>2.3639549999999998</v>
      </c>
      <c r="H61" s="128">
        <v>2.4820180000000001</v>
      </c>
      <c r="I61" s="128">
        <v>2.5808930000000001</v>
      </c>
      <c r="J61" s="128">
        <v>2.658865</v>
      </c>
      <c r="K61" s="128">
        <v>2.7228059999999998</v>
      </c>
      <c r="L61" s="128">
        <v>2.7789799999999998</v>
      </c>
      <c r="M61" s="128">
        <v>2.8307329999999999</v>
      </c>
      <c r="N61" t="s">
        <v>659</v>
      </c>
      <c r="O61" s="128" t="s">
        <v>503</v>
      </c>
      <c r="P61" s="128">
        <v>1</v>
      </c>
      <c r="Q61" s="128">
        <v>1.078036</v>
      </c>
      <c r="R61" s="128">
        <v>1.1235850000000001</v>
      </c>
      <c r="S61" s="128">
        <v>1.1665430000000001</v>
      </c>
      <c r="T61" s="128">
        <v>1.224804</v>
      </c>
      <c r="U61" s="128">
        <v>1.273596</v>
      </c>
      <c r="V61" s="128">
        <v>1.312073</v>
      </c>
      <c r="W61" s="128">
        <v>1.343626</v>
      </c>
      <c r="X61" s="128">
        <v>1.3713470000000001</v>
      </c>
      <c r="Y61" s="128">
        <v>1.3968849999999999</v>
      </c>
    </row>
    <row r="62" spans="3:29">
      <c r="C62" s="129" t="s">
        <v>699</v>
      </c>
      <c r="D62" s="128">
        <v>129.34440000000001</v>
      </c>
      <c r="E62" s="128">
        <v>139.43799859999999</v>
      </c>
      <c r="F62" s="128">
        <v>145.3295</v>
      </c>
      <c r="G62" s="128">
        <v>150.88589999999999</v>
      </c>
      <c r="H62" s="128">
        <v>158.42160000000001</v>
      </c>
      <c r="I62" s="128">
        <v>164.73259999999999</v>
      </c>
      <c r="J62" s="128">
        <v>169.70939999999999</v>
      </c>
      <c r="K62" s="128">
        <v>173.79060000000001</v>
      </c>
      <c r="L62" s="128">
        <v>177.37610000000001</v>
      </c>
      <c r="M62" s="128">
        <v>180.67930000000001</v>
      </c>
      <c r="N62" t="s">
        <v>660</v>
      </c>
      <c r="O62" s="129" t="s">
        <v>699</v>
      </c>
      <c r="P62" s="128">
        <v>1</v>
      </c>
      <c r="Q62" s="128">
        <v>1.078036</v>
      </c>
      <c r="R62" s="128">
        <v>1.1235850000000001</v>
      </c>
      <c r="S62" s="128">
        <v>1.1665430000000001</v>
      </c>
      <c r="T62" s="128">
        <v>1.224804</v>
      </c>
      <c r="U62" s="128">
        <v>1.273596</v>
      </c>
      <c r="V62" s="128">
        <v>1.312073</v>
      </c>
      <c r="W62" s="128">
        <v>1.343626</v>
      </c>
      <c r="X62" s="128">
        <v>1.3713470000000001</v>
      </c>
      <c r="Y62" s="128">
        <v>1.3968849999999999</v>
      </c>
    </row>
    <row r="63" spans="3:29">
      <c r="C63" s="126" t="s">
        <v>315</v>
      </c>
      <c r="D63" s="130">
        <v>3802.6</v>
      </c>
      <c r="E63" s="131">
        <v>4099.3411059999999</v>
      </c>
      <c r="F63" s="131">
        <v>4272.5460000000003</v>
      </c>
      <c r="G63" s="131">
        <v>4435.8990000000003</v>
      </c>
      <c r="H63" s="131">
        <v>4657.4409999999998</v>
      </c>
      <c r="I63" s="131">
        <v>4842.9769999999999</v>
      </c>
      <c r="J63" s="131">
        <v>4989.2910000000002</v>
      </c>
      <c r="K63" s="131">
        <v>5109.2740000000003</v>
      </c>
      <c r="L63" s="131">
        <v>5214.683</v>
      </c>
      <c r="M63" s="131">
        <v>5311.7960000000003</v>
      </c>
      <c r="O63" s="126" t="s">
        <v>315</v>
      </c>
      <c r="P63" s="128">
        <v>1</v>
      </c>
      <c r="Q63" s="128">
        <v>1.078036</v>
      </c>
      <c r="R63" s="128">
        <v>1.1235850000000001</v>
      </c>
      <c r="S63" s="128">
        <v>1.1665430000000001</v>
      </c>
      <c r="T63" s="128">
        <v>1.224804</v>
      </c>
      <c r="U63" s="128">
        <v>1.273596</v>
      </c>
      <c r="V63" s="128">
        <v>1.312073</v>
      </c>
      <c r="W63" s="128">
        <v>1.343626</v>
      </c>
      <c r="X63" s="128">
        <v>1.3713470000000001</v>
      </c>
      <c r="Y63" s="128">
        <v>1.3968849999999999</v>
      </c>
    </row>
    <row r="64" spans="3:29">
      <c r="C64" s="128" t="s">
        <v>700</v>
      </c>
      <c r="D64" s="128">
        <v>2018</v>
      </c>
      <c r="E64" s="128">
        <v>2020</v>
      </c>
      <c r="F64" s="128">
        <v>2025</v>
      </c>
      <c r="G64" s="128">
        <v>2030</v>
      </c>
      <c r="H64" s="128">
        <v>2035</v>
      </c>
      <c r="I64" s="128">
        <v>2040</v>
      </c>
      <c r="J64" s="128">
        <v>2045</v>
      </c>
      <c r="K64" s="128">
        <v>2050</v>
      </c>
      <c r="L64" s="128">
        <v>2055</v>
      </c>
      <c r="M64" s="128">
        <v>2060</v>
      </c>
      <c r="O64" s="128" t="s">
        <v>700</v>
      </c>
      <c r="P64" s="128">
        <v>1</v>
      </c>
      <c r="Q64" s="128">
        <v>1.000991</v>
      </c>
      <c r="R64" s="128">
        <v>1.0034689999999999</v>
      </c>
      <c r="S64" s="128">
        <v>1.005946</v>
      </c>
      <c r="T64" s="128">
        <v>1.008424</v>
      </c>
      <c r="U64" s="128">
        <v>1.010902</v>
      </c>
      <c r="V64" s="128">
        <v>1.0133799999999999</v>
      </c>
      <c r="W64" s="128">
        <v>1.015857</v>
      </c>
      <c r="X64" s="128">
        <v>1.018335</v>
      </c>
      <c r="Y64" s="128">
        <v>1.020813</v>
      </c>
    </row>
    <row r="65" spans="3:25">
      <c r="C65" s="128" t="s">
        <v>693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O65" s="128" t="s">
        <v>693</v>
      </c>
      <c r="P65" s="128"/>
      <c r="Q65" s="128"/>
      <c r="R65" s="128"/>
      <c r="S65" s="128"/>
      <c r="T65" s="128"/>
      <c r="U65" s="128"/>
      <c r="V65" s="128"/>
      <c r="W65" s="128"/>
      <c r="X65" s="128"/>
      <c r="Y65" s="128"/>
    </row>
    <row r="66" spans="3:25">
      <c r="C66" s="128" t="s">
        <v>694</v>
      </c>
      <c r="D66" s="128">
        <v>582.28689999999995</v>
      </c>
      <c r="E66" s="128">
        <v>627.72642080000003</v>
      </c>
      <c r="F66" s="128">
        <v>654.24900000000002</v>
      </c>
      <c r="G66" s="128">
        <v>679.26300000000003</v>
      </c>
      <c r="H66" s="128">
        <v>713.1875</v>
      </c>
      <c r="I66" s="128">
        <v>741.59839999999997</v>
      </c>
      <c r="J66" s="128">
        <v>764.00319999999999</v>
      </c>
      <c r="K66" s="128">
        <v>782.37609999999995</v>
      </c>
      <c r="L66" s="128">
        <v>798.5172</v>
      </c>
      <c r="M66" s="128">
        <v>813.38789999999995</v>
      </c>
      <c r="O66" s="128" t="s">
        <v>694</v>
      </c>
      <c r="P66" s="128">
        <v>1</v>
      </c>
      <c r="Q66" s="128">
        <v>1.078036</v>
      </c>
      <c r="R66" s="128">
        <v>1.1235850000000001</v>
      </c>
      <c r="S66" s="128">
        <v>1.1665430000000001</v>
      </c>
      <c r="T66" s="128">
        <v>1.224804</v>
      </c>
      <c r="U66" s="128">
        <v>1.273596</v>
      </c>
      <c r="V66" s="128">
        <v>1.312073</v>
      </c>
      <c r="W66" s="128">
        <v>1.343626</v>
      </c>
      <c r="X66" s="128">
        <v>1.3713470000000001</v>
      </c>
      <c r="Y66" s="128">
        <v>1.3968849999999999</v>
      </c>
    </row>
    <row r="67" spans="3:25">
      <c r="C67" s="128" t="s">
        <v>695</v>
      </c>
      <c r="D67" s="128">
        <v>242.16810000000001</v>
      </c>
      <c r="E67" s="128">
        <v>261.06596960000002</v>
      </c>
      <c r="F67" s="128">
        <v>272.09649999999999</v>
      </c>
      <c r="G67" s="128">
        <v>282.49959999999999</v>
      </c>
      <c r="H67" s="128">
        <v>296.60849999999999</v>
      </c>
      <c r="I67" s="128">
        <v>308.42430000000002</v>
      </c>
      <c r="J67" s="128">
        <v>317.7423</v>
      </c>
      <c r="K67" s="128">
        <v>325.38339999999999</v>
      </c>
      <c r="L67" s="128">
        <v>332.09640000000002</v>
      </c>
      <c r="M67" s="128">
        <v>338.28100000000001</v>
      </c>
      <c r="N67" t="s">
        <v>661</v>
      </c>
      <c r="O67" s="128" t="s">
        <v>695</v>
      </c>
      <c r="P67" s="128">
        <v>1</v>
      </c>
      <c r="Q67" s="128">
        <v>1.078036</v>
      </c>
      <c r="R67" s="128">
        <v>1.1235850000000001</v>
      </c>
      <c r="S67" s="128">
        <v>1.1665430000000001</v>
      </c>
      <c r="T67" s="128">
        <v>1.224804</v>
      </c>
      <c r="U67" s="128">
        <v>1.273596</v>
      </c>
      <c r="V67" s="128">
        <v>1.312073</v>
      </c>
      <c r="W67" s="128">
        <v>1.343626</v>
      </c>
      <c r="X67" s="128">
        <v>1.3713470000000001</v>
      </c>
      <c r="Y67" s="128">
        <v>1.3968849999999999</v>
      </c>
    </row>
    <row r="68" spans="3:25">
      <c r="C68" s="128" t="s">
        <v>696</v>
      </c>
      <c r="D68" s="128">
        <v>444.4323</v>
      </c>
      <c r="E68" s="128">
        <v>479.11409020000002</v>
      </c>
      <c r="F68" s="128">
        <v>499.35759999999999</v>
      </c>
      <c r="G68" s="128">
        <v>518.44960000000003</v>
      </c>
      <c r="H68" s="128">
        <v>544.34249999999997</v>
      </c>
      <c r="I68" s="128">
        <v>566.02719999999999</v>
      </c>
      <c r="J68" s="128">
        <v>583.1277</v>
      </c>
      <c r="K68" s="128">
        <v>597.15089999999998</v>
      </c>
      <c r="L68" s="128">
        <v>609.47069999999997</v>
      </c>
      <c r="M68" s="128">
        <v>620.82079999999996</v>
      </c>
      <c r="N68" t="s">
        <v>662</v>
      </c>
      <c r="O68" s="128" t="s">
        <v>696</v>
      </c>
      <c r="P68" s="128">
        <v>1</v>
      </c>
      <c r="Q68" s="128">
        <v>1.078036</v>
      </c>
      <c r="R68" s="128">
        <v>1.1235850000000001</v>
      </c>
      <c r="S68" s="128">
        <v>1.1665430000000001</v>
      </c>
      <c r="T68" s="128">
        <v>1.224804</v>
      </c>
      <c r="U68" s="128">
        <v>1.273596</v>
      </c>
      <c r="V68" s="128">
        <v>1.312073</v>
      </c>
      <c r="W68" s="128">
        <v>1.343626</v>
      </c>
      <c r="X68" s="128">
        <v>1.3713470000000001</v>
      </c>
      <c r="Y68" s="128">
        <v>1.3968849999999999</v>
      </c>
    </row>
    <row r="69" spans="3:25">
      <c r="C69" s="128" t="s">
        <v>697</v>
      </c>
      <c r="D69" s="128">
        <v>2234.2710000000002</v>
      </c>
      <c r="E69" s="128">
        <v>2408.624757</v>
      </c>
      <c r="F69" s="128">
        <v>2510.3939999999998</v>
      </c>
      <c r="G69" s="128">
        <v>2606.3739999999998</v>
      </c>
      <c r="H69" s="128">
        <v>2736.5439999999999</v>
      </c>
      <c r="I69" s="128">
        <v>2845.558</v>
      </c>
      <c r="J69" s="128">
        <v>2931.527</v>
      </c>
      <c r="K69" s="128">
        <v>3002.0250000000001</v>
      </c>
      <c r="L69" s="128">
        <v>3063.96</v>
      </c>
      <c r="M69" s="128">
        <v>3121.0189999999998</v>
      </c>
      <c r="N69" t="s">
        <v>663</v>
      </c>
      <c r="O69" s="128" t="s">
        <v>697</v>
      </c>
      <c r="P69" s="128">
        <v>1</v>
      </c>
      <c r="Q69" s="128">
        <v>1.078036</v>
      </c>
      <c r="R69" s="128">
        <v>1.1235850000000001</v>
      </c>
      <c r="S69" s="128">
        <v>1.1665430000000001</v>
      </c>
      <c r="T69" s="128">
        <v>1.224804</v>
      </c>
      <c r="U69" s="128">
        <v>1.273596</v>
      </c>
      <c r="V69" s="128">
        <v>1.312073</v>
      </c>
      <c r="W69" s="128">
        <v>1.343626</v>
      </c>
      <c r="X69" s="128">
        <v>1.3713470000000001</v>
      </c>
      <c r="Y69" s="128">
        <v>1.3968849999999999</v>
      </c>
    </row>
    <row r="70" spans="3:25">
      <c r="C70" s="128" t="s">
        <v>698</v>
      </c>
      <c r="D70" s="128">
        <v>698.50279999999998</v>
      </c>
      <c r="E70" s="128">
        <v>753.01137000000006</v>
      </c>
      <c r="F70" s="128">
        <v>784.82749999999999</v>
      </c>
      <c r="G70" s="128">
        <v>814.83389999999997</v>
      </c>
      <c r="H70" s="128">
        <v>855.52919999999995</v>
      </c>
      <c r="I70" s="128">
        <v>889.6105</v>
      </c>
      <c r="J70" s="128">
        <v>916.48699999999997</v>
      </c>
      <c r="K70" s="128">
        <v>938.52689999999996</v>
      </c>
      <c r="L70" s="128">
        <v>957.8895</v>
      </c>
      <c r="M70" s="128">
        <v>975.72820000000002</v>
      </c>
      <c r="N70" t="s">
        <v>664</v>
      </c>
      <c r="O70" s="128" t="s">
        <v>698</v>
      </c>
      <c r="P70" s="128">
        <v>1</v>
      </c>
      <c r="Q70" s="128">
        <v>1.078036</v>
      </c>
      <c r="R70" s="128">
        <v>1.1235850000000001</v>
      </c>
      <c r="S70" s="128">
        <v>1.1665430000000001</v>
      </c>
      <c r="T70" s="128">
        <v>1.224804</v>
      </c>
      <c r="U70" s="128">
        <v>1.273596</v>
      </c>
      <c r="V70" s="128">
        <v>1.312073</v>
      </c>
      <c r="W70" s="128">
        <v>1.343626</v>
      </c>
      <c r="X70" s="128">
        <v>1.3713470000000001</v>
      </c>
      <c r="Y70" s="128">
        <v>1.3968849999999999</v>
      </c>
    </row>
    <row r="71" spans="3:25">
      <c r="C71" s="128" t="s">
        <v>498</v>
      </c>
      <c r="D71" s="128">
        <v>75.924229999999994</v>
      </c>
      <c r="E71" s="128">
        <v>81.849066780000001</v>
      </c>
      <c r="F71" s="128">
        <v>85.307339999999996</v>
      </c>
      <c r="G71" s="128">
        <v>88.568910000000002</v>
      </c>
      <c r="H71" s="128">
        <v>92.992310000000003</v>
      </c>
      <c r="I71" s="128">
        <v>96.696799999999996</v>
      </c>
      <c r="J71" s="128">
        <v>99.61815</v>
      </c>
      <c r="K71" s="128">
        <v>102.0138</v>
      </c>
      <c r="L71" s="128">
        <v>104.11839999999999</v>
      </c>
      <c r="M71" s="128">
        <v>106.0574</v>
      </c>
      <c r="N71" t="s">
        <v>666</v>
      </c>
      <c r="O71" s="128" t="s">
        <v>498</v>
      </c>
      <c r="P71" s="128">
        <v>1</v>
      </c>
      <c r="Q71" s="128">
        <v>1.078036</v>
      </c>
      <c r="R71" s="128">
        <v>1.1235850000000001</v>
      </c>
      <c r="S71" s="128">
        <v>1.1665430000000001</v>
      </c>
      <c r="T71" s="128">
        <v>1.224804</v>
      </c>
      <c r="U71" s="128">
        <v>1.273596</v>
      </c>
      <c r="V71" s="128">
        <v>1.312073</v>
      </c>
      <c r="W71" s="128">
        <v>1.343626</v>
      </c>
      <c r="X71" s="128">
        <v>1.3713470000000001</v>
      </c>
      <c r="Y71" s="128">
        <v>1.3968849999999999</v>
      </c>
    </row>
    <row r="72" spans="3:25">
      <c r="C72" s="128" t="s">
        <v>499</v>
      </c>
      <c r="D72" s="128">
        <v>71.252290000000002</v>
      </c>
      <c r="E72" s="128">
        <v>76.812549410000003</v>
      </c>
      <c r="F72" s="128">
        <v>80.058019999999999</v>
      </c>
      <c r="G72" s="128">
        <v>83.118889999999993</v>
      </c>
      <c r="H72" s="128">
        <v>87.270099999999999</v>
      </c>
      <c r="I72" s="128">
        <v>90.746639999999999</v>
      </c>
      <c r="J72" s="128">
        <v>93.488230000000001</v>
      </c>
      <c r="K72" s="128">
        <v>95.736459999999994</v>
      </c>
      <c r="L72" s="128">
        <v>97.711590000000001</v>
      </c>
      <c r="M72" s="128">
        <v>99.531260000000003</v>
      </c>
      <c r="N72" t="s">
        <v>667</v>
      </c>
      <c r="O72" s="128" t="s">
        <v>499</v>
      </c>
      <c r="P72" s="128">
        <v>1</v>
      </c>
      <c r="Q72" s="128">
        <v>1.078036</v>
      </c>
      <c r="R72" s="128">
        <v>1.1235850000000001</v>
      </c>
      <c r="S72" s="128">
        <v>1.1665430000000001</v>
      </c>
      <c r="T72" s="128">
        <v>1.224804</v>
      </c>
      <c r="U72" s="128">
        <v>1.273596</v>
      </c>
      <c r="V72" s="128">
        <v>1.312073</v>
      </c>
      <c r="W72" s="128">
        <v>1.343626</v>
      </c>
      <c r="X72" s="128">
        <v>1.3713470000000001</v>
      </c>
      <c r="Y72" s="128">
        <v>1.3968849999999999</v>
      </c>
    </row>
    <row r="73" spans="3:25">
      <c r="C73" s="128" t="s">
        <v>503</v>
      </c>
      <c r="D73" s="128">
        <v>67.219139999999996</v>
      </c>
      <c r="E73" s="128">
        <v>72.464668639999999</v>
      </c>
      <c r="F73" s="128">
        <v>75.526439999999994</v>
      </c>
      <c r="G73" s="128">
        <v>78.414050000000003</v>
      </c>
      <c r="H73" s="128">
        <v>82.330290000000005</v>
      </c>
      <c r="I73" s="128">
        <v>85.610039999999998</v>
      </c>
      <c r="J73" s="128">
        <v>88.196439999999996</v>
      </c>
      <c r="K73" s="128">
        <v>90.317409999999995</v>
      </c>
      <c r="L73" s="128">
        <v>92.18074</v>
      </c>
      <c r="M73" s="128">
        <v>93.897409999999994</v>
      </c>
      <c r="N73" t="s">
        <v>668</v>
      </c>
      <c r="O73" s="128" t="s">
        <v>503</v>
      </c>
      <c r="P73" s="128">
        <v>1</v>
      </c>
      <c r="Q73" s="128">
        <v>1.078036</v>
      </c>
      <c r="R73" s="128">
        <v>1.1235850000000001</v>
      </c>
      <c r="S73" s="128">
        <v>1.1665430000000001</v>
      </c>
      <c r="T73" s="128">
        <v>1.224804</v>
      </c>
      <c r="U73" s="128">
        <v>1.273596</v>
      </c>
      <c r="V73" s="128">
        <v>1.312073</v>
      </c>
      <c r="W73" s="128">
        <v>1.343626</v>
      </c>
      <c r="X73" s="128">
        <v>1.3713470000000001</v>
      </c>
      <c r="Y73" s="128">
        <v>1.3968849999999999</v>
      </c>
    </row>
    <row r="74" spans="3:25">
      <c r="C74" s="128" t="s">
        <v>699</v>
      </c>
      <c r="D74" s="128">
        <v>213.0154</v>
      </c>
      <c r="E74" s="128">
        <v>229.63836950000001</v>
      </c>
      <c r="F74" s="128">
        <v>239.34100000000001</v>
      </c>
      <c r="G74" s="128">
        <v>248.49180000000001</v>
      </c>
      <c r="H74" s="128">
        <v>260.90219999999999</v>
      </c>
      <c r="I74" s="128">
        <v>271.29559999999998</v>
      </c>
      <c r="J74" s="128">
        <v>279.49189999999999</v>
      </c>
      <c r="K74" s="128">
        <v>286.21319999999997</v>
      </c>
      <c r="L74" s="128">
        <v>292.11799999999999</v>
      </c>
      <c r="M74" s="128">
        <v>297.55810000000002</v>
      </c>
      <c r="N74" t="s">
        <v>669</v>
      </c>
      <c r="O74" s="128" t="s">
        <v>699</v>
      </c>
      <c r="P74" s="128">
        <v>1</v>
      </c>
      <c r="Q74" s="128">
        <v>1.078036</v>
      </c>
      <c r="R74" s="128">
        <v>1.1235850000000001</v>
      </c>
      <c r="S74" s="128">
        <v>1.1665430000000001</v>
      </c>
      <c r="T74" s="128">
        <v>1.224804</v>
      </c>
      <c r="U74" s="128">
        <v>1.273596</v>
      </c>
      <c r="V74" s="128">
        <v>1.312073</v>
      </c>
      <c r="W74" s="128">
        <v>1.343626</v>
      </c>
      <c r="X74" s="128">
        <v>1.3713470000000001</v>
      </c>
      <c r="Y74" s="128">
        <v>1.3968849999999999</v>
      </c>
    </row>
    <row r="75" spans="3:25">
      <c r="C75" s="129" t="s">
        <v>315</v>
      </c>
      <c r="D75" s="128">
        <v>4629.0720000000001</v>
      </c>
      <c r="E75" s="128">
        <v>4990.3072620000003</v>
      </c>
      <c r="F75" s="128">
        <v>5201.1570000000002</v>
      </c>
      <c r="G75" s="128">
        <v>5400.0140000000001</v>
      </c>
      <c r="H75" s="128">
        <v>5669.7070000000003</v>
      </c>
      <c r="I75" s="128">
        <v>5895.5680000000002</v>
      </c>
      <c r="J75" s="128">
        <v>6073.6819999999998</v>
      </c>
      <c r="K75" s="128">
        <v>6219.7430000000004</v>
      </c>
      <c r="L75" s="128">
        <v>6348.0619999999999</v>
      </c>
      <c r="M75" s="128">
        <v>6466.2820000000002</v>
      </c>
      <c r="O75" s="129" t="s">
        <v>315</v>
      </c>
      <c r="P75" s="128">
        <v>1</v>
      </c>
      <c r="Q75" s="128">
        <v>1.078036</v>
      </c>
      <c r="R75" s="128">
        <v>1.1235850000000001</v>
      </c>
      <c r="S75" s="128">
        <v>1.1665430000000001</v>
      </c>
      <c r="T75" s="128">
        <v>1.224804</v>
      </c>
      <c r="U75" s="128">
        <v>1.273596</v>
      </c>
      <c r="V75" s="128">
        <v>1.312073</v>
      </c>
      <c r="W75" s="128">
        <v>1.343626</v>
      </c>
      <c r="X75" s="128">
        <v>1.3713470000000001</v>
      </c>
      <c r="Y75" s="128">
        <v>1.3968849999999999</v>
      </c>
    </row>
    <row r="76" spans="3:25">
      <c r="C76" s="126" t="s">
        <v>701</v>
      </c>
      <c r="D76" s="130">
        <v>2018</v>
      </c>
      <c r="E76" s="127">
        <v>2020</v>
      </c>
      <c r="F76" s="127">
        <v>2025</v>
      </c>
      <c r="G76" s="127">
        <v>2030</v>
      </c>
      <c r="H76" s="127">
        <v>2035</v>
      </c>
      <c r="I76" s="127">
        <v>2040</v>
      </c>
      <c r="J76" s="127">
        <v>2045</v>
      </c>
      <c r="K76" s="127">
        <v>2050</v>
      </c>
      <c r="L76" s="127">
        <v>2055</v>
      </c>
      <c r="M76" s="127">
        <v>2060</v>
      </c>
      <c r="O76" s="126" t="s">
        <v>701</v>
      </c>
      <c r="P76" s="128">
        <v>1</v>
      </c>
      <c r="Q76" s="128">
        <v>1.000991</v>
      </c>
      <c r="R76" s="128">
        <v>1.0034689999999999</v>
      </c>
      <c r="S76" s="128">
        <v>1.005946</v>
      </c>
      <c r="T76" s="128">
        <v>1.008424</v>
      </c>
      <c r="U76" s="128">
        <v>1.010902</v>
      </c>
      <c r="V76" s="128">
        <v>1.0133799999999999</v>
      </c>
      <c r="W76" s="128">
        <v>1.015857</v>
      </c>
      <c r="X76" s="128">
        <v>1.018335</v>
      </c>
      <c r="Y76" s="128">
        <v>1.020813</v>
      </c>
    </row>
    <row r="77" spans="3:25">
      <c r="C77" s="128" t="s">
        <v>693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O77" s="128" t="s">
        <v>693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3:25">
      <c r="C78" s="128" t="s">
        <v>694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28">
        <v>0</v>
      </c>
      <c r="J78" s="128">
        <v>0</v>
      </c>
      <c r="K78" s="128">
        <v>0</v>
      </c>
      <c r="L78" s="128">
        <v>0</v>
      </c>
      <c r="M78" s="128">
        <v>0</v>
      </c>
      <c r="O78" s="128" t="s">
        <v>694</v>
      </c>
      <c r="P78" s="128"/>
      <c r="Q78" s="128"/>
      <c r="R78" s="128"/>
      <c r="S78" s="128"/>
      <c r="T78" s="128"/>
      <c r="U78" s="128"/>
      <c r="V78" s="128"/>
      <c r="W78" s="128"/>
      <c r="X78" s="128"/>
      <c r="Y78" s="128"/>
    </row>
    <row r="79" spans="3:25">
      <c r="C79" s="128" t="s">
        <v>695</v>
      </c>
      <c r="D79" s="128">
        <v>2312.105</v>
      </c>
      <c r="E79" s="128">
        <v>2491.1138299999998</v>
      </c>
      <c r="F79" s="128">
        <v>2657.52</v>
      </c>
      <c r="G79" s="128">
        <v>2873.029</v>
      </c>
      <c r="H79" s="128">
        <v>3163.4740000000002</v>
      </c>
      <c r="I79" s="128">
        <v>3545.76</v>
      </c>
      <c r="J79" s="128">
        <v>3954.5189999999998</v>
      </c>
      <c r="K79" s="128">
        <v>4401.6030000000001</v>
      </c>
      <c r="L79" s="128">
        <v>4899.2309999999998</v>
      </c>
      <c r="M79" s="128">
        <v>5453.12</v>
      </c>
      <c r="N79" t="s">
        <v>670</v>
      </c>
      <c r="O79" s="128" t="s">
        <v>695</v>
      </c>
      <c r="P79" s="128">
        <v>1</v>
      </c>
      <c r="Q79" s="128">
        <v>1.077423</v>
      </c>
      <c r="R79" s="128">
        <v>1.149394</v>
      </c>
      <c r="S79" s="128">
        <v>1.2426029999999999</v>
      </c>
      <c r="T79" s="128">
        <v>1.368222</v>
      </c>
      <c r="U79" s="128">
        <v>1.5335639999999999</v>
      </c>
      <c r="V79" s="128">
        <v>1.7103550000000001</v>
      </c>
      <c r="W79" s="128">
        <v>1.903721</v>
      </c>
      <c r="X79" s="128">
        <v>2.1189490000000002</v>
      </c>
      <c r="Y79" s="128">
        <v>2.3585090000000002</v>
      </c>
    </row>
    <row r="80" spans="3:25">
      <c r="C80" s="128" t="s">
        <v>696</v>
      </c>
      <c r="D80" s="128">
        <v>3378.049</v>
      </c>
      <c r="E80" s="128">
        <v>3639.5859409999998</v>
      </c>
      <c r="F80" s="128">
        <v>3882.71</v>
      </c>
      <c r="G80" s="128">
        <v>4197.5739999999996</v>
      </c>
      <c r="H80" s="128">
        <v>4621.9219999999996</v>
      </c>
      <c r="I80" s="128">
        <v>5180.4530000000004</v>
      </c>
      <c r="J80" s="128">
        <v>5777.6620000000003</v>
      </c>
      <c r="K80" s="128">
        <v>6430.8630000000003</v>
      </c>
      <c r="L80" s="128">
        <v>7157.9120000000003</v>
      </c>
      <c r="M80" s="128">
        <v>7967.1580000000004</v>
      </c>
      <c r="N80" t="s">
        <v>671</v>
      </c>
      <c r="O80" s="128" t="s">
        <v>696</v>
      </c>
      <c r="P80" s="128">
        <v>1</v>
      </c>
      <c r="Q80" s="128">
        <v>1.077423</v>
      </c>
      <c r="R80" s="128">
        <v>1.149394</v>
      </c>
      <c r="S80" s="128">
        <v>1.2426029999999999</v>
      </c>
      <c r="T80" s="128">
        <v>1.368222</v>
      </c>
      <c r="U80" s="128">
        <v>1.5335639999999999</v>
      </c>
      <c r="V80" s="128">
        <v>1.7103550000000001</v>
      </c>
      <c r="W80" s="128">
        <v>1.903721</v>
      </c>
      <c r="X80" s="128">
        <v>2.1189490000000002</v>
      </c>
      <c r="Y80" s="128">
        <v>2.3585090000000002</v>
      </c>
    </row>
    <row r="81" spans="3:25">
      <c r="C81" s="128" t="s">
        <v>697</v>
      </c>
      <c r="D81" s="128">
        <v>4600.2049999999999</v>
      </c>
      <c r="E81" s="128">
        <v>4956.3644590000004</v>
      </c>
      <c r="F81" s="128">
        <v>5287.45</v>
      </c>
      <c r="G81" s="128">
        <v>5716.2290000000003</v>
      </c>
      <c r="H81" s="128">
        <v>6294.1040000000003</v>
      </c>
      <c r="I81" s="128">
        <v>7054.7070000000003</v>
      </c>
      <c r="J81" s="128">
        <v>7867.982</v>
      </c>
      <c r="K81" s="128">
        <v>8757.5069999999996</v>
      </c>
      <c r="L81" s="128">
        <v>9747.598</v>
      </c>
      <c r="M81" s="128">
        <v>10849.62</v>
      </c>
      <c r="N81" t="s">
        <v>672</v>
      </c>
      <c r="O81" s="128" t="s">
        <v>697</v>
      </c>
      <c r="P81" s="128">
        <v>1</v>
      </c>
      <c r="Q81" s="128">
        <v>1.077423</v>
      </c>
      <c r="R81" s="128">
        <v>1.149394</v>
      </c>
      <c r="S81" s="128">
        <v>1.2426029999999999</v>
      </c>
      <c r="T81" s="128">
        <v>1.368222</v>
      </c>
      <c r="U81" s="128">
        <v>1.5335639999999999</v>
      </c>
      <c r="V81" s="128">
        <v>1.7103550000000001</v>
      </c>
      <c r="W81" s="128">
        <v>1.903721</v>
      </c>
      <c r="X81" s="128">
        <v>2.1189490000000002</v>
      </c>
      <c r="Y81" s="128">
        <v>2.3585090000000002</v>
      </c>
    </row>
    <row r="82" spans="3:25">
      <c r="C82" s="128" t="s">
        <v>698</v>
      </c>
      <c r="D82" s="128">
        <v>471.37400000000002</v>
      </c>
      <c r="E82" s="128">
        <v>507.86898150000002</v>
      </c>
      <c r="F82" s="128">
        <v>541.79459999999995</v>
      </c>
      <c r="G82" s="128">
        <v>585.73080000000004</v>
      </c>
      <c r="H82" s="128">
        <v>644.94449999999995</v>
      </c>
      <c r="I82" s="128">
        <v>722.88199999999995</v>
      </c>
      <c r="J82" s="128">
        <v>806.21680000000003</v>
      </c>
      <c r="K82" s="128">
        <v>897.3646</v>
      </c>
      <c r="L82" s="128">
        <v>998.81730000000005</v>
      </c>
      <c r="M82" s="128">
        <v>1111.74</v>
      </c>
      <c r="N82" t="s">
        <v>673</v>
      </c>
      <c r="O82" s="128" t="s">
        <v>698</v>
      </c>
      <c r="P82" s="128">
        <v>1</v>
      </c>
      <c r="Q82" s="128">
        <v>1.077423</v>
      </c>
      <c r="R82" s="128">
        <v>1.149394</v>
      </c>
      <c r="S82" s="128">
        <v>1.2426029999999999</v>
      </c>
      <c r="T82" s="128">
        <v>1.368222</v>
      </c>
      <c r="U82" s="128">
        <v>1.5335639999999999</v>
      </c>
      <c r="V82" s="128">
        <v>1.7103550000000001</v>
      </c>
      <c r="W82" s="128">
        <v>1.903721</v>
      </c>
      <c r="X82" s="128">
        <v>2.1189490000000002</v>
      </c>
      <c r="Y82" s="128">
        <v>2.3585090000000002</v>
      </c>
    </row>
    <row r="83" spans="3:25">
      <c r="C83" s="128" t="s">
        <v>498</v>
      </c>
      <c r="D83" s="128">
        <v>1779.1310000000001</v>
      </c>
      <c r="E83" s="128">
        <v>1916.8760420000001</v>
      </c>
      <c r="F83" s="128">
        <v>2044.923</v>
      </c>
      <c r="G83" s="128">
        <v>2210.7539999999999</v>
      </c>
      <c r="H83" s="128">
        <v>2434.2469999999998</v>
      </c>
      <c r="I83" s="128">
        <v>2728.4110000000001</v>
      </c>
      <c r="J83" s="128">
        <v>3042.9450000000002</v>
      </c>
      <c r="K83" s="128">
        <v>3386.9690000000001</v>
      </c>
      <c r="L83" s="128">
        <v>3769.8879999999999</v>
      </c>
      <c r="M83" s="128">
        <v>4196.0969999999998</v>
      </c>
      <c r="N83" t="s">
        <v>674</v>
      </c>
      <c r="O83" s="128" t="s">
        <v>498</v>
      </c>
      <c r="P83" s="128">
        <v>1</v>
      </c>
      <c r="Q83" s="128">
        <v>1.077423</v>
      </c>
      <c r="R83" s="128">
        <v>1.149394</v>
      </c>
      <c r="S83" s="128">
        <v>1.2426029999999999</v>
      </c>
      <c r="T83" s="128">
        <v>1.368222</v>
      </c>
      <c r="U83" s="128">
        <v>1.5335639999999999</v>
      </c>
      <c r="V83" s="128">
        <v>1.7103550000000001</v>
      </c>
      <c r="W83" s="128">
        <v>1.903721</v>
      </c>
      <c r="X83" s="128">
        <v>2.1189490000000002</v>
      </c>
      <c r="Y83" s="128">
        <v>2.3585090000000002</v>
      </c>
    </row>
    <row r="84" spans="3:25">
      <c r="C84" s="128" t="s">
        <v>499</v>
      </c>
      <c r="D84" s="128">
        <v>742.04920000000004</v>
      </c>
      <c r="E84" s="128">
        <v>799.50051599999995</v>
      </c>
      <c r="F84" s="128">
        <v>852.90719999999999</v>
      </c>
      <c r="G84" s="128">
        <v>922.07259999999997</v>
      </c>
      <c r="H84" s="128">
        <v>1015.288</v>
      </c>
      <c r="I84" s="128">
        <v>1137.98</v>
      </c>
      <c r="J84" s="128">
        <v>1269.1669999999999</v>
      </c>
      <c r="K84" s="128">
        <v>1412.655</v>
      </c>
      <c r="L84" s="128">
        <v>1572.364</v>
      </c>
      <c r="M84" s="128">
        <v>1750.13</v>
      </c>
      <c r="N84" t="s">
        <v>675</v>
      </c>
      <c r="O84" s="128" t="s">
        <v>499</v>
      </c>
      <c r="P84" s="128">
        <v>1</v>
      </c>
      <c r="Q84" s="128">
        <v>1.077423</v>
      </c>
      <c r="R84" s="128">
        <v>1.149394</v>
      </c>
      <c r="S84" s="128">
        <v>1.2426029999999999</v>
      </c>
      <c r="T84" s="128">
        <v>1.368222</v>
      </c>
      <c r="U84" s="128">
        <v>1.5335639999999999</v>
      </c>
      <c r="V84" s="128">
        <v>1.7103550000000001</v>
      </c>
      <c r="W84" s="128">
        <v>1.903721</v>
      </c>
      <c r="X84" s="128">
        <v>2.1189490000000002</v>
      </c>
      <c r="Y84" s="128">
        <v>2.3585090000000002</v>
      </c>
    </row>
    <row r="85" spans="3:25">
      <c r="C85" s="128" t="s">
        <v>503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28">
        <v>0</v>
      </c>
      <c r="J85" s="128">
        <v>0</v>
      </c>
      <c r="K85" s="128">
        <v>0</v>
      </c>
      <c r="L85" s="128">
        <v>0</v>
      </c>
      <c r="M85" s="128">
        <v>0</v>
      </c>
      <c r="O85" s="128" t="s">
        <v>503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</row>
    <row r="86" spans="3:25">
      <c r="C86" s="128" t="s">
        <v>699</v>
      </c>
      <c r="D86" s="128">
        <v>1651.585</v>
      </c>
      <c r="E86" s="128">
        <v>1779.4550589999999</v>
      </c>
      <c r="F86" s="128">
        <v>1898.3230000000001</v>
      </c>
      <c r="G86" s="128">
        <v>2052.2649999999999</v>
      </c>
      <c r="H86" s="128">
        <v>2259.7359999999999</v>
      </c>
      <c r="I86" s="128">
        <v>2532.8110000000001</v>
      </c>
      <c r="J86" s="128">
        <v>2824.7959999999998</v>
      </c>
      <c r="K86" s="128">
        <v>3144.1570000000002</v>
      </c>
      <c r="L86" s="128">
        <v>3499.6239999999998</v>
      </c>
      <c r="M86" s="128">
        <v>3895.2779999999998</v>
      </c>
      <c r="N86" t="s">
        <v>676</v>
      </c>
      <c r="O86" s="128" t="s">
        <v>699</v>
      </c>
      <c r="P86" s="128">
        <v>1</v>
      </c>
      <c r="Q86" s="128">
        <v>1.077423</v>
      </c>
      <c r="R86" s="128">
        <v>1.149394</v>
      </c>
      <c r="S86" s="128">
        <v>1.2426029999999999</v>
      </c>
      <c r="T86" s="128">
        <v>1.368222</v>
      </c>
      <c r="U86" s="128">
        <v>1.5335639999999999</v>
      </c>
      <c r="V86" s="128">
        <v>1.7103550000000001</v>
      </c>
      <c r="W86" s="128">
        <v>1.903721</v>
      </c>
      <c r="X86" s="128">
        <v>2.1189490000000002</v>
      </c>
      <c r="Y86" s="128">
        <v>2.3585090000000002</v>
      </c>
    </row>
    <row r="87" spans="3:25">
      <c r="C87" s="129" t="s">
        <v>315</v>
      </c>
      <c r="D87" s="128">
        <v>14934.5</v>
      </c>
      <c r="E87" s="128">
        <v>16090.76483</v>
      </c>
      <c r="F87" s="128">
        <v>17165.63</v>
      </c>
      <c r="G87" s="128">
        <v>18557.650000000001</v>
      </c>
      <c r="H87" s="128">
        <v>20433.72</v>
      </c>
      <c r="I87" s="128">
        <v>22903</v>
      </c>
      <c r="J87" s="128">
        <v>25543.29</v>
      </c>
      <c r="K87" s="128">
        <v>28431.119999999999</v>
      </c>
      <c r="L87" s="128">
        <v>31645.43</v>
      </c>
      <c r="M87" s="128">
        <v>35223.15</v>
      </c>
      <c r="O87" s="129" t="s">
        <v>315</v>
      </c>
      <c r="P87" s="128">
        <v>1</v>
      </c>
      <c r="Q87" s="128">
        <v>1.077423</v>
      </c>
      <c r="R87" s="128">
        <v>1.149394</v>
      </c>
      <c r="S87" s="128">
        <v>1.2426029999999999</v>
      </c>
      <c r="T87" s="128">
        <v>1.368222</v>
      </c>
      <c r="U87" s="128">
        <v>1.5335639999999999</v>
      </c>
      <c r="V87" s="128">
        <v>1.7103550000000001</v>
      </c>
      <c r="W87" s="128">
        <v>1.903721</v>
      </c>
      <c r="X87" s="128">
        <v>2.1189490000000002</v>
      </c>
      <c r="Y87" s="128">
        <v>2.3585090000000002</v>
      </c>
    </row>
    <row r="88" spans="3:25">
      <c r="C88" s="126" t="s">
        <v>702</v>
      </c>
      <c r="D88" s="130">
        <v>2018</v>
      </c>
      <c r="E88" s="127">
        <v>2020</v>
      </c>
      <c r="F88" s="127">
        <v>2025</v>
      </c>
      <c r="G88" s="127">
        <v>2030</v>
      </c>
      <c r="H88" s="127">
        <v>2035</v>
      </c>
      <c r="I88" s="127">
        <v>2040</v>
      </c>
      <c r="J88" s="127">
        <v>2045</v>
      </c>
      <c r="K88" s="127">
        <v>2050</v>
      </c>
      <c r="L88" s="127">
        <v>2055</v>
      </c>
      <c r="M88" s="127">
        <v>2060</v>
      </c>
      <c r="O88" s="126" t="s">
        <v>702</v>
      </c>
      <c r="P88" s="128">
        <v>1</v>
      </c>
      <c r="Q88" s="128">
        <v>1.000991</v>
      </c>
      <c r="R88" s="128">
        <v>1.0034689999999999</v>
      </c>
      <c r="S88" s="128">
        <v>1.005946</v>
      </c>
      <c r="T88" s="128">
        <v>1.008424</v>
      </c>
      <c r="U88" s="128">
        <v>1.010902</v>
      </c>
      <c r="V88" s="128">
        <v>1.0133799999999999</v>
      </c>
      <c r="W88" s="128">
        <v>1.015857</v>
      </c>
      <c r="X88" s="128">
        <v>1.018335</v>
      </c>
      <c r="Y88" s="128">
        <v>1.020813</v>
      </c>
    </row>
    <row r="89" spans="3:25">
      <c r="C89" s="128" t="s">
        <v>693</v>
      </c>
      <c r="D89" s="128">
        <v>3088.5160000000001</v>
      </c>
      <c r="E89" s="128">
        <v>3445.1927719999999</v>
      </c>
      <c r="F89" s="128">
        <v>3850.3470000000002</v>
      </c>
      <c r="G89" s="128">
        <v>4407.4449999999997</v>
      </c>
      <c r="H89" s="128">
        <v>5131.9179999999997</v>
      </c>
      <c r="I89" s="128">
        <v>6075.2290000000003</v>
      </c>
      <c r="J89" s="128">
        <v>7156.24</v>
      </c>
      <c r="K89" s="128">
        <v>8412.7860000000001</v>
      </c>
      <c r="L89" s="128">
        <v>9889.9670000000006</v>
      </c>
      <c r="M89" s="128">
        <v>11626.52</v>
      </c>
      <c r="N89" t="s">
        <v>677</v>
      </c>
      <c r="O89" s="128" t="s">
        <v>693</v>
      </c>
      <c r="P89" s="128">
        <v>1</v>
      </c>
      <c r="Q89" s="128">
        <v>1.1154850000000001</v>
      </c>
      <c r="R89" s="128">
        <v>1.2466660000000001</v>
      </c>
      <c r="S89" s="128">
        <v>1.4270430000000001</v>
      </c>
      <c r="T89" s="128">
        <v>1.661613</v>
      </c>
      <c r="U89" s="128">
        <v>1.967039</v>
      </c>
      <c r="V89" s="128">
        <v>2.3170480000000002</v>
      </c>
      <c r="W89" s="128">
        <v>2.7238929999999999</v>
      </c>
      <c r="X89" s="128">
        <v>3.202175</v>
      </c>
      <c r="Y89" s="128">
        <v>3.764437</v>
      </c>
    </row>
    <row r="90" spans="3:25">
      <c r="C90" s="128" t="s">
        <v>694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28">
        <v>0</v>
      </c>
      <c r="J90" s="128">
        <v>0</v>
      </c>
      <c r="K90" s="128">
        <v>0</v>
      </c>
      <c r="L90" s="128">
        <v>0</v>
      </c>
      <c r="M90" s="128">
        <v>0</v>
      </c>
      <c r="O90" s="128" t="s">
        <v>694</v>
      </c>
      <c r="P90" s="128"/>
      <c r="Q90" s="128"/>
      <c r="R90" s="128"/>
      <c r="S90" s="128"/>
      <c r="T90" s="128"/>
      <c r="U90" s="128"/>
      <c r="V90" s="128"/>
      <c r="W90" s="128"/>
      <c r="X90" s="128"/>
      <c r="Y90" s="128"/>
    </row>
    <row r="91" spans="3:25">
      <c r="C91" s="128" t="s">
        <v>695</v>
      </c>
      <c r="D91" s="128">
        <v>737.22580000000005</v>
      </c>
      <c r="E91" s="128">
        <v>770.82667230000004</v>
      </c>
      <c r="F91" s="128">
        <v>796.41809999999998</v>
      </c>
      <c r="G91" s="128">
        <v>831.38589999999999</v>
      </c>
      <c r="H91" s="128">
        <v>892.83050000000003</v>
      </c>
      <c r="I91" s="128">
        <v>985.82429999999999</v>
      </c>
      <c r="J91" s="128">
        <v>1093.9880000000001</v>
      </c>
      <c r="K91" s="128">
        <v>1216.453</v>
      </c>
      <c r="L91" s="128">
        <v>1352.627</v>
      </c>
      <c r="M91" s="128">
        <v>1504.0450000000001</v>
      </c>
      <c r="N91" t="s">
        <v>678</v>
      </c>
      <c r="O91" s="128" t="s">
        <v>695</v>
      </c>
      <c r="P91" s="128">
        <v>1</v>
      </c>
      <c r="Q91" s="128">
        <v>1.0455779999999999</v>
      </c>
      <c r="R91" s="128">
        <v>1.0802909999999999</v>
      </c>
      <c r="S91" s="128">
        <v>1.1277219999999999</v>
      </c>
      <c r="T91" s="128">
        <v>1.211068</v>
      </c>
      <c r="U91" s="128">
        <v>1.337208</v>
      </c>
      <c r="V91" s="128">
        <v>1.4839249999999999</v>
      </c>
      <c r="W91" s="128">
        <v>1.6500410000000001</v>
      </c>
      <c r="X91" s="128">
        <v>1.8347530000000001</v>
      </c>
      <c r="Y91" s="128">
        <v>2.0401419999999999</v>
      </c>
    </row>
    <row r="92" spans="3:25">
      <c r="C92" s="128" t="s">
        <v>696</v>
      </c>
      <c r="D92" s="128">
        <v>2573.0259999999998</v>
      </c>
      <c r="E92" s="128">
        <v>2690.2981030000001</v>
      </c>
      <c r="F92" s="128">
        <v>2779.616</v>
      </c>
      <c r="G92" s="128">
        <v>2901.6590000000001</v>
      </c>
      <c r="H92" s="128">
        <v>3116.1089999999999</v>
      </c>
      <c r="I92" s="128">
        <v>3440.6709999999998</v>
      </c>
      <c r="J92" s="128">
        <v>3818.1779999999999</v>
      </c>
      <c r="K92" s="128">
        <v>4245.5990000000002</v>
      </c>
      <c r="L92" s="128">
        <v>4720.8670000000002</v>
      </c>
      <c r="M92" s="128">
        <v>5249.3389999999999</v>
      </c>
      <c r="N92" t="s">
        <v>679</v>
      </c>
      <c r="O92" s="128" t="s">
        <v>696</v>
      </c>
      <c r="P92" s="128">
        <v>1</v>
      </c>
      <c r="Q92" s="128">
        <v>1.0455779999999999</v>
      </c>
      <c r="R92" s="128">
        <v>1.0802909999999999</v>
      </c>
      <c r="S92" s="128">
        <v>1.1277219999999999</v>
      </c>
      <c r="T92" s="128">
        <v>1.211068</v>
      </c>
      <c r="U92" s="128">
        <v>1.337208</v>
      </c>
      <c r="V92" s="128">
        <v>1.4839249999999999</v>
      </c>
      <c r="W92" s="128">
        <v>1.6500410000000001</v>
      </c>
      <c r="X92" s="128">
        <v>1.8347530000000001</v>
      </c>
      <c r="Y92" s="128">
        <v>2.0401419999999999</v>
      </c>
    </row>
    <row r="93" spans="3:25">
      <c r="C93" s="128" t="s">
        <v>697</v>
      </c>
      <c r="D93" s="128">
        <v>5106.2920000000004</v>
      </c>
      <c r="E93" s="128">
        <v>5339.0242179999996</v>
      </c>
      <c r="F93" s="128">
        <v>5516.28</v>
      </c>
      <c r="G93" s="128">
        <v>5758.4790000000003</v>
      </c>
      <c r="H93" s="128">
        <v>6184.067</v>
      </c>
      <c r="I93" s="128">
        <v>6828.1760000000004</v>
      </c>
      <c r="J93" s="128">
        <v>7577.3549999999996</v>
      </c>
      <c r="K93" s="128">
        <v>8425.5920000000006</v>
      </c>
      <c r="L93" s="128">
        <v>9368.7849999999999</v>
      </c>
      <c r="M93" s="128">
        <v>10417.56</v>
      </c>
      <c r="N93" t="s">
        <v>680</v>
      </c>
      <c r="O93" s="128" t="s">
        <v>697</v>
      </c>
      <c r="P93" s="128">
        <v>1</v>
      </c>
      <c r="Q93" s="128">
        <v>1.0455779999999999</v>
      </c>
      <c r="R93" s="128">
        <v>1.0802909999999999</v>
      </c>
      <c r="S93" s="128">
        <v>1.1277219999999999</v>
      </c>
      <c r="T93" s="128">
        <v>1.211068</v>
      </c>
      <c r="U93" s="128">
        <v>1.337208</v>
      </c>
      <c r="V93" s="128">
        <v>1.4839249999999999</v>
      </c>
      <c r="W93" s="128">
        <v>1.6500410000000001</v>
      </c>
      <c r="X93" s="128">
        <v>1.8347530000000001</v>
      </c>
      <c r="Y93" s="128">
        <v>2.0401419999999999</v>
      </c>
    </row>
    <row r="94" spans="3:25">
      <c r="C94" s="128" t="s">
        <v>698</v>
      </c>
      <c r="D94" s="128">
        <v>3120.328</v>
      </c>
      <c r="E94" s="128">
        <v>3262.545083</v>
      </c>
      <c r="F94" s="128">
        <v>3370.8620000000001</v>
      </c>
      <c r="G94" s="128">
        <v>3518.8629999999998</v>
      </c>
      <c r="H94" s="128">
        <v>3778.9290000000001</v>
      </c>
      <c r="I94" s="128">
        <v>4172.5290000000005</v>
      </c>
      <c r="J94" s="128">
        <v>4630.3329999999996</v>
      </c>
      <c r="K94" s="128">
        <v>5148.67</v>
      </c>
      <c r="L94" s="128">
        <v>5725.0320000000002</v>
      </c>
      <c r="M94" s="128">
        <v>6365.9129999999996</v>
      </c>
      <c r="N94" t="s">
        <v>703</v>
      </c>
      <c r="O94" s="128" t="s">
        <v>698</v>
      </c>
      <c r="P94" s="128">
        <v>1</v>
      </c>
      <c r="Q94" s="128">
        <v>1.0455779999999999</v>
      </c>
      <c r="R94" s="128">
        <v>1.0802909999999999</v>
      </c>
      <c r="S94" s="128">
        <v>1.1277219999999999</v>
      </c>
      <c r="T94" s="128">
        <v>1.211068</v>
      </c>
      <c r="U94" s="128">
        <v>1.337208</v>
      </c>
      <c r="V94" s="128">
        <v>1.4839249999999999</v>
      </c>
      <c r="W94" s="128">
        <v>1.6500410000000001</v>
      </c>
      <c r="X94" s="128">
        <v>1.8347530000000001</v>
      </c>
      <c r="Y94" s="128">
        <v>2.0401419999999999</v>
      </c>
    </row>
    <row r="95" spans="3:25">
      <c r="C95" s="128" t="s">
        <v>498</v>
      </c>
      <c r="D95" s="128">
        <v>338.5523</v>
      </c>
      <c r="E95" s="128">
        <v>353.9826716</v>
      </c>
      <c r="F95" s="128">
        <v>365.73489999999998</v>
      </c>
      <c r="G95" s="128">
        <v>381.79289999999997</v>
      </c>
      <c r="H95" s="128">
        <v>410.00979999999998</v>
      </c>
      <c r="I95" s="128">
        <v>452.7149</v>
      </c>
      <c r="J95" s="128">
        <v>502.38619999999997</v>
      </c>
      <c r="K95" s="128">
        <v>558.62519999999995</v>
      </c>
      <c r="L95" s="128">
        <v>621.15980000000002</v>
      </c>
      <c r="M95" s="128">
        <v>690.69479999999999</v>
      </c>
      <c r="N95" t="s">
        <v>681</v>
      </c>
      <c r="O95" s="128" t="s">
        <v>498</v>
      </c>
      <c r="P95" s="128">
        <v>1</v>
      </c>
      <c r="Q95" s="128">
        <v>1.0455779999999999</v>
      </c>
      <c r="R95" s="128">
        <v>1.0802909999999999</v>
      </c>
      <c r="S95" s="128">
        <v>1.1277219999999999</v>
      </c>
      <c r="T95" s="128">
        <v>1.211068</v>
      </c>
      <c r="U95" s="128">
        <v>1.337208</v>
      </c>
      <c r="V95" s="128">
        <v>1.4839249999999999</v>
      </c>
      <c r="W95" s="128">
        <v>1.6500410000000001</v>
      </c>
      <c r="X95" s="128">
        <v>1.8347530000000001</v>
      </c>
      <c r="Y95" s="128">
        <v>2.0401419999999999</v>
      </c>
    </row>
    <row r="96" spans="3:25">
      <c r="C96" s="128" t="s">
        <v>499</v>
      </c>
      <c r="D96" s="128">
        <v>1448.19</v>
      </c>
      <c r="E96" s="128">
        <v>1514.1950569999999</v>
      </c>
      <c r="F96" s="128">
        <v>1564.4659999999999</v>
      </c>
      <c r="G96" s="128">
        <v>1633.1559999999999</v>
      </c>
      <c r="H96" s="128">
        <v>1753.857</v>
      </c>
      <c r="I96" s="128">
        <v>1936.5319999999999</v>
      </c>
      <c r="J96" s="128">
        <v>2149.0059999999999</v>
      </c>
      <c r="K96" s="128">
        <v>2389.5729999999999</v>
      </c>
      <c r="L96" s="128">
        <v>2657.0709999999999</v>
      </c>
      <c r="M96" s="128">
        <v>2954.5140000000001</v>
      </c>
      <c r="N96" t="s">
        <v>682</v>
      </c>
      <c r="O96" s="128" t="s">
        <v>499</v>
      </c>
      <c r="P96" s="128">
        <v>1</v>
      </c>
      <c r="Q96" s="128">
        <v>1.0455779999999999</v>
      </c>
      <c r="R96" s="128">
        <v>1.0802909999999999</v>
      </c>
      <c r="S96" s="128">
        <v>1.1277219999999999</v>
      </c>
      <c r="T96" s="128">
        <v>1.211068</v>
      </c>
      <c r="U96" s="128">
        <v>1.337208</v>
      </c>
      <c r="V96" s="128">
        <v>1.4839249999999999</v>
      </c>
      <c r="W96" s="128">
        <v>1.6500410000000001</v>
      </c>
      <c r="X96" s="128">
        <v>1.8347530000000001</v>
      </c>
      <c r="Y96" s="128">
        <v>2.0401419999999999</v>
      </c>
    </row>
    <row r="97" spans="3:25">
      <c r="C97" s="128" t="s">
        <v>503</v>
      </c>
      <c r="D97" s="128">
        <v>5305.3209999999999</v>
      </c>
      <c r="E97" s="128">
        <v>5547.1247039999998</v>
      </c>
      <c r="F97" s="128">
        <v>5731.2889999999998</v>
      </c>
      <c r="G97" s="128">
        <v>5982.9290000000001</v>
      </c>
      <c r="H97" s="128">
        <v>6425.1040000000003</v>
      </c>
      <c r="I97" s="128">
        <v>7094.3190000000004</v>
      </c>
      <c r="J97" s="128">
        <v>7872.6989999999996</v>
      </c>
      <c r="K97" s="128">
        <v>8753.9989999999998</v>
      </c>
      <c r="L97" s="128">
        <v>9733.9539999999997</v>
      </c>
      <c r="M97" s="128">
        <v>10823.61</v>
      </c>
      <c r="N97" t="s">
        <v>683</v>
      </c>
      <c r="O97" s="128" t="s">
        <v>503</v>
      </c>
      <c r="P97" s="128">
        <v>1</v>
      </c>
      <c r="Q97" s="128">
        <v>1.0455779999999999</v>
      </c>
      <c r="R97" s="128">
        <v>1.0802909999999999</v>
      </c>
      <c r="S97" s="128">
        <v>1.1277219999999999</v>
      </c>
      <c r="T97" s="128">
        <v>1.211068</v>
      </c>
      <c r="U97" s="128">
        <v>1.337208</v>
      </c>
      <c r="V97" s="128">
        <v>1.4839249999999999</v>
      </c>
      <c r="W97" s="128">
        <v>1.6500410000000001</v>
      </c>
      <c r="X97" s="128">
        <v>1.8347530000000001</v>
      </c>
      <c r="Y97" s="128">
        <v>2.0401419999999999</v>
      </c>
    </row>
    <row r="98" spans="3:25">
      <c r="C98" s="128" t="s">
        <v>699</v>
      </c>
      <c r="D98" s="128">
        <v>354.29419999999999</v>
      </c>
      <c r="E98" s="128">
        <v>370.44201670000001</v>
      </c>
      <c r="F98" s="128">
        <v>382.7407</v>
      </c>
      <c r="G98" s="128">
        <v>399.54539999999997</v>
      </c>
      <c r="H98" s="128">
        <v>429.07429999999999</v>
      </c>
      <c r="I98" s="128">
        <v>473.76510000000002</v>
      </c>
      <c r="J98" s="128">
        <v>525.74599999999998</v>
      </c>
      <c r="K98" s="128">
        <v>584.6</v>
      </c>
      <c r="L98" s="128">
        <v>650.04229999999995</v>
      </c>
      <c r="M98" s="128">
        <v>722.81039999999996</v>
      </c>
      <c r="N98" t="s">
        <v>684</v>
      </c>
      <c r="O98" s="128" t="s">
        <v>699</v>
      </c>
      <c r="P98" s="128">
        <v>1</v>
      </c>
      <c r="Q98" s="128">
        <v>1.0455779999999999</v>
      </c>
      <c r="R98" s="128">
        <v>1.0802909999999999</v>
      </c>
      <c r="S98" s="128">
        <v>1.1277219999999999</v>
      </c>
      <c r="T98" s="128">
        <v>1.211068</v>
      </c>
      <c r="U98" s="128">
        <v>1.337208</v>
      </c>
      <c r="V98" s="128">
        <v>1.4839249999999999</v>
      </c>
      <c r="W98" s="128">
        <v>1.6500410000000001</v>
      </c>
      <c r="X98" s="128">
        <v>1.8347530000000001</v>
      </c>
      <c r="Y98" s="128">
        <v>2.0401419999999999</v>
      </c>
    </row>
    <row r="99" spans="3:25">
      <c r="C99" s="129" t="s">
        <v>315</v>
      </c>
      <c r="D99" s="128">
        <v>22071.75</v>
      </c>
      <c r="E99" s="128">
        <v>23077.7209</v>
      </c>
      <c r="F99" s="128">
        <v>23843.9</v>
      </c>
      <c r="G99" s="128">
        <v>24890.799999999999</v>
      </c>
      <c r="H99" s="128">
        <v>26730.38</v>
      </c>
      <c r="I99" s="128">
        <v>29514.52</v>
      </c>
      <c r="J99" s="128">
        <v>32752.82</v>
      </c>
      <c r="K99" s="128">
        <v>36419.29</v>
      </c>
      <c r="L99" s="128">
        <v>40496.199999999997</v>
      </c>
      <c r="M99" s="128">
        <v>45029.5</v>
      </c>
      <c r="O99" s="129" t="s">
        <v>315</v>
      </c>
      <c r="P99" s="128">
        <v>1</v>
      </c>
      <c r="Q99" s="128">
        <v>1.0455779999999999</v>
      </c>
      <c r="R99" s="128">
        <v>1.0802909999999999</v>
      </c>
      <c r="S99" s="128">
        <v>1.1277219999999999</v>
      </c>
      <c r="T99" s="128">
        <v>1.211068</v>
      </c>
      <c r="U99" s="128">
        <v>1.337208</v>
      </c>
      <c r="V99" s="128">
        <v>1.4839249999999999</v>
      </c>
      <c r="W99" s="128">
        <v>1.6500410000000001</v>
      </c>
      <c r="X99" s="128">
        <v>1.8347530000000001</v>
      </c>
      <c r="Y99" s="128">
        <v>2.0401419999999999</v>
      </c>
    </row>
    <row r="100" spans="3:25">
      <c r="C100" s="126" t="s">
        <v>340</v>
      </c>
      <c r="D100" s="130">
        <v>2018</v>
      </c>
      <c r="E100" s="127">
        <v>2020</v>
      </c>
      <c r="F100" s="127">
        <v>2025</v>
      </c>
      <c r="G100" s="127">
        <v>2030</v>
      </c>
      <c r="H100" s="127">
        <v>2035</v>
      </c>
      <c r="I100" s="127">
        <v>2040</v>
      </c>
      <c r="J100" s="127">
        <v>2045</v>
      </c>
      <c r="K100" s="127">
        <v>2050</v>
      </c>
      <c r="L100" s="127">
        <v>2055</v>
      </c>
      <c r="M100" s="127">
        <v>2060</v>
      </c>
      <c r="O100" s="126" t="s">
        <v>340</v>
      </c>
      <c r="P100" s="128">
        <v>1</v>
      </c>
      <c r="Q100" s="128">
        <v>1.000991</v>
      </c>
      <c r="R100" s="128">
        <v>1.0034689999999999</v>
      </c>
      <c r="S100" s="128">
        <v>1.005946</v>
      </c>
      <c r="T100" s="128">
        <v>1.008424</v>
      </c>
      <c r="U100" s="128">
        <v>1.010902</v>
      </c>
      <c r="V100" s="128">
        <v>1.0133799999999999</v>
      </c>
      <c r="W100" s="128">
        <v>1.015857</v>
      </c>
      <c r="X100" s="128">
        <v>1.018335</v>
      </c>
      <c r="Y100" s="128">
        <v>1.020813</v>
      </c>
    </row>
    <row r="101" spans="3:25">
      <c r="C101" s="128" t="s">
        <v>693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28">
        <v>0</v>
      </c>
      <c r="J101" s="128">
        <v>0</v>
      </c>
      <c r="K101" s="128">
        <v>0</v>
      </c>
      <c r="L101" s="128">
        <v>0</v>
      </c>
      <c r="M101" s="128">
        <v>0</v>
      </c>
      <c r="O101" s="128" t="s">
        <v>693</v>
      </c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3:25">
      <c r="C102" s="128" t="s">
        <v>694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O102" s="128" t="s">
        <v>694</v>
      </c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</row>
    <row r="103" spans="3:25">
      <c r="C103" s="128" t="s">
        <v>695</v>
      </c>
      <c r="D103" s="128">
        <v>344.91320000000002</v>
      </c>
      <c r="E103" s="128">
        <v>366.12535439999999</v>
      </c>
      <c r="F103" s="128">
        <v>384.4316</v>
      </c>
      <c r="G103" s="128">
        <v>408.45859999999999</v>
      </c>
      <c r="H103" s="128">
        <v>444.19869999999997</v>
      </c>
      <c r="I103" s="128">
        <v>494.17110000000002</v>
      </c>
      <c r="J103" s="128">
        <v>549.76530000000002</v>
      </c>
      <c r="K103" s="128">
        <v>611.61389999999994</v>
      </c>
      <c r="L103" s="128">
        <v>680.42049999999995</v>
      </c>
      <c r="M103" s="128">
        <v>756.96780000000001</v>
      </c>
      <c r="N103" t="s">
        <v>685</v>
      </c>
      <c r="O103" s="128" t="s">
        <v>695</v>
      </c>
      <c r="P103" s="128">
        <v>1</v>
      </c>
      <c r="Q103" s="128">
        <v>1.0615000000000001</v>
      </c>
      <c r="R103" s="128">
        <v>1.1145750000000001</v>
      </c>
      <c r="S103" s="128">
        <v>1.1842360000000001</v>
      </c>
      <c r="T103" s="128">
        <v>1.287857</v>
      </c>
      <c r="U103" s="128">
        <v>1.4327399999999999</v>
      </c>
      <c r="V103" s="128">
        <v>1.5939239999999999</v>
      </c>
      <c r="W103" s="128">
        <v>1.7732399999999999</v>
      </c>
      <c r="X103" s="128">
        <v>1.9727300000000001</v>
      </c>
      <c r="Y103" s="128">
        <v>2.1946620000000001</v>
      </c>
    </row>
    <row r="104" spans="3:25">
      <c r="C104" s="128" t="s">
        <v>696</v>
      </c>
      <c r="D104" s="128">
        <v>871.13689999999997</v>
      </c>
      <c r="E104" s="128">
        <v>924.71177260000002</v>
      </c>
      <c r="F104" s="128">
        <v>970.94740000000002</v>
      </c>
      <c r="G104" s="128">
        <v>1031.6320000000001</v>
      </c>
      <c r="H104" s="128">
        <v>1121.8989999999999</v>
      </c>
      <c r="I104" s="128">
        <v>1248.1130000000001</v>
      </c>
      <c r="J104" s="128">
        <v>1388.5260000000001</v>
      </c>
      <c r="K104" s="128">
        <v>1544.7349999999999</v>
      </c>
      <c r="L104" s="128">
        <v>1718.518</v>
      </c>
      <c r="M104" s="128">
        <v>1911.8510000000001</v>
      </c>
      <c r="N104" t="s">
        <v>686</v>
      </c>
      <c r="O104" s="128" t="s">
        <v>696</v>
      </c>
      <c r="P104" s="128">
        <v>1</v>
      </c>
      <c r="Q104" s="128">
        <v>1.0615000000000001</v>
      </c>
      <c r="R104" s="128">
        <v>1.1145750000000001</v>
      </c>
      <c r="S104" s="128">
        <v>1.1842360000000001</v>
      </c>
      <c r="T104" s="128">
        <v>1.287857</v>
      </c>
      <c r="U104" s="128">
        <v>1.4327399999999999</v>
      </c>
      <c r="V104" s="128">
        <v>1.5939239999999999</v>
      </c>
      <c r="W104" s="128">
        <v>1.7732399999999999</v>
      </c>
      <c r="X104" s="128">
        <v>1.9727300000000001</v>
      </c>
      <c r="Y104" s="128">
        <v>2.1946620000000001</v>
      </c>
    </row>
    <row r="105" spans="3:25">
      <c r="C105" s="128" t="s">
        <v>697</v>
      </c>
      <c r="D105" s="128">
        <v>2257.6120000000001</v>
      </c>
      <c r="E105" s="128">
        <v>2396.455387</v>
      </c>
      <c r="F105" s="128">
        <v>2516.2779999999998</v>
      </c>
      <c r="G105" s="128">
        <v>2673.5459999999998</v>
      </c>
      <c r="H105" s="128">
        <v>2907.4810000000002</v>
      </c>
      <c r="I105" s="128">
        <v>3234.5720000000001</v>
      </c>
      <c r="J105" s="128">
        <v>3598.462</v>
      </c>
      <c r="K105" s="128">
        <v>4003.2890000000002</v>
      </c>
      <c r="L105" s="128">
        <v>4453.6589999999997</v>
      </c>
      <c r="M105" s="128">
        <v>4954.6949999999997</v>
      </c>
      <c r="N105" t="s">
        <v>687</v>
      </c>
      <c r="O105" s="128" t="s">
        <v>697</v>
      </c>
      <c r="P105" s="128">
        <v>1</v>
      </c>
      <c r="Q105" s="128">
        <v>1.0615000000000001</v>
      </c>
      <c r="R105" s="128">
        <v>1.1145750000000001</v>
      </c>
      <c r="S105" s="128">
        <v>1.1842360000000001</v>
      </c>
      <c r="T105" s="128">
        <v>1.287857</v>
      </c>
      <c r="U105" s="128">
        <v>1.4327399999999999</v>
      </c>
      <c r="V105" s="128">
        <v>1.5939239999999999</v>
      </c>
      <c r="W105" s="128">
        <v>1.7732399999999999</v>
      </c>
      <c r="X105" s="128">
        <v>1.9727300000000001</v>
      </c>
      <c r="Y105" s="128">
        <v>2.1946620000000001</v>
      </c>
    </row>
    <row r="106" spans="3:25">
      <c r="C106" s="128" t="s">
        <v>698</v>
      </c>
      <c r="D106" s="128">
        <v>2499.1689999999999</v>
      </c>
      <c r="E106" s="128">
        <v>2652.8683970000002</v>
      </c>
      <c r="F106" s="128">
        <v>2785.5120000000002</v>
      </c>
      <c r="G106" s="128">
        <v>2959.6060000000002</v>
      </c>
      <c r="H106" s="128">
        <v>3218.5720000000001</v>
      </c>
      <c r="I106" s="128">
        <v>3580.6610000000001</v>
      </c>
      <c r="J106" s="128">
        <v>3983.4859999999999</v>
      </c>
      <c r="K106" s="128">
        <v>4431.6279999999997</v>
      </c>
      <c r="L106" s="128">
        <v>4930.1859999999997</v>
      </c>
      <c r="M106" s="128">
        <v>5484.8320000000003</v>
      </c>
      <c r="N106" t="s">
        <v>688</v>
      </c>
      <c r="O106" s="128" t="s">
        <v>698</v>
      </c>
      <c r="P106" s="128">
        <v>1</v>
      </c>
      <c r="Q106" s="128">
        <v>1.0615000000000001</v>
      </c>
      <c r="R106" s="128">
        <v>1.1145750000000001</v>
      </c>
      <c r="S106" s="128">
        <v>1.1842360000000001</v>
      </c>
      <c r="T106" s="128">
        <v>1.287857</v>
      </c>
      <c r="U106" s="128">
        <v>1.4327399999999999</v>
      </c>
      <c r="V106" s="128">
        <v>1.5939239999999999</v>
      </c>
      <c r="W106" s="128">
        <v>1.7732399999999999</v>
      </c>
      <c r="X106" s="128">
        <v>1.9727300000000001</v>
      </c>
      <c r="Y106" s="128">
        <v>2.1946620000000001</v>
      </c>
    </row>
    <row r="107" spans="3:25">
      <c r="C107" s="128" t="s">
        <v>498</v>
      </c>
      <c r="D107" s="128">
        <v>966.46559999999999</v>
      </c>
      <c r="E107" s="128">
        <v>1025.9032769999999</v>
      </c>
      <c r="F107" s="128">
        <v>1077.1980000000001</v>
      </c>
      <c r="G107" s="128">
        <v>1144.5229999999999</v>
      </c>
      <c r="H107" s="128">
        <v>1244.6690000000001</v>
      </c>
      <c r="I107" s="128">
        <v>1384.694</v>
      </c>
      <c r="J107" s="128">
        <v>1540.473</v>
      </c>
      <c r="K107" s="128">
        <v>1713.7760000000001</v>
      </c>
      <c r="L107" s="128">
        <v>1906.575</v>
      </c>
      <c r="M107" s="128">
        <v>2121.0650000000001</v>
      </c>
      <c r="N107" t="s">
        <v>689</v>
      </c>
      <c r="O107" s="128" t="s">
        <v>498</v>
      </c>
      <c r="P107" s="128">
        <v>1</v>
      </c>
      <c r="Q107" s="128">
        <v>1.0615000000000001</v>
      </c>
      <c r="R107" s="128">
        <v>1.1145750000000001</v>
      </c>
      <c r="S107" s="128">
        <v>1.1842360000000001</v>
      </c>
      <c r="T107" s="128">
        <v>1.287857</v>
      </c>
      <c r="U107" s="128">
        <v>1.4327399999999999</v>
      </c>
      <c r="V107" s="128">
        <v>1.5939239999999999</v>
      </c>
      <c r="W107" s="128">
        <v>1.7732399999999999</v>
      </c>
      <c r="X107" s="128">
        <v>1.9727300000000001</v>
      </c>
      <c r="Y107" s="128">
        <v>2.1946620000000001</v>
      </c>
    </row>
    <row r="108" spans="3:25">
      <c r="C108" s="128" t="s">
        <v>499</v>
      </c>
      <c r="D108" s="128">
        <v>374.38810000000001</v>
      </c>
      <c r="E108" s="128">
        <v>397.41295539999999</v>
      </c>
      <c r="F108" s="128">
        <v>417.28359999999998</v>
      </c>
      <c r="G108" s="128">
        <v>443.36380000000003</v>
      </c>
      <c r="H108" s="128">
        <v>482.15820000000002</v>
      </c>
      <c r="I108" s="128">
        <v>536.40099999999995</v>
      </c>
      <c r="J108" s="128">
        <v>596.74609999999996</v>
      </c>
      <c r="K108" s="128">
        <v>663.88</v>
      </c>
      <c r="L108" s="128">
        <v>738.56650000000002</v>
      </c>
      <c r="M108" s="128">
        <v>821.65520000000004</v>
      </c>
      <c r="N108" t="s">
        <v>690</v>
      </c>
      <c r="O108" s="128" t="s">
        <v>499</v>
      </c>
      <c r="P108" s="128">
        <v>1</v>
      </c>
      <c r="Q108" s="128">
        <v>1.0615000000000001</v>
      </c>
      <c r="R108" s="128">
        <v>1.1145750000000001</v>
      </c>
      <c r="S108" s="128">
        <v>1.1842360000000001</v>
      </c>
      <c r="T108" s="128">
        <v>1.287857</v>
      </c>
      <c r="U108" s="128">
        <v>1.4327399999999999</v>
      </c>
      <c r="V108" s="128">
        <v>1.5939239999999999</v>
      </c>
      <c r="W108" s="128">
        <v>1.7732399999999999</v>
      </c>
      <c r="X108" s="128">
        <v>1.9727300000000001</v>
      </c>
      <c r="Y108" s="128">
        <v>2.1946620000000001</v>
      </c>
    </row>
    <row r="109" spans="3:25">
      <c r="C109" s="128" t="s">
        <v>503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O109" s="128" t="s">
        <v>503</v>
      </c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</row>
    <row r="110" spans="3:25">
      <c r="C110" s="128" t="s">
        <v>699</v>
      </c>
      <c r="D110" s="128">
        <v>378.40019999999998</v>
      </c>
      <c r="E110" s="128">
        <v>401.67182609999998</v>
      </c>
      <c r="F110" s="128">
        <v>421.75540000000001</v>
      </c>
      <c r="G110" s="128">
        <v>448.11509999999998</v>
      </c>
      <c r="H110" s="128">
        <v>487.3252</v>
      </c>
      <c r="I110" s="128">
        <v>542.14930000000004</v>
      </c>
      <c r="J110" s="128">
        <v>603.14110000000005</v>
      </c>
      <c r="K110" s="128">
        <v>670.99450000000002</v>
      </c>
      <c r="L110" s="128">
        <v>746.48130000000003</v>
      </c>
      <c r="M110" s="128">
        <v>830.46050000000002</v>
      </c>
      <c r="N110" t="s">
        <v>691</v>
      </c>
      <c r="O110" s="128" t="s">
        <v>699</v>
      </c>
      <c r="P110" s="128">
        <v>1</v>
      </c>
      <c r="Q110" s="128">
        <v>1.0615000000000001</v>
      </c>
      <c r="R110" s="128">
        <v>1.1145750000000001</v>
      </c>
      <c r="S110" s="128">
        <v>1.1842360000000001</v>
      </c>
      <c r="T110" s="128">
        <v>1.287857</v>
      </c>
      <c r="U110" s="128">
        <v>1.4327399999999999</v>
      </c>
      <c r="V110" s="128">
        <v>1.5939239999999999</v>
      </c>
      <c r="W110" s="128">
        <v>1.7732399999999999</v>
      </c>
      <c r="X110" s="128">
        <v>1.9727300000000001</v>
      </c>
      <c r="Y110" s="128">
        <v>2.1946620000000001</v>
      </c>
    </row>
    <row r="111" spans="3:25">
      <c r="C111" s="129" t="s">
        <v>315</v>
      </c>
      <c r="D111" s="128">
        <v>7692.0860000000002</v>
      </c>
      <c r="E111" s="128">
        <v>8165.1489689999999</v>
      </c>
      <c r="F111" s="128">
        <v>8573.4060000000009</v>
      </c>
      <c r="G111" s="128">
        <v>9109.2440000000006</v>
      </c>
      <c r="H111" s="128">
        <v>9906.3029999999999</v>
      </c>
      <c r="I111" s="128">
        <v>11020.76</v>
      </c>
      <c r="J111" s="128">
        <v>12260.6</v>
      </c>
      <c r="K111" s="128">
        <v>13639.92</v>
      </c>
      <c r="L111" s="128">
        <v>15174.41</v>
      </c>
      <c r="M111" s="128">
        <v>16881.53</v>
      </c>
      <c r="O111" s="129" t="s">
        <v>315</v>
      </c>
      <c r="P111" s="128">
        <v>1</v>
      </c>
      <c r="Q111" s="128">
        <v>1.0615000000000001</v>
      </c>
      <c r="R111" s="128">
        <v>1.1145750000000001</v>
      </c>
      <c r="S111" s="128">
        <v>1.1842360000000001</v>
      </c>
      <c r="T111" s="128">
        <v>1.287857</v>
      </c>
      <c r="U111" s="128">
        <v>1.4327399999999999</v>
      </c>
      <c r="V111" s="128">
        <v>1.5939239999999999</v>
      </c>
      <c r="W111" s="128">
        <v>1.7732399999999999</v>
      </c>
      <c r="X111" s="128">
        <v>1.9727300000000001</v>
      </c>
      <c r="Y111" s="128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H1" zoomScaleNormal="100" workbookViewId="0">
      <selection activeCell="R30" sqref="R30"/>
    </sheetView>
  </sheetViews>
  <sheetFormatPr defaultRowHeight="15"/>
  <cols>
    <col min="5" max="5" width="13.285156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547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748</v>
      </c>
      <c r="F6">
        <v>17.788706422804264</v>
      </c>
      <c r="G6">
        <v>18.566836219468307</v>
      </c>
      <c r="H6">
        <v>18.721459863227739</v>
      </c>
      <c r="I6">
        <v>18.795876431295479</v>
      </c>
      <c r="J6">
        <v>19.116236767707896</v>
      </c>
      <c r="K6">
        <v>19.368545100211186</v>
      </c>
      <c r="L6">
        <v>19.554851187959237</v>
      </c>
      <c r="M6">
        <v>19.677204790105939</v>
      </c>
      <c r="N6">
        <v>19.74419781377134</v>
      </c>
      <c r="O6">
        <v>19.776994022219359</v>
      </c>
      <c r="S6" t="s">
        <v>158</v>
      </c>
      <c r="T6" t="s">
        <v>748</v>
      </c>
      <c r="U6">
        <v>10.134853744543925</v>
      </c>
      <c r="V6">
        <v>10.578181746930428</v>
      </c>
      <c r="W6">
        <v>10.666276292857692</v>
      </c>
      <c r="X6">
        <v>10.708674037562195</v>
      </c>
      <c r="Y6">
        <v>10.891194625508406</v>
      </c>
      <c r="Z6">
        <v>11.034943585532419</v>
      </c>
      <c r="AA6">
        <v>11.141088737752375</v>
      </c>
      <c r="AB6">
        <v>11.210797902286412</v>
      </c>
      <c r="AC6">
        <v>11.24896619179639</v>
      </c>
      <c r="AD6">
        <v>11.267651349002094</v>
      </c>
    </row>
    <row r="7" spans="3:30">
      <c r="D7" t="s">
        <v>158</v>
      </c>
      <c r="E7" t="s">
        <v>749</v>
      </c>
      <c r="F7">
        <v>13.835685770952232</v>
      </c>
      <c r="G7">
        <v>14.440898938215321</v>
      </c>
      <c r="H7">
        <v>14.561161991467618</v>
      </c>
      <c r="I7">
        <v>14.619041649913047</v>
      </c>
      <c r="J7">
        <v>14.868211254645894</v>
      </c>
      <c r="K7">
        <v>15.064451426524458</v>
      </c>
      <c r="L7">
        <v>15.209356425574477</v>
      </c>
      <c r="M7">
        <v>15.304520511821673</v>
      </c>
      <c r="N7">
        <v>15.356626291873914</v>
      </c>
      <c r="O7">
        <v>15.382134500496868</v>
      </c>
      <c r="S7" t="s">
        <v>158</v>
      </c>
      <c r="T7" t="s">
        <v>749</v>
      </c>
      <c r="U7">
        <v>3.3244062910980494</v>
      </c>
      <c r="V7">
        <v>3.469825498646756</v>
      </c>
      <c r="W7">
        <v>3.4987220244451356</v>
      </c>
      <c r="X7">
        <v>3.5126292137126569</v>
      </c>
      <c r="Y7">
        <v>3.5724991048938644</v>
      </c>
      <c r="Z7">
        <v>3.6196512354611059</v>
      </c>
      <c r="AA7">
        <v>3.6544686704931162</v>
      </c>
      <c r="AB7">
        <v>3.6773344750686285</v>
      </c>
      <c r="AC7">
        <v>3.6898543303093354</v>
      </c>
      <c r="AD7">
        <v>3.6959833831531652</v>
      </c>
    </row>
    <row r="8" spans="3:30">
      <c r="D8" t="s">
        <v>158</v>
      </c>
      <c r="E8" t="s">
        <v>750</v>
      </c>
      <c r="F8">
        <v>1.759208123495914</v>
      </c>
      <c r="G8">
        <v>1.8361610073588328</v>
      </c>
      <c r="H8">
        <v>1.8514524604707587</v>
      </c>
      <c r="I8">
        <v>1.8588118618772393</v>
      </c>
      <c r="J8">
        <v>1.8904937893242024</v>
      </c>
      <c r="K8">
        <v>1.9154457367910787</v>
      </c>
      <c r="L8">
        <v>1.9338704145182326</v>
      </c>
      <c r="M8">
        <v>1.9459705327460266</v>
      </c>
      <c r="N8">
        <v>1.9525957852319888</v>
      </c>
      <c r="O8">
        <v>1.9558391552078771</v>
      </c>
      <c r="S8" t="s">
        <v>158</v>
      </c>
      <c r="T8" t="s">
        <v>750</v>
      </c>
      <c r="U8">
        <v>0.61069185571072104</v>
      </c>
      <c r="V8">
        <v>0.63740529502519461</v>
      </c>
      <c r="W8">
        <v>0.64271357308093624</v>
      </c>
      <c r="X8">
        <v>0.64526831713982136</v>
      </c>
      <c r="Y8">
        <v>0.65626638769592494</v>
      </c>
      <c r="Z8">
        <v>0.66492821167151117</v>
      </c>
      <c r="AA8">
        <v>0.67132415793948741</v>
      </c>
      <c r="AB8">
        <v>0.67552459537276099</v>
      </c>
      <c r="AC8">
        <v>0.6778244868302673</v>
      </c>
      <c r="AD8">
        <v>0.67895039092477294</v>
      </c>
    </row>
    <row r="9" spans="3:30">
      <c r="D9" t="s">
        <v>158</v>
      </c>
      <c r="E9" t="s">
        <v>751</v>
      </c>
      <c r="F9">
        <v>5.1267755706482792</v>
      </c>
      <c r="G9">
        <v>5.3510356566552435</v>
      </c>
      <c r="H9">
        <v>5.3955988025428088</v>
      </c>
      <c r="I9">
        <v>5.4170459518831384</v>
      </c>
      <c r="J9">
        <v>5.5093750683172802</v>
      </c>
      <c r="K9">
        <v>5.5820913279824929</v>
      </c>
      <c r="L9">
        <v>5.6357854795766356</v>
      </c>
      <c r="M9">
        <v>5.6710482717975692</v>
      </c>
      <c r="N9">
        <v>5.6903559262704846</v>
      </c>
      <c r="O9">
        <v>5.6998079233007823</v>
      </c>
      <c r="S9" t="s">
        <v>158</v>
      </c>
      <c r="T9" t="s">
        <v>751</v>
      </c>
      <c r="U9">
        <v>1.8012995248223687</v>
      </c>
      <c r="V9">
        <v>1.8800936090950862</v>
      </c>
      <c r="W9">
        <v>1.895750930623149</v>
      </c>
      <c r="X9">
        <v>1.9032864155265086</v>
      </c>
      <c r="Y9">
        <v>1.9357263753547207</v>
      </c>
      <c r="Z9">
        <v>1.9612753314533085</v>
      </c>
      <c r="AA9">
        <v>1.9801408441755752</v>
      </c>
      <c r="AB9">
        <v>1.9925304738748222</v>
      </c>
      <c r="AC9">
        <v>1.9993142443653056</v>
      </c>
      <c r="AD9">
        <v>2.0026352162948697</v>
      </c>
    </row>
    <row r="10" spans="3:30">
      <c r="D10" t="s">
        <v>158</v>
      </c>
      <c r="E10" t="s">
        <v>752</v>
      </c>
      <c r="F10">
        <v>0.14902669102885208</v>
      </c>
      <c r="G10">
        <v>0.15554555226763994</v>
      </c>
      <c r="H10">
        <v>0.15684092751509199</v>
      </c>
      <c r="I10">
        <v>0.15746435985656018</v>
      </c>
      <c r="J10">
        <v>0.16014821104493154</v>
      </c>
      <c r="K10">
        <v>0.16226194967315302</v>
      </c>
      <c r="L10">
        <v>0.16382274780628933</v>
      </c>
      <c r="M10">
        <v>0.16484777750940527</v>
      </c>
      <c r="N10">
        <v>0.16540901835523056</v>
      </c>
      <c r="O10">
        <v>0.16568377191555883</v>
      </c>
      <c r="S10" t="s">
        <v>158</v>
      </c>
      <c r="T10" t="s">
        <v>752</v>
      </c>
      <c r="U10">
        <v>5.2360729280407491E-2</v>
      </c>
      <c r="V10">
        <v>5.4651139985927549E-2</v>
      </c>
      <c r="W10">
        <v>5.5106271829626921E-2</v>
      </c>
      <c r="X10">
        <v>5.5325315625277899E-2</v>
      </c>
      <c r="Y10">
        <v>5.626829036713811E-2</v>
      </c>
      <c r="Z10">
        <v>5.7010955290567274E-2</v>
      </c>
      <c r="AA10">
        <v>5.7559343823831391E-2</v>
      </c>
      <c r="AB10">
        <v>5.7919489395196457E-2</v>
      </c>
      <c r="AC10">
        <v>5.8116682124810741E-2</v>
      </c>
      <c r="AD10">
        <v>5.8213217159520672E-2</v>
      </c>
    </row>
    <row r="11" spans="3:30">
      <c r="D11" t="s">
        <v>158</v>
      </c>
      <c r="E11" t="s">
        <v>753</v>
      </c>
      <c r="F11">
        <v>1.0578140733688828</v>
      </c>
      <c r="G11">
        <v>1.1040859399259528</v>
      </c>
      <c r="H11">
        <v>1.1132807100546354</v>
      </c>
      <c r="I11">
        <v>1.1177059274438521</v>
      </c>
      <c r="J11">
        <v>1.1367563105550051</v>
      </c>
      <c r="K11">
        <v>1.151759948178035</v>
      </c>
      <c r="L11">
        <v>1.1628387302372825</v>
      </c>
      <c r="M11">
        <v>1.170114546657089</v>
      </c>
      <c r="N11">
        <v>1.1740983193703174</v>
      </c>
      <c r="O11">
        <v>1.176048561845789</v>
      </c>
      <c r="S11" t="s">
        <v>158</v>
      </c>
      <c r="T11" t="s">
        <v>753</v>
      </c>
      <c r="U11">
        <v>0.37166440415663454</v>
      </c>
      <c r="V11">
        <v>0.38792208700101044</v>
      </c>
      <c r="W11">
        <v>0.3911526819110881</v>
      </c>
      <c r="X11">
        <v>0.39270748802081296</v>
      </c>
      <c r="Y11">
        <v>0.39940086587067752</v>
      </c>
      <c r="Z11">
        <v>0.40467241422471495</v>
      </c>
      <c r="AA11">
        <v>0.4085649592725587</v>
      </c>
      <c r="AB11">
        <v>0.41112132720384209</v>
      </c>
      <c r="AC11">
        <v>0.41252103113011152</v>
      </c>
      <c r="AD11">
        <v>0.41320625145933126</v>
      </c>
    </row>
    <row r="12" spans="3:30">
      <c r="D12" t="s">
        <v>158</v>
      </c>
      <c r="E12" t="s">
        <v>754</v>
      </c>
      <c r="F12">
        <v>0.48234457986160145</v>
      </c>
      <c r="G12">
        <v>0.50344373574898849</v>
      </c>
      <c r="H12">
        <v>0.50763638892528706</v>
      </c>
      <c r="I12">
        <v>0.50965421008699685</v>
      </c>
      <c r="J12">
        <v>0.51834084913755074</v>
      </c>
      <c r="K12">
        <v>0.52518224354500842</v>
      </c>
      <c r="L12">
        <v>0.53023397296729469</v>
      </c>
      <c r="M12">
        <v>0.533551617062334</v>
      </c>
      <c r="N12">
        <v>0.53536814722959336</v>
      </c>
      <c r="O12">
        <v>0.53625742343714455</v>
      </c>
      <c r="S12" t="s">
        <v>158</v>
      </c>
      <c r="T12" t="s">
        <v>754</v>
      </c>
      <c r="U12">
        <v>0.16947241995137349</v>
      </c>
      <c r="V12">
        <v>0.17688563688477976</v>
      </c>
      <c r="W12">
        <v>0.17835873124401982</v>
      </c>
      <c r="X12">
        <v>0.17906769543597187</v>
      </c>
      <c r="Y12">
        <v>0.18211975780508541</v>
      </c>
      <c r="Z12">
        <v>0.18452349097527326</v>
      </c>
      <c r="AA12">
        <v>0.18629842293445492</v>
      </c>
      <c r="AB12">
        <v>0.18746408167054979</v>
      </c>
      <c r="AC12">
        <v>0.1881023219995869</v>
      </c>
      <c r="AD12">
        <v>0.18841477039683457</v>
      </c>
    </row>
    <row r="13" spans="3:30">
      <c r="D13" t="s">
        <v>158</v>
      </c>
      <c r="E13" t="s">
        <v>755</v>
      </c>
      <c r="F13">
        <v>0.1601931465528143</v>
      </c>
      <c r="G13">
        <v>0.16720046105851202</v>
      </c>
      <c r="H13">
        <v>0.16859289777856104</v>
      </c>
      <c r="I13">
        <v>0.16926304342665333</v>
      </c>
      <c r="J13">
        <v>0.17214799352368987</v>
      </c>
      <c r="K13">
        <v>0.1744201129642233</v>
      </c>
      <c r="L13">
        <v>0.17609786050296761</v>
      </c>
      <c r="M13">
        <v>0.17719969489463672</v>
      </c>
      <c r="N13">
        <v>0.17780298908607328</v>
      </c>
      <c r="O13">
        <v>0.1780983297196988</v>
      </c>
      <c r="S13" t="s">
        <v>158</v>
      </c>
      <c r="T13" t="s">
        <v>755</v>
      </c>
      <c r="U13">
        <v>5.6284078518556387E-2</v>
      </c>
      <c r="V13">
        <v>5.8746107939477203E-2</v>
      </c>
      <c r="W13">
        <v>5.9235342462737678E-2</v>
      </c>
      <c r="X13">
        <v>5.9470799041797119E-2</v>
      </c>
      <c r="Y13">
        <v>6.0484430156972122E-2</v>
      </c>
      <c r="Z13">
        <v>6.1282742392835224E-2</v>
      </c>
      <c r="AA13">
        <v>6.1872221257799433E-2</v>
      </c>
      <c r="AB13">
        <v>6.2259352260277775E-2</v>
      </c>
      <c r="AC13">
        <v>6.2471320489701429E-2</v>
      </c>
      <c r="AD13">
        <v>6.2575088820434735E-2</v>
      </c>
    </row>
    <row r="14" spans="3:30">
      <c r="D14" t="s">
        <v>158</v>
      </c>
      <c r="E14" t="s">
        <v>756</v>
      </c>
      <c r="F14">
        <v>2.3600935354279646</v>
      </c>
      <c r="G14">
        <v>2.4633308962107834</v>
      </c>
      <c r="H14">
        <v>2.4838453874496254</v>
      </c>
      <c r="I14">
        <v>2.4937185090274969</v>
      </c>
      <c r="J14">
        <v>2.5362219008427229</v>
      </c>
      <c r="K14">
        <v>2.5696965813688042</v>
      </c>
      <c r="L14">
        <v>2.5944144997409557</v>
      </c>
      <c r="M14">
        <v>2.6106476050943939</v>
      </c>
      <c r="N14">
        <v>2.6195358175542269</v>
      </c>
      <c r="O14">
        <v>2.6238870119415534</v>
      </c>
      <c r="S14" t="s">
        <v>158</v>
      </c>
      <c r="T14" t="s">
        <v>756</v>
      </c>
      <c r="U14">
        <v>0.17489952708425854</v>
      </c>
      <c r="V14">
        <v>0.18255014148038151</v>
      </c>
      <c r="W14">
        <v>0.18407040953848497</v>
      </c>
      <c r="X14">
        <v>0.18480207727490885</v>
      </c>
      <c r="Y14">
        <v>0.18795187749103123</v>
      </c>
      <c r="Z14">
        <v>0.19043258671099295</v>
      </c>
      <c r="AA14">
        <v>0.19226435827805194</v>
      </c>
      <c r="AB14">
        <v>0.19346734553546602</v>
      </c>
      <c r="AC14">
        <v>0.19412602458039097</v>
      </c>
      <c r="AD14">
        <v>0.19444847868196419</v>
      </c>
    </row>
    <row r="15" spans="3:30">
      <c r="D15" t="s">
        <v>158</v>
      </c>
      <c r="E15" t="s">
        <v>757</v>
      </c>
      <c r="F15">
        <v>1.8623025737266132</v>
      </c>
      <c r="G15">
        <v>1.9437651089204662</v>
      </c>
      <c r="H15">
        <v>1.9599526833785521</v>
      </c>
      <c r="I15">
        <v>1.9677433660142944</v>
      </c>
      <c r="J15">
        <v>2.0012819418297876</v>
      </c>
      <c r="K15">
        <v>2.0276961422682858</v>
      </c>
      <c r="L15">
        <v>2.0472005569495773</v>
      </c>
      <c r="M15">
        <v>2.0600097754934517</v>
      </c>
      <c r="N15">
        <v>2.0670232860561906</v>
      </c>
      <c r="O15">
        <v>2.0704567264621168</v>
      </c>
      <c r="S15" t="s">
        <v>158</v>
      </c>
      <c r="T15" t="s">
        <v>757</v>
      </c>
      <c r="U15">
        <v>0.65432252590394524</v>
      </c>
      <c r="V15">
        <v>0.68294449772881249</v>
      </c>
      <c r="W15">
        <v>0.68863202388976175</v>
      </c>
      <c r="X15">
        <v>0.69136929076177922</v>
      </c>
      <c r="Y15">
        <v>0.70315311469695241</v>
      </c>
      <c r="Z15">
        <v>0.71243377971588406</v>
      </c>
      <c r="AA15">
        <v>0.71928668217147318</v>
      </c>
      <c r="AB15">
        <v>0.72378721841661831</v>
      </c>
      <c r="AC15">
        <v>0.7262514248305536</v>
      </c>
      <c r="AD15">
        <v>0.72745776875696</v>
      </c>
    </row>
    <row r="16" spans="3:30">
      <c r="D16" t="s">
        <v>158</v>
      </c>
      <c r="E16" t="s">
        <v>758</v>
      </c>
      <c r="F16">
        <v>0.14768862255953705</v>
      </c>
      <c r="G16">
        <v>0.15414895278875043</v>
      </c>
      <c r="H16">
        <v>0.15543269722857617</v>
      </c>
      <c r="I16">
        <v>0.15605053194754387</v>
      </c>
      <c r="J16">
        <v>0.15871028559589273</v>
      </c>
      <c r="K16">
        <v>0.16080504556337044</v>
      </c>
      <c r="L16">
        <v>0.16235182973193107</v>
      </c>
      <c r="M16">
        <v>0.16336765598352845</v>
      </c>
      <c r="N16">
        <v>0.16392385760668629</v>
      </c>
      <c r="O16">
        <v>0.16419614423257908</v>
      </c>
      <c r="S16" t="s">
        <v>158</v>
      </c>
      <c r="T16" t="s">
        <v>758</v>
      </c>
      <c r="U16">
        <v>5.1890597115513006E-2</v>
      </c>
      <c r="V16">
        <v>5.416044287172312E-2</v>
      </c>
      <c r="W16">
        <v>5.4611488215445675E-2</v>
      </c>
      <c r="X16">
        <v>5.4828565278866766E-2</v>
      </c>
      <c r="Y16">
        <v>5.5763073317475813E-2</v>
      </c>
      <c r="Z16">
        <v>5.6499070062805828E-2</v>
      </c>
      <c r="AA16">
        <v>5.7042534770678464E-2</v>
      </c>
      <c r="AB16">
        <v>5.73994466969154E-2</v>
      </c>
      <c r="AC16">
        <v>5.7594868888835707E-2</v>
      </c>
      <c r="AD16">
        <v>5.7690537162798032E-2</v>
      </c>
    </row>
    <row r="17" spans="4:30">
      <c r="D17" t="s">
        <v>158</v>
      </c>
      <c r="E17" t="s">
        <v>759</v>
      </c>
      <c r="F17">
        <v>3.7042487809168515E-5</v>
      </c>
      <c r="G17">
        <v>3.866283404580817E-5</v>
      </c>
      <c r="H17">
        <v>3.898481611144198E-5</v>
      </c>
      <c r="I17">
        <v>3.913977818400256E-5</v>
      </c>
      <c r="J17">
        <v>3.980688368195408E-5</v>
      </c>
      <c r="K17">
        <v>4.0332280420129675E-5</v>
      </c>
      <c r="L17">
        <v>4.0720236734667198E-5</v>
      </c>
      <c r="M17">
        <v>4.0975020961704465E-5</v>
      </c>
      <c r="N17">
        <v>4.1114524543552535E-5</v>
      </c>
      <c r="O17">
        <v>4.1182818050834503E-5</v>
      </c>
      <c r="S17" t="s">
        <v>158</v>
      </c>
      <c r="T17" t="s">
        <v>759</v>
      </c>
      <c r="U17">
        <v>1.3014928149167314E-5</v>
      </c>
      <c r="V17">
        <v>1.3584238989067735E-5</v>
      </c>
      <c r="W17">
        <v>1.3697367822939071E-5</v>
      </c>
      <c r="X17">
        <v>1.3751813956541437E-5</v>
      </c>
      <c r="Y17">
        <v>1.3986202374740621E-5</v>
      </c>
      <c r="Z17">
        <v>1.4170801228694209E-5</v>
      </c>
      <c r="AA17">
        <v>1.4307110204072258E-5</v>
      </c>
      <c r="AB17">
        <v>1.4396628986544808E-5</v>
      </c>
      <c r="AC17">
        <v>1.4445643758545482E-5</v>
      </c>
      <c r="AD17">
        <v>1.4469638774617526E-5</v>
      </c>
    </row>
    <row r="18" spans="4:30">
      <c r="D18" t="s">
        <v>158</v>
      </c>
      <c r="E18" t="s">
        <v>760</v>
      </c>
      <c r="F18">
        <v>8.7480000000000016E-2</v>
      </c>
      <c r="G18">
        <v>8.7063428571428583E-2</v>
      </c>
      <c r="H18">
        <v>8.6022000000000015E-2</v>
      </c>
      <c r="I18">
        <v>8.4980571428571447E-2</v>
      </c>
      <c r="J18">
        <v>8.3939142857142879E-2</v>
      </c>
      <c r="K18">
        <v>8.2897714285714297E-2</v>
      </c>
      <c r="L18">
        <v>8.1856285714285729E-2</v>
      </c>
      <c r="M18">
        <v>8.081485714285716E-2</v>
      </c>
      <c r="N18">
        <v>7.9773428571428578E-2</v>
      </c>
      <c r="O18">
        <v>7.873200000000001E-2</v>
      </c>
      <c r="S18" t="s">
        <v>158</v>
      </c>
      <c r="T18" t="s">
        <v>761</v>
      </c>
      <c r="U18">
        <v>1.3657579118132808</v>
      </c>
      <c r="V18">
        <v>1.5286698819930158</v>
      </c>
      <c r="W18">
        <v>1.5843511890177682</v>
      </c>
      <c r="X18">
        <v>1.6242840827695075</v>
      </c>
      <c r="Y18">
        <v>1.7125072809914228</v>
      </c>
      <c r="Z18">
        <v>1.7873686769985651</v>
      </c>
      <c r="AA18">
        <v>1.8492707347130666</v>
      </c>
      <c r="AB18">
        <v>1.8986159180570592</v>
      </c>
      <c r="AC18">
        <v>1.9370912216374778</v>
      </c>
      <c r="AD18">
        <v>1.9688520854503326</v>
      </c>
    </row>
    <row r="19" spans="4:30">
      <c r="D19" t="s">
        <v>158</v>
      </c>
      <c r="E19" t="s">
        <v>761</v>
      </c>
      <c r="F19">
        <v>2.4343347885822273</v>
      </c>
      <c r="G19">
        <v>2.7247100249654217</v>
      </c>
      <c r="H19">
        <v>2.8239567081379331</v>
      </c>
      <c r="I19">
        <v>2.8951333285534453</v>
      </c>
      <c r="J19">
        <v>3.0523828665088621</v>
      </c>
      <c r="K19">
        <v>3.1858162510389691</v>
      </c>
      <c r="L19">
        <v>3.2961508361626013</v>
      </c>
      <c r="M19">
        <v>3.3841039758985922</v>
      </c>
      <c r="N19">
        <v>3.4526825791758915</v>
      </c>
      <c r="O19">
        <v>3.5092933262389665</v>
      </c>
      <c r="S19" t="s">
        <v>158</v>
      </c>
      <c r="T19" t="s">
        <v>762</v>
      </c>
      <c r="U19">
        <v>0.76271651728403533</v>
      </c>
      <c r="V19">
        <v>0.85369578194331697</v>
      </c>
      <c r="W19">
        <v>0.88479137524312601</v>
      </c>
      <c r="X19">
        <v>0.90709216324073116</v>
      </c>
      <c r="Y19">
        <v>0.95636099039483491</v>
      </c>
      <c r="Z19">
        <v>0.99816783093935046</v>
      </c>
      <c r="AA19">
        <v>1.0327374435070975</v>
      </c>
      <c r="AB19">
        <v>1.0602945867308942</v>
      </c>
      <c r="AC19">
        <v>1.0817813738799735</v>
      </c>
      <c r="AD19">
        <v>1.0995184378381906</v>
      </c>
    </row>
    <row r="20" spans="4:30">
      <c r="D20" t="s">
        <v>158</v>
      </c>
      <c r="E20" t="s">
        <v>762</v>
      </c>
      <c r="F20">
        <v>3.1751365195422769</v>
      </c>
      <c r="G20">
        <v>3.5538769548083606</v>
      </c>
      <c r="H20">
        <v>3.6833257757603919</v>
      </c>
      <c r="I20">
        <v>3.776162425788514</v>
      </c>
      <c r="J20">
        <v>3.9812651721261223</v>
      </c>
      <c r="K20">
        <v>4.1553041802916413</v>
      </c>
      <c r="L20">
        <v>4.2992151050492922</v>
      </c>
      <c r="M20">
        <v>4.4139336011632944</v>
      </c>
      <c r="N20">
        <v>4.5033816215203348</v>
      </c>
      <c r="O20">
        <v>4.5772198015609806</v>
      </c>
      <c r="S20" t="s">
        <v>158</v>
      </c>
      <c r="T20" t="s">
        <v>763</v>
      </c>
      <c r="U20">
        <v>0.134040414243323</v>
      </c>
      <c r="V20">
        <v>0.15002918339428875</v>
      </c>
      <c r="W20">
        <v>0.15549394797273319</v>
      </c>
      <c r="X20">
        <v>0.15941310639321138</v>
      </c>
      <c r="Y20">
        <v>0.16807164970696448</v>
      </c>
      <c r="Z20">
        <v>0.17541881749185276</v>
      </c>
      <c r="AA20">
        <v>0.18149410901079382</v>
      </c>
      <c r="AB20">
        <v>0.18633702352670531</v>
      </c>
      <c r="AC20">
        <v>0.19011312878331685</v>
      </c>
      <c r="AD20">
        <v>0.19323025467025284</v>
      </c>
    </row>
    <row r="21" spans="4:30">
      <c r="D21" t="s">
        <v>158</v>
      </c>
      <c r="E21" t="s">
        <v>763</v>
      </c>
      <c r="F21">
        <v>0.38612808800088722</v>
      </c>
      <c r="G21">
        <v>0.43218668082605455</v>
      </c>
      <c r="H21">
        <v>0.44792894117314125</v>
      </c>
      <c r="I21">
        <v>0.45921879845994978</v>
      </c>
      <c r="J21">
        <v>0.48416132637950149</v>
      </c>
      <c r="K21">
        <v>0.50532619568414805</v>
      </c>
      <c r="L21">
        <v>0.52282719127192889</v>
      </c>
      <c r="M21">
        <v>0.5367780980408835</v>
      </c>
      <c r="N21">
        <v>0.5476558643552929</v>
      </c>
      <c r="O21">
        <v>0.55663531928741328</v>
      </c>
      <c r="S21" t="s">
        <v>158</v>
      </c>
      <c r="T21" t="s">
        <v>764</v>
      </c>
      <c r="U21">
        <v>0.39540721276588586</v>
      </c>
      <c r="V21">
        <v>0.44257264925927142</v>
      </c>
      <c r="W21">
        <v>0.45869321515413619</v>
      </c>
      <c r="X21">
        <v>0.47025438136044273</v>
      </c>
      <c r="Y21">
        <v>0.49579630838022104</v>
      </c>
      <c r="Z21">
        <v>0.51746979508157009</v>
      </c>
      <c r="AA21">
        <v>0.53539136075118965</v>
      </c>
      <c r="AB21">
        <v>0.54967752467577924</v>
      </c>
      <c r="AC21">
        <v>0.56081669686542168</v>
      </c>
      <c r="AD21">
        <v>0.57001193895529123</v>
      </c>
    </row>
    <row r="22" spans="4:30">
      <c r="D22" t="s">
        <v>158</v>
      </c>
      <c r="E22" t="s">
        <v>764</v>
      </c>
      <c r="F22">
        <v>1.1253897594105982</v>
      </c>
      <c r="G22">
        <v>1.2596298478917725</v>
      </c>
      <c r="H22">
        <v>1.3055114585156185</v>
      </c>
      <c r="I22">
        <v>1.3384163161797216</v>
      </c>
      <c r="J22">
        <v>1.4111125700052445</v>
      </c>
      <c r="K22">
        <v>1.4727986475398531</v>
      </c>
      <c r="L22">
        <v>1.5238061805995395</v>
      </c>
      <c r="M22">
        <v>1.5644668010002944</v>
      </c>
      <c r="N22">
        <v>1.5961705987708155</v>
      </c>
      <c r="O22">
        <v>1.6223416724112134</v>
      </c>
      <c r="S22" t="s">
        <v>158</v>
      </c>
      <c r="T22" t="s">
        <v>765</v>
      </c>
      <c r="U22">
        <v>1.1493818622528474E-2</v>
      </c>
      <c r="V22">
        <v>1.2864838054660927E-2</v>
      </c>
      <c r="W22">
        <v>1.3333435628266138E-2</v>
      </c>
      <c r="X22">
        <v>1.366949916770104E-2</v>
      </c>
      <c r="Y22">
        <v>1.441195976770282E-2</v>
      </c>
      <c r="Z22">
        <v>1.5041971353279492E-2</v>
      </c>
      <c r="AA22">
        <v>1.5562920942937842E-2</v>
      </c>
      <c r="AB22">
        <v>1.5978195555184645E-2</v>
      </c>
      <c r="AC22">
        <v>1.6301992442594154E-2</v>
      </c>
      <c r="AD22">
        <v>1.6569282571248879E-2</v>
      </c>
    </row>
    <row r="23" spans="4:30">
      <c r="D23" t="s">
        <v>158</v>
      </c>
      <c r="E23" t="s">
        <v>765</v>
      </c>
      <c r="F23">
        <v>3.2713176079504115E-2</v>
      </c>
      <c r="G23">
        <v>3.6615308309419552E-2</v>
      </c>
      <c r="H23">
        <v>3.7949009095834381E-2</v>
      </c>
      <c r="I23">
        <v>3.8905497631149102E-2</v>
      </c>
      <c r="J23">
        <v>4.1018654723461861E-2</v>
      </c>
      <c r="K23">
        <v>4.2811764620872397E-2</v>
      </c>
      <c r="L23">
        <v>4.4294467299130773E-2</v>
      </c>
      <c r="M23">
        <v>4.5476402733987065E-2</v>
      </c>
      <c r="N23">
        <v>4.6397978490460283E-2</v>
      </c>
      <c r="O23">
        <v>4.7158727318169884E-2</v>
      </c>
      <c r="S23" t="s">
        <v>158</v>
      </c>
      <c r="T23" t="s">
        <v>766</v>
      </c>
      <c r="U23">
        <v>8.1584869205114915E-2</v>
      </c>
      <c r="V23">
        <v>9.1316573238529569E-2</v>
      </c>
      <c r="W23">
        <v>9.4642749943413526E-2</v>
      </c>
      <c r="X23">
        <v>9.7028179956695979E-2</v>
      </c>
      <c r="Y23">
        <v>0.10229827799203206</v>
      </c>
      <c r="Z23">
        <v>0.10677019585458077</v>
      </c>
      <c r="AA23">
        <v>0.11046797511581161</v>
      </c>
      <c r="AB23">
        <v>0.11341565734719408</v>
      </c>
      <c r="AC23">
        <v>0.11571401680247119</v>
      </c>
      <c r="AD23">
        <v>0.11761128270706545</v>
      </c>
    </row>
    <row r="24" spans="4:30">
      <c r="D24" t="s">
        <v>158</v>
      </c>
      <c r="E24" t="s">
        <v>766</v>
      </c>
      <c r="F24">
        <v>0.23220308927609629</v>
      </c>
      <c r="G24">
        <v>0.25990101614043032</v>
      </c>
      <c r="H24">
        <v>0.26936782676202309</v>
      </c>
      <c r="I24">
        <v>0.2761571275690578</v>
      </c>
      <c r="J24">
        <v>0.29115663736193736</v>
      </c>
      <c r="K24">
        <v>0.30388440358611446</v>
      </c>
      <c r="L24">
        <v>0.31440885225269455</v>
      </c>
      <c r="M24">
        <v>0.32279840937278315</v>
      </c>
      <c r="N24">
        <v>0.32933989397626406</v>
      </c>
      <c r="O24">
        <v>0.33473980462780167</v>
      </c>
      <c r="S24" t="s">
        <v>158</v>
      </c>
      <c r="T24" t="s">
        <v>767</v>
      </c>
      <c r="U24">
        <v>3.7201262916155158E-2</v>
      </c>
      <c r="V24">
        <v>4.1638748492789132E-2</v>
      </c>
      <c r="W24">
        <v>4.3155426466408041E-2</v>
      </c>
      <c r="X24">
        <v>4.4243140523644593E-2</v>
      </c>
      <c r="Y24">
        <v>4.6646212374057736E-2</v>
      </c>
      <c r="Z24">
        <v>4.8685328128792504E-2</v>
      </c>
      <c r="AA24">
        <v>5.0371450320851253E-2</v>
      </c>
      <c r="AB24">
        <v>5.1715541483236344E-2</v>
      </c>
      <c r="AC24">
        <v>5.2763552900116001E-2</v>
      </c>
      <c r="AD24">
        <v>5.3628672724739604E-2</v>
      </c>
    </row>
    <row r="25" spans="4:30">
      <c r="D25" t="s">
        <v>158</v>
      </c>
      <c r="E25" t="s">
        <v>767</v>
      </c>
      <c r="F25">
        <v>0.10588051753059545</v>
      </c>
      <c r="G25">
        <v>0.11851028417178446</v>
      </c>
      <c r="H25">
        <v>0.12282698301977676</v>
      </c>
      <c r="I25">
        <v>0.12592278456729619</v>
      </c>
      <c r="J25">
        <v>0.13276229675693357</v>
      </c>
      <c r="K25">
        <v>0.13856593390502484</v>
      </c>
      <c r="L25">
        <v>0.1433648970670382</v>
      </c>
      <c r="M25">
        <v>0.14719038729844192</v>
      </c>
      <c r="N25">
        <v>0.15017318902340709</v>
      </c>
      <c r="O25">
        <v>0.1526354531396435</v>
      </c>
      <c r="S25" t="s">
        <v>158</v>
      </c>
      <c r="T25" t="s">
        <v>768</v>
      </c>
      <c r="U25">
        <v>1.2355041626024577E-2</v>
      </c>
      <c r="V25">
        <v>1.3828790491426339E-2</v>
      </c>
      <c r="W25">
        <v>1.4332499721394413E-2</v>
      </c>
      <c r="X25">
        <v>1.4693744243782218E-2</v>
      </c>
      <c r="Y25">
        <v>1.549183684642042E-2</v>
      </c>
      <c r="Z25">
        <v>1.6169054716330154E-2</v>
      </c>
      <c r="AA25">
        <v>1.6729038658714081E-2</v>
      </c>
      <c r="AB25">
        <v>1.7175429478774873E-2</v>
      </c>
      <c r="AC25">
        <v>1.7523488218320359E-2</v>
      </c>
      <c r="AD25">
        <v>1.7810806191068052E-2</v>
      </c>
    </row>
    <row r="26" spans="4:30">
      <c r="D26" t="s">
        <v>158</v>
      </c>
      <c r="E26" t="s">
        <v>768</v>
      </c>
      <c r="F26">
        <v>3.516434924330071E-2</v>
      </c>
      <c r="G26">
        <v>3.9358865244828803E-2</v>
      </c>
      <c r="H26">
        <v>4.0792499207045634E-2</v>
      </c>
      <c r="I26">
        <v>4.1820656693841683E-2</v>
      </c>
      <c r="J26">
        <v>4.4092151024427345E-2</v>
      </c>
      <c r="K26">
        <v>4.6019617269555037E-2</v>
      </c>
      <c r="L26">
        <v>4.7613417720955453E-2</v>
      </c>
      <c r="M26">
        <v>4.8883914670359241E-2</v>
      </c>
      <c r="N26">
        <v>4.9874543390604084E-2</v>
      </c>
      <c r="O26">
        <v>5.0692294543809073E-2</v>
      </c>
      <c r="S26" t="s">
        <v>158</v>
      </c>
      <c r="T26" t="s">
        <v>769</v>
      </c>
      <c r="U26">
        <v>3.5489268658362397E-2</v>
      </c>
      <c r="V26">
        <v>3.9722542086517487E-2</v>
      </c>
      <c r="W26">
        <v>4.1169422860304554E-2</v>
      </c>
      <c r="X26">
        <v>4.2207080546489764E-2</v>
      </c>
      <c r="Y26">
        <v>4.4499563538179396E-2</v>
      </c>
      <c r="Z26">
        <v>4.6444839616800238E-2</v>
      </c>
      <c r="AA26">
        <v>4.8053366821902574E-2</v>
      </c>
      <c r="AB26">
        <v>4.9335603193036641E-2</v>
      </c>
      <c r="AC26">
        <v>5.0335385345983967E-2</v>
      </c>
      <c r="AD26">
        <v>5.1160692539101042E-2</v>
      </c>
    </row>
    <row r="27" spans="4:30">
      <c r="D27" t="s">
        <v>158</v>
      </c>
      <c r="E27" t="s">
        <v>769</v>
      </c>
      <c r="F27">
        <v>0.10100791848918528</v>
      </c>
      <c r="G27">
        <v>0.11305646593854976</v>
      </c>
      <c r="H27">
        <v>0.11717451121778985</v>
      </c>
      <c r="I27">
        <v>0.12012784463231699</v>
      </c>
      <c r="J27">
        <v>0.12665260391635674</v>
      </c>
      <c r="K27">
        <v>0.13218915890935451</v>
      </c>
      <c r="L27">
        <v>0.13676727480079959</v>
      </c>
      <c r="M27">
        <v>0.14041671678018119</v>
      </c>
      <c r="N27">
        <v>0.14326225060010819</v>
      </c>
      <c r="O27">
        <v>0.14561120184205678</v>
      </c>
      <c r="S27" t="s">
        <v>158</v>
      </c>
      <c r="T27" t="s">
        <v>770</v>
      </c>
      <c r="U27">
        <v>0.14363177397891483</v>
      </c>
      <c r="V27">
        <v>0.16076463118363624</v>
      </c>
      <c r="W27">
        <v>0.16662043098260032</v>
      </c>
      <c r="X27">
        <v>0.17082002764615453</v>
      </c>
      <c r="Y27">
        <v>0.18009813935036079</v>
      </c>
      <c r="Z27">
        <v>0.18797103909199081</v>
      </c>
      <c r="AA27">
        <v>0.19448105253256798</v>
      </c>
      <c r="AB27">
        <v>0.19967050533361563</v>
      </c>
      <c r="AC27">
        <v>0.20371681255968596</v>
      </c>
      <c r="AD27">
        <v>0.20705698666600791</v>
      </c>
    </row>
    <row r="28" spans="4:30">
      <c r="D28" t="s">
        <v>158</v>
      </c>
      <c r="E28" t="s">
        <v>770</v>
      </c>
      <c r="F28">
        <v>0.40879812593998838</v>
      </c>
      <c r="G28">
        <v>0.45756087336881085</v>
      </c>
      <c r="H28">
        <v>0.47422738048893937</v>
      </c>
      <c r="I28">
        <v>0.48618007868520907</v>
      </c>
      <c r="J28">
        <v>0.51258701199718071</v>
      </c>
      <c r="K28">
        <v>0.5349944958772046</v>
      </c>
      <c r="L28">
        <v>0.55352299566961649</v>
      </c>
      <c r="M28">
        <v>0.56829297671875223</v>
      </c>
      <c r="N28">
        <v>0.57980938959295236</v>
      </c>
      <c r="O28">
        <v>0.58931603897248408</v>
      </c>
      <c r="S28" t="s">
        <v>158</v>
      </c>
      <c r="T28" t="s">
        <v>771</v>
      </c>
      <c r="U28">
        <v>1.1390618879015053E-2</v>
      </c>
      <c r="V28">
        <v>1.2749328315801771E-2</v>
      </c>
      <c r="W28">
        <v>1.3213718484453484E-2</v>
      </c>
      <c r="X28">
        <v>1.3546764604507334E-2</v>
      </c>
      <c r="Y28">
        <v>1.428255886097218E-2</v>
      </c>
      <c r="Z28">
        <v>1.4906913750878143E-2</v>
      </c>
      <c r="AA28">
        <v>1.5423185881651693E-2</v>
      </c>
      <c r="AB28">
        <v>1.5834731860719313E-2</v>
      </c>
      <c r="AC28">
        <v>1.6155621467543624E-2</v>
      </c>
      <c r="AD28">
        <v>1.642051167380295E-2</v>
      </c>
    </row>
    <row r="29" spans="4:30">
      <c r="D29" t="s">
        <v>158</v>
      </c>
      <c r="E29" t="s">
        <v>771</v>
      </c>
      <c r="F29">
        <v>3.2419453732581302E-2</v>
      </c>
      <c r="G29">
        <v>3.6286549821897357E-2</v>
      </c>
      <c r="H29">
        <v>3.7608275686521461E-2</v>
      </c>
      <c r="I29">
        <v>3.8556176182059337E-2</v>
      </c>
      <c r="J29">
        <v>4.0650359835074666E-2</v>
      </c>
      <c r="K29">
        <v>4.2427369906345477E-2</v>
      </c>
      <c r="L29">
        <v>4.3896759817008676E-2</v>
      </c>
      <c r="M29">
        <v>4.5068082988201121E-2</v>
      </c>
      <c r="N29">
        <v>4.5981384176854927E-2</v>
      </c>
      <c r="O29">
        <v>4.6735302456208404E-2</v>
      </c>
      <c r="S29" t="s">
        <v>158</v>
      </c>
      <c r="T29" t="s">
        <v>772</v>
      </c>
      <c r="U29">
        <v>2.8569354473781914E-6</v>
      </c>
      <c r="V29">
        <v>3.1977198414372869E-6</v>
      </c>
      <c r="W29">
        <v>3.3141957544958175E-6</v>
      </c>
      <c r="X29">
        <v>3.3977286402941955E-6</v>
      </c>
      <c r="Y29">
        <v>3.5822767070497631E-6</v>
      </c>
      <c r="Z29">
        <v>3.7388741347806157E-6</v>
      </c>
      <c r="AA29">
        <v>3.8683628102043684E-6</v>
      </c>
      <c r="AB29">
        <v>3.9715846200386289E-6</v>
      </c>
      <c r="AC29">
        <v>4.0520684727747223E-6</v>
      </c>
      <c r="AD29">
        <v>4.1185068487719925E-6</v>
      </c>
    </row>
    <row r="30" spans="4:30">
      <c r="D30" t="s">
        <v>158</v>
      </c>
      <c r="E30" t="s">
        <v>772</v>
      </c>
      <c r="F30">
        <v>8.1312778117687007E-6</v>
      </c>
      <c r="G30">
        <v>9.1012026256292031E-6</v>
      </c>
      <c r="H30">
        <v>9.43271099356502E-6</v>
      </c>
      <c r="I30">
        <v>9.6704584377604051E-6</v>
      </c>
      <c r="J30">
        <v>1.0195710627757021E-5</v>
      </c>
      <c r="K30">
        <v>1.0641410998990987E-5</v>
      </c>
      <c r="L30">
        <v>1.1009955690581664E-5</v>
      </c>
      <c r="M30">
        <v>1.1303740841648407E-5</v>
      </c>
      <c r="N30">
        <v>1.153281026866652E-5</v>
      </c>
      <c r="O30">
        <v>1.1721904108043365E-5</v>
      </c>
    </row>
    <row r="31" spans="4:30">
      <c r="D31" t="s">
        <v>158</v>
      </c>
      <c r="E31" t="s">
        <v>773</v>
      </c>
      <c r="F31">
        <v>2.052E-2</v>
      </c>
      <c r="G31">
        <v>2.0422285714285716E-2</v>
      </c>
      <c r="H31">
        <v>2.0177999999999998E-2</v>
      </c>
      <c r="I31">
        <v>1.9933714285714287E-2</v>
      </c>
      <c r="J31">
        <v>1.9689428571428573E-2</v>
      </c>
      <c r="K31">
        <v>1.9445142857142855E-2</v>
      </c>
      <c r="L31">
        <v>1.9200857142857145E-2</v>
      </c>
      <c r="M31">
        <v>1.895657142857143E-2</v>
      </c>
      <c r="N31">
        <v>1.8712285714285713E-2</v>
      </c>
      <c r="O31">
        <v>1.8468000000000002E-2</v>
      </c>
    </row>
    <row r="35" spans="4:28">
      <c r="D35" s="126" t="s">
        <v>449</v>
      </c>
      <c r="R35" s="126" t="s">
        <v>449</v>
      </c>
    </row>
    <row r="36" spans="4:28" ht="15.75" thickBot="1">
      <c r="D36" s="132" t="s">
        <v>742</v>
      </c>
      <c r="E36" s="126">
        <v>2018</v>
      </c>
      <c r="F36" s="126">
        <v>2021</v>
      </c>
      <c r="G36" s="126">
        <v>2025</v>
      </c>
      <c r="H36" s="126">
        <v>2030</v>
      </c>
      <c r="I36" s="126">
        <v>2035</v>
      </c>
      <c r="J36" s="126">
        <v>2040</v>
      </c>
      <c r="K36" s="126">
        <v>2045</v>
      </c>
      <c r="L36" s="126">
        <v>2050</v>
      </c>
      <c r="M36" s="126">
        <v>2055</v>
      </c>
      <c r="N36" s="126">
        <v>2060</v>
      </c>
      <c r="R36" s="132" t="s">
        <v>742</v>
      </c>
      <c r="S36" s="126">
        <v>2018</v>
      </c>
      <c r="T36" s="126">
        <v>2021</v>
      </c>
      <c r="U36" s="126">
        <v>2025</v>
      </c>
      <c r="V36" s="126">
        <v>2030</v>
      </c>
      <c r="W36" s="126">
        <v>2035</v>
      </c>
      <c r="X36" s="126">
        <v>2040</v>
      </c>
      <c r="Y36" s="126">
        <v>2045</v>
      </c>
      <c r="Z36" s="126">
        <v>2050</v>
      </c>
      <c r="AA36" s="126">
        <v>2055</v>
      </c>
      <c r="AB36" s="126">
        <v>2060</v>
      </c>
    </row>
    <row r="37" spans="4:28">
      <c r="D37" s="135" t="s">
        <v>697</v>
      </c>
      <c r="E37" s="134">
        <v>17788.706422804265</v>
      </c>
      <c r="F37" s="134">
        <v>18655.672756403561</v>
      </c>
      <c r="G37" s="134">
        <v>19038.772742265497</v>
      </c>
      <c r="H37" s="134">
        <v>19348.696326333582</v>
      </c>
      <c r="I37" s="134">
        <v>19922.628889422624</v>
      </c>
      <c r="J37" s="134">
        <v>20439.168196202761</v>
      </c>
      <c r="K37" s="134">
        <v>20898.314246673996</v>
      </c>
      <c r="L37" s="134">
        <v>21300.067040836326</v>
      </c>
      <c r="M37" s="134">
        <v>21651.600735728363</v>
      </c>
      <c r="N37" s="134">
        <v>21974.437802465953</v>
      </c>
      <c r="R37" s="135" t="s">
        <v>697</v>
      </c>
      <c r="S37" s="133">
        <v>10134.853744543925</v>
      </c>
      <c r="T37" s="134">
        <v>10628.795056724353</v>
      </c>
      <c r="U37" s="134">
        <v>10847.060636804432</v>
      </c>
      <c r="V37" s="134">
        <v>11023.635038666966</v>
      </c>
      <c r="W37" s="134">
        <v>11350.624671745732</v>
      </c>
      <c r="X37" s="134">
        <v>11644.915341516624</v>
      </c>
      <c r="Y37" s="134">
        <v>11906.507047979638</v>
      </c>
      <c r="Z37" s="134">
        <v>12135.399791134774</v>
      </c>
      <c r="AA37" s="134">
        <v>12335.68094139552</v>
      </c>
      <c r="AB37" s="134">
        <v>12519.612610002327</v>
      </c>
    </row>
    <row r="38" spans="4:28">
      <c r="D38" s="135" t="s">
        <v>698</v>
      </c>
      <c r="E38" s="134">
        <v>13835.685770952232</v>
      </c>
      <c r="F38" s="134">
        <v>14509.994148446018</v>
      </c>
      <c r="G38" s="134">
        <v>14807.961347255205</v>
      </c>
      <c r="H38" s="134">
        <v>15049.013463145784</v>
      </c>
      <c r="I38" s="134">
        <v>15495.406270350559</v>
      </c>
      <c r="J38" s="134">
        <v>15897.159796834856</v>
      </c>
      <c r="K38" s="134">
        <v>16254.274042598678</v>
      </c>
      <c r="L38" s="134">
        <v>16566.749007642018</v>
      </c>
      <c r="M38" s="134">
        <v>16840.164602054945</v>
      </c>
      <c r="N38" s="134">
        <v>17091.260556107631</v>
      </c>
      <c r="R38" s="135" t="s">
        <v>698</v>
      </c>
      <c r="S38" s="133">
        <v>3324.4062910980492</v>
      </c>
      <c r="T38" s="134">
        <v>3486.4275345254487</v>
      </c>
      <c r="U38" s="134">
        <v>3558.0223977408159</v>
      </c>
      <c r="V38" s="134">
        <v>3615.9418376453823</v>
      </c>
      <c r="W38" s="134">
        <v>3723.2000596908761</v>
      </c>
      <c r="X38" s="134">
        <v>3819.7324595318205</v>
      </c>
      <c r="Y38" s="134">
        <v>3905.5390371682156</v>
      </c>
      <c r="Z38" s="134">
        <v>3980.6197926000614</v>
      </c>
      <c r="AA38" s="134">
        <v>4046.3154536029265</v>
      </c>
      <c r="AB38" s="134">
        <v>4106.6482035035169</v>
      </c>
    </row>
    <row r="39" spans="4:28">
      <c r="D39" s="135" t="s">
        <v>743</v>
      </c>
      <c r="E39" s="134">
        <v>1759.2081234959142</v>
      </c>
      <c r="F39" s="134">
        <v>1844.9464667241859</v>
      </c>
      <c r="G39" s="134">
        <v>1882.8330106482294</v>
      </c>
      <c r="H39" s="134">
        <v>1913.4827989912758</v>
      </c>
      <c r="I39" s="134">
        <v>1970.2416662932135</v>
      </c>
      <c r="J39" s="134">
        <v>2021.3246468649575</v>
      </c>
      <c r="K39" s="134">
        <v>2066.7317407065079</v>
      </c>
      <c r="L39" s="134">
        <v>2106.462947817864</v>
      </c>
      <c r="M39" s="134">
        <v>2141.2277540403011</v>
      </c>
      <c r="N39" s="134">
        <v>2173.1546168976411</v>
      </c>
      <c r="R39" s="135" t="s">
        <v>743</v>
      </c>
      <c r="S39" s="133">
        <v>610.69185571072103</v>
      </c>
      <c r="T39" s="134">
        <v>640.45508112579364</v>
      </c>
      <c r="U39" s="134">
        <v>653.60702347213862</v>
      </c>
      <c r="V39" s="134">
        <v>664.24679705569849</v>
      </c>
      <c r="W39" s="134">
        <v>683.95008146969838</v>
      </c>
      <c r="X39" s="134">
        <v>701.6830374422982</v>
      </c>
      <c r="Y39" s="134">
        <v>717.44566497349797</v>
      </c>
      <c r="Z39" s="134">
        <v>731.23796406329791</v>
      </c>
      <c r="AA39" s="134">
        <v>743.30622576687279</v>
      </c>
      <c r="AB39" s="134">
        <v>754.38932324974769</v>
      </c>
    </row>
    <row r="40" spans="4:28">
      <c r="D40" s="135" t="s">
        <v>503</v>
      </c>
      <c r="E40" s="134">
        <v>5126.7755706482794</v>
      </c>
      <c r="F40" s="134">
        <v>5376.6386980746465</v>
      </c>
      <c r="G40" s="134">
        <v>5487.0496297045511</v>
      </c>
      <c r="H40" s="134">
        <v>5576.3708328208777</v>
      </c>
      <c r="I40" s="134">
        <v>5741.7804682214828</v>
      </c>
      <c r="J40" s="134">
        <v>5890.6491400820278</v>
      </c>
      <c r="K40" s="134">
        <v>6022.9768484025117</v>
      </c>
      <c r="L40" s="134">
        <v>6138.7635931829354</v>
      </c>
      <c r="M40" s="134">
        <v>6240.0769948658062</v>
      </c>
      <c r="N40" s="134">
        <v>6333.1199147786465</v>
      </c>
      <c r="R40" s="135" t="s">
        <v>503</v>
      </c>
      <c r="S40" s="133">
        <v>1801.2995248223688</v>
      </c>
      <c r="T40" s="134">
        <v>1889.0892722964979</v>
      </c>
      <c r="U40" s="134">
        <v>1927.8823023286263</v>
      </c>
      <c r="V40" s="134">
        <v>1959.2654277478764</v>
      </c>
      <c r="W40" s="134">
        <v>2017.3823266724135</v>
      </c>
      <c r="X40" s="134">
        <v>2069.6875357044964</v>
      </c>
      <c r="Y40" s="134">
        <v>2116.1810548441263</v>
      </c>
      <c r="Z40" s="134">
        <v>2156.862884091302</v>
      </c>
      <c r="AA40" s="134">
        <v>2192.4594846825808</v>
      </c>
      <c r="AB40" s="134">
        <v>2225.1502403276331</v>
      </c>
    </row>
    <row r="41" spans="4:28">
      <c r="D41" s="135" t="s">
        <v>744</v>
      </c>
      <c r="E41" s="134">
        <v>149.02669102885207</v>
      </c>
      <c r="F41" s="134">
        <v>156.2897893598296</v>
      </c>
      <c r="G41" s="134">
        <v>159.49924832043254</v>
      </c>
      <c r="H41" s="134">
        <v>162.09566455822372</v>
      </c>
      <c r="I41" s="134">
        <v>166.90384277635545</v>
      </c>
      <c r="J41" s="134">
        <v>171.23120317267404</v>
      </c>
      <c r="K41" s="134">
        <v>175.07774574717945</v>
      </c>
      <c r="L41" s="134">
        <v>178.44347049987167</v>
      </c>
      <c r="M41" s="134">
        <v>181.38847965847737</v>
      </c>
      <c r="N41" s="134">
        <v>184.09307990617648</v>
      </c>
      <c r="R41" s="135" t="s">
        <v>744</v>
      </c>
      <c r="S41" s="133">
        <v>52.36072928040749</v>
      </c>
      <c r="T41" s="134">
        <v>54.912628693994186</v>
      </c>
      <c r="U41" s="134">
        <v>56.040276436908741</v>
      </c>
      <c r="V41" s="134">
        <v>56.952530790727252</v>
      </c>
      <c r="W41" s="134">
        <v>58.641890705205974</v>
      </c>
      <c r="X41" s="134">
        <v>60.162314628236828</v>
      </c>
      <c r="Y41" s="134">
        <v>61.513802559819808</v>
      </c>
      <c r="Z41" s="134">
        <v>62.696354499954914</v>
      </c>
      <c r="AA41" s="134">
        <v>63.731087447573131</v>
      </c>
      <c r="AB41" s="134">
        <v>64.681352399467414</v>
      </c>
    </row>
    <row r="42" spans="4:28">
      <c r="D42" s="135" t="s">
        <v>699</v>
      </c>
      <c r="E42" s="134">
        <v>1057.8140733688829</v>
      </c>
      <c r="F42" s="134">
        <v>1109.3686477724884</v>
      </c>
      <c r="G42" s="134">
        <v>1132.1498746318325</v>
      </c>
      <c r="H42" s="134">
        <v>1150.5796311922008</v>
      </c>
      <c r="I42" s="134">
        <v>1184.7088100076976</v>
      </c>
      <c r="J42" s="134">
        <v>1215.4250709416449</v>
      </c>
      <c r="K42" s="134">
        <v>1242.7284139940423</v>
      </c>
      <c r="L42" s="134">
        <v>1266.61883916489</v>
      </c>
      <c r="M42" s="134">
        <v>1287.5229611893819</v>
      </c>
      <c r="N42" s="134">
        <v>1306.7206242730988</v>
      </c>
      <c r="R42" s="135" t="s">
        <v>699</v>
      </c>
      <c r="S42" s="133">
        <v>371.66440415663453</v>
      </c>
      <c r="T42" s="134">
        <v>389.77817354168513</v>
      </c>
      <c r="U42" s="134">
        <v>397.7823883841574</v>
      </c>
      <c r="V42" s="134">
        <v>404.25770825671924</v>
      </c>
      <c r="W42" s="134">
        <v>416.24904135405598</v>
      </c>
      <c r="X42" s="134">
        <v>427.04124114165904</v>
      </c>
      <c r="Y42" s="134">
        <v>436.63430761952839</v>
      </c>
      <c r="Z42" s="134">
        <v>445.02824078766412</v>
      </c>
      <c r="AA42" s="134">
        <v>452.37293230978287</v>
      </c>
      <c r="AB42" s="134">
        <v>459.11805717703476</v>
      </c>
    </row>
    <row r="43" spans="4:28">
      <c r="D43" s="135" t="s">
        <v>745</v>
      </c>
      <c r="E43" s="134">
        <v>482.34457986160146</v>
      </c>
      <c r="F43" s="134">
        <v>505.85255745113682</v>
      </c>
      <c r="G43" s="134">
        <v>516.24039551724115</v>
      </c>
      <c r="H43" s="134">
        <v>524.64403979543795</v>
      </c>
      <c r="I43" s="134">
        <v>540.20634401432085</v>
      </c>
      <c r="J43" s="134">
        <v>554.2124178113155</v>
      </c>
      <c r="K43" s="134">
        <v>566.6622611864218</v>
      </c>
      <c r="L43" s="134">
        <v>577.55587413963985</v>
      </c>
      <c r="M43" s="134">
        <v>587.08778547370559</v>
      </c>
      <c r="N43" s="134">
        <v>595.84158159682727</v>
      </c>
      <c r="R43" s="135" t="s">
        <v>745</v>
      </c>
      <c r="S43" s="133">
        <v>169.4724199513735</v>
      </c>
      <c r="T43" s="134">
        <v>177.73197964499403</v>
      </c>
      <c r="U43" s="134">
        <v>181.38176058713881</v>
      </c>
      <c r="V43" s="134">
        <v>184.33439236055929</v>
      </c>
      <c r="W43" s="134">
        <v>189.80222897800465</v>
      </c>
      <c r="X43" s="134">
        <v>194.72328193370547</v>
      </c>
      <c r="Y43" s="134">
        <v>199.09755122766174</v>
      </c>
      <c r="Z43" s="134">
        <v>202.92503685987347</v>
      </c>
      <c r="AA43" s="134">
        <v>206.27408678805875</v>
      </c>
      <c r="AB43" s="134">
        <v>209.34974488537176</v>
      </c>
    </row>
    <row r="44" spans="4:28">
      <c r="D44" s="135" t="s">
        <v>746</v>
      </c>
      <c r="E44" s="134">
        <v>160.19314655281431</v>
      </c>
      <c r="F44" s="134">
        <v>168.00046326453361</v>
      </c>
      <c r="G44" s="134">
        <v>171.45040452057057</v>
      </c>
      <c r="H44" s="134">
        <v>174.2413682333196</v>
      </c>
      <c r="I44" s="134">
        <v>179.40981955322516</v>
      </c>
      <c r="J44" s="134">
        <v>184.06142574114017</v>
      </c>
      <c r="K44" s="134">
        <v>188.19618679706463</v>
      </c>
      <c r="L44" s="134">
        <v>191.81410272099851</v>
      </c>
      <c r="M44" s="134">
        <v>194.97977915444068</v>
      </c>
      <c r="N44" s="134">
        <v>197.88703302188756</v>
      </c>
      <c r="R44" s="135" t="s">
        <v>746</v>
      </c>
      <c r="S44" s="133">
        <v>56.284078518556385</v>
      </c>
      <c r="T44" s="134">
        <v>59.027189795646954</v>
      </c>
      <c r="U44" s="134">
        <v>60.239331318038317</v>
      </c>
      <c r="V44" s="134">
        <v>61.219940190085268</v>
      </c>
      <c r="W44" s="134">
        <v>63.035882545727766</v>
      </c>
      <c r="X44" s="134">
        <v>64.670230665806017</v>
      </c>
      <c r="Y44" s="134">
        <v>66.122984550320012</v>
      </c>
      <c r="Z44" s="134">
        <v>67.394144199269761</v>
      </c>
      <c r="AA44" s="134">
        <v>68.506408892100794</v>
      </c>
      <c r="AB44" s="134">
        <v>69.527876467149696</v>
      </c>
    </row>
    <row r="45" spans="4:28">
      <c r="D45" s="135" t="s">
        <v>696</v>
      </c>
      <c r="E45" s="134">
        <v>2360.0935354279645</v>
      </c>
      <c r="F45" s="134">
        <v>2475.1171684414567</v>
      </c>
      <c r="G45" s="134">
        <v>2525.9444618131783</v>
      </c>
      <c r="H45" s="134">
        <v>2567.0631710577172</v>
      </c>
      <c r="I45" s="134">
        <v>2643.2089289179739</v>
      </c>
      <c r="J45" s="134">
        <v>2711.7401109922052</v>
      </c>
      <c r="K45" s="134">
        <v>2772.6567172804107</v>
      </c>
      <c r="L45" s="134">
        <v>2825.9587477825908</v>
      </c>
      <c r="M45" s="134">
        <v>2872.5980244719981</v>
      </c>
      <c r="N45" s="134">
        <v>2915.4300132683929</v>
      </c>
      <c r="R45" s="135" t="s">
        <v>696</v>
      </c>
      <c r="S45" s="133">
        <v>174.89952708425855</v>
      </c>
      <c r="T45" s="134">
        <v>183.42358713339769</v>
      </c>
      <c r="U45" s="134">
        <v>187.19024698828983</v>
      </c>
      <c r="V45" s="134">
        <v>190.23743248887675</v>
      </c>
      <c r="W45" s="134">
        <v>195.88036860107471</v>
      </c>
      <c r="X45" s="134">
        <v>200.95901110205287</v>
      </c>
      <c r="Y45" s="134">
        <v>205.47335999181124</v>
      </c>
      <c r="Z45" s="134">
        <v>209.42341527034981</v>
      </c>
      <c r="AA45" s="134">
        <v>212.87971363907104</v>
      </c>
      <c r="AB45" s="134">
        <v>216.05386520218241</v>
      </c>
    </row>
    <row r="46" spans="4:28">
      <c r="D46" s="135" t="s">
        <v>695</v>
      </c>
      <c r="E46" s="134">
        <v>1862.3025737266132</v>
      </c>
      <c r="F46" s="134">
        <v>1953.0654204464013</v>
      </c>
      <c r="G46" s="134">
        <v>1993.1722203849683</v>
      </c>
      <c r="H46" s="134">
        <v>2025.6181708970676</v>
      </c>
      <c r="I46" s="134">
        <v>2085.7032644379919</v>
      </c>
      <c r="J46" s="134">
        <v>2139.7798486248239</v>
      </c>
      <c r="K46" s="134">
        <v>2187.8479234575634</v>
      </c>
      <c r="L46" s="134">
        <v>2229.9074889362105</v>
      </c>
      <c r="M46" s="134">
        <v>2266.7096087300265</v>
      </c>
      <c r="N46" s="134">
        <v>2300.5074738467965</v>
      </c>
      <c r="R46" s="135" t="s">
        <v>695</v>
      </c>
      <c r="S46" s="133">
        <v>654.32252590394523</v>
      </c>
      <c r="T46" s="134">
        <v>686.2121747514384</v>
      </c>
      <c r="U46" s="134">
        <v>700.30375310823229</v>
      </c>
      <c r="V46" s="134">
        <v>711.70368166653736</v>
      </c>
      <c r="W46" s="134">
        <v>732.81466047821345</v>
      </c>
      <c r="X46" s="134">
        <v>751.81454140872199</v>
      </c>
      <c r="Y46" s="134">
        <v>768.70332445806287</v>
      </c>
      <c r="Z46" s="134">
        <v>783.48100962623619</v>
      </c>
      <c r="AA46" s="134">
        <v>796.41148414838779</v>
      </c>
      <c r="AB46" s="134">
        <v>808.28640972995561</v>
      </c>
    </row>
    <row r="47" spans="4:28">
      <c r="D47" s="135" t="s">
        <v>499</v>
      </c>
      <c r="E47" s="134">
        <v>147.68862255953704</v>
      </c>
      <c r="F47" s="134">
        <v>154.88650758678273</v>
      </c>
      <c r="G47" s="134">
        <v>158.06714972397575</v>
      </c>
      <c r="H47" s="134">
        <v>160.64025347541281</v>
      </c>
      <c r="I47" s="134">
        <v>165.40526042251847</v>
      </c>
      <c r="J47" s="134">
        <v>169.69376667491355</v>
      </c>
      <c r="K47" s="134">
        <v>173.50577223259808</v>
      </c>
      <c r="L47" s="134">
        <v>176.84127709557202</v>
      </c>
      <c r="M47" s="134">
        <v>179.75984385067426</v>
      </c>
      <c r="N47" s="134">
        <v>182.4401602584212</v>
      </c>
      <c r="R47" s="135" t="s">
        <v>499</v>
      </c>
      <c r="S47" s="133">
        <v>51.890597115513003</v>
      </c>
      <c r="T47" s="134">
        <v>54.419583746707438</v>
      </c>
      <c r="U47" s="134">
        <v>55.537106659775262</v>
      </c>
      <c r="V47" s="134">
        <v>56.441170140009902</v>
      </c>
      <c r="W47" s="134">
        <v>58.115361770074045</v>
      </c>
      <c r="X47" s="134">
        <v>59.622134237131782</v>
      </c>
      <c r="Y47" s="134">
        <v>60.961487541183097</v>
      </c>
      <c r="Z47" s="134">
        <v>62.133421682228004</v>
      </c>
      <c r="AA47" s="134">
        <v>63.158864055642297</v>
      </c>
      <c r="AB47" s="134">
        <v>64.100596847553376</v>
      </c>
    </row>
    <row r="48" spans="4:28">
      <c r="D48" s="135" t="s">
        <v>498</v>
      </c>
      <c r="E48" s="134">
        <v>3.7042487809168516E-2</v>
      </c>
      <c r="F48" s="134">
        <v>3.8847823682390988E-2</v>
      </c>
      <c r="G48" s="134">
        <v>3.9645575706551167E-2</v>
      </c>
      <c r="H48" s="134">
        <v>4.0290948130590871E-2</v>
      </c>
      <c r="I48" s="134">
        <v>4.1486082249182911E-2</v>
      </c>
      <c r="J48" s="134">
        <v>4.2561702955915742E-2</v>
      </c>
      <c r="K48" s="134">
        <v>4.3517810250789372E-2</v>
      </c>
      <c r="L48" s="134">
        <v>4.4354404133803801E-2</v>
      </c>
      <c r="M48" s="134">
        <v>4.5086423781441426E-2</v>
      </c>
      <c r="N48" s="134">
        <v>4.575868672314945E-2</v>
      </c>
      <c r="R48" s="135" t="s">
        <v>498</v>
      </c>
      <c r="S48" s="133">
        <v>1.3014928149167314E-2</v>
      </c>
      <c r="T48" s="134">
        <v>1.3649235347867101E-2</v>
      </c>
      <c r="U48" s="134">
        <v>1.3929526599599057E-2</v>
      </c>
      <c r="V48" s="134">
        <v>1.4156279072910304E-2</v>
      </c>
      <c r="W48" s="134">
        <v>1.4576191060523722E-2</v>
      </c>
      <c r="X48" s="134">
        <v>1.49541118493758E-2</v>
      </c>
      <c r="Y48" s="134">
        <v>1.5290041439466533E-2</v>
      </c>
      <c r="Z48" s="134">
        <v>1.5583979830795926E-2</v>
      </c>
      <c r="AA48" s="134">
        <v>1.5841175923209147E-2</v>
      </c>
      <c r="AB48" s="134">
        <v>1.6077376416241695E-2</v>
      </c>
    </row>
    <row r="49" spans="4:28">
      <c r="D49" s="135" t="s">
        <v>747</v>
      </c>
      <c r="E49" s="134">
        <v>87.480000000000018</v>
      </c>
      <c r="F49" s="134">
        <f>E49</f>
        <v>87.480000000000018</v>
      </c>
      <c r="G49" s="134">
        <f t="shared" ref="G49:N49" si="0">F49</f>
        <v>87.480000000000018</v>
      </c>
      <c r="H49" s="134">
        <f t="shared" si="0"/>
        <v>87.480000000000018</v>
      </c>
      <c r="I49" s="134">
        <f t="shared" si="0"/>
        <v>87.480000000000018</v>
      </c>
      <c r="J49" s="134">
        <f t="shared" si="0"/>
        <v>87.480000000000018</v>
      </c>
      <c r="K49" s="134">
        <f t="shared" si="0"/>
        <v>87.480000000000018</v>
      </c>
      <c r="L49" s="134">
        <f t="shared" si="0"/>
        <v>87.480000000000018</v>
      </c>
      <c r="M49" s="134">
        <f t="shared" si="0"/>
        <v>87.480000000000018</v>
      </c>
      <c r="N49" s="134">
        <f t="shared" si="0"/>
        <v>87.480000000000018</v>
      </c>
      <c r="R49" s="136" t="s">
        <v>697</v>
      </c>
      <c r="S49" s="138">
        <v>1365.7579118132808</v>
      </c>
      <c r="T49" s="137">
        <v>1535.9840919547048</v>
      </c>
      <c r="U49" s="137">
        <v>1611.2045990011204</v>
      </c>
      <c r="V49" s="137">
        <v>1672.0571440274343</v>
      </c>
      <c r="W49" s="137">
        <v>1784.7470422243114</v>
      </c>
      <c r="X49" s="137">
        <v>1886.1679506015007</v>
      </c>
      <c r="Y49" s="137">
        <v>1976.3198691590026</v>
      </c>
      <c r="Z49" s="137">
        <v>2055.2027978968167</v>
      </c>
      <c r="AA49" s="137">
        <v>2124.2253605424039</v>
      </c>
      <c r="AB49" s="137">
        <v>2187.6134282781472</v>
      </c>
    </row>
    <row r="50" spans="4:28">
      <c r="D50" s="136" t="s">
        <v>697</v>
      </c>
      <c r="E50" s="137">
        <v>2434.3347885822272</v>
      </c>
      <c r="F50" s="137">
        <v>2737.7469150370266</v>
      </c>
      <c r="G50" s="137">
        <v>2871.8203811572203</v>
      </c>
      <c r="H50" s="137">
        <v>2980.2843088050172</v>
      </c>
      <c r="I50" s="137">
        <v>3181.143434078715</v>
      </c>
      <c r="J50" s="137">
        <v>3361.9166468250428</v>
      </c>
      <c r="K50" s="137">
        <v>3522.603947044001</v>
      </c>
      <c r="L50" s="137">
        <v>3663.2053347355895</v>
      </c>
      <c r="M50" s="137">
        <v>3786.2315489657299</v>
      </c>
      <c r="N50" s="137">
        <v>3899.2148069321847</v>
      </c>
      <c r="R50" s="136" t="s">
        <v>698</v>
      </c>
      <c r="S50" s="138">
        <v>762.71651728403538</v>
      </c>
      <c r="T50" s="137">
        <v>857.78045075644286</v>
      </c>
      <c r="U50" s="137">
        <v>899.78783923029766</v>
      </c>
      <c r="V50" s="137">
        <v>933.77134451251743</v>
      </c>
      <c r="W50" s="137">
        <v>996.70376170181305</v>
      </c>
      <c r="X50" s="137">
        <v>1053.3429371721791</v>
      </c>
      <c r="Y50" s="137">
        <v>1103.6888709236157</v>
      </c>
      <c r="Z50" s="137">
        <v>1147.7415629561226</v>
      </c>
      <c r="AA50" s="137">
        <v>1186.2876684845662</v>
      </c>
      <c r="AB50" s="137">
        <v>1221.6871531535451</v>
      </c>
    </row>
    <row r="51" spans="4:28">
      <c r="D51" s="136" t="s">
        <v>698</v>
      </c>
      <c r="E51" s="137">
        <v>3175.1365195422768</v>
      </c>
      <c r="F51" s="137">
        <v>3570.8811507643813</v>
      </c>
      <c r="G51" s="137">
        <v>3745.7550261970091</v>
      </c>
      <c r="H51" s="137">
        <v>3887.2260265469999</v>
      </c>
      <c r="I51" s="137">
        <v>4149.2093605284645</v>
      </c>
      <c r="J51" s="137">
        <v>4384.9943611117824</v>
      </c>
      <c r="K51" s="137">
        <v>4594.5810282969533</v>
      </c>
      <c r="L51" s="137">
        <v>4777.9693620839789</v>
      </c>
      <c r="M51" s="137">
        <v>4938.434154147626</v>
      </c>
      <c r="N51" s="137">
        <v>5085.7997795122001</v>
      </c>
      <c r="R51" s="136" t="s">
        <v>743</v>
      </c>
      <c r="S51" s="138">
        <v>134.040414243323</v>
      </c>
      <c r="T51" s="137">
        <v>150.74702637703655</v>
      </c>
      <c r="U51" s="137">
        <v>158.12943861633886</v>
      </c>
      <c r="V51" s="137">
        <v>164.1017271694823</v>
      </c>
      <c r="W51" s="137">
        <v>175.1615207864146</v>
      </c>
      <c r="X51" s="137">
        <v>185.11533504165368</v>
      </c>
      <c r="Y51" s="137">
        <v>193.96316993519952</v>
      </c>
      <c r="Z51" s="137">
        <v>201.70502546705214</v>
      </c>
      <c r="AA51" s="137">
        <v>208.47914905742317</v>
      </c>
      <c r="AB51" s="137">
        <v>214.70028296694761</v>
      </c>
    </row>
    <row r="52" spans="4:28">
      <c r="D52" s="136" t="s">
        <v>743</v>
      </c>
      <c r="E52" s="137">
        <v>386.1280880008872</v>
      </c>
      <c r="F52" s="137">
        <v>434.2545596816816</v>
      </c>
      <c r="G52" s="137">
        <v>455.52095712522839</v>
      </c>
      <c r="H52" s="137">
        <v>472.72523370877184</v>
      </c>
      <c r="I52" s="137">
        <v>504.58500515977818</v>
      </c>
      <c r="J52" s="137">
        <v>533.25879946568386</v>
      </c>
      <c r="K52" s="137">
        <v>558.74661662648896</v>
      </c>
      <c r="L52" s="137">
        <v>581.0484566421934</v>
      </c>
      <c r="M52" s="137">
        <v>600.5625666559348</v>
      </c>
      <c r="N52" s="137">
        <v>618.48368809712588</v>
      </c>
      <c r="R52" s="136" t="s">
        <v>503</v>
      </c>
      <c r="S52" s="138">
        <v>395.40721276588584</v>
      </c>
      <c r="T52" s="137">
        <v>444.69022174376556</v>
      </c>
      <c r="U52" s="137">
        <v>466.46767642793515</v>
      </c>
      <c r="V52" s="137">
        <v>484.08539257692632</v>
      </c>
      <c r="W52" s="137">
        <v>516.71079285283588</v>
      </c>
      <c r="X52" s="137">
        <v>546.07365310115438</v>
      </c>
      <c r="Y52" s="137">
        <v>572.17397332188204</v>
      </c>
      <c r="Z52" s="137">
        <v>595.01175351501877</v>
      </c>
      <c r="AA52" s="137">
        <v>614.99481118401332</v>
      </c>
      <c r="AB52" s="137">
        <v>633.34659883921245</v>
      </c>
    </row>
    <row r="53" spans="4:28">
      <c r="D53" s="136" t="s">
        <v>503</v>
      </c>
      <c r="E53" s="137">
        <v>1125.3897594105981</v>
      </c>
      <c r="F53" s="137">
        <v>1265.6567849630248</v>
      </c>
      <c r="G53" s="137">
        <v>1327.6387713718154</v>
      </c>
      <c r="H53" s="137">
        <v>1377.7815019497134</v>
      </c>
      <c r="I53" s="137">
        <v>1470.6384104273018</v>
      </c>
      <c r="J53" s="137">
        <v>1554.2096280571316</v>
      </c>
      <c r="K53" s="137">
        <v>1628.4951548392025</v>
      </c>
      <c r="L53" s="137">
        <v>1693.4949907735147</v>
      </c>
      <c r="M53" s="137">
        <v>1750.3698472160379</v>
      </c>
      <c r="N53" s="137">
        <v>1802.6018582346815</v>
      </c>
      <c r="R53" s="136" t="s">
        <v>744</v>
      </c>
      <c r="S53" s="138">
        <v>11.493818622528474</v>
      </c>
      <c r="T53" s="137">
        <v>12.926392303726288</v>
      </c>
      <c r="U53" s="137">
        <v>13.55942606264353</v>
      </c>
      <c r="V53" s="137">
        <v>14.071543260868717</v>
      </c>
      <c r="W53" s="137">
        <v>15.019908442767207</v>
      </c>
      <c r="X53" s="137">
        <v>15.873437106475848</v>
      </c>
      <c r="Y53" s="137">
        <v>16.632129251994641</v>
      </c>
      <c r="Z53" s="137">
        <v>17.295984879323584</v>
      </c>
      <c r="AA53" s="137">
        <v>17.87685855323641</v>
      </c>
      <c r="AB53" s="137">
        <v>18.410313968054311</v>
      </c>
    </row>
    <row r="54" spans="4:28">
      <c r="D54" s="136" t="s">
        <v>744</v>
      </c>
      <c r="E54" s="137">
        <v>32.713176079504116</v>
      </c>
      <c r="F54" s="137">
        <v>36.790501172144047</v>
      </c>
      <c r="G54" s="137">
        <v>38.59221263983158</v>
      </c>
      <c r="H54" s="137">
        <v>40.049776973241727</v>
      </c>
      <c r="I54" s="137">
        <v>42.748970183260504</v>
      </c>
      <c r="J54" s="137">
        <v>45.178244072277408</v>
      </c>
      <c r="K54" s="137">
        <v>47.337598640292434</v>
      </c>
      <c r="L54" s="137">
        <v>49.227033887305581</v>
      </c>
      <c r="M54" s="137">
        <v>50.880289728442087</v>
      </c>
      <c r="N54" s="137">
        <v>52.398585909077653</v>
      </c>
      <c r="R54" s="136" t="s">
        <v>699</v>
      </c>
      <c r="S54" s="138">
        <v>81.584869205114913</v>
      </c>
      <c r="T54" s="137">
        <v>91.753494641584737</v>
      </c>
      <c r="U54" s="137">
        <v>96.246864349234102</v>
      </c>
      <c r="V54" s="137">
        <v>99.881949955422343</v>
      </c>
      <c r="W54" s="137">
        <v>106.61358996688205</v>
      </c>
      <c r="X54" s="137">
        <v>112.67206597719579</v>
      </c>
      <c r="Y54" s="137">
        <v>118.05737798636355</v>
      </c>
      <c r="Z54" s="137">
        <v>122.76952599438535</v>
      </c>
      <c r="AA54" s="137">
        <v>126.89265550140443</v>
      </c>
      <c r="AB54" s="137">
        <v>130.6792030078505</v>
      </c>
    </row>
    <row r="55" spans="4:28">
      <c r="D55" s="136" t="s">
        <v>699</v>
      </c>
      <c r="E55" s="137">
        <v>232.20308927609628</v>
      </c>
      <c r="F55" s="137">
        <v>261.14456167220271</v>
      </c>
      <c r="G55" s="137">
        <v>273.93338314782011</v>
      </c>
      <c r="H55" s="137">
        <v>284.27939602697126</v>
      </c>
      <c r="I55" s="137">
        <v>303.43867913651042</v>
      </c>
      <c r="J55" s="137">
        <v>320.68203393509566</v>
      </c>
      <c r="K55" s="137">
        <v>336.00946042272699</v>
      </c>
      <c r="L55" s="137">
        <v>349.4209585994044</v>
      </c>
      <c r="M55" s="137">
        <v>361.15601950399719</v>
      </c>
      <c r="N55" s="137">
        <v>371.93311625311298</v>
      </c>
      <c r="R55" s="136" t="s">
        <v>745</v>
      </c>
      <c r="S55" s="138">
        <v>37.201262916155159</v>
      </c>
      <c r="T55" s="137">
        <v>41.837976954477114</v>
      </c>
      <c r="U55" s="137">
        <v>43.886874372618351</v>
      </c>
      <c r="V55" s="137">
        <v>45.544409362575315</v>
      </c>
      <c r="W55" s="137">
        <v>48.61391860323635</v>
      </c>
      <c r="X55" s="137">
        <v>51.376476919831283</v>
      </c>
      <c r="Y55" s="137">
        <v>53.832084312360116</v>
      </c>
      <c r="Z55" s="137">
        <v>55.980740780822842</v>
      </c>
      <c r="AA55" s="137">
        <v>57.860815190727727</v>
      </c>
      <c r="AB55" s="137">
        <v>59.587414138599563</v>
      </c>
    </row>
    <row r="56" spans="4:28">
      <c r="D56" s="136" t="s">
        <v>745</v>
      </c>
      <c r="E56" s="137">
        <v>105.88051753059545</v>
      </c>
      <c r="F56" s="137">
        <v>119.07731902428102</v>
      </c>
      <c r="G56" s="137">
        <v>124.9087962912984</v>
      </c>
      <c r="H56" s="137">
        <v>129.626395878099</v>
      </c>
      <c r="I56" s="137">
        <v>138.36269140921118</v>
      </c>
      <c r="J56" s="137">
        <v>146.22535738721214</v>
      </c>
      <c r="K56" s="137">
        <v>153.21439381210189</v>
      </c>
      <c r="L56" s="137">
        <v>159.32980068388042</v>
      </c>
      <c r="M56" s="137">
        <v>164.68078169668664</v>
      </c>
      <c r="N56" s="137">
        <v>169.59494793293723</v>
      </c>
      <c r="R56" s="136" t="s">
        <v>746</v>
      </c>
      <c r="S56" s="138">
        <v>12.355041626024576</v>
      </c>
      <c r="T56" s="137">
        <v>13.894956953107805</v>
      </c>
      <c r="U56" s="137">
        <v>14.575423445485844</v>
      </c>
      <c r="V56" s="137">
        <v>15.125913192128754</v>
      </c>
      <c r="W56" s="137">
        <v>16.14533864887488</v>
      </c>
      <c r="X56" s="137">
        <v>17.062821559946393</v>
      </c>
      <c r="Y56" s="137">
        <v>17.878361925343295</v>
      </c>
      <c r="Z56" s="137">
        <v>18.591959745065584</v>
      </c>
      <c r="AA56" s="137">
        <v>19.216357837322587</v>
      </c>
      <c r="AB56" s="137">
        <v>19.789784656742281</v>
      </c>
    </row>
    <row r="57" spans="4:28">
      <c r="D57" s="136" t="s">
        <v>746</v>
      </c>
      <c r="E57" s="137">
        <v>35.164349243300713</v>
      </c>
      <c r="F57" s="137">
        <v>39.547185174229902</v>
      </c>
      <c r="G57" s="137">
        <v>41.483897498690474</v>
      </c>
      <c r="H57" s="137">
        <v>43.050676008366445</v>
      </c>
      <c r="I57" s="137">
        <v>45.952117692951575</v>
      </c>
      <c r="J57" s="137">
        <v>48.563415209078187</v>
      </c>
      <c r="K57" s="137">
        <v>50.884568556746288</v>
      </c>
      <c r="L57" s="137">
        <v>52.915577735955878</v>
      </c>
      <c r="M57" s="137">
        <v>54.692710767764275</v>
      </c>
      <c r="N57" s="137">
        <v>56.32477171534341</v>
      </c>
      <c r="R57" s="136" t="s">
        <v>696</v>
      </c>
      <c r="S57" s="138">
        <v>35.489268658362398</v>
      </c>
      <c r="T57" s="137">
        <v>39.912602096500827</v>
      </c>
      <c r="U57" s="137">
        <v>41.867209688445307</v>
      </c>
      <c r="V57" s="137">
        <v>43.448465268445347</v>
      </c>
      <c r="W57" s="137">
        <v>46.376716342519472</v>
      </c>
      <c r="X57" s="137">
        <v>49.012142309186189</v>
      </c>
      <c r="Y57" s="137">
        <v>51.354743168445495</v>
      </c>
      <c r="Z57" s="137">
        <v>53.404518920297392</v>
      </c>
      <c r="AA57" s="137">
        <v>55.198072703167796</v>
      </c>
      <c r="AB57" s="137">
        <v>56.845213932334495</v>
      </c>
    </row>
    <row r="58" spans="4:28">
      <c r="D58" s="136" t="s">
        <v>696</v>
      </c>
      <c r="E58" s="137">
        <v>101.00791848918527</v>
      </c>
      <c r="F58" s="137">
        <v>113.59740596696386</v>
      </c>
      <c r="G58" s="137">
        <v>119.16051988249816</v>
      </c>
      <c r="H58" s="137">
        <v>123.66101653326749</v>
      </c>
      <c r="I58" s="137">
        <v>131.99526959024772</v>
      </c>
      <c r="J58" s="137">
        <v>139.49609734152989</v>
      </c>
      <c r="K58" s="137">
        <v>146.16349978711406</v>
      </c>
      <c r="L58" s="137">
        <v>151.99747692700024</v>
      </c>
      <c r="M58" s="137">
        <v>157.10220692440063</v>
      </c>
      <c r="N58" s="137">
        <v>161.79022426895199</v>
      </c>
      <c r="R58" s="136" t="s">
        <v>695</v>
      </c>
      <c r="S58" s="138">
        <v>143.63177397891482</v>
      </c>
      <c r="T58" s="137">
        <v>161.53383994528042</v>
      </c>
      <c r="U58" s="137">
        <v>169.44450608400032</v>
      </c>
      <c r="V58" s="137">
        <v>175.84414610633556</v>
      </c>
      <c r="W58" s="137">
        <v>187.6953313328822</v>
      </c>
      <c r="X58" s="137">
        <v>198.3613980367742</v>
      </c>
      <c r="Y58" s="137">
        <v>207.84234621801156</v>
      </c>
      <c r="Z58" s="137">
        <v>216.13817587659423</v>
      </c>
      <c r="AA58" s="137">
        <v>223.39702682785406</v>
      </c>
      <c r="AB58" s="137">
        <v>230.06331851778657</v>
      </c>
    </row>
    <row r="59" spans="4:28">
      <c r="D59" s="136" t="s">
        <v>695</v>
      </c>
      <c r="E59" s="137">
        <v>408.79812593998838</v>
      </c>
      <c r="F59" s="137">
        <v>459.75015984425971</v>
      </c>
      <c r="G59" s="137">
        <v>482.26513270061633</v>
      </c>
      <c r="H59" s="137">
        <v>500.47949276418581</v>
      </c>
      <c r="I59" s="137">
        <v>534.20978917820321</v>
      </c>
      <c r="J59" s="137">
        <v>564.56705595081894</v>
      </c>
      <c r="K59" s="137">
        <v>591.55129308203288</v>
      </c>
      <c r="L59" s="137">
        <v>615.16250057184516</v>
      </c>
      <c r="M59" s="137">
        <v>635.82230712543083</v>
      </c>
      <c r="N59" s="137">
        <v>654.79559885831566</v>
      </c>
      <c r="R59" s="136" t="s">
        <v>499</v>
      </c>
      <c r="S59" s="138">
        <v>11.390618879015053</v>
      </c>
      <c r="T59" s="137">
        <v>12.810329886690775</v>
      </c>
      <c r="U59" s="137">
        <v>13.437679814698459</v>
      </c>
      <c r="V59" s="137">
        <v>13.945198857581079</v>
      </c>
      <c r="W59" s="137">
        <v>14.885048936993339</v>
      </c>
      <c r="X59" s="137">
        <v>15.730914008464373</v>
      </c>
      <c r="Y59" s="137">
        <v>16.482794071994178</v>
      </c>
      <c r="Z59" s="137">
        <v>17.14068912758276</v>
      </c>
      <c r="AA59" s="137">
        <v>17.716347301222772</v>
      </c>
      <c r="AB59" s="137">
        <v>18.245012970892166</v>
      </c>
    </row>
    <row r="60" spans="4:28">
      <c r="D60" s="136" t="s">
        <v>499</v>
      </c>
      <c r="E60" s="137">
        <v>32.419453732581303</v>
      </c>
      <c r="F60" s="137">
        <v>36.460169677504517</v>
      </c>
      <c r="G60" s="137">
        <v>38.245704087987924</v>
      </c>
      <c r="H60" s="137">
        <v>39.690181363884612</v>
      </c>
      <c r="I60" s="137">
        <v>42.365139282211814</v>
      </c>
      <c r="J60" s="137">
        <v>44.772601408706286</v>
      </c>
      <c r="K60" s="137">
        <v>46.912567743368051</v>
      </c>
      <c r="L60" s="137">
        <v>48.785038286197093</v>
      </c>
      <c r="M60" s="137">
        <v>50.423450011172505</v>
      </c>
      <c r="N60" s="137">
        <v>51.928113840231553</v>
      </c>
      <c r="R60" s="136" t="s">
        <v>498</v>
      </c>
      <c r="S60" s="138">
        <v>2.8569354473781915E-3</v>
      </c>
      <c r="T60" s="137">
        <v>3.2130199363723934E-3</v>
      </c>
      <c r="U60" s="137">
        <v>3.3703685638940516E-3</v>
      </c>
      <c r="V60" s="137">
        <v>3.4976618355969662E-3</v>
      </c>
      <c r="W60" s="137">
        <v>3.7333901165282888E-3</v>
      </c>
      <c r="X60" s="137">
        <v>3.9455455693664793E-3</v>
      </c>
      <c r="Y60" s="137">
        <v>4.1341281941115384E-3</v>
      </c>
      <c r="Z60" s="137">
        <v>4.2991379907634641E-3</v>
      </c>
      <c r="AA60" s="137">
        <v>4.4435215628338999E-3</v>
      </c>
      <c r="AB60" s="137">
        <v>4.576118720857769E-3</v>
      </c>
    </row>
    <row r="61" spans="4:28">
      <c r="D61" s="136" t="s">
        <v>498</v>
      </c>
      <c r="E61" s="137">
        <v>8.1312778117687001E-3</v>
      </c>
      <c r="F61" s="137">
        <v>9.1447490496752749E-3</v>
      </c>
      <c r="G61" s="137">
        <v>9.5925874510830716E-3</v>
      </c>
      <c r="H61" s="137">
        <v>9.9548836859298297E-3</v>
      </c>
      <c r="I61" s="137">
        <v>1.0625802639349749E-2</v>
      </c>
      <c r="J61" s="137">
        <v>1.1229629697427674E-2</v>
      </c>
      <c r="K61" s="137">
        <v>1.176636486016361E-2</v>
      </c>
      <c r="L61" s="137">
        <v>1.2236008127557554E-2</v>
      </c>
      <c r="M61" s="137">
        <v>1.2646945986527255E-2</v>
      </c>
      <c r="N61" s="137">
        <v>1.3024337897825962E-2</v>
      </c>
    </row>
    <row r="62" spans="4:28">
      <c r="D62" s="136" t="s">
        <v>747</v>
      </c>
      <c r="E62" s="137">
        <v>20.52</v>
      </c>
      <c r="F62" s="137">
        <f>E62</f>
        <v>20.52</v>
      </c>
      <c r="G62" s="137">
        <f t="shared" ref="G62:N62" si="1">F62</f>
        <v>20.52</v>
      </c>
      <c r="H62" s="137">
        <f t="shared" si="1"/>
        <v>20.52</v>
      </c>
      <c r="I62" s="137">
        <f t="shared" si="1"/>
        <v>20.52</v>
      </c>
      <c r="J62" s="137">
        <f t="shared" si="1"/>
        <v>20.52</v>
      </c>
      <c r="K62" s="137">
        <f t="shared" si="1"/>
        <v>20.52</v>
      </c>
      <c r="L62" s="137">
        <f t="shared" si="1"/>
        <v>20.52</v>
      </c>
      <c r="M62" s="137">
        <f t="shared" si="1"/>
        <v>20.52</v>
      </c>
      <c r="N62" s="137">
        <f t="shared" si="1"/>
        <v>20.52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K19" sqref="K19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3" spans="1:24">
      <c r="B3" s="1" t="s">
        <v>466</v>
      </c>
      <c r="D3" s="108" t="s">
        <v>467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.75" thickBot="1">
      <c r="D5" t="s">
        <v>157</v>
      </c>
      <c r="E5" t="s">
        <v>412</v>
      </c>
      <c r="F5" s="103" t="s">
        <v>411</v>
      </c>
      <c r="H5" s="4">
        <v>2015</v>
      </c>
      <c r="I5" s="23">
        <v>1</v>
      </c>
      <c r="Q5" t="s">
        <v>273</v>
      </c>
      <c r="R5" t="s">
        <v>468</v>
      </c>
      <c r="S5" t="s">
        <v>225</v>
      </c>
      <c r="V5" s="64">
        <v>2.5000000000000001E-2</v>
      </c>
      <c r="X5" t="s">
        <v>274</v>
      </c>
    </row>
    <row r="6" spans="1:24" ht="15.75" thickBot="1">
      <c r="D6" t="s">
        <v>157</v>
      </c>
      <c r="E6" t="s">
        <v>412</v>
      </c>
      <c r="F6" s="103" t="s">
        <v>411</v>
      </c>
      <c r="H6" s="4">
        <v>2018</v>
      </c>
      <c r="I6" s="23">
        <v>1</v>
      </c>
      <c r="O6" t="s">
        <v>420</v>
      </c>
      <c r="Q6" t="s">
        <v>273</v>
      </c>
      <c r="R6" t="s">
        <v>382</v>
      </c>
      <c r="S6" t="s">
        <v>383</v>
      </c>
      <c r="U6">
        <v>2016</v>
      </c>
      <c r="V6" s="65">
        <v>0.2</v>
      </c>
    </row>
    <row r="7" spans="1:24" ht="15.75" thickBot="1">
      <c r="D7" t="s">
        <v>157</v>
      </c>
      <c r="E7" t="s">
        <v>412</v>
      </c>
      <c r="F7" s="103" t="s">
        <v>411</v>
      </c>
      <c r="H7" s="4">
        <v>2020</v>
      </c>
      <c r="I7" s="23">
        <f>+I6*(1+Summary!$E$80)^(Costs_techs!H7-Costs_techs!H6)</f>
        <v>1.0609</v>
      </c>
      <c r="O7" t="s">
        <v>420</v>
      </c>
      <c r="Q7" t="s">
        <v>273</v>
      </c>
      <c r="R7" t="s">
        <v>382</v>
      </c>
      <c r="S7" t="s">
        <v>383</v>
      </c>
      <c r="U7">
        <v>2040</v>
      </c>
      <c r="V7" s="65">
        <v>0.05</v>
      </c>
    </row>
    <row r="8" spans="1:24" ht="15.75" thickBot="1">
      <c r="D8" t="s">
        <v>157</v>
      </c>
      <c r="E8" t="s">
        <v>412</v>
      </c>
      <c r="F8" s="103" t="s">
        <v>411</v>
      </c>
      <c r="H8" s="4">
        <v>2025</v>
      </c>
      <c r="I8" s="23">
        <f>+I7*(1+Summary!$E$80)^(Costs_techs!H8-Costs_techs!H7)</f>
        <v>1.2298738654248698</v>
      </c>
      <c r="O8" t="s">
        <v>420</v>
      </c>
      <c r="Q8" t="s">
        <v>273</v>
      </c>
      <c r="R8" t="s">
        <v>382</v>
      </c>
      <c r="S8" t="s">
        <v>383</v>
      </c>
      <c r="U8">
        <v>0</v>
      </c>
      <c r="V8">
        <v>5</v>
      </c>
    </row>
    <row r="9" spans="1:24" ht="15.75" thickBot="1">
      <c r="D9" t="s">
        <v>157</v>
      </c>
      <c r="E9" t="s">
        <v>412</v>
      </c>
      <c r="F9" s="103" t="s">
        <v>411</v>
      </c>
      <c r="H9" s="4">
        <v>2030</v>
      </c>
      <c r="I9" s="23">
        <f>+I8*(1+Summary!$E$80)^(Costs_techs!H9-Costs_techs!H8)</f>
        <v>1.4257608868461784</v>
      </c>
      <c r="Q9" t="s">
        <v>384</v>
      </c>
      <c r="R9" t="s">
        <v>382</v>
      </c>
      <c r="S9" t="s">
        <v>383</v>
      </c>
      <c r="U9">
        <v>2040</v>
      </c>
      <c r="V9">
        <v>5</v>
      </c>
    </row>
    <row r="10" spans="1:24" ht="15.75" thickBot="1">
      <c r="D10" t="s">
        <v>157</v>
      </c>
      <c r="E10" t="s">
        <v>412</v>
      </c>
      <c r="F10" s="103" t="s">
        <v>411</v>
      </c>
      <c r="H10" s="4">
        <v>2035</v>
      </c>
      <c r="I10" s="23">
        <f>+I9*(1+Summary!$E$80)^(Costs_techs!H10-Costs_techs!H9)</f>
        <v>1.6528476322717502</v>
      </c>
      <c r="Q10" t="s">
        <v>384</v>
      </c>
      <c r="R10" t="s">
        <v>382</v>
      </c>
      <c r="S10" t="s">
        <v>383</v>
      </c>
      <c r="U10">
        <v>2050</v>
      </c>
      <c r="V10">
        <v>5</v>
      </c>
    </row>
    <row r="11" spans="1:24" ht="15.75" thickBot="1">
      <c r="D11" t="s">
        <v>157</v>
      </c>
      <c r="E11" t="s">
        <v>412</v>
      </c>
      <c r="F11" s="103" t="s">
        <v>411</v>
      </c>
      <c r="H11" s="4">
        <v>2040</v>
      </c>
      <c r="I11" s="23">
        <f>+I10*(1+Summary!$E$80)^(Costs_techs!H11-Costs_techs!H10)</f>
        <v>1.9161034088607798</v>
      </c>
    </row>
    <row r="12" spans="1:24" ht="15.75" thickBot="1">
      <c r="D12" t="s">
        <v>157</v>
      </c>
      <c r="E12" t="s">
        <v>412</v>
      </c>
      <c r="F12" s="103" t="s">
        <v>411</v>
      </c>
      <c r="H12" s="4">
        <v>2045</v>
      </c>
      <c r="I12" s="23">
        <f>+I11*(1+Summary!$E$80)^(Costs_techs!H12-Costs_techs!H11)</f>
        <v>2.2212890055701546</v>
      </c>
    </row>
    <row r="13" spans="1:24" ht="15.75" thickBot="1">
      <c r="D13" t="s">
        <v>157</v>
      </c>
      <c r="E13" t="s">
        <v>412</v>
      </c>
      <c r="F13" s="103" t="s">
        <v>411</v>
      </c>
      <c r="H13" s="4">
        <v>2050</v>
      </c>
      <c r="I13" s="23">
        <f>+I12*(1+Summary!$E$80)^(Costs_techs!H13-Costs_techs!H12)</f>
        <v>2.5750827556851084</v>
      </c>
    </row>
    <row r="14" spans="1:24" ht="15.75" thickBot="1">
      <c r="D14" t="s">
        <v>157</v>
      </c>
      <c r="E14" t="s">
        <v>412</v>
      </c>
      <c r="F14" s="103" t="s">
        <v>411</v>
      </c>
      <c r="H14" s="4">
        <v>2055</v>
      </c>
      <c r="I14" s="23">
        <f>+I13*(1+Summary!$E$80)^(Costs_techs!H14-Costs_techs!H13)</f>
        <v>2.9852266778427468</v>
      </c>
    </row>
    <row r="15" spans="1:24" ht="15.75" thickBot="1">
      <c r="D15" t="s">
        <v>157</v>
      </c>
      <c r="E15" t="s">
        <v>412</v>
      </c>
      <c r="F15" s="103" t="s">
        <v>411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206</v>
      </c>
      <c r="Y19" t="s">
        <v>207</v>
      </c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206</v>
      </c>
      <c r="R20" t="s">
        <v>208</v>
      </c>
      <c r="S20" t="s">
        <v>209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.75" thickBot="1">
      <c r="D21" t="s">
        <v>280</v>
      </c>
      <c r="F21" t="s">
        <v>279</v>
      </c>
      <c r="H21" s="4">
        <v>2025</v>
      </c>
      <c r="I21">
        <f t="shared" ref="I21:I29" si="0">+L21/$M$20</f>
        <v>0.06</v>
      </c>
      <c r="L21">
        <v>60</v>
      </c>
      <c r="Q21" t="s">
        <v>206</v>
      </c>
      <c r="R21" t="s">
        <v>208</v>
      </c>
      <c r="S21" t="s">
        <v>209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.75" thickBot="1">
      <c r="D22" t="s">
        <v>280</v>
      </c>
      <c r="F22" t="s">
        <v>279</v>
      </c>
      <c r="H22" s="4">
        <v>2030</v>
      </c>
      <c r="I22">
        <f t="shared" si="0"/>
        <v>0.105</v>
      </c>
      <c r="L22">
        <f>S41</f>
        <v>105</v>
      </c>
      <c r="Q22" t="s">
        <v>206</v>
      </c>
      <c r="R22" t="s">
        <v>208</v>
      </c>
      <c r="S22" t="s">
        <v>209</v>
      </c>
      <c r="U22" s="4">
        <v>2030</v>
      </c>
      <c r="V22">
        <f t="shared" si="1"/>
        <v>4.3499999999999996</v>
      </c>
      <c r="X22">
        <v>4.3499999999999996</v>
      </c>
    </row>
    <row r="23" spans="2:26" ht="15.75" thickBot="1">
      <c r="D23" t="s">
        <v>280</v>
      </c>
      <c r="F23" t="s">
        <v>279</v>
      </c>
      <c r="H23" s="4">
        <v>2035</v>
      </c>
      <c r="I23">
        <f t="shared" si="0"/>
        <v>0.12</v>
      </c>
      <c r="L23">
        <v>120</v>
      </c>
      <c r="Q23" t="s">
        <v>206</v>
      </c>
      <c r="R23" t="s">
        <v>208</v>
      </c>
      <c r="S23" t="s">
        <v>209</v>
      </c>
      <c r="U23" s="4">
        <v>2035</v>
      </c>
      <c r="V23">
        <f t="shared" si="1"/>
        <v>4.4800000000000004</v>
      </c>
      <c r="X23">
        <v>4.4800000000000004</v>
      </c>
    </row>
    <row r="24" spans="2:26" ht="15.75" thickBot="1">
      <c r="D24" t="s">
        <v>280</v>
      </c>
      <c r="F24" t="s">
        <v>279</v>
      </c>
      <c r="H24" s="4">
        <v>2040</v>
      </c>
      <c r="I24">
        <f t="shared" si="0"/>
        <v>0.14000000000000001</v>
      </c>
      <c r="L24">
        <v>140</v>
      </c>
      <c r="Q24" t="s">
        <v>206</v>
      </c>
      <c r="R24" t="s">
        <v>208</v>
      </c>
      <c r="S24" t="s">
        <v>209</v>
      </c>
      <c r="U24" s="4">
        <v>2040</v>
      </c>
      <c r="V24">
        <f>+X24</f>
        <v>4.6100000000000003</v>
      </c>
      <c r="X24">
        <v>4.6100000000000003</v>
      </c>
    </row>
    <row r="25" spans="2:26" ht="15.75" thickBot="1">
      <c r="D25" t="s">
        <v>280</v>
      </c>
      <c r="F25" t="s">
        <v>279</v>
      </c>
      <c r="H25" s="4">
        <v>2045</v>
      </c>
      <c r="I25">
        <f t="shared" si="0"/>
        <v>0.155</v>
      </c>
      <c r="L25">
        <v>155</v>
      </c>
      <c r="Q25" t="s">
        <v>206</v>
      </c>
      <c r="R25" t="s">
        <v>208</v>
      </c>
      <c r="S25" t="s">
        <v>209</v>
      </c>
      <c r="U25" s="4">
        <v>2045</v>
      </c>
      <c r="V25">
        <f t="shared" ref="V25:V28" si="2">+IF(X25-$Y$20*I25&gt;0,X25-$Y$20*I25,0)</f>
        <v>0</v>
      </c>
    </row>
    <row r="26" spans="2:26" ht="15.75" thickBot="1">
      <c r="D26" t="s">
        <v>280</v>
      </c>
      <c r="F26" t="s">
        <v>279</v>
      </c>
      <c r="H26" s="4">
        <v>2050</v>
      </c>
      <c r="I26">
        <f t="shared" si="0"/>
        <v>0.17</v>
      </c>
      <c r="L26">
        <v>170</v>
      </c>
      <c r="Q26" t="s">
        <v>206</v>
      </c>
      <c r="R26" t="s">
        <v>208</v>
      </c>
      <c r="S26" t="s">
        <v>209</v>
      </c>
      <c r="U26" s="4">
        <v>2050</v>
      </c>
      <c r="V26">
        <f t="shared" si="2"/>
        <v>0</v>
      </c>
      <c r="X26">
        <v>4.74</v>
      </c>
    </row>
    <row r="27" spans="2:26" ht="15.75" thickBot="1">
      <c r="D27" t="s">
        <v>280</v>
      </c>
      <c r="F27" t="s">
        <v>279</v>
      </c>
      <c r="H27" s="4">
        <v>2055</v>
      </c>
      <c r="I27">
        <f t="shared" si="0"/>
        <v>0.185</v>
      </c>
      <c r="L27">
        <v>185</v>
      </c>
      <c r="Q27" t="s">
        <v>206</v>
      </c>
      <c r="R27" t="s">
        <v>208</v>
      </c>
      <c r="S27" t="s">
        <v>209</v>
      </c>
      <c r="U27" s="4">
        <v>2055</v>
      </c>
      <c r="V27">
        <f t="shared" si="2"/>
        <v>0</v>
      </c>
    </row>
    <row r="28" spans="2:26" ht="15.75" thickBot="1">
      <c r="D28" t="s">
        <v>280</v>
      </c>
      <c r="F28" t="s">
        <v>279</v>
      </c>
      <c r="H28" s="4">
        <v>2060</v>
      </c>
      <c r="I28">
        <f t="shared" si="0"/>
        <v>0.20499999999999999</v>
      </c>
      <c r="L28">
        <v>205</v>
      </c>
      <c r="Q28" t="s">
        <v>206</v>
      </c>
      <c r="R28" t="s">
        <v>208</v>
      </c>
      <c r="S28" t="s">
        <v>209</v>
      </c>
      <c r="U28" s="4">
        <v>2060</v>
      </c>
      <c r="V28">
        <f t="shared" si="2"/>
        <v>0</v>
      </c>
      <c r="X28">
        <v>4.74</v>
      </c>
    </row>
    <row r="29" spans="2:26">
      <c r="D29" t="s">
        <v>280</v>
      </c>
      <c r="F29" t="s">
        <v>279</v>
      </c>
      <c r="H29" s="24">
        <v>0</v>
      </c>
      <c r="I29">
        <f t="shared" si="0"/>
        <v>0</v>
      </c>
      <c r="Q29" t="s">
        <v>206</v>
      </c>
      <c r="R29" t="s">
        <v>208</v>
      </c>
      <c r="S29" t="s">
        <v>209</v>
      </c>
      <c r="U29" s="24">
        <v>0</v>
      </c>
      <c r="V29">
        <v>5</v>
      </c>
    </row>
    <row r="32" spans="2:26">
      <c r="S32" t="s">
        <v>206</v>
      </c>
      <c r="T32" t="s">
        <v>704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</row>
    <row r="33" spans="15:26">
      <c r="O33" t="s">
        <v>209</v>
      </c>
      <c r="P33" t="s">
        <v>208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216</v>
      </c>
      <c r="P34" t="s">
        <v>217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M38" sqref="M38"/>
    </sheetView>
  </sheetViews>
  <sheetFormatPr defaultRowHeight="15"/>
  <sheetData>
    <row r="1" spans="1:12">
      <c r="A1" t="s">
        <v>469</v>
      </c>
    </row>
    <row r="4" spans="1:12">
      <c r="G4" t="s">
        <v>262</v>
      </c>
    </row>
    <row r="5" spans="1:12">
      <c r="C5" s="46" t="s">
        <v>197</v>
      </c>
      <c r="D5" s="43" t="s">
        <v>198</v>
      </c>
      <c r="E5" s="43" t="s">
        <v>2</v>
      </c>
      <c r="F5" s="45" t="s">
        <v>1</v>
      </c>
      <c r="G5" s="45" t="s">
        <v>5</v>
      </c>
      <c r="H5" s="44" t="s">
        <v>199</v>
      </c>
      <c r="I5" s="47" t="s">
        <v>200</v>
      </c>
      <c r="J5" s="47" t="s">
        <v>201</v>
      </c>
      <c r="K5" s="47" t="s">
        <v>202</v>
      </c>
      <c r="L5" s="46" t="s">
        <v>203</v>
      </c>
    </row>
    <row r="6" spans="1:12">
      <c r="C6" t="s">
        <v>205</v>
      </c>
      <c r="E6" t="s">
        <v>228</v>
      </c>
      <c r="F6" s="48">
        <v>2020</v>
      </c>
      <c r="G6" t="s">
        <v>204</v>
      </c>
      <c r="H6">
        <v>1</v>
      </c>
      <c r="I6" s="42">
        <v>0.6</v>
      </c>
      <c r="J6" s="42">
        <v>0</v>
      </c>
      <c r="K6">
        <v>3</v>
      </c>
      <c r="L6" t="s">
        <v>243</v>
      </c>
    </row>
    <row r="7" spans="1:12">
      <c r="E7" t="s">
        <v>228</v>
      </c>
      <c r="F7">
        <v>2030</v>
      </c>
      <c r="H7">
        <v>1</v>
      </c>
      <c r="I7" s="42">
        <v>0.6</v>
      </c>
      <c r="J7">
        <v>0</v>
      </c>
    </row>
    <row r="8" spans="1:12">
      <c r="E8" t="s">
        <v>228</v>
      </c>
      <c r="F8">
        <v>2060</v>
      </c>
      <c r="H8">
        <v>1</v>
      </c>
      <c r="I8" s="42">
        <v>0.6</v>
      </c>
      <c r="J8">
        <f>+J7</f>
        <v>0</v>
      </c>
    </row>
    <row r="10" spans="1:12">
      <c r="G10" t="s">
        <v>262</v>
      </c>
    </row>
    <row r="11" spans="1:12">
      <c r="C11" s="46" t="s">
        <v>197</v>
      </c>
      <c r="D11" s="43" t="s">
        <v>198</v>
      </c>
      <c r="E11" s="43" t="s">
        <v>2</v>
      </c>
      <c r="F11" s="45" t="s">
        <v>1</v>
      </c>
      <c r="G11" s="45" t="s">
        <v>5</v>
      </c>
      <c r="H11" s="44" t="s">
        <v>199</v>
      </c>
      <c r="I11" s="47" t="s">
        <v>200</v>
      </c>
      <c r="J11" s="47" t="s">
        <v>201</v>
      </c>
      <c r="K11" s="47" t="s">
        <v>202</v>
      </c>
      <c r="L11" s="46" t="s">
        <v>203</v>
      </c>
    </row>
    <row r="12" spans="1:12">
      <c r="C12" t="s">
        <v>230</v>
      </c>
      <c r="E12" t="s">
        <v>229</v>
      </c>
      <c r="F12" s="48">
        <v>2020</v>
      </c>
      <c r="G12" t="s">
        <v>204</v>
      </c>
      <c r="H12">
        <v>1</v>
      </c>
      <c r="I12" s="42">
        <v>1.5</v>
      </c>
      <c r="J12" s="42">
        <v>0</v>
      </c>
      <c r="K12">
        <v>3</v>
      </c>
      <c r="L12" t="s">
        <v>244</v>
      </c>
    </row>
    <row r="13" spans="1:12">
      <c r="E13" t="s">
        <v>229</v>
      </c>
      <c r="F13">
        <v>2030</v>
      </c>
      <c r="H13">
        <v>1</v>
      </c>
      <c r="I13" s="42">
        <v>1.5</v>
      </c>
      <c r="J13">
        <v>0</v>
      </c>
    </row>
    <row r="14" spans="1:12">
      <c r="E14" t="s">
        <v>229</v>
      </c>
      <c r="F14">
        <v>2060</v>
      </c>
      <c r="H14">
        <v>1</v>
      </c>
      <c r="I14" s="42">
        <v>1.5</v>
      </c>
      <c r="J14">
        <f>+J13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.75" thickBot="1">
      <c r="E22" t="s">
        <v>206</v>
      </c>
      <c r="F22" t="s">
        <v>406</v>
      </c>
      <c r="G22" t="s">
        <v>407</v>
      </c>
      <c r="I22" s="4">
        <v>2020</v>
      </c>
      <c r="J22" s="23">
        <v>5.27</v>
      </c>
    </row>
    <row r="23" spans="3:25" ht="15.75" thickBot="1">
      <c r="E23" t="s">
        <v>206</v>
      </c>
      <c r="F23" t="s">
        <v>406</v>
      </c>
      <c r="G23" t="s">
        <v>407</v>
      </c>
      <c r="I23" s="4">
        <v>2025</v>
      </c>
      <c r="J23" s="23">
        <v>5.4</v>
      </c>
    </row>
    <row r="24" spans="3:25" ht="15.75" thickBot="1">
      <c r="E24" t="s">
        <v>206</v>
      </c>
      <c r="F24" t="s">
        <v>406</v>
      </c>
      <c r="G24" t="s">
        <v>407</v>
      </c>
      <c r="I24" s="4">
        <v>2030</v>
      </c>
      <c r="J24" s="23">
        <v>5.7</v>
      </c>
    </row>
    <row r="25" spans="3:25" ht="15.75" thickBot="1">
      <c r="E25" t="s">
        <v>206</v>
      </c>
      <c r="F25" t="s">
        <v>406</v>
      </c>
      <c r="G25" t="s">
        <v>407</v>
      </c>
      <c r="I25" s="4">
        <v>2035</v>
      </c>
      <c r="J25" s="23">
        <v>5.8</v>
      </c>
      <c r="O25" t="s">
        <v>396</v>
      </c>
      <c r="P25" t="s">
        <v>397</v>
      </c>
      <c r="Q25" t="s">
        <v>398</v>
      </c>
      <c r="R25" s="139">
        <v>5</v>
      </c>
      <c r="S25" s="139">
        <v>5.27</v>
      </c>
      <c r="T25" s="139">
        <v>5.4</v>
      </c>
      <c r="U25" s="139">
        <v>5.7</v>
      </c>
      <c r="V25" s="139">
        <v>5.8</v>
      </c>
      <c r="W25" s="139">
        <v>5.93</v>
      </c>
      <c r="X25" s="139">
        <v>6.13</v>
      </c>
      <c r="Y25" s="139">
        <v>6.37</v>
      </c>
    </row>
    <row r="26" spans="3:25" ht="15.75" thickBot="1">
      <c r="E26" t="s">
        <v>206</v>
      </c>
      <c r="F26" t="s">
        <v>406</v>
      </c>
      <c r="G26" t="s">
        <v>407</v>
      </c>
      <c r="I26" s="4">
        <v>2040</v>
      </c>
      <c r="J26" s="23">
        <v>5.93</v>
      </c>
      <c r="P26" t="s">
        <v>399</v>
      </c>
      <c r="Q26" t="s">
        <v>400</v>
      </c>
      <c r="R26" s="139">
        <v>8</v>
      </c>
      <c r="S26" s="139">
        <v>8.8000000000000007</v>
      </c>
      <c r="T26" s="139">
        <v>9.1999999999999993</v>
      </c>
      <c r="U26" s="139">
        <v>10.1</v>
      </c>
      <c r="V26" s="139">
        <v>10.4</v>
      </c>
      <c r="W26" s="139">
        <v>10.8</v>
      </c>
      <c r="X26" s="139">
        <v>11.4</v>
      </c>
      <c r="Y26" s="139">
        <v>12.1</v>
      </c>
    </row>
    <row r="27" spans="3:25" ht="15.75" thickBot="1">
      <c r="E27" t="s">
        <v>206</v>
      </c>
      <c r="F27" t="s">
        <v>406</v>
      </c>
      <c r="G27" t="s">
        <v>407</v>
      </c>
      <c r="I27" s="4">
        <v>2050</v>
      </c>
      <c r="J27" s="23">
        <v>6.13</v>
      </c>
      <c r="P27" t="s">
        <v>401</v>
      </c>
      <c r="Q27" t="s">
        <v>402</v>
      </c>
      <c r="R27" s="139">
        <v>7</v>
      </c>
      <c r="S27" s="139">
        <v>7.27</v>
      </c>
      <c r="T27" s="139">
        <v>7.4</v>
      </c>
      <c r="U27" s="139">
        <v>7.7</v>
      </c>
      <c r="V27" s="139">
        <v>7.8</v>
      </c>
      <c r="W27" s="139">
        <v>7.93</v>
      </c>
      <c r="X27" s="139">
        <v>8.1300000000000008</v>
      </c>
      <c r="Y27" s="139">
        <v>8.3699999999999992</v>
      </c>
    </row>
    <row r="28" spans="3:25" ht="15.75" thickBot="1">
      <c r="E28" t="s">
        <v>206</v>
      </c>
      <c r="F28" t="s">
        <v>406</v>
      </c>
      <c r="G28" t="s">
        <v>407</v>
      </c>
      <c r="I28" s="4">
        <v>2060</v>
      </c>
      <c r="J28" s="23">
        <v>6.37</v>
      </c>
      <c r="P28" t="s">
        <v>403</v>
      </c>
      <c r="Q28" t="s">
        <v>404</v>
      </c>
      <c r="R28" s="139">
        <v>10</v>
      </c>
      <c r="S28" s="139">
        <v>10.27</v>
      </c>
      <c r="T28" s="139">
        <v>10.4</v>
      </c>
      <c r="U28" s="139">
        <v>10.7</v>
      </c>
      <c r="V28" s="139">
        <v>10.8</v>
      </c>
      <c r="W28" s="139">
        <v>10.93</v>
      </c>
      <c r="X28" s="139">
        <v>11.13</v>
      </c>
      <c r="Y28" s="139">
        <v>11.37</v>
      </c>
    </row>
    <row r="29" spans="3:25" ht="15.75" thickBot="1">
      <c r="E29" t="s">
        <v>206</v>
      </c>
      <c r="F29" t="s">
        <v>406</v>
      </c>
      <c r="G29" t="s">
        <v>408</v>
      </c>
      <c r="I29" s="4">
        <v>2020</v>
      </c>
      <c r="J29" s="23">
        <v>8.8000000000000007</v>
      </c>
    </row>
    <row r="30" spans="3:25" ht="15.75" thickBot="1">
      <c r="E30" t="s">
        <v>206</v>
      </c>
      <c r="F30" t="s">
        <v>406</v>
      </c>
      <c r="G30" t="s">
        <v>408</v>
      </c>
      <c r="I30" s="4">
        <v>2025</v>
      </c>
      <c r="J30" s="23">
        <v>9.1999999999999993</v>
      </c>
    </row>
    <row r="31" spans="3:25" ht="15.75" thickBot="1">
      <c r="E31" t="s">
        <v>206</v>
      </c>
      <c r="F31" t="s">
        <v>406</v>
      </c>
      <c r="G31" t="s">
        <v>408</v>
      </c>
      <c r="I31" s="4">
        <v>2030</v>
      </c>
      <c r="J31" s="23">
        <v>10.1</v>
      </c>
      <c r="O31" t="s">
        <v>405</v>
      </c>
      <c r="P31" t="s">
        <v>397</v>
      </c>
      <c r="Q31" t="s">
        <v>398</v>
      </c>
      <c r="R31" s="139">
        <v>5</v>
      </c>
      <c r="S31" s="139">
        <v>5.27</v>
      </c>
      <c r="T31" s="139">
        <v>5.2</v>
      </c>
      <c r="U31" s="139">
        <v>5.27</v>
      </c>
      <c r="V31" s="139">
        <v>5.33</v>
      </c>
      <c r="W31" s="139">
        <v>5.43</v>
      </c>
      <c r="X31" s="139">
        <v>5.63</v>
      </c>
      <c r="Y31" s="139">
        <v>5.87</v>
      </c>
    </row>
    <row r="32" spans="3:25" ht="15.75" thickBot="1">
      <c r="E32" t="s">
        <v>206</v>
      </c>
      <c r="F32" t="s">
        <v>406</v>
      </c>
      <c r="G32" t="s">
        <v>408</v>
      </c>
      <c r="I32" s="4">
        <v>2035</v>
      </c>
      <c r="J32" s="23">
        <v>10.4</v>
      </c>
      <c r="P32" t="s">
        <v>399</v>
      </c>
      <c r="Q32" t="s">
        <v>400</v>
      </c>
      <c r="R32" s="139">
        <v>8</v>
      </c>
      <c r="S32" s="139">
        <v>8.8000000000000007</v>
      </c>
      <c r="T32" s="139">
        <v>8.6</v>
      </c>
      <c r="U32" s="139">
        <v>8.8000000000000007</v>
      </c>
      <c r="V32" s="139">
        <v>9</v>
      </c>
      <c r="W32" s="139">
        <v>9.3000000000000007</v>
      </c>
      <c r="X32" s="139">
        <v>9.9</v>
      </c>
      <c r="Y32" s="139">
        <v>10.6</v>
      </c>
    </row>
    <row r="33" spans="5:25" ht="15.75" thickBot="1">
      <c r="E33" t="s">
        <v>206</v>
      </c>
      <c r="F33" t="s">
        <v>406</v>
      </c>
      <c r="G33" t="s">
        <v>408</v>
      </c>
      <c r="I33" s="4">
        <v>2040</v>
      </c>
      <c r="J33" s="23">
        <v>10.8</v>
      </c>
      <c r="P33" t="s">
        <v>401</v>
      </c>
      <c r="Q33" t="s">
        <v>402</v>
      </c>
      <c r="R33" s="139">
        <v>7</v>
      </c>
      <c r="S33" s="139">
        <v>7.27</v>
      </c>
      <c r="T33" s="139">
        <v>7.2</v>
      </c>
      <c r="U33" s="139">
        <v>7.27</v>
      </c>
      <c r="V33" s="139">
        <v>7.33</v>
      </c>
      <c r="W33" s="139">
        <v>7.43</v>
      </c>
      <c r="X33" s="139">
        <v>7.63</v>
      </c>
      <c r="Y33" s="139">
        <v>7.87</v>
      </c>
    </row>
    <row r="34" spans="5:25" ht="15.75" thickBot="1">
      <c r="E34" t="s">
        <v>206</v>
      </c>
      <c r="F34" t="s">
        <v>406</v>
      </c>
      <c r="G34" t="s">
        <v>408</v>
      </c>
      <c r="I34" s="4">
        <v>2050</v>
      </c>
      <c r="J34" s="23">
        <v>11.4</v>
      </c>
      <c r="P34" t="s">
        <v>403</v>
      </c>
      <c r="Q34" t="s">
        <v>404</v>
      </c>
      <c r="R34" s="139">
        <v>10</v>
      </c>
      <c r="S34" s="139">
        <v>10.27</v>
      </c>
      <c r="T34" s="139">
        <v>10.199999999999999</v>
      </c>
      <c r="U34" s="139">
        <v>10.27</v>
      </c>
      <c r="V34" s="139">
        <v>10.33</v>
      </c>
      <c r="W34" s="139">
        <v>10.43</v>
      </c>
      <c r="X34" s="139">
        <v>10.63</v>
      </c>
      <c r="Y34" s="139">
        <v>10.87</v>
      </c>
    </row>
    <row r="35" spans="5:25" ht="15.75" thickBot="1">
      <c r="E35" t="s">
        <v>206</v>
      </c>
      <c r="F35" t="s">
        <v>406</v>
      </c>
      <c r="G35" t="s">
        <v>408</v>
      </c>
      <c r="I35" s="4">
        <v>2060</v>
      </c>
      <c r="J35" s="23">
        <v>12.1</v>
      </c>
    </row>
    <row r="36" spans="5:25" ht="15.75" thickBot="1">
      <c r="E36" t="s">
        <v>206</v>
      </c>
      <c r="F36" t="s">
        <v>406</v>
      </c>
      <c r="G36" t="s">
        <v>409</v>
      </c>
      <c r="I36" s="4">
        <v>2020</v>
      </c>
      <c r="J36" s="23">
        <v>7.27</v>
      </c>
    </row>
    <row r="37" spans="5:25" ht="15.75" thickBot="1">
      <c r="E37" t="s">
        <v>206</v>
      </c>
      <c r="F37" t="s">
        <v>406</v>
      </c>
      <c r="G37" t="s">
        <v>409</v>
      </c>
      <c r="I37" s="4">
        <v>2025</v>
      </c>
      <c r="J37" s="23">
        <v>7.4</v>
      </c>
    </row>
    <row r="38" spans="5:25" ht="15.75" thickBot="1">
      <c r="E38" t="s">
        <v>206</v>
      </c>
      <c r="F38" t="s">
        <v>406</v>
      </c>
      <c r="G38" t="s">
        <v>409</v>
      </c>
      <c r="I38" s="4">
        <v>2030</v>
      </c>
      <c r="J38" s="23">
        <v>7.7</v>
      </c>
    </row>
    <row r="39" spans="5:25" ht="15.75" thickBot="1">
      <c r="E39" t="s">
        <v>206</v>
      </c>
      <c r="F39" t="s">
        <v>406</v>
      </c>
      <c r="G39" t="s">
        <v>409</v>
      </c>
      <c r="I39" s="4">
        <v>2035</v>
      </c>
      <c r="J39" s="23">
        <v>7.8</v>
      </c>
    </row>
    <row r="40" spans="5:25" ht="15.75" thickBot="1">
      <c r="E40" t="s">
        <v>206</v>
      </c>
      <c r="F40" t="s">
        <v>406</v>
      </c>
      <c r="G40" t="s">
        <v>409</v>
      </c>
      <c r="I40" s="4">
        <v>2040</v>
      </c>
      <c r="J40" s="23">
        <v>7.93</v>
      </c>
    </row>
    <row r="41" spans="5:25" ht="15.75" thickBot="1">
      <c r="E41" t="s">
        <v>206</v>
      </c>
      <c r="F41" t="s">
        <v>406</v>
      </c>
      <c r="G41" t="s">
        <v>409</v>
      </c>
      <c r="I41" s="4">
        <v>2050</v>
      </c>
      <c r="J41" s="23">
        <v>8.1300000000000008</v>
      </c>
    </row>
    <row r="42" spans="5:25" ht="15.75" thickBot="1">
      <c r="E42" t="s">
        <v>206</v>
      </c>
      <c r="F42" t="s">
        <v>406</v>
      </c>
      <c r="G42" t="s">
        <v>409</v>
      </c>
      <c r="I42" s="4">
        <v>2060</v>
      </c>
      <c r="J42" s="23">
        <v>8.3699999999999992</v>
      </c>
    </row>
    <row r="43" spans="5:25" ht="15.75" thickBot="1">
      <c r="E43" t="s">
        <v>206</v>
      </c>
      <c r="F43" t="s">
        <v>406</v>
      </c>
      <c r="G43" t="s">
        <v>410</v>
      </c>
      <c r="I43" s="4">
        <v>2020</v>
      </c>
      <c r="J43" s="23">
        <v>10.27</v>
      </c>
    </row>
    <row r="44" spans="5:25" ht="15.75" thickBot="1">
      <c r="E44" t="s">
        <v>206</v>
      </c>
      <c r="F44" t="s">
        <v>406</v>
      </c>
      <c r="G44" t="s">
        <v>410</v>
      </c>
      <c r="I44" s="4">
        <v>2025</v>
      </c>
      <c r="J44" s="23">
        <v>10.4</v>
      </c>
    </row>
    <row r="45" spans="5:25" ht="15.75" thickBot="1">
      <c r="E45" t="s">
        <v>206</v>
      </c>
      <c r="F45" t="s">
        <v>406</v>
      </c>
      <c r="G45" t="s">
        <v>410</v>
      </c>
      <c r="I45" s="4">
        <v>2030</v>
      </c>
      <c r="J45" s="23">
        <v>10.7</v>
      </c>
    </row>
    <row r="46" spans="5:25" ht="15.75" thickBot="1">
      <c r="E46" t="s">
        <v>206</v>
      </c>
      <c r="F46" t="s">
        <v>406</v>
      </c>
      <c r="G46" t="s">
        <v>410</v>
      </c>
      <c r="I46" s="4">
        <v>2035</v>
      </c>
      <c r="J46" s="23">
        <v>10.8</v>
      </c>
    </row>
    <row r="47" spans="5:25" ht="15.75" thickBot="1">
      <c r="E47" t="s">
        <v>206</v>
      </c>
      <c r="F47" t="s">
        <v>406</v>
      </c>
      <c r="G47" t="s">
        <v>410</v>
      </c>
      <c r="I47" s="4">
        <v>2040</v>
      </c>
      <c r="J47" s="23">
        <v>10.93</v>
      </c>
    </row>
    <row r="48" spans="5:25" ht="15.75" thickBot="1">
      <c r="E48" t="s">
        <v>206</v>
      </c>
      <c r="F48" t="s">
        <v>406</v>
      </c>
      <c r="G48" t="s">
        <v>410</v>
      </c>
      <c r="I48" s="4">
        <v>2050</v>
      </c>
      <c r="J48" s="23">
        <v>11.13</v>
      </c>
    </row>
    <row r="49" spans="5:10" ht="15.75" thickBot="1">
      <c r="E49" t="s">
        <v>206</v>
      </c>
      <c r="F49" t="s">
        <v>406</v>
      </c>
      <c r="G49" t="s">
        <v>410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sheetData>
    <row r="3" spans="2:16">
      <c r="C3" t="s">
        <v>472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473</v>
      </c>
      <c r="C5" t="s">
        <v>435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473</v>
      </c>
      <c r="C6" t="s">
        <v>449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474</v>
      </c>
      <c r="C7" t="s">
        <v>435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474</v>
      </c>
      <c r="C8" t="s">
        <v>449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15" t="s">
        <v>449</v>
      </c>
    </row>
    <row r="12" spans="2:16">
      <c r="B12" s="70" t="s">
        <v>250</v>
      </c>
    </row>
    <row r="13" spans="2:16">
      <c r="B13" s="70" t="s">
        <v>283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253</v>
      </c>
      <c r="I15" s="45" t="s">
        <v>254</v>
      </c>
      <c r="J15" s="46" t="s">
        <v>203</v>
      </c>
    </row>
    <row r="16" spans="2:16">
      <c r="B16" t="s">
        <v>475</v>
      </c>
      <c r="C16" t="s">
        <v>383</v>
      </c>
      <c r="D16" t="s">
        <v>476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477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250</v>
      </c>
      <c r="H23" s="23"/>
    </row>
    <row r="24" spans="2:10">
      <c r="B24" s="70" t="s">
        <v>283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253</v>
      </c>
      <c r="I26" s="45" t="s">
        <v>254</v>
      </c>
      <c r="J26" s="46" t="s">
        <v>203</v>
      </c>
    </row>
    <row r="27" spans="2:10">
      <c r="B27" t="s">
        <v>478</v>
      </c>
      <c r="C27" t="s">
        <v>383</v>
      </c>
      <c r="D27" t="s">
        <v>479</v>
      </c>
      <c r="E27">
        <v>2025</v>
      </c>
      <c r="F27" t="s">
        <v>204</v>
      </c>
      <c r="G27">
        <v>1</v>
      </c>
      <c r="H27" s="116">
        <f>F6</f>
        <v>0.32700000000000001</v>
      </c>
      <c r="I27">
        <v>3</v>
      </c>
      <c r="J27" t="s">
        <v>480</v>
      </c>
    </row>
    <row r="28" spans="2:10">
      <c r="E28">
        <v>2030</v>
      </c>
      <c r="H28" s="116">
        <f>G6</f>
        <v>1.6759999999999999</v>
      </c>
    </row>
    <row r="29" spans="2:10">
      <c r="H29" s="116"/>
    </row>
    <row r="32" spans="2:10">
      <c r="B32" s="70" t="s">
        <v>282</v>
      </c>
    </row>
    <row r="33" spans="2:11">
      <c r="B33" s="70" t="s">
        <v>283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481</v>
      </c>
      <c r="I35" s="45" t="s">
        <v>482</v>
      </c>
      <c r="J35" s="45" t="s">
        <v>483</v>
      </c>
      <c r="K35" s="46" t="s">
        <v>203</v>
      </c>
    </row>
    <row r="36" spans="2:11">
      <c r="B36" t="s">
        <v>484</v>
      </c>
      <c r="C36" t="s">
        <v>383</v>
      </c>
      <c r="D36" t="s">
        <v>485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302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282</v>
      </c>
    </row>
    <row r="41" spans="2:11">
      <c r="B41" s="70" t="s">
        <v>283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486</v>
      </c>
      <c r="C43" t="s">
        <v>383</v>
      </c>
      <c r="D43" t="s">
        <v>487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303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488</v>
      </c>
    </row>
    <row r="50" spans="2:11">
      <c r="B50" s="70" t="s">
        <v>282</v>
      </c>
    </row>
    <row r="51" spans="2:11">
      <c r="B51" s="70" t="s">
        <v>283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481</v>
      </c>
      <c r="I53" s="45" t="s">
        <v>482</v>
      </c>
      <c r="J53" s="45" t="s">
        <v>483</v>
      </c>
      <c r="K53" s="46" t="s">
        <v>203</v>
      </c>
    </row>
    <row r="54" spans="2:11">
      <c r="B54" t="s">
        <v>489</v>
      </c>
      <c r="C54" t="s">
        <v>383</v>
      </c>
      <c r="D54" t="s">
        <v>490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491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492</v>
      </c>
    </row>
    <row r="60" spans="2:11">
      <c r="B60" s="70" t="s">
        <v>250</v>
      </c>
    </row>
    <row r="61" spans="2:11">
      <c r="B61" s="70" t="s">
        <v>283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281</v>
      </c>
      <c r="E63" s="45" t="s">
        <v>1</v>
      </c>
      <c r="F63" s="45" t="s">
        <v>5</v>
      </c>
      <c r="G63" s="44" t="s">
        <v>252</v>
      </c>
      <c r="H63" s="47" t="s">
        <v>253</v>
      </c>
      <c r="I63" s="47" t="s">
        <v>254</v>
      </c>
      <c r="J63" s="46" t="s">
        <v>203</v>
      </c>
    </row>
    <row r="64" spans="2:11">
      <c r="B64" t="s">
        <v>331</v>
      </c>
      <c r="C64" t="s">
        <v>329</v>
      </c>
      <c r="D64" t="s">
        <v>330</v>
      </c>
      <c r="E64">
        <v>2020</v>
      </c>
      <c r="F64" t="s">
        <v>278</v>
      </c>
      <c r="G64">
        <v>1</v>
      </c>
      <c r="H64" s="71">
        <f>0.03</f>
        <v>0.03</v>
      </c>
      <c r="I64">
        <v>5</v>
      </c>
      <c r="J64" t="s">
        <v>332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70" t="s">
        <v>470</v>
      </c>
      <c r="Q3" s="70" t="s">
        <v>470</v>
      </c>
    </row>
    <row r="4" spans="2:26">
      <c r="B4" s="70" t="s">
        <v>471</v>
      </c>
      <c r="Q4" s="70" t="s">
        <v>471</v>
      </c>
    </row>
    <row r="5" spans="2:26">
      <c r="F5" t="s">
        <v>262</v>
      </c>
      <c r="U5" t="s">
        <v>262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289</v>
      </c>
      <c r="H6" s="44" t="s">
        <v>290</v>
      </c>
      <c r="I6" s="47" t="s">
        <v>253</v>
      </c>
      <c r="J6" s="47" t="s">
        <v>254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200</v>
      </c>
      <c r="X6" s="47" t="s">
        <v>201</v>
      </c>
      <c r="Y6" s="47" t="s">
        <v>202</v>
      </c>
      <c r="Z6" s="46" t="s">
        <v>203</v>
      </c>
    </row>
    <row r="7" spans="2:26">
      <c r="B7" t="s">
        <v>284</v>
      </c>
      <c r="D7" t="s">
        <v>291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304</v>
      </c>
      <c r="Q7" t="s">
        <v>305</v>
      </c>
      <c r="S7" t="s">
        <v>306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307</v>
      </c>
    </row>
    <row r="8" spans="2:26">
      <c r="D8" t="s">
        <v>291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306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291</v>
      </c>
      <c r="E9">
        <v>2050</v>
      </c>
      <c r="F9" t="s">
        <v>204</v>
      </c>
      <c r="G9">
        <v>1</v>
      </c>
      <c r="H9" s="42">
        <v>1</v>
      </c>
      <c r="I9" s="42">
        <v>5</v>
      </c>
      <c r="S9" t="s">
        <v>306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308</v>
      </c>
      <c r="S10" t="s">
        <v>309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324</v>
      </c>
    </row>
    <row r="11" spans="2:26">
      <c r="S11" t="s">
        <v>309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262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325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200</v>
      </c>
      <c r="I13" s="47" t="s">
        <v>201</v>
      </c>
      <c r="J13" s="47" t="s">
        <v>202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285</v>
      </c>
      <c r="D14" t="s">
        <v>286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302</v>
      </c>
      <c r="Q14" t="s">
        <v>321</v>
      </c>
      <c r="S14" t="s">
        <v>328</v>
      </c>
      <c r="T14">
        <v>2020</v>
      </c>
      <c r="U14" t="s">
        <v>204</v>
      </c>
      <c r="V14">
        <v>1</v>
      </c>
      <c r="W14" s="42">
        <f>+S27</f>
        <v>2.5</v>
      </c>
      <c r="X14" s="42">
        <f>+T27</f>
        <v>2.5</v>
      </c>
      <c r="Y14">
        <v>5</v>
      </c>
      <c r="Z14" t="s">
        <v>326</v>
      </c>
    </row>
    <row r="15" spans="2:26">
      <c r="D15" t="s">
        <v>286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328</v>
      </c>
      <c r="T15">
        <v>2060</v>
      </c>
      <c r="U15" t="s">
        <v>204</v>
      </c>
      <c r="V15">
        <v>1</v>
      </c>
      <c r="W15" s="42">
        <f>+W14</f>
        <v>2.5</v>
      </c>
      <c r="X15" s="42">
        <f>+X14</f>
        <v>2.5</v>
      </c>
    </row>
    <row r="16" spans="2:26">
      <c r="D16" t="s">
        <v>286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322</v>
      </c>
      <c r="S16" t="s">
        <v>323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327</v>
      </c>
    </row>
    <row r="17" spans="2:24">
      <c r="S17" t="s">
        <v>323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262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200</v>
      </c>
      <c r="I20" s="47" t="s">
        <v>201</v>
      </c>
      <c r="J20" s="47" t="s">
        <v>202</v>
      </c>
      <c r="K20" s="46" t="s">
        <v>203</v>
      </c>
    </row>
    <row r="21" spans="2:24">
      <c r="B21" t="s">
        <v>287</v>
      </c>
      <c r="D21" t="s">
        <v>288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303</v>
      </c>
      <c r="Q21" t="s">
        <v>301</v>
      </c>
    </row>
    <row r="22" spans="2:24">
      <c r="D22" t="s">
        <v>288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312</v>
      </c>
      <c r="S22">
        <v>4.7</v>
      </c>
      <c r="T22" t="s">
        <v>313</v>
      </c>
    </row>
    <row r="23" spans="2:24">
      <c r="D23" t="s">
        <v>288</v>
      </c>
      <c r="E23">
        <v>2050</v>
      </c>
      <c r="F23" t="s">
        <v>204</v>
      </c>
      <c r="G23">
        <v>1</v>
      </c>
      <c r="H23" s="42">
        <f>+D33*0.75</f>
        <v>5.0625</v>
      </c>
      <c r="I23" s="42">
        <f>+D33*0.25</f>
        <v>1.6875</v>
      </c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"/>
      <c r="C29" s="7">
        <v>2020</v>
      </c>
      <c r="D29" s="7" t="s">
        <v>292</v>
      </c>
      <c r="E29" s="7" t="s">
        <v>293</v>
      </c>
    </row>
    <row r="30" spans="2:24" ht="15.75">
      <c r="B30" s="8" t="s">
        <v>294</v>
      </c>
      <c r="C30" s="8">
        <v>300000</v>
      </c>
      <c r="D30" s="8">
        <v>450000</v>
      </c>
      <c r="E30" s="8">
        <v>450000</v>
      </c>
    </row>
    <row r="31" spans="2:24" ht="15.75">
      <c r="B31" s="8" t="s">
        <v>295</v>
      </c>
      <c r="C31" s="9">
        <v>1</v>
      </c>
      <c r="D31" s="9">
        <v>0.6</v>
      </c>
      <c r="E31" s="9">
        <v>0.3</v>
      </c>
    </row>
    <row r="32" spans="2:24" ht="15.75">
      <c r="B32" s="8" t="s">
        <v>296</v>
      </c>
      <c r="C32" s="8">
        <v>11</v>
      </c>
      <c r="D32" s="8">
        <v>25</v>
      </c>
      <c r="E32" s="8">
        <v>25</v>
      </c>
    </row>
    <row r="33" spans="2:10" ht="15.75">
      <c r="B33" s="8" t="s">
        <v>297</v>
      </c>
      <c r="C33" s="8">
        <v>3.3</v>
      </c>
      <c r="D33" s="8">
        <v>6.75</v>
      </c>
      <c r="E33" s="8">
        <v>3.375</v>
      </c>
    </row>
    <row r="36" spans="2:10" ht="15.75">
      <c r="B36" s="8" t="s">
        <v>155</v>
      </c>
      <c r="C36" s="8">
        <v>1800000</v>
      </c>
      <c r="D36" s="8">
        <v>2600000</v>
      </c>
      <c r="E36" s="8">
        <v>2600000</v>
      </c>
    </row>
    <row r="37" spans="2:10" ht="15.75">
      <c r="B37" s="8" t="s">
        <v>298</v>
      </c>
      <c r="C37" s="9">
        <v>1</v>
      </c>
      <c r="D37" s="9">
        <v>0.7</v>
      </c>
      <c r="E37" s="9">
        <v>0.7</v>
      </c>
    </row>
    <row r="38" spans="2:10" ht="15.75">
      <c r="B38" s="8" t="s">
        <v>299</v>
      </c>
      <c r="C38" s="8">
        <v>3</v>
      </c>
      <c r="D38" s="8">
        <v>3</v>
      </c>
      <c r="E38" s="8">
        <v>3</v>
      </c>
    </row>
    <row r="39" spans="2:10" ht="15.75">
      <c r="B39" s="8" t="s">
        <v>300</v>
      </c>
      <c r="C39" s="8">
        <v>5.4</v>
      </c>
      <c r="D39" s="8">
        <v>5.46</v>
      </c>
      <c r="E39" s="8">
        <v>5.46</v>
      </c>
    </row>
    <row r="43" spans="2:10">
      <c r="B43" s="70"/>
    </row>
    <row r="44" spans="2:10">
      <c r="B44" s="70"/>
    </row>
    <row r="45" spans="2:10">
      <c r="B45" s="46" t="s">
        <v>197</v>
      </c>
      <c r="C45" s="43" t="s">
        <v>0</v>
      </c>
      <c r="D45" s="43" t="s">
        <v>281</v>
      </c>
      <c r="E45" s="45" t="s">
        <v>1</v>
      </c>
      <c r="F45" s="45" t="s">
        <v>5</v>
      </c>
      <c r="G45" s="44" t="s">
        <v>252</v>
      </c>
      <c r="H45" s="47" t="s">
        <v>253</v>
      </c>
      <c r="I45" s="47" t="s">
        <v>254</v>
      </c>
      <c r="J45" s="46" t="s">
        <v>203</v>
      </c>
    </row>
    <row r="46" spans="2:10">
      <c r="B46" t="s">
        <v>331</v>
      </c>
      <c r="C46" t="s">
        <v>329</v>
      </c>
      <c r="D46" t="s">
        <v>330</v>
      </c>
      <c r="E46">
        <v>2020</v>
      </c>
      <c r="F46" t="s">
        <v>278</v>
      </c>
      <c r="G46">
        <v>1</v>
      </c>
      <c r="H46" s="71">
        <f>0.03*5</f>
        <v>0.15</v>
      </c>
      <c r="I46">
        <v>5</v>
      </c>
      <c r="J46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44">
      <c r="C7" s="63" t="s">
        <v>250</v>
      </c>
      <c r="R7" s="63" t="s">
        <v>250</v>
      </c>
      <c r="AF7" s="63" t="s">
        <v>250</v>
      </c>
    </row>
    <row r="8" spans="3:44">
      <c r="C8" s="63" t="s">
        <v>251</v>
      </c>
      <c r="G8" t="s">
        <v>196</v>
      </c>
      <c r="R8" s="63" t="s">
        <v>251</v>
      </c>
      <c r="V8" t="s">
        <v>196</v>
      </c>
      <c r="AF8" s="63" t="s">
        <v>251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705</v>
      </c>
      <c r="I9" s="44" t="s">
        <v>370</v>
      </c>
      <c r="J9" s="44" t="s">
        <v>264</v>
      </c>
      <c r="K9" s="44" t="s">
        <v>265</v>
      </c>
      <c r="L9" s="47" t="s">
        <v>253</v>
      </c>
      <c r="M9" s="47" t="s">
        <v>254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705</v>
      </c>
      <c r="X9" s="44" t="s">
        <v>370</v>
      </c>
      <c r="Y9" s="44" t="s">
        <v>264</v>
      </c>
      <c r="Z9" s="44" t="s">
        <v>265</v>
      </c>
      <c r="AA9" s="47" t="s">
        <v>253</v>
      </c>
      <c r="AB9" s="47" t="s">
        <v>254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705</v>
      </c>
      <c r="AL9" s="44" t="s">
        <v>370</v>
      </c>
      <c r="AM9" s="44" t="s">
        <v>264</v>
      </c>
      <c r="AN9" s="44" t="s">
        <v>265</v>
      </c>
      <c r="AO9" s="44" t="s">
        <v>266</v>
      </c>
      <c r="AP9" s="47" t="s">
        <v>253</v>
      </c>
      <c r="AQ9" s="47" t="s">
        <v>254</v>
      </c>
      <c r="AR9" s="46" t="s">
        <v>203</v>
      </c>
    </row>
    <row r="10" spans="3:44">
      <c r="C10" t="s">
        <v>371</v>
      </c>
      <c r="E10" t="s">
        <v>430</v>
      </c>
      <c r="F10" s="48">
        <v>2020</v>
      </c>
      <c r="G10" t="s">
        <v>278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372</v>
      </c>
      <c r="R10" t="s">
        <v>424</v>
      </c>
      <c r="T10" t="s">
        <v>432</v>
      </c>
      <c r="U10" s="48">
        <v>2020</v>
      </c>
      <c r="V10" t="s">
        <v>278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425</v>
      </c>
      <c r="AF10" t="s">
        <v>787</v>
      </c>
      <c r="AH10" t="s">
        <v>786</v>
      </c>
      <c r="AI10" s="48">
        <v>2020</v>
      </c>
      <c r="AJ10" t="s">
        <v>278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372</v>
      </c>
    </row>
    <row r="11" spans="3:44">
      <c r="E11" t="s">
        <v>431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433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788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250</v>
      </c>
      <c r="R13" s="63" t="s">
        <v>250</v>
      </c>
      <c r="AF13" s="63" t="s">
        <v>250</v>
      </c>
    </row>
    <row r="14" spans="3:44">
      <c r="C14" s="63" t="s">
        <v>251</v>
      </c>
      <c r="G14" t="s">
        <v>196</v>
      </c>
      <c r="R14" s="63" t="s">
        <v>251</v>
      </c>
      <c r="V14" t="s">
        <v>196</v>
      </c>
      <c r="AF14" s="63" t="s">
        <v>251</v>
      </c>
      <c r="AJ14" t="s">
        <v>262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705</v>
      </c>
      <c r="I15" s="44" t="s">
        <v>370</v>
      </c>
      <c r="J15" s="44" t="s">
        <v>264</v>
      </c>
      <c r="K15" s="44" t="s">
        <v>373</v>
      </c>
      <c r="L15" s="47" t="s">
        <v>253</v>
      </c>
      <c r="M15" s="47" t="s">
        <v>254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705</v>
      </c>
      <c r="X15" s="44" t="s">
        <v>370</v>
      </c>
      <c r="Y15" s="44" t="s">
        <v>264</v>
      </c>
      <c r="Z15" s="44" t="s">
        <v>373</v>
      </c>
      <c r="AA15" s="47" t="s">
        <v>253</v>
      </c>
      <c r="AB15" s="47" t="s">
        <v>254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705</v>
      </c>
      <c r="AL15" s="44" t="s">
        <v>370</v>
      </c>
      <c r="AM15" s="44" t="s">
        <v>264</v>
      </c>
      <c r="AN15" s="44" t="s">
        <v>265</v>
      </c>
      <c r="AO15" s="44" t="s">
        <v>266</v>
      </c>
      <c r="AP15" s="47" t="s">
        <v>253</v>
      </c>
      <c r="AQ15" s="47" t="s">
        <v>254</v>
      </c>
      <c r="AR15" s="46" t="s">
        <v>203</v>
      </c>
    </row>
    <row r="16" spans="3:44">
      <c r="C16" t="s">
        <v>374</v>
      </c>
      <c r="E16" t="s">
        <v>422</v>
      </c>
      <c r="F16" s="48">
        <v>2020</v>
      </c>
      <c r="G16" t="s">
        <v>278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375</v>
      </c>
      <c r="R16" t="s">
        <v>426</v>
      </c>
      <c r="T16" t="s">
        <v>427</v>
      </c>
      <c r="U16" s="48">
        <v>2020</v>
      </c>
      <c r="V16" t="s">
        <v>278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429</v>
      </c>
      <c r="AF16" t="s">
        <v>795</v>
      </c>
      <c r="AH16" t="s">
        <v>796</v>
      </c>
      <c r="AI16" s="48">
        <v>2020</v>
      </c>
      <c r="AJ16" t="s">
        <v>278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372</v>
      </c>
    </row>
    <row r="17" spans="3:44">
      <c r="E17" t="s">
        <v>423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428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376</v>
      </c>
      <c r="AF20" s="63" t="s">
        <v>250</v>
      </c>
    </row>
    <row r="21" spans="3:44">
      <c r="C21" s="83" t="s">
        <v>377</v>
      </c>
      <c r="D21" s="84"/>
      <c r="E21" s="84"/>
      <c r="F21" s="84"/>
      <c r="G21" s="84"/>
      <c r="I21" t="s">
        <v>378</v>
      </c>
      <c r="AF21" s="63" t="s">
        <v>251</v>
      </c>
      <c r="AJ21" t="s">
        <v>262</v>
      </c>
    </row>
    <row r="22" spans="3:44">
      <c r="C22" s="85"/>
      <c r="D22" s="86" t="s">
        <v>379</v>
      </c>
      <c r="E22" s="85"/>
      <c r="F22" s="145" t="s">
        <v>259</v>
      </c>
      <c r="G22" s="145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705</v>
      </c>
      <c r="AL22" s="44" t="s">
        <v>370</v>
      </c>
      <c r="AM22" s="44" t="s">
        <v>264</v>
      </c>
      <c r="AN22" s="44" t="s">
        <v>265</v>
      </c>
      <c r="AO22" s="44" t="s">
        <v>266</v>
      </c>
      <c r="AP22" s="47" t="s">
        <v>253</v>
      </c>
      <c r="AQ22" s="47" t="s">
        <v>254</v>
      </c>
      <c r="AR22" s="46" t="s">
        <v>203</v>
      </c>
    </row>
    <row r="23" spans="3:44" ht="25.5" customHeight="1">
      <c r="C23" s="87"/>
      <c r="D23" s="88" t="s">
        <v>380</v>
      </c>
      <c r="E23" s="89" t="s">
        <v>381</v>
      </c>
      <c r="F23" s="90" t="s">
        <v>380</v>
      </c>
      <c r="G23" s="91" t="s">
        <v>381</v>
      </c>
      <c r="AF23" t="s">
        <v>799</v>
      </c>
      <c r="AH23" t="s">
        <v>798</v>
      </c>
      <c r="AI23" s="48">
        <v>2020</v>
      </c>
      <c r="AJ23" t="s">
        <v>278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372</v>
      </c>
    </row>
    <row r="24" spans="3:44">
      <c r="C24" s="92">
        <v>2020</v>
      </c>
      <c r="D24" s="93">
        <f>+$I$22*E24</f>
        <v>7200</v>
      </c>
      <c r="E24" s="94">
        <v>0.03</v>
      </c>
      <c r="F24" s="95">
        <f>+$I$22*G24</f>
        <v>2400</v>
      </c>
      <c r="G24" s="96">
        <v>0.01</v>
      </c>
      <c r="AH24" t="s">
        <v>800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97">
        <v>2025</v>
      </c>
      <c r="D25" s="93">
        <f t="shared" ref="D25:D31" si="2">+$I$22*E25</f>
        <v>7200</v>
      </c>
      <c r="E25" s="98">
        <v>0.03</v>
      </c>
      <c r="F25" s="95">
        <f t="shared" ref="F25:F31" si="3">+$I$22*G25</f>
        <v>2400</v>
      </c>
      <c r="G25" s="99">
        <v>0.01</v>
      </c>
    </row>
    <row r="26" spans="3:44">
      <c r="C26" s="97">
        <v>2030</v>
      </c>
      <c r="D26" s="93">
        <f t="shared" si="2"/>
        <v>26400</v>
      </c>
      <c r="E26" s="98">
        <v>0.11</v>
      </c>
      <c r="F26" s="95">
        <f t="shared" si="3"/>
        <v>4800</v>
      </c>
      <c r="G26" s="99">
        <v>0.02</v>
      </c>
      <c r="AF26" s="142" t="s">
        <v>801</v>
      </c>
    </row>
    <row r="27" spans="3:44">
      <c r="C27" s="97">
        <v>2035</v>
      </c>
      <c r="D27" s="93">
        <f t="shared" si="2"/>
        <v>100800</v>
      </c>
      <c r="E27" s="98">
        <v>0.42</v>
      </c>
      <c r="F27" s="95">
        <f t="shared" si="3"/>
        <v>9600</v>
      </c>
      <c r="G27" s="99">
        <v>0.04</v>
      </c>
    </row>
    <row r="28" spans="3:44">
      <c r="C28" s="97">
        <v>2040</v>
      </c>
      <c r="D28" s="93">
        <f t="shared" si="2"/>
        <v>239997.6</v>
      </c>
      <c r="E28" s="98">
        <v>0.99999000000000005</v>
      </c>
      <c r="F28" s="95">
        <f t="shared" si="3"/>
        <v>16800</v>
      </c>
      <c r="G28" s="99">
        <v>7.0000000000000007E-2</v>
      </c>
    </row>
    <row r="29" spans="3:44">
      <c r="C29" s="97">
        <v>2045</v>
      </c>
      <c r="D29" s="93">
        <f t="shared" si="2"/>
        <v>240000</v>
      </c>
      <c r="E29" s="98">
        <v>1</v>
      </c>
      <c r="F29" s="95">
        <f t="shared" si="3"/>
        <v>26400</v>
      </c>
      <c r="G29" s="99">
        <v>0.11</v>
      </c>
    </row>
    <row r="30" spans="3:44">
      <c r="C30" s="97">
        <v>2050</v>
      </c>
      <c r="D30" s="93">
        <f t="shared" si="2"/>
        <v>240000</v>
      </c>
      <c r="E30" s="98">
        <v>1</v>
      </c>
      <c r="F30" s="95">
        <f t="shared" si="3"/>
        <v>36000</v>
      </c>
      <c r="G30" s="99">
        <v>0.15</v>
      </c>
    </row>
    <row r="31" spans="3:44">
      <c r="C31" s="100">
        <v>2055</v>
      </c>
      <c r="D31" s="93">
        <f t="shared" si="2"/>
        <v>240000</v>
      </c>
      <c r="E31" s="101">
        <v>1</v>
      </c>
      <c r="F31" s="95">
        <f t="shared" si="3"/>
        <v>40800</v>
      </c>
      <c r="G31" s="102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t="s">
        <v>225</v>
      </c>
      <c r="M6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t="s">
        <v>225</v>
      </c>
      <c r="M7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t="s">
        <v>225</v>
      </c>
      <c r="M8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66"/>
      <c r="D2" s="66"/>
      <c r="E2" s="146" t="s">
        <v>255</v>
      </c>
      <c r="F2" s="146"/>
      <c r="G2" s="146"/>
      <c r="H2" s="146"/>
      <c r="I2" s="146"/>
      <c r="J2" s="146"/>
      <c r="K2" s="146"/>
      <c r="L2" s="146"/>
      <c r="M2" s="146"/>
    </row>
    <row r="3" spans="3:13" ht="15.7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75">
      <c r="C4" s="66" t="s">
        <v>256</v>
      </c>
      <c r="D4" s="66" t="s">
        <v>53</v>
      </c>
      <c r="E4" s="66" t="s">
        <v>257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75">
      <c r="C5" s="66" t="s">
        <v>258</v>
      </c>
      <c r="D5" s="66" t="s">
        <v>53</v>
      </c>
      <c r="E5" s="66" t="s">
        <v>257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75">
      <c r="C6" s="66" t="s">
        <v>259</v>
      </c>
      <c r="D6" s="66" t="s">
        <v>53</v>
      </c>
      <c r="E6" s="66" t="s">
        <v>257</v>
      </c>
      <c r="F6" s="66" t="s">
        <v>257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75">
      <c r="C7" s="66" t="s">
        <v>256</v>
      </c>
      <c r="D7" s="66" t="s">
        <v>56</v>
      </c>
      <c r="E7" s="66" t="s">
        <v>257</v>
      </c>
      <c r="F7" s="66" t="s">
        <v>257</v>
      </c>
      <c r="G7" s="66" t="s">
        <v>257</v>
      </c>
      <c r="H7" s="66" t="s">
        <v>257</v>
      </c>
      <c r="I7" s="66" t="s">
        <v>257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75">
      <c r="C8" s="66" t="s">
        <v>258</v>
      </c>
      <c r="D8" s="66" t="s">
        <v>56</v>
      </c>
      <c r="E8" s="66" t="s">
        <v>257</v>
      </c>
      <c r="F8" s="66" t="s">
        <v>257</v>
      </c>
      <c r="G8" s="66" t="s">
        <v>257</v>
      </c>
      <c r="H8" s="66" t="s">
        <v>257</v>
      </c>
      <c r="I8" s="66" t="s">
        <v>257</v>
      </c>
      <c r="J8" s="68">
        <v>0.2</v>
      </c>
      <c r="K8" s="68">
        <v>0.2</v>
      </c>
      <c r="L8" s="68">
        <v>0.2</v>
      </c>
      <c r="M8" s="68">
        <v>0.2</v>
      </c>
    </row>
    <row r="9" spans="3:13" ht="15.75">
      <c r="C9" s="66" t="s">
        <v>259</v>
      </c>
      <c r="D9" s="66" t="s">
        <v>56</v>
      </c>
      <c r="E9" s="66" t="s">
        <v>257</v>
      </c>
      <c r="F9" s="66" t="s">
        <v>257</v>
      </c>
      <c r="G9" s="66" t="s">
        <v>257</v>
      </c>
      <c r="H9" s="66" t="s">
        <v>257</v>
      </c>
      <c r="I9" s="66" t="s">
        <v>257</v>
      </c>
      <c r="J9" s="66" t="s">
        <v>257</v>
      </c>
      <c r="K9" s="66" t="s">
        <v>257</v>
      </c>
      <c r="L9" s="66" t="s">
        <v>257</v>
      </c>
      <c r="M9" s="66" t="s">
        <v>257</v>
      </c>
    </row>
    <row r="15" spans="3:13">
      <c r="D15" s="63" t="s">
        <v>250</v>
      </c>
    </row>
    <row r="16" spans="3:13">
      <c r="D16" s="63" t="s">
        <v>251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265</v>
      </c>
      <c r="J17" s="47" t="s">
        <v>253</v>
      </c>
      <c r="K17" s="47" t="s">
        <v>254</v>
      </c>
      <c r="L17" s="46" t="s">
        <v>203</v>
      </c>
    </row>
    <row r="18" spans="4:14">
      <c r="D18" t="s">
        <v>247</v>
      </c>
      <c r="F18" t="s">
        <v>248</v>
      </c>
      <c r="G18" s="48">
        <v>2035</v>
      </c>
      <c r="H18" t="s">
        <v>278</v>
      </c>
      <c r="I18" s="65">
        <f t="shared" ref="I18" si="0">+I19-1</f>
        <v>-0.99999000000000005</v>
      </c>
      <c r="J18" s="42">
        <v>0</v>
      </c>
      <c r="K18">
        <v>5</v>
      </c>
      <c r="L18" t="s">
        <v>249</v>
      </c>
    </row>
    <row r="19" spans="4:14">
      <c r="F19" t="s">
        <v>263</v>
      </c>
      <c r="I19" s="65">
        <f>+H4</f>
        <v>1.0000000000000001E-5</v>
      </c>
    </row>
    <row r="21" spans="4:14">
      <c r="D21" s="63" t="s">
        <v>250</v>
      </c>
    </row>
    <row r="22" spans="4:14">
      <c r="D22" s="63" t="s">
        <v>251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265</v>
      </c>
      <c r="J23" s="44" t="s">
        <v>266</v>
      </c>
      <c r="K23" s="47" t="s">
        <v>253</v>
      </c>
      <c r="L23" s="47" t="s">
        <v>254</v>
      </c>
      <c r="M23" s="46" t="s">
        <v>203</v>
      </c>
    </row>
    <row r="24" spans="4:14">
      <c r="D24" t="s">
        <v>269</v>
      </c>
      <c r="F24" t="s">
        <v>267</v>
      </c>
      <c r="G24" s="48">
        <v>2035</v>
      </c>
      <c r="H24" t="s">
        <v>278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270</v>
      </c>
    </row>
    <row r="25" spans="4:14">
      <c r="F25" t="s">
        <v>268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260</v>
      </c>
    </row>
    <row r="29" spans="4:14">
      <c r="D29" s="63" t="s">
        <v>261</v>
      </c>
      <c r="H29" t="s">
        <v>262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264</v>
      </c>
      <c r="J30" s="44" t="s">
        <v>265</v>
      </c>
      <c r="K30" s="44" t="s">
        <v>266</v>
      </c>
      <c r="L30" s="47" t="s">
        <v>253</v>
      </c>
      <c r="M30" s="47" t="s">
        <v>254</v>
      </c>
      <c r="N30" s="46" t="s">
        <v>203</v>
      </c>
    </row>
    <row r="31" spans="4:14">
      <c r="D31" t="s">
        <v>271</v>
      </c>
      <c r="F31" t="s">
        <v>422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272</v>
      </c>
    </row>
    <row r="32" spans="4:14">
      <c r="F32" t="s">
        <v>423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222</v>
      </c>
      <c r="G36" s="2"/>
      <c r="H36" s="2"/>
      <c r="I36" s="2"/>
      <c r="J36" s="2"/>
    </row>
    <row r="37" spans="4:16" ht="15.7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223</v>
      </c>
      <c r="K37" s="4" t="s">
        <v>1</v>
      </c>
      <c r="L37" s="4" t="s">
        <v>159</v>
      </c>
    </row>
    <row r="38" spans="4:16">
      <c r="E38" t="s">
        <v>204</v>
      </c>
      <c r="F38" t="s">
        <v>218</v>
      </c>
      <c r="G38" t="s">
        <v>276</v>
      </c>
      <c r="H38" t="s">
        <v>277</v>
      </c>
      <c r="I38" t="s">
        <v>277</v>
      </c>
      <c r="K38">
        <v>2060</v>
      </c>
      <c r="L38">
        <v>0.15</v>
      </c>
    </row>
    <row r="41" spans="4:16">
      <c r="D41" s="1" t="s">
        <v>464</v>
      </c>
      <c r="G41" s="2"/>
      <c r="H41" s="2"/>
      <c r="I41" s="2"/>
      <c r="J41" s="2"/>
    </row>
    <row r="42" spans="4:16" ht="15.75" thickBot="1">
      <c r="D42" s="3" t="s">
        <v>7</v>
      </c>
      <c r="E42" s="3" t="s">
        <v>5</v>
      </c>
      <c r="F42" s="3" t="s">
        <v>4</v>
      </c>
      <c r="G42" s="5" t="s">
        <v>223</v>
      </c>
      <c r="H42" s="5" t="s">
        <v>281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225</v>
      </c>
      <c r="H43" t="s">
        <v>421</v>
      </c>
      <c r="K43">
        <v>2060</v>
      </c>
      <c r="L43">
        <f>1.02^40</f>
        <v>2.2080396636148518</v>
      </c>
      <c r="N43" t="s">
        <v>388</v>
      </c>
    </row>
    <row r="44" spans="4:16">
      <c r="D44" s="105" t="s">
        <v>420</v>
      </c>
      <c r="E44" s="105"/>
      <c r="F44" s="105" t="s">
        <v>333</v>
      </c>
      <c r="G44" s="105" t="s">
        <v>225</v>
      </c>
      <c r="H44" s="105" t="s">
        <v>334</v>
      </c>
      <c r="I44" s="105"/>
      <c r="J44" s="105"/>
      <c r="K44" s="105">
        <v>2050</v>
      </c>
      <c r="L44" s="106">
        <v>0.1875</v>
      </c>
      <c r="M44" s="105"/>
      <c r="N44" s="105" t="s">
        <v>389</v>
      </c>
      <c r="O44" s="104"/>
      <c r="P44" s="104"/>
    </row>
    <row r="45" spans="4:16">
      <c r="D45" s="105" t="s">
        <v>420</v>
      </c>
      <c r="E45" s="105"/>
      <c r="F45" s="105" t="s">
        <v>333</v>
      </c>
      <c r="G45" s="105" t="s">
        <v>225</v>
      </c>
      <c r="H45" s="105" t="s">
        <v>334</v>
      </c>
      <c r="I45" s="105"/>
      <c r="J45" s="105"/>
      <c r="K45" s="105">
        <v>2060</v>
      </c>
      <c r="L45" s="106">
        <f>+L44</f>
        <v>0.1875</v>
      </c>
      <c r="M45" s="105"/>
      <c r="N45" s="105"/>
      <c r="O45" s="104"/>
      <c r="P45" s="104"/>
    </row>
    <row r="46" spans="4:16">
      <c r="D46" s="105" t="s">
        <v>420</v>
      </c>
      <c r="E46" s="105"/>
      <c r="F46" s="105" t="s">
        <v>333</v>
      </c>
      <c r="G46" s="105" t="s">
        <v>225</v>
      </c>
      <c r="H46" s="105" t="s">
        <v>334</v>
      </c>
      <c r="I46" s="105"/>
      <c r="J46" s="105"/>
      <c r="K46" s="105">
        <v>0</v>
      </c>
      <c r="L46" s="105">
        <v>5</v>
      </c>
      <c r="M46" s="105"/>
      <c r="N46" s="105"/>
      <c r="O46" s="104"/>
      <c r="P46" s="104"/>
    </row>
    <row r="47" spans="4:16">
      <c r="D47" s="105" t="s">
        <v>420</v>
      </c>
      <c r="E47" s="105"/>
      <c r="F47" s="105" t="s">
        <v>386</v>
      </c>
      <c r="G47" s="105"/>
      <c r="H47" s="105"/>
      <c r="I47" s="105"/>
      <c r="J47" s="105" t="s">
        <v>387</v>
      </c>
      <c r="K47" s="105">
        <v>2030</v>
      </c>
      <c r="L47" s="105">
        <v>24957.272727272728</v>
      </c>
      <c r="M47" s="105"/>
      <c r="N47" s="105" t="s">
        <v>390</v>
      </c>
      <c r="O47" s="104"/>
      <c r="P47" s="104"/>
    </row>
    <row r="48" spans="4:16">
      <c r="D48" s="105" t="s">
        <v>420</v>
      </c>
      <c r="E48" s="105"/>
      <c r="F48" s="105" t="s">
        <v>386</v>
      </c>
      <c r="G48" s="105"/>
      <c r="H48" s="105"/>
      <c r="I48" s="105"/>
      <c r="J48" s="105" t="s">
        <v>387</v>
      </c>
      <c r="K48" s="105">
        <v>2050</v>
      </c>
      <c r="L48" s="105">
        <v>24012.5</v>
      </c>
      <c r="M48" s="105"/>
      <c r="N48" s="105"/>
      <c r="O48" s="104"/>
      <c r="P48" s="104"/>
    </row>
    <row r="49" spans="4:16">
      <c r="D49" s="105" t="s">
        <v>420</v>
      </c>
      <c r="E49" s="105"/>
      <c r="F49" s="105" t="s">
        <v>275</v>
      </c>
      <c r="G49" s="105"/>
      <c r="H49" s="105"/>
      <c r="I49" s="105"/>
      <c r="J49" s="105" t="s">
        <v>419</v>
      </c>
      <c r="K49" s="105">
        <v>2025</v>
      </c>
      <c r="L49" s="105">
        <v>425000</v>
      </c>
      <c r="M49" s="105"/>
      <c r="N49" s="105"/>
      <c r="O49" s="104"/>
      <c r="P49" s="104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223</v>
      </c>
      <c r="I6" s="4" t="s">
        <v>1</v>
      </c>
      <c r="J6" s="4" t="s">
        <v>235</v>
      </c>
      <c r="K6" s="4" t="s">
        <v>236</v>
      </c>
    </row>
    <row r="7" spans="2:22">
      <c r="B7" t="s">
        <v>420</v>
      </c>
      <c r="D7" t="s">
        <v>224</v>
      </c>
      <c r="E7" t="s">
        <v>227</v>
      </c>
      <c r="H7" t="s">
        <v>225</v>
      </c>
      <c r="I7">
        <v>2060</v>
      </c>
      <c r="J7">
        <f>1*1.03^40</f>
        <v>3.262037791999072</v>
      </c>
      <c r="K7">
        <f>1*1.03^40</f>
        <v>3.262037791999072</v>
      </c>
      <c r="M7" t="s">
        <v>245</v>
      </c>
    </row>
    <row r="8" spans="2:22">
      <c r="D8" t="s">
        <v>157</v>
      </c>
      <c r="E8" t="s">
        <v>226</v>
      </c>
      <c r="H8" t="s">
        <v>225</v>
      </c>
      <c r="I8">
        <v>2060</v>
      </c>
      <c r="J8">
        <f>1*1.01^40</f>
        <v>1.4888637335882215</v>
      </c>
      <c r="K8">
        <f>1*1.01^40</f>
        <v>1.4888637335882215</v>
      </c>
      <c r="M8" t="s">
        <v>246</v>
      </c>
    </row>
    <row r="9" spans="2:22">
      <c r="B9" s="81" t="s">
        <v>420</v>
      </c>
      <c r="C9" s="81" t="s">
        <v>204</v>
      </c>
      <c r="D9" s="81" t="s">
        <v>218</v>
      </c>
      <c r="E9" s="81" t="s">
        <v>221</v>
      </c>
      <c r="F9" s="81" t="s">
        <v>220</v>
      </c>
      <c r="G9" s="81" t="s">
        <v>220</v>
      </c>
      <c r="H9" s="81"/>
      <c r="I9" s="81">
        <v>2050</v>
      </c>
      <c r="J9" s="81">
        <v>0.45</v>
      </c>
      <c r="K9" s="81">
        <v>0.65</v>
      </c>
      <c r="M9" t="s">
        <v>391</v>
      </c>
    </row>
    <row r="10" spans="2:22">
      <c r="B10" t="s">
        <v>420</v>
      </c>
      <c r="C10" t="s">
        <v>204</v>
      </c>
      <c r="D10" t="s">
        <v>218</v>
      </c>
      <c r="E10" t="s">
        <v>221</v>
      </c>
      <c r="F10" t="s">
        <v>351</v>
      </c>
      <c r="G10" t="s">
        <v>351</v>
      </c>
      <c r="I10">
        <v>2050</v>
      </c>
      <c r="J10">
        <v>0.45</v>
      </c>
      <c r="K10">
        <v>0.45</v>
      </c>
    </row>
    <row r="11" spans="2:22">
      <c r="B11" t="s">
        <v>420</v>
      </c>
      <c r="C11" t="s">
        <v>204</v>
      </c>
      <c r="D11" t="s">
        <v>218</v>
      </c>
      <c r="E11" t="s">
        <v>221</v>
      </c>
      <c r="F11" t="s">
        <v>352</v>
      </c>
      <c r="G11" t="s">
        <v>352</v>
      </c>
      <c r="I11">
        <v>2050</v>
      </c>
      <c r="J11">
        <v>0.2</v>
      </c>
      <c r="K11">
        <v>0</v>
      </c>
    </row>
    <row r="12" spans="2:22" ht="18.75">
      <c r="B12" s="82" t="s">
        <v>420</v>
      </c>
      <c r="C12" s="82" t="s">
        <v>204</v>
      </c>
      <c r="D12" s="82" t="s">
        <v>218</v>
      </c>
      <c r="E12" s="82" t="s">
        <v>221</v>
      </c>
      <c r="F12" s="82" t="s">
        <v>353</v>
      </c>
      <c r="G12" s="82" t="s">
        <v>353</v>
      </c>
      <c r="H12" s="82"/>
      <c r="I12" s="82">
        <v>2050</v>
      </c>
      <c r="J12" s="82">
        <v>0.02</v>
      </c>
      <c r="K12" s="82">
        <v>0.02</v>
      </c>
      <c r="P12" s="147" t="s">
        <v>335</v>
      </c>
      <c r="Q12" s="147"/>
      <c r="R12" s="147"/>
      <c r="S12" s="147"/>
      <c r="T12" s="147"/>
      <c r="U12" s="147"/>
      <c r="V12" s="147"/>
    </row>
    <row r="13" spans="2:22">
      <c r="B13" s="81" t="s">
        <v>420</v>
      </c>
      <c r="C13" s="81" t="s">
        <v>204</v>
      </c>
      <c r="D13" s="81" t="s">
        <v>218</v>
      </c>
      <c r="E13" s="81" t="s">
        <v>219</v>
      </c>
      <c r="F13" s="81" t="s">
        <v>353</v>
      </c>
      <c r="G13" s="81" t="s">
        <v>353</v>
      </c>
      <c r="H13" s="81"/>
      <c r="I13" s="81">
        <v>2050</v>
      </c>
      <c r="J13" s="81">
        <v>0</v>
      </c>
      <c r="K13" s="81">
        <v>0</v>
      </c>
      <c r="M13" t="s">
        <v>392</v>
      </c>
      <c r="P13" s="72"/>
      <c r="Q13" s="73" t="s">
        <v>336</v>
      </c>
      <c r="R13" s="73" t="s">
        <v>337</v>
      </c>
      <c r="S13" s="73" t="s">
        <v>338</v>
      </c>
      <c r="T13" s="73" t="s">
        <v>339</v>
      </c>
      <c r="U13" s="73" t="s">
        <v>190</v>
      </c>
      <c r="V13" s="73" t="s">
        <v>340</v>
      </c>
    </row>
    <row r="14" spans="2:22">
      <c r="B14" t="s">
        <v>420</v>
      </c>
      <c r="C14" t="s">
        <v>204</v>
      </c>
      <c r="D14" t="s">
        <v>218</v>
      </c>
      <c r="E14" t="s">
        <v>219</v>
      </c>
      <c r="F14" t="s">
        <v>352</v>
      </c>
      <c r="G14" t="s">
        <v>352</v>
      </c>
      <c r="I14">
        <v>2050</v>
      </c>
      <c r="J14">
        <v>0.05</v>
      </c>
      <c r="K14">
        <v>0</v>
      </c>
      <c r="P14" s="74" t="s">
        <v>341</v>
      </c>
      <c r="Q14" s="75">
        <v>0.02</v>
      </c>
      <c r="R14" s="75">
        <v>0</v>
      </c>
      <c r="S14" s="76"/>
      <c r="T14" s="77">
        <v>2.8E-3</v>
      </c>
      <c r="U14" s="78">
        <v>0.01</v>
      </c>
      <c r="V14" s="75">
        <v>0.01</v>
      </c>
    </row>
    <row r="15" spans="2:22">
      <c r="B15" t="s">
        <v>420</v>
      </c>
      <c r="C15" t="s">
        <v>204</v>
      </c>
      <c r="D15" t="s">
        <v>218</v>
      </c>
      <c r="E15" t="s">
        <v>219</v>
      </c>
      <c r="F15" t="s">
        <v>354</v>
      </c>
      <c r="G15" t="s">
        <v>354</v>
      </c>
      <c r="I15">
        <v>2050</v>
      </c>
      <c r="J15">
        <v>0.12</v>
      </c>
      <c r="K15">
        <v>0.12</v>
      </c>
      <c r="P15" s="74" t="s">
        <v>342</v>
      </c>
      <c r="Q15" s="76"/>
      <c r="R15" s="76"/>
      <c r="S15" s="76"/>
      <c r="T15" s="76"/>
      <c r="U15" s="75">
        <v>0.02</v>
      </c>
      <c r="V15" s="77">
        <v>1.1714518519973953E-2</v>
      </c>
    </row>
    <row r="16" spans="2:22">
      <c r="B16" t="s">
        <v>420</v>
      </c>
      <c r="C16" t="s">
        <v>204</v>
      </c>
      <c r="D16" t="s">
        <v>218</v>
      </c>
      <c r="E16" t="s">
        <v>219</v>
      </c>
      <c r="F16" t="s">
        <v>351</v>
      </c>
      <c r="G16" t="s">
        <v>351</v>
      </c>
      <c r="I16">
        <v>2050</v>
      </c>
      <c r="J16">
        <v>0.9</v>
      </c>
      <c r="K16">
        <v>0.9</v>
      </c>
      <c r="P16" s="74" t="s">
        <v>343</v>
      </c>
      <c r="Q16" s="76"/>
      <c r="R16" s="76"/>
      <c r="S16" s="76"/>
      <c r="T16" s="76"/>
      <c r="U16" s="75">
        <v>0.2</v>
      </c>
      <c r="V16" s="75">
        <v>0.2</v>
      </c>
    </row>
    <row r="17" spans="2:22">
      <c r="B17" s="82" t="s">
        <v>420</v>
      </c>
      <c r="C17" s="82" t="s">
        <v>204</v>
      </c>
      <c r="D17" s="82" t="s">
        <v>218</v>
      </c>
      <c r="E17" s="82" t="s">
        <v>219</v>
      </c>
      <c r="F17" s="82" t="s">
        <v>220</v>
      </c>
      <c r="G17" s="82" t="s">
        <v>220</v>
      </c>
      <c r="H17" s="82"/>
      <c r="I17" s="82">
        <v>2050</v>
      </c>
      <c r="J17" s="82">
        <v>0.4</v>
      </c>
      <c r="K17" s="82">
        <v>0.45</v>
      </c>
      <c r="P17" s="74" t="s">
        <v>356</v>
      </c>
      <c r="Q17" s="76"/>
      <c r="R17" s="76"/>
      <c r="S17" s="76"/>
      <c r="T17" s="76"/>
      <c r="U17" s="75">
        <v>0.2</v>
      </c>
      <c r="V17" s="75">
        <v>0.3</v>
      </c>
    </row>
    <row r="18" spans="2:22">
      <c r="B18" s="81" t="s">
        <v>420</v>
      </c>
      <c r="C18" s="81" t="s">
        <v>204</v>
      </c>
      <c r="D18" s="81" t="s">
        <v>218</v>
      </c>
      <c r="E18" s="81" t="s">
        <v>355</v>
      </c>
      <c r="F18" s="81" t="s">
        <v>353</v>
      </c>
      <c r="G18" s="81" t="s">
        <v>353</v>
      </c>
      <c r="H18" s="81"/>
      <c r="I18" s="81">
        <v>2050</v>
      </c>
      <c r="J18" s="81">
        <v>0.01</v>
      </c>
      <c r="K18" s="81">
        <v>0.01</v>
      </c>
      <c r="M18" t="s">
        <v>393</v>
      </c>
      <c r="P18" s="74" t="s">
        <v>344</v>
      </c>
      <c r="Q18" s="76"/>
      <c r="R18" s="76">
        <v>0.01</v>
      </c>
      <c r="S18" s="76"/>
      <c r="T18" s="76"/>
      <c r="U18" s="76"/>
      <c r="V18" s="75">
        <v>0.04</v>
      </c>
    </row>
    <row r="19" spans="2:22">
      <c r="B19" t="s">
        <v>420</v>
      </c>
      <c r="C19" t="s">
        <v>204</v>
      </c>
      <c r="D19" t="s">
        <v>218</v>
      </c>
      <c r="E19" t="s">
        <v>355</v>
      </c>
      <c r="F19" t="s">
        <v>352</v>
      </c>
      <c r="G19" t="s">
        <v>352</v>
      </c>
      <c r="I19">
        <v>2050</v>
      </c>
      <c r="J19">
        <v>0.04</v>
      </c>
      <c r="K19">
        <v>0</v>
      </c>
      <c r="P19" s="74" t="s">
        <v>345</v>
      </c>
      <c r="Q19" s="76"/>
      <c r="R19" s="76"/>
      <c r="S19" s="76"/>
      <c r="T19" s="76"/>
      <c r="U19" s="79">
        <v>0.01</v>
      </c>
      <c r="V19" s="77">
        <v>3.4899503090755735E-2</v>
      </c>
    </row>
    <row r="20" spans="2:22">
      <c r="B20" t="s">
        <v>420</v>
      </c>
      <c r="C20" t="s">
        <v>204</v>
      </c>
      <c r="D20" t="s">
        <v>218</v>
      </c>
      <c r="E20" t="s">
        <v>355</v>
      </c>
      <c r="F20" t="s">
        <v>351</v>
      </c>
      <c r="G20" t="s">
        <v>351</v>
      </c>
      <c r="I20">
        <v>2050</v>
      </c>
      <c r="J20">
        <v>0.05</v>
      </c>
      <c r="K20">
        <v>0.05</v>
      </c>
      <c r="P20" s="74" t="s">
        <v>346</v>
      </c>
      <c r="Q20" s="75">
        <v>0.2</v>
      </c>
      <c r="R20" s="75">
        <v>0.05</v>
      </c>
      <c r="S20" s="77">
        <v>0.83</v>
      </c>
      <c r="T20" s="77">
        <v>9.1800000000000007E-2</v>
      </c>
      <c r="U20" s="80">
        <v>2.5000000000000001E-2</v>
      </c>
      <c r="V20" s="75">
        <v>0.04</v>
      </c>
    </row>
    <row r="21" spans="2:22">
      <c r="B21" t="s">
        <v>420</v>
      </c>
      <c r="C21" t="s">
        <v>204</v>
      </c>
      <c r="D21" t="s">
        <v>218</v>
      </c>
      <c r="E21" t="s">
        <v>355</v>
      </c>
      <c r="F21" t="s">
        <v>220</v>
      </c>
      <c r="G21" t="s">
        <v>220</v>
      </c>
      <c r="I21">
        <v>2050</v>
      </c>
      <c r="J21">
        <v>0.5</v>
      </c>
      <c r="K21">
        <v>0.54</v>
      </c>
      <c r="P21" s="74" t="s">
        <v>347</v>
      </c>
      <c r="Q21" s="76"/>
      <c r="R21" s="79">
        <v>0.12</v>
      </c>
      <c r="S21" s="76"/>
      <c r="T21" s="76"/>
      <c r="U21" s="79">
        <v>0.08</v>
      </c>
      <c r="V21" s="77">
        <v>1.2807762223028096E-2</v>
      </c>
    </row>
    <row r="22" spans="2:22">
      <c r="B22" t="s">
        <v>420</v>
      </c>
      <c r="C22" t="s">
        <v>204</v>
      </c>
      <c r="D22" t="s">
        <v>218</v>
      </c>
      <c r="E22" t="s">
        <v>355</v>
      </c>
      <c r="F22" t="s">
        <v>354</v>
      </c>
      <c r="G22" t="str">
        <f>+F22</f>
        <v>INDGEO</v>
      </c>
      <c r="I22">
        <v>2050</v>
      </c>
      <c r="J22">
        <v>0.01</v>
      </c>
      <c r="K22">
        <v>0.01</v>
      </c>
      <c r="P22" s="74" t="s">
        <v>348</v>
      </c>
      <c r="Q22" s="76"/>
      <c r="R22" s="76"/>
      <c r="S22" s="76"/>
      <c r="T22" s="76"/>
      <c r="U22" s="76"/>
      <c r="V22" s="77">
        <v>1.4643148149967441E-3</v>
      </c>
    </row>
    <row r="23" spans="2:22">
      <c r="B23" t="s">
        <v>420</v>
      </c>
      <c r="C23" t="s">
        <v>204</v>
      </c>
      <c r="D23" t="s">
        <v>218</v>
      </c>
      <c r="E23" t="s">
        <v>355</v>
      </c>
      <c r="F23" t="s">
        <v>357</v>
      </c>
      <c r="G23" t="s">
        <v>357</v>
      </c>
      <c r="I23">
        <v>2050</v>
      </c>
      <c r="J23">
        <v>0.01</v>
      </c>
      <c r="K23">
        <v>0.01</v>
      </c>
      <c r="P23" s="74" t="s">
        <v>349</v>
      </c>
      <c r="Q23" s="75">
        <v>0.45</v>
      </c>
      <c r="R23" s="79">
        <v>0.9</v>
      </c>
      <c r="S23" s="76"/>
      <c r="T23" s="76"/>
      <c r="U23" s="76"/>
      <c r="V23" s="75">
        <v>0.05</v>
      </c>
    </row>
    <row r="24" spans="2:22">
      <c r="B24" t="s">
        <v>420</v>
      </c>
      <c r="C24" t="s">
        <v>204</v>
      </c>
      <c r="D24" t="s">
        <v>218</v>
      </c>
      <c r="E24" t="s">
        <v>355</v>
      </c>
      <c r="F24" t="s">
        <v>358</v>
      </c>
      <c r="G24" t="s">
        <v>358</v>
      </c>
      <c r="I24">
        <v>2050</v>
      </c>
      <c r="J24">
        <v>0.5</v>
      </c>
      <c r="K24">
        <v>0.5</v>
      </c>
      <c r="P24" s="74" t="s">
        <v>350</v>
      </c>
      <c r="Q24" s="75">
        <v>0.45</v>
      </c>
      <c r="R24" s="75">
        <v>0.4</v>
      </c>
      <c r="S24" s="77">
        <v>0.17</v>
      </c>
      <c r="T24" s="77">
        <v>0.90539999999999998</v>
      </c>
      <c r="U24" s="75">
        <v>0.6</v>
      </c>
      <c r="V24" s="75">
        <v>0.5</v>
      </c>
    </row>
    <row r="25" spans="2:22">
      <c r="B25" t="s">
        <v>420</v>
      </c>
      <c r="C25" t="s">
        <v>204</v>
      </c>
      <c r="D25" t="s">
        <v>218</v>
      </c>
      <c r="E25" t="s">
        <v>355</v>
      </c>
      <c r="F25" t="s">
        <v>359</v>
      </c>
      <c r="G25" t="s">
        <v>359</v>
      </c>
      <c r="I25">
        <v>2050</v>
      </c>
      <c r="J25">
        <v>0.04</v>
      </c>
      <c r="K25">
        <v>0.04</v>
      </c>
    </row>
    <row r="26" spans="2:22">
      <c r="C26" t="s">
        <v>204</v>
      </c>
      <c r="D26" t="s">
        <v>218</v>
      </c>
      <c r="E26" t="s">
        <v>369</v>
      </c>
      <c r="G26" t="s">
        <v>277</v>
      </c>
      <c r="I26">
        <v>2050</v>
      </c>
      <c r="J26">
        <f>0.06/0.5</f>
        <v>0.12</v>
      </c>
      <c r="K26">
        <f>0.06/0.5</f>
        <v>0.12</v>
      </c>
    </row>
    <row r="27" spans="2:22">
      <c r="B27" s="81"/>
      <c r="C27" s="81" t="s">
        <v>204</v>
      </c>
      <c r="D27" s="81" t="s">
        <v>218</v>
      </c>
      <c r="E27" s="81" t="s">
        <v>226</v>
      </c>
      <c r="F27" s="81" t="s">
        <v>360</v>
      </c>
      <c r="G27" s="81" t="s">
        <v>360</v>
      </c>
      <c r="H27" s="81"/>
      <c r="I27" s="81">
        <v>2050</v>
      </c>
      <c r="J27" s="81">
        <v>2.5000000000000001E-2</v>
      </c>
      <c r="K27" s="81">
        <v>0</v>
      </c>
      <c r="M27" t="s">
        <v>394</v>
      </c>
    </row>
    <row r="28" spans="2:22">
      <c r="C28" t="s">
        <v>204</v>
      </c>
      <c r="D28" t="s">
        <v>218</v>
      </c>
      <c r="E28" t="s">
        <v>226</v>
      </c>
      <c r="F28" t="s">
        <v>361</v>
      </c>
      <c r="G28" t="s">
        <v>361</v>
      </c>
      <c r="I28">
        <v>2050</v>
      </c>
      <c r="J28">
        <v>0.01</v>
      </c>
      <c r="K28">
        <v>0.01</v>
      </c>
      <c r="Q28" t="s">
        <v>344</v>
      </c>
      <c r="R28" t="s">
        <v>364</v>
      </c>
      <c r="S28">
        <v>0</v>
      </c>
    </row>
    <row r="29" spans="2:22">
      <c r="C29" t="s">
        <v>204</v>
      </c>
      <c r="D29" t="s">
        <v>218</v>
      </c>
      <c r="E29" t="s">
        <v>226</v>
      </c>
      <c r="F29" t="s">
        <v>362</v>
      </c>
      <c r="G29" t="str">
        <f>+F29</f>
        <v>AGRGEO</v>
      </c>
      <c r="I29">
        <v>2050</v>
      </c>
      <c r="J29">
        <v>0.08</v>
      </c>
      <c r="K29">
        <v>0.08</v>
      </c>
      <c r="Q29" t="s">
        <v>365</v>
      </c>
      <c r="S29">
        <v>7.0000000000000007E-2</v>
      </c>
    </row>
    <row r="30" spans="2:22">
      <c r="C30" t="s">
        <v>204</v>
      </c>
      <c r="D30" t="s">
        <v>218</v>
      </c>
      <c r="E30" t="s">
        <v>226</v>
      </c>
      <c r="F30" t="s">
        <v>363</v>
      </c>
      <c r="G30" t="s">
        <v>363</v>
      </c>
      <c r="I30">
        <v>2050</v>
      </c>
      <c r="J30">
        <v>0.6</v>
      </c>
      <c r="K30">
        <v>0.625</v>
      </c>
      <c r="Q30" t="s">
        <v>366</v>
      </c>
      <c r="S30">
        <v>0.84</v>
      </c>
    </row>
    <row r="31" spans="2:22">
      <c r="C31" t="s">
        <v>204</v>
      </c>
      <c r="D31" t="s">
        <v>218</v>
      </c>
      <c r="E31" t="s">
        <v>226</v>
      </c>
      <c r="F31" t="s">
        <v>364</v>
      </c>
      <c r="G31" t="str">
        <f>+F31</f>
        <v>AGROIL</v>
      </c>
      <c r="I31">
        <v>2050</v>
      </c>
      <c r="J31">
        <v>0.43</v>
      </c>
      <c r="K31">
        <v>0.43</v>
      </c>
      <c r="Q31" t="s">
        <v>367</v>
      </c>
      <c r="S31">
        <v>0.08</v>
      </c>
    </row>
    <row r="32" spans="2:22">
      <c r="C32" t="s">
        <v>204</v>
      </c>
      <c r="D32" t="s">
        <v>218</v>
      </c>
      <c r="E32" t="s">
        <v>368</v>
      </c>
      <c r="G32" t="s">
        <v>365</v>
      </c>
      <c r="I32">
        <v>2050</v>
      </c>
      <c r="J32">
        <f>0.02/0.43</f>
        <v>4.6511627906976744E-2</v>
      </c>
      <c r="K32">
        <f>0.02/0.43</f>
        <v>4.6511627906976744E-2</v>
      </c>
      <c r="Q32" t="s">
        <v>277</v>
      </c>
      <c r="S32">
        <v>0</v>
      </c>
    </row>
    <row r="33" spans="2:11">
      <c r="C33" t="s">
        <v>204</v>
      </c>
      <c r="D33" t="s">
        <v>218</v>
      </c>
      <c r="E33" t="s">
        <v>368</v>
      </c>
      <c r="G33" t="s">
        <v>367</v>
      </c>
      <c r="I33">
        <v>2050</v>
      </c>
      <c r="J33">
        <f t="shared" ref="J33:K33" si="0">0.01/0.43</f>
        <v>2.3255813953488372E-2</v>
      </c>
      <c r="K33">
        <f t="shared" si="0"/>
        <v>2.3255813953488372E-2</v>
      </c>
    </row>
    <row r="34" spans="2:11">
      <c r="C34" t="s">
        <v>204</v>
      </c>
      <c r="D34" t="s">
        <v>218</v>
      </c>
      <c r="E34" t="s">
        <v>368</v>
      </c>
      <c r="G34" t="s">
        <v>366</v>
      </c>
      <c r="I34">
        <v>2050</v>
      </c>
      <c r="J34">
        <f>0.4/0.43</f>
        <v>0.93023255813953498</v>
      </c>
      <c r="K34">
        <f>0.4/0.43</f>
        <v>0.93023255813953498</v>
      </c>
    </row>
    <row r="35" spans="2:11">
      <c r="B35" s="82"/>
      <c r="C35" s="82" t="s">
        <v>204</v>
      </c>
      <c r="D35" s="82" t="s">
        <v>218</v>
      </c>
      <c r="E35" s="82" t="s">
        <v>368</v>
      </c>
      <c r="F35" s="82"/>
      <c r="G35" s="82" t="s">
        <v>277</v>
      </c>
      <c r="H35" s="82"/>
      <c r="I35" s="82">
        <v>2050</v>
      </c>
      <c r="J35" s="82">
        <f>0.04/0.43</f>
        <v>9.3023255813953487E-2</v>
      </c>
      <c r="K35" s="82">
        <f>0.04/0.43</f>
        <v>9.3023255813953487E-2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1" t="s">
        <v>6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t="s">
        <v>713</v>
      </c>
      <c r="F6" t="s">
        <v>784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1" t="s">
        <v>222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611</v>
      </c>
      <c r="F5" t="s">
        <v>612</v>
      </c>
      <c r="J5">
        <v>2035</v>
      </c>
      <c r="K5">
        <v>574.75</v>
      </c>
    </row>
    <row r="6" spans="3:11">
      <c r="E6" t="s">
        <v>611</v>
      </c>
      <c r="F6" t="s">
        <v>612</v>
      </c>
      <c r="J6">
        <v>2050</v>
      </c>
      <c r="K6">
        <v>503.5</v>
      </c>
    </row>
    <row r="7" spans="3:11">
      <c r="E7" t="s">
        <v>611</v>
      </c>
      <c r="F7" t="s">
        <v>613</v>
      </c>
      <c r="J7">
        <v>2035</v>
      </c>
      <c r="K7">
        <v>804.65</v>
      </c>
    </row>
    <row r="8" spans="3:11">
      <c r="E8" t="s">
        <v>611</v>
      </c>
      <c r="F8" t="s">
        <v>613</v>
      </c>
      <c r="J8">
        <v>2050</v>
      </c>
      <c r="K8">
        <v>704.9</v>
      </c>
    </row>
    <row r="10" spans="3:11">
      <c r="E10" t="s">
        <v>611</v>
      </c>
      <c r="F10" t="s">
        <v>614</v>
      </c>
      <c r="J10">
        <v>2035</v>
      </c>
      <c r="K10">
        <v>1268.7439999999999</v>
      </c>
    </row>
    <row r="11" spans="3:11">
      <c r="E11" t="s">
        <v>611</v>
      </c>
      <c r="F11" t="s">
        <v>614</v>
      </c>
      <c r="J11">
        <v>2050</v>
      </c>
      <c r="K11">
        <v>1078.7439999999999</v>
      </c>
    </row>
    <row r="12" spans="3:11">
      <c r="E12" t="s">
        <v>611</v>
      </c>
      <c r="F12" t="s">
        <v>615</v>
      </c>
      <c r="J12">
        <v>2035</v>
      </c>
      <c r="K12">
        <v>1776.2415999999998</v>
      </c>
    </row>
    <row r="13" spans="3:11">
      <c r="E13" t="s">
        <v>611</v>
      </c>
      <c r="F13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07">
        <v>2.8000000000000001E-2</v>
      </c>
      <c r="F2" s="107">
        <v>0.02</v>
      </c>
      <c r="G2" s="107">
        <v>0.02</v>
      </c>
      <c r="H2" s="107">
        <v>2.5000000000000001E-2</v>
      </c>
      <c r="I2" s="107">
        <v>2.5000000000000001E-2</v>
      </c>
      <c r="J2" s="107">
        <v>0.03</v>
      </c>
      <c r="K2" s="107">
        <v>0.03</v>
      </c>
      <c r="L2" s="107">
        <v>0.03</v>
      </c>
      <c r="M2" s="107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07">
        <v>2.8000000000000001E-2</v>
      </c>
      <c r="F3" s="107">
        <v>0.04</v>
      </c>
      <c r="G3" s="107">
        <v>0.04</v>
      </c>
      <c r="H3" s="107">
        <v>2.5000000000000001E-2</v>
      </c>
      <c r="I3" s="107">
        <v>2.5000000000000001E-2</v>
      </c>
      <c r="J3" s="107">
        <v>0.01</v>
      </c>
      <c r="K3" s="107">
        <v>0.01</v>
      </c>
      <c r="L3" s="107">
        <v>0.01</v>
      </c>
      <c r="M3" s="107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707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109" t="s">
        <v>434</v>
      </c>
      <c r="B1" s="110" t="s">
        <v>435</v>
      </c>
      <c r="C1" s="110">
        <v>2015</v>
      </c>
      <c r="D1" s="110">
        <v>2016</v>
      </c>
      <c r="E1" s="110">
        <v>2018</v>
      </c>
      <c r="F1" s="110">
        <v>2020</v>
      </c>
      <c r="G1" s="110">
        <v>2025</v>
      </c>
      <c r="H1" s="110">
        <v>2030</v>
      </c>
      <c r="I1" s="110">
        <v>2035</v>
      </c>
      <c r="J1" s="110">
        <v>2040</v>
      </c>
      <c r="K1" s="110">
        <v>2045</v>
      </c>
      <c r="L1" s="110">
        <v>2050</v>
      </c>
      <c r="M1" s="110">
        <v>2055</v>
      </c>
      <c r="N1" s="110">
        <v>2060</v>
      </c>
      <c r="Q1" s="111" t="s">
        <v>436</v>
      </c>
      <c r="R1" s="112" t="s">
        <v>435</v>
      </c>
      <c r="S1" s="112">
        <v>2015</v>
      </c>
      <c r="T1" s="112">
        <v>2016</v>
      </c>
      <c r="U1" s="112">
        <v>2018</v>
      </c>
      <c r="V1" s="112">
        <v>2020</v>
      </c>
      <c r="W1" s="112">
        <v>2025</v>
      </c>
      <c r="X1" s="112">
        <v>2030</v>
      </c>
      <c r="Y1" s="112">
        <v>2035</v>
      </c>
      <c r="Z1" s="112">
        <v>2040</v>
      </c>
      <c r="AA1" s="112">
        <v>2045</v>
      </c>
      <c r="AB1" s="112">
        <v>2050</v>
      </c>
      <c r="AC1" s="112">
        <v>2055</v>
      </c>
      <c r="AD1" s="112">
        <v>2060</v>
      </c>
    </row>
    <row r="2" spans="1:30">
      <c r="A2" s="51" t="s">
        <v>437</v>
      </c>
      <c r="B2" s="51" t="s">
        <v>438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437</v>
      </c>
      <c r="R2" s="59" t="s">
        <v>438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439</v>
      </c>
      <c r="B3" t="s">
        <v>438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439</v>
      </c>
      <c r="R3" s="23" t="s">
        <v>438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440</v>
      </c>
      <c r="B4" s="51" t="s">
        <v>438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440</v>
      </c>
      <c r="R4" s="59" t="s">
        <v>438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232</v>
      </c>
      <c r="B5" t="s">
        <v>438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232</v>
      </c>
      <c r="R5" s="23" t="s">
        <v>438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233</v>
      </c>
      <c r="B6" s="51" t="s">
        <v>438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233</v>
      </c>
      <c r="R6" s="59" t="s">
        <v>438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441</v>
      </c>
      <c r="B7" t="s">
        <v>438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441</v>
      </c>
      <c r="R7" s="23" t="s">
        <v>438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442</v>
      </c>
      <c r="B8" s="51" t="s">
        <v>443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442</v>
      </c>
      <c r="R8" s="59" t="s">
        <v>443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444</v>
      </c>
      <c r="B9" t="s">
        <v>443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444</v>
      </c>
      <c r="R9" s="23" t="s">
        <v>443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445</v>
      </c>
      <c r="B10" s="51" t="s">
        <v>443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445</v>
      </c>
      <c r="R10" s="59" t="s">
        <v>443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446</v>
      </c>
      <c r="B11" t="s">
        <v>443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446</v>
      </c>
      <c r="R11" s="23" t="s">
        <v>443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447</v>
      </c>
      <c r="B12" s="51" t="s">
        <v>443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447</v>
      </c>
      <c r="R12" s="59" t="s">
        <v>443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448</v>
      </c>
      <c r="B13" t="s">
        <v>443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448</v>
      </c>
      <c r="R13" s="23" t="s">
        <v>443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109" t="s">
        <v>434</v>
      </c>
      <c r="B15" s="110" t="s">
        <v>449</v>
      </c>
      <c r="C15" s="110">
        <v>2015</v>
      </c>
      <c r="D15" s="110">
        <v>2016</v>
      </c>
      <c r="E15" s="110">
        <v>2018</v>
      </c>
      <c r="F15" s="110">
        <v>2020</v>
      </c>
      <c r="G15" s="110">
        <v>2025</v>
      </c>
      <c r="H15" s="110">
        <v>2030</v>
      </c>
      <c r="I15" s="110">
        <v>2035</v>
      </c>
      <c r="J15" s="110">
        <v>2040</v>
      </c>
      <c r="K15" s="110">
        <v>2045</v>
      </c>
      <c r="L15" s="110">
        <v>2050</v>
      </c>
      <c r="M15" s="110">
        <v>2055</v>
      </c>
      <c r="N15" s="110">
        <v>2060</v>
      </c>
      <c r="O15" s="23"/>
      <c r="P15" s="23"/>
      <c r="Q15" s="113" t="s">
        <v>436</v>
      </c>
      <c r="R15" s="114" t="s">
        <v>449</v>
      </c>
      <c r="S15" s="112">
        <v>2015</v>
      </c>
      <c r="T15" s="112">
        <v>2016</v>
      </c>
      <c r="U15" s="112">
        <v>2018</v>
      </c>
      <c r="V15" s="112">
        <v>2020</v>
      </c>
      <c r="W15" s="112">
        <v>2025</v>
      </c>
      <c r="X15" s="112">
        <v>2030</v>
      </c>
      <c r="Y15" s="112">
        <v>2035</v>
      </c>
      <c r="Z15" s="112">
        <v>2040</v>
      </c>
      <c r="AA15" s="112">
        <v>2045</v>
      </c>
      <c r="AB15" s="112">
        <v>2050</v>
      </c>
      <c r="AC15" s="112">
        <v>2055</v>
      </c>
      <c r="AD15" s="112">
        <v>2060</v>
      </c>
    </row>
    <row r="16" spans="1:30">
      <c r="A16" s="51" t="s">
        <v>437</v>
      </c>
      <c r="B16" s="51" t="s">
        <v>438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437</v>
      </c>
      <c r="R16" s="59" t="s">
        <v>438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439</v>
      </c>
      <c r="B17" t="s">
        <v>438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439</v>
      </c>
      <c r="R17" s="23" t="s">
        <v>438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440</v>
      </c>
      <c r="B18" s="51" t="s">
        <v>438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440</v>
      </c>
      <c r="R18" s="59" t="s">
        <v>438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232</v>
      </c>
      <c r="B19" t="s">
        <v>438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232</v>
      </c>
      <c r="R19" s="23" t="s">
        <v>438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233</v>
      </c>
      <c r="B20" s="51" t="s">
        <v>438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233</v>
      </c>
      <c r="R20" s="59" t="s">
        <v>438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441</v>
      </c>
      <c r="B21" t="s">
        <v>438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441</v>
      </c>
      <c r="R21" s="23" t="s">
        <v>438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442</v>
      </c>
      <c r="B22" s="51" t="s">
        <v>443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442</v>
      </c>
      <c r="R22" s="59" t="s">
        <v>443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444</v>
      </c>
      <c r="B23" t="s">
        <v>443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444</v>
      </c>
      <c r="R23" s="23" t="s">
        <v>443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445</v>
      </c>
      <c r="B24" s="51" t="s">
        <v>443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445</v>
      </c>
      <c r="R24" s="59" t="s">
        <v>443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446</v>
      </c>
      <c r="B25" t="s">
        <v>443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446</v>
      </c>
      <c r="R25" s="23" t="s">
        <v>443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447</v>
      </c>
      <c r="B26" s="51" t="s">
        <v>443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447</v>
      </c>
      <c r="R26" s="59" t="s">
        <v>443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448</v>
      </c>
      <c r="B27" t="s">
        <v>443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448</v>
      </c>
      <c r="R27" s="23" t="s">
        <v>443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450</v>
      </c>
      <c r="M36" t="s">
        <v>451</v>
      </c>
    </row>
    <row r="37" spans="10:13">
      <c r="J37" t="s">
        <v>452</v>
      </c>
      <c r="K37" t="s">
        <v>453</v>
      </c>
      <c r="L37">
        <v>0.74133047237566796</v>
      </c>
    </row>
    <row r="38" spans="10:13">
      <c r="J38" t="s">
        <v>454</v>
      </c>
      <c r="K38" t="s">
        <v>455</v>
      </c>
      <c r="L38">
        <v>0.70579966949183226</v>
      </c>
    </row>
    <row r="39" spans="10:13">
      <c r="J39" t="s">
        <v>456</v>
      </c>
      <c r="K39" t="s">
        <v>457</v>
      </c>
      <c r="L39">
        <v>0.70448204835116923</v>
      </c>
    </row>
    <row r="40" spans="10:13">
      <c r="J40" t="s">
        <v>458</v>
      </c>
      <c r="K40" t="s">
        <v>459</v>
      </c>
      <c r="L40">
        <v>0.70448204835116923</v>
      </c>
    </row>
    <row r="41" spans="10:13">
      <c r="K41" t="s">
        <v>233</v>
      </c>
      <c r="L41">
        <v>0.72394704223382245</v>
      </c>
    </row>
    <row r="42" spans="10:13">
      <c r="J42" t="s">
        <v>460</v>
      </c>
      <c r="K42" t="s">
        <v>441</v>
      </c>
      <c r="L42">
        <v>0.67564531292204155</v>
      </c>
    </row>
    <row r="43" spans="10:13">
      <c r="J43" t="s">
        <v>461</v>
      </c>
      <c r="K43" t="s">
        <v>462</v>
      </c>
      <c r="L43">
        <v>0.66</v>
      </c>
    </row>
    <row r="44" spans="10:13">
      <c r="J44" t="s">
        <v>463</v>
      </c>
      <c r="K44" t="s">
        <v>462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2023-11-14T23:49:14Z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