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E41B360D-CC87-4BD9-B711-4666239DF825}" xr6:coauthVersionLast="47" xr6:coauthVersionMax="47" xr10:uidLastSave="{00000000-0000-0000-0000-000000000000}"/>
  <bookViews>
    <workbookView xWindow="38280" yWindow="-120" windowWidth="38640" windowHeight="21120" activeTab="3" xr2:uid="{00000000-000D-0000-FFFF-FFFF00000000}"/>
  </bookViews>
  <sheets>
    <sheet name="Documentation" sheetId="7" r:id="rId1"/>
    <sheet name="ELC_newtech_TUI" sheetId="6" r:id="rId2"/>
    <sheet name="OLD_ELC" sheetId="4" r:id="rId3"/>
    <sheet name="ELC_CCS" sheetId="5" r:id="rId4"/>
  </sheets>
  <externalReferences>
    <externalReference r:id="rId5"/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5" l="1"/>
  <c r="E39" i="5"/>
  <c r="J30" i="5"/>
  <c r="J31" i="5"/>
  <c r="J32" i="5"/>
  <c r="J33" i="5"/>
  <c r="J34" i="5"/>
  <c r="J29" i="5"/>
  <c r="I122" i="6"/>
  <c r="I121" i="6"/>
  <c r="I120" i="6"/>
  <c r="I119" i="6"/>
  <c r="I117" i="6"/>
  <c r="I116" i="6"/>
  <c r="I115" i="6"/>
  <c r="I114" i="6"/>
  <c r="I113" i="6"/>
  <c r="I112" i="6"/>
  <c r="I111" i="6"/>
  <c r="I110" i="6"/>
  <c r="I109" i="6"/>
  <c r="I108" i="6"/>
  <c r="I107" i="6"/>
  <c r="I105" i="6"/>
  <c r="I104" i="6"/>
  <c r="I103" i="6"/>
  <c r="I102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J123" i="6" l="1"/>
  <c r="C123" i="6"/>
  <c r="J122" i="6"/>
  <c r="C122" i="6"/>
  <c r="J121" i="6"/>
  <c r="C121" i="6"/>
  <c r="J120" i="6"/>
  <c r="C120" i="6"/>
  <c r="J119" i="6"/>
  <c r="C119" i="6"/>
  <c r="J118" i="6"/>
  <c r="C118" i="6"/>
  <c r="J117" i="6"/>
  <c r="C117" i="6"/>
  <c r="J116" i="6"/>
  <c r="C116" i="6"/>
  <c r="J115" i="6"/>
  <c r="C115" i="6"/>
  <c r="J114" i="6"/>
  <c r="C114" i="6"/>
  <c r="J113" i="6"/>
  <c r="C113" i="6"/>
  <c r="J112" i="6"/>
  <c r="C112" i="6"/>
  <c r="J111" i="6"/>
  <c r="C111" i="6"/>
  <c r="J110" i="6"/>
  <c r="C110" i="6"/>
  <c r="J109" i="6"/>
  <c r="C109" i="6"/>
  <c r="J108" i="6"/>
  <c r="C108" i="6"/>
  <c r="J107" i="6"/>
  <c r="C107" i="6"/>
  <c r="J106" i="6"/>
  <c r="C106" i="6"/>
  <c r="J105" i="6"/>
  <c r="C105" i="6"/>
  <c r="J104" i="6"/>
  <c r="C104" i="6"/>
  <c r="J103" i="6"/>
  <c r="C103" i="6"/>
  <c r="J102" i="6"/>
  <c r="C102" i="6"/>
  <c r="J101" i="6"/>
  <c r="C101" i="6"/>
  <c r="J100" i="6"/>
  <c r="C100" i="6"/>
  <c r="J99" i="6"/>
  <c r="C99" i="6"/>
  <c r="J98" i="6"/>
  <c r="C98" i="6"/>
  <c r="J97" i="6"/>
  <c r="C97" i="6"/>
  <c r="J96" i="6"/>
  <c r="C96" i="6"/>
  <c r="J95" i="6"/>
  <c r="C95" i="6"/>
  <c r="J94" i="6"/>
  <c r="C94" i="6"/>
  <c r="J93" i="6"/>
  <c r="C93" i="6"/>
  <c r="J92" i="6"/>
  <c r="C92" i="6"/>
  <c r="J91" i="6"/>
  <c r="J90" i="6"/>
  <c r="C90" i="6"/>
  <c r="J89" i="6"/>
  <c r="C89" i="6"/>
  <c r="J88" i="6"/>
  <c r="C88" i="6"/>
  <c r="J87" i="6"/>
  <c r="C87" i="6"/>
  <c r="J86" i="6"/>
  <c r="C86" i="6"/>
  <c r="J85" i="6"/>
  <c r="C85" i="6"/>
  <c r="J84" i="6"/>
  <c r="C84" i="6"/>
  <c r="J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D34" i="5" l="1"/>
  <c r="D33" i="5"/>
  <c r="K32" i="5"/>
  <c r="D32" i="5"/>
  <c r="K31" i="5"/>
  <c r="D31" i="5"/>
  <c r="K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N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<sst xmlns="http://schemas.openxmlformats.org/spreadsheetml/2006/main" count="1432" uniqueCount="380">
  <si>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</si>
  <si>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</si>
  <si>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</si>
  <si>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</si>
  <si>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</si>
  <si>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</si>
  <si>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</si>
  <si>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</si>
  <si>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</si>
  <si>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</si>
  <si>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</si>
  <si>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</si>
  <si>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</si>
  <si>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</si>
  <si>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</si>
  <si>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</si>
  <si>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</si>
  <si>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</si>
  <si>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</si>
  <si>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</si>
  <si>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</si>
  <si>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</si>
  <si>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</si>
  <si>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</si>
  <si>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</si>
  <si>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</si>
  <si>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</si>
  <si>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</si>
  <si>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</si>
  <si>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</si>
  <si>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</si>
  <si>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</si>
  <si>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</si>
  <si>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</si>
  <si>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</si>
  <si>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</si>
  <si>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</si>
  <si>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</si>
  <si>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</si>
  <si>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</si>
  <si>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</si>
  <si>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</si>
  <si>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</si>
  <si>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</si>
  <si>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</si>
  <si>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</si>
  <si>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</si>
  <si>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</si>
  <si>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</si>
  <si>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</si>
  <si>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</si>
  <si>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</si>
  <si>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</si>
  <si>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</si>
  <si>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</si>
  <si>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</si>
  <si>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</si>
  <si>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</si>
  <si>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</si>
  <si>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</si>
  <si>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</si>
  <si>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</si>
  <si>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</si>
  <si>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</si>
  <si>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</si>
  <si>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</si>
  <si>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</si>
  <si>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</si>
  <si>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</si>
  <si>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</si>
  <si>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</si>
  <si>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</si>
  <si>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</si>
  <si>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</si>
  <si>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</si>
  <si>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</si>
  <si>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</si>
  <si>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</si>
  <si>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</si>
  <si>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</si>
  <si>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</si>
  <si>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</si>
  <si>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</si>
  <si>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</si>
  <si>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</si>
  <si>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</si>
  <si>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</si>
  <si>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</si>
  <si>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</si>
  <si>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</si>
  <si>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</si>
  <si>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</si>
  <si>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</si>
  <si>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</si>
  <si>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</si>
  <si>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</si>
  <si>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</si>
  <si>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</si>
  <si>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</si>
  <si>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</si>
  <si>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</si>
  <si>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</si>
  <si>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</si>
  <si>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</si>
  <si>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</si>
  <si>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</si>
  <si>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</si>
  <si>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</si>
  <si>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</si>
  <si>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</si>
  <si>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</si>
  <si>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</si>
  <si>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</si>
  <si>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</si>
  <si>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</si>
  <si>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</si>
  <si>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</si>
  <si>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</si>
  <si>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</si>
  <si>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</si>
  <si>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</si>
  <si>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</si>
  <si>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</si>
  <si>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</si>
  <si>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</si>
  <si>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</si>
  <si>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</si>
  <si>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</si>
  <si>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</si>
  <si>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</si>
  <si>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</si>
  <si>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</si>
  <si>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</si>
  <si>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</si>
  <si>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</si>
  <si>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</si>
  <si>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</si>
  <si>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</si>
  <si>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</si>
  <si>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</si>
  <si>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</si>
  <si>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</si>
  <si>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</si>
  <si>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</si>
  <si>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</si>
  <si>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</si>
  <si>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</si>
  <si>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</si>
  <si>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</si>
  <si>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</si>
  <si>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</si>
  <si>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</si>
  <si>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</si>
  <si>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</si>
  <si>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</si>
  <si>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</si>
  <si>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</si>
  <si>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</si>
  <si>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</si>
  <si>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</si>
  <si>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</si>
  <si>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</si>
  <si>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</si>
  <si>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</si>
  <si>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</si>
  <si>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</si>
  <si>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</si>
  <si>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</si>
  <si>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</si>
  <si>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</si>
  <si>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</si>
  <si>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</si>
  <si>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</si>
  <si>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</si>
  <si>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</si>
  <si>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</si>
  <si>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</si>
  <si>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</si>
  <si>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</si>
  <si>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</si>
  <si>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</si>
  <si>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</si>
  <si>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</si>
  <si>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</si>
  <si>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</si>
  <si>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</si>
  <si>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</si>
  <si>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</si>
  <si>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</si>
  <si>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</si>
  <si>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</si>
  <si>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</si>
  <si>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</si>
  <si>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</si>
  <si>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</si>
  <si>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</si>
  <si>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</si>
  <si>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</si>
  <si>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</si>
  <si>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</si>
  <si>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</si>
  <si>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</si>
  <si>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</si>
  <si>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</si>
  <si>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</si>
  <si>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</si>
  <si>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</si>
  <si>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</si>
  <si>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</si>
  <si>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</si>
  <si>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</si>
  <si>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</si>
  <si>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</si>
  <si>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</si>
  <si>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</si>
  <si>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</si>
  <si>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</si>
  <si>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</si>
  <si>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</si>
  <si>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</si>
  <si>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</si>
  <si>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</si>
  <si>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</si>
  <si>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</si>
  <si>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</si>
  <si>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</si>
  <si>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</si>
  <si>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</si>
  <si>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</si>
  <si>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</si>
  <si>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</si>
  <si>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</si>
  <si>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</si>
  <si>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</si>
  <si>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</si>
  <si>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</si>
  <si>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</si>
  <si>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</si>
  <si>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</si>
  <si>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</si>
  <si>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</si>
  <si>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</si>
  <si>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</si>
  <si>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</si>
  <si>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</si>
  <si>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</si>
  <si>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</si>
  <si>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</si>
  <si>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</si>
  <si>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</si>
  <si>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</si>
  <si>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</si>
  <si>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</si>
  <si>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</si>
  <si>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</si>
  <si>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</si>
  <si>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</si>
  <si>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</si>
  <si>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</si>
  <si>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</si>
  <si>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</si>
  <si>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</si>
  <si>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</si>
  <si>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</si>
  <si>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</si>
  <si>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</si>
  <si>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</si>
  <si>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</si>
  <si>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</si>
  <si>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</si>
  <si>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</si>
  <si>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</si>
  <si>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</si>
  <si>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</si>
  <si>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</si>
  <si>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</si>
  <si>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</si>
  <si>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</si>
  <si>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</si>
  <si>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</si>
  <si>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</si>
  <si>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</si>
  <si>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</si>
  <si>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</si>
  <si>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</si>
  <si>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</si>
  <si>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</si>
  <si>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</si>
  <si>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</si>
  <si>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</si>
  <si>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</si>
  <si>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</si>
  <si>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</si>
  <si>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</si>
  <si>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</si>
  <si>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</si>
  <si>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</si>
  <si>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</si>
  <si>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</si>
  <si>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</si>
  <si>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</si>
  <si>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</si>
  <si>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</si>
  <si>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</si>
  <si>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</si>
  <si>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</si>
  <si>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</si>
  <si>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</si>
  <si>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</si>
  <si>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</si>
  <si>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</si>
  <si>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</si>
  <si>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</si>
  <si>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</si>
  <si>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</si>
  <si>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</si>
  <si>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</si>
  <si>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</si>
  <si>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</si>
  <si>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</si>
  <si>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</si>
  <si>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</si>
  <si>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</si>
  <si>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</si>
  <si>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</si>
  <si>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</si>
  <si>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</si>
  <si>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</si>
  <si>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</si>
  <si>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</si>
  <si>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</si>
  <si>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</si>
  <si>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</si>
  <si>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</si>
  <si>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</si>
  <si>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</si>
  <si>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</si>
  <si>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</si>
  <si>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</si>
  <si>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</si>
  <si>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</si>
  <si>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</si>
  <si>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</si>
  <si>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</si>
  <si>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</si>
  <si>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</si>
  <si>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</si>
  <si>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</si>
  <si>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</si>
  <si>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</si>
  <si>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</si>
  <si>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</si>
  <si>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</si>
  <si>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</si>
  <si>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</si>
  <si>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</si>
  <si>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</si>
  <si>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</si>
  <si>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</si>
  <si>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</si>
  <si>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</si>
  <si>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</si>
  <si>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</si>
  <si>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</si>
  <si>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</si>
  <si>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</si>
  <si>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</si>
  <si>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</si>
  <si>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</si>
  <si>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</si>
  <si>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</si>
  <si>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</si>
  <si>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</si>
  <si>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</si>
  <si>
    <t>ELC_newtech_KEA: Technology definitions and parameters</t>
  </si>
  <si>
    <t>OLD_ELC: Deprecated</t>
  </si>
  <si>
    <t>ELC_CCS: CCS technology parameters</t>
  </si>
  <si>
    <t>Workbook: Future Technologies for Electricity Sector in the Tui Scenario</t>
  </si>
  <si>
    <t>* OLD CommDesc</t>
  </si>
  <si>
    <t>CO2 to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</si>
</sst>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  <xf numFmtId="0" fontId="107" fillId="0" borderId="0" xfId="0" applyFont="1"/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tonw\git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ation"/>
      <sheetName val="ELC_newtech_KEA"/>
      <sheetName val="OLD_ELC"/>
      <sheetName val="ELC_CCS"/>
    </sheetNames>
    <sheetDataSet>
      <sheetData sheetId="0"/>
      <sheetData sheetId="1"/>
      <sheetData sheetId="2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1DE-D99F-4236-A55C-1534AA692358}">
  <dimension ref="A1:A4"/>
  <sheetViews>
    <sheetView workbookViewId="0">
      <selection activeCell="H12" sqref="H12"/>
    </sheetView>
  </sheetViews>
  <sheetFormatPr defaultRowHeight="12.75"/>
  <sheetData>
    <row r="1" spans="1:1">
      <c r="A1" t="s">
        <v>377</v>
      </c>
    </row>
    <row r="2" spans="1:1">
      <c r="A2" t="s">
        <v>374</v>
      </c>
    </row>
    <row r="3" spans="1:1">
      <c r="A3" t="s">
        <v>375</v>
      </c>
    </row>
    <row r="4" spans="1:1">
      <c r="A4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zoomScale="90" workbookViewId="0">
      <pane xSplit="2" ySplit="8" topLeftCell="C99" activePane="bottomRight" state="frozen"/>
      <selection pane="topRight" activeCell="C1" sqref="C1"/>
      <selection pane="bottomLeft" activeCell="A9" sqref="A9"/>
      <selection pane="bottomRight" activeCell="E116" sqref="E116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7.85546875" style="58" customWidth="1"/>
    <col min="7" max="7" width="22" style="96" customWidth="1"/>
    <col min="8" max="8" width="13.42578125" style="58" bestFit="1" customWidth="1"/>
    <col min="9" max="9" width="34.140625" style="58" customWidth="1"/>
    <col min="10" max="10" width="28.28515625" style="58" customWidth="1"/>
    <col min="11" max="11" width="12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51.7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5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2</v>
      </c>
      <c r="J81" s="87" t="s">
        <v>331</v>
      </c>
      <c r="K81" s="87" t="s">
        <v>20</v>
      </c>
      <c r="L81" s="87" t="s">
        <v>21</v>
      </c>
      <c r="M81" s="87" t="s">
        <v>22</v>
      </c>
      <c r="N81" s="87" t="s">
        <v>23</v>
      </c>
      <c r="O81" s="87" t="s">
        <v>24</v>
      </c>
    </row>
    <row r="82" spans="2:15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 t="s">
        <v>34</v>
      </c>
      <c r="K82" s="8" t="s">
        <v>35</v>
      </c>
      <c r="L82" s="8" t="s">
        <v>36</v>
      </c>
      <c r="M82" s="8" t="s">
        <v>37</v>
      </c>
      <c r="N82" s="8" t="s">
        <v>38</v>
      </c>
      <c r="O82" s="8" t="s">
        <v>39</v>
      </c>
    </row>
    <row r="83" spans="2:15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95" t="str">
        <f xml:space="preserve"> _xlfn.CONCAT( D83, " -:- ", E83, " -:- ", F83, " -:- ", G83, " -:- ", H83 )</f>
        <v>Electricity -:- Hydro -:- Electricity Production -:- Hydro Dam (New) -:- Hydro</v>
      </c>
      <c r="J83" s="88" t="str">
        <f t="shared" ref="J83:J123" si="0">+C9</f>
        <v>New dam hydro</v>
      </c>
      <c r="K83" s="88" t="s">
        <v>60</v>
      </c>
      <c r="L83" s="88" t="s">
        <v>61</v>
      </c>
      <c r="M83" s="88" t="s">
        <v>62</v>
      </c>
      <c r="N83" s="88"/>
      <c r="O83" s="88" t="s">
        <v>63</v>
      </c>
    </row>
    <row r="84" spans="2:15">
      <c r="B84" s="88" t="s">
        <v>57</v>
      </c>
      <c r="C84" s="88" t="str">
        <f t="shared" ref="C84:C99" si="1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95" t="str">
        <f xml:space="preserve"> _xlfn.CONCAT( D84, " -:- ", E84, " -:- ", F84, " -:- ", G84, " -:- ", H84 )</f>
        <v>Electricity -:- Thermal -:- Electricity Production -:- Coal: SCPC - 2018 -:- Coal</v>
      </c>
      <c r="J84" s="88" t="str">
        <f t="shared" si="0"/>
        <v>Coal: SCPC - 2018</v>
      </c>
      <c r="K84" s="88" t="s">
        <v>60</v>
      </c>
      <c r="L84" s="88" t="s">
        <v>61</v>
      </c>
      <c r="M84" s="88" t="s">
        <v>62</v>
      </c>
      <c r="N84" s="88"/>
      <c r="O84" s="88" t="s">
        <v>63</v>
      </c>
    </row>
    <row r="85" spans="2:15">
      <c r="B85" s="88" t="s">
        <v>57</v>
      </c>
      <c r="C85" s="88" t="str">
        <f t="shared" si="1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95" t="str">
        <f t="shared" ref="I85:I122" si="2" xml:space="preserve"> _xlfn.CONCAT( D85, " -:- ", E85, " -:- ", F85, " -:- ", G85, " -:- ", H85 )</f>
        <v>Electricity -:- Thermal -:- Electricity Production -:- Lignite: SCPC - 2018 -:- Lignite</v>
      </c>
      <c r="J85" s="88" t="str">
        <f t="shared" si="0"/>
        <v>Lignite: SCPC - 2018</v>
      </c>
      <c r="K85" s="88" t="s">
        <v>60</v>
      </c>
      <c r="L85" s="88" t="s">
        <v>61</v>
      </c>
      <c r="M85" s="88" t="s">
        <v>62</v>
      </c>
      <c r="N85" s="88"/>
      <c r="O85" s="88" t="s">
        <v>63</v>
      </c>
    </row>
    <row r="86" spans="2:15">
      <c r="B86" s="88" t="s">
        <v>57</v>
      </c>
      <c r="C86" s="88" t="str">
        <f t="shared" si="1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95" t="str">
        <f t="shared" si="2"/>
        <v>Electricity -:- Thermal -:- Electricity Production -:- Combined Cycle Gas Turbine (New) -:- Natural Gas</v>
      </c>
      <c r="J86" s="88" t="str">
        <f t="shared" si="0"/>
        <v>Natural Gas: GTCC - 2018</v>
      </c>
      <c r="K86" s="88" t="s">
        <v>60</v>
      </c>
      <c r="L86" s="88" t="s">
        <v>61</v>
      </c>
      <c r="M86" s="88" t="s">
        <v>62</v>
      </c>
      <c r="N86" s="88"/>
      <c r="O86" s="88" t="s">
        <v>63</v>
      </c>
    </row>
    <row r="87" spans="2:15">
      <c r="B87" s="88" t="s">
        <v>57</v>
      </c>
      <c r="C87" s="88" t="str">
        <f t="shared" si="1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95" t="str">
        <f t="shared" si="2"/>
        <v>Electricity -:- Thermal -:- Electricity Production -:- Open Cycle Gas Turbine (New) -:- Natural Gas</v>
      </c>
      <c r="J87" s="88" t="str">
        <f t="shared" si="0"/>
        <v>Natural Gas: OCGT</v>
      </c>
      <c r="K87" s="88" t="s">
        <v>60</v>
      </c>
      <c r="L87" s="88" t="s">
        <v>61</v>
      </c>
      <c r="M87" s="88" t="s">
        <v>62</v>
      </c>
      <c r="N87" s="88"/>
      <c r="O87" s="88" t="s">
        <v>63</v>
      </c>
    </row>
    <row r="88" spans="2:15">
      <c r="B88" s="88" t="s">
        <v>57</v>
      </c>
      <c r="C88" s="88" t="str">
        <f t="shared" si="1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95" t="str">
        <f t="shared" si="2"/>
        <v>Electricity -:- Solar -:- Electricity Production -:- Solar (Grid-scale Fixed Mount) -:- Solar</v>
      </c>
      <c r="J88" s="88" t="str">
        <f t="shared" si="0"/>
        <v>Solar PV: ground-utility 2018 - fixed</v>
      </c>
      <c r="K88" s="88" t="s">
        <v>60</v>
      </c>
      <c r="L88" s="88" t="s">
        <v>61</v>
      </c>
      <c r="M88" s="88" t="s">
        <v>62</v>
      </c>
      <c r="N88" s="88"/>
      <c r="O88" s="88" t="s">
        <v>63</v>
      </c>
    </row>
    <row r="89" spans="2:15">
      <c r="B89" s="88" t="s">
        <v>57</v>
      </c>
      <c r="C89" s="88" t="str">
        <f t="shared" si="1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95" t="str">
        <f t="shared" si="2"/>
        <v>Electricity -:- Solar -:- Electricity Production -:- Solar (Grid-scale Tracking Mount) -:- Solar</v>
      </c>
      <c r="J89" s="88" t="str">
        <f t="shared" si="0"/>
        <v>Solar PV: ground-utility 2018 - tracking</v>
      </c>
      <c r="K89" s="88" t="s">
        <v>60</v>
      </c>
      <c r="L89" s="88" t="s">
        <v>61</v>
      </c>
      <c r="M89" s="88" t="s">
        <v>62</v>
      </c>
      <c r="N89" s="88"/>
      <c r="O89" s="88" t="s">
        <v>63</v>
      </c>
    </row>
    <row r="90" spans="2:15">
      <c r="B90" s="88" t="s">
        <v>57</v>
      </c>
      <c r="C90" s="88" t="str">
        <f t="shared" si="1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95" t="str">
        <f t="shared" si="2"/>
        <v>Electricity -:- Solar -:- Electricity Production -:- Solar (Gound Distributed) -:- Solar</v>
      </c>
      <c r="J90" s="88" t="str">
        <f t="shared" si="0"/>
        <v>Solar PV: ground 2018 - Distributed</v>
      </c>
      <c r="K90" s="88" t="s">
        <v>60</v>
      </c>
      <c r="L90" s="88" t="s">
        <v>61</v>
      </c>
      <c r="M90" s="88" t="s">
        <v>62</v>
      </c>
      <c r="N90" s="88"/>
      <c r="O90" s="88" t="s">
        <v>63</v>
      </c>
    </row>
    <row r="91" spans="2:15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95" t="str">
        <f t="shared" si="2"/>
        <v>Electricity -:- Solar -:- Electricity Production -:- Solar (Ground Industrial) -:- Solar</v>
      </c>
      <c r="J91" s="88" t="str">
        <f t="shared" si="0"/>
        <v>Solar PV: ground, industrial, on-site</v>
      </c>
      <c r="K91" s="88" t="s">
        <v>60</v>
      </c>
      <c r="L91" s="88" t="s">
        <v>61</v>
      </c>
      <c r="M91" s="88" t="s">
        <v>62</v>
      </c>
      <c r="N91" s="88"/>
      <c r="O91" s="88" t="s">
        <v>63</v>
      </c>
    </row>
    <row r="92" spans="2:15">
      <c r="B92" s="88" t="s">
        <v>57</v>
      </c>
      <c r="C92" s="88" t="str">
        <f t="shared" si="1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95" t="str">
        <f t="shared" si="2"/>
        <v>Electricity -:- Solar -:- Electricity Production -:- Solar (Commercial Rooftop) -:- Solar</v>
      </c>
      <c r="J92" s="88" t="str">
        <f t="shared" si="0"/>
        <v>Solar PV: commercial building 2018</v>
      </c>
      <c r="K92" s="88" t="s">
        <v>60</v>
      </c>
      <c r="L92" s="88" t="s">
        <v>61</v>
      </c>
      <c r="M92" s="88" t="s">
        <v>62</v>
      </c>
      <c r="N92" s="88"/>
      <c r="O92" s="88" t="s">
        <v>63</v>
      </c>
    </row>
    <row r="93" spans="2:15">
      <c r="B93" s="88" t="s">
        <v>57</v>
      </c>
      <c r="C93" s="88" t="str">
        <f t="shared" si="1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95" t="str">
        <f t="shared" si="2"/>
        <v>Electricity -:- Solar -:- Electricity Production -:- Solar (Residential Rooftop) -:- Solar</v>
      </c>
      <c r="J93" s="88" t="str">
        <f t="shared" si="0"/>
        <v>Solar PV: residential building 2018</v>
      </c>
      <c r="K93" s="88" t="s">
        <v>60</v>
      </c>
      <c r="L93" s="88" t="s">
        <v>61</v>
      </c>
      <c r="M93" s="88" t="s">
        <v>62</v>
      </c>
      <c r="N93" s="88"/>
      <c r="O93" s="88" t="s">
        <v>63</v>
      </c>
    </row>
    <row r="94" spans="2:15">
      <c r="B94" s="88" t="s">
        <v>57</v>
      </c>
      <c r="C94" s="88" t="str">
        <f t="shared" si="1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95" t="str">
        <f t="shared" si="2"/>
        <v>Electricity -:- Wind -:- Electricity Production -:- Wind (Distributed) -:- Wind</v>
      </c>
      <c r="J94" s="88" t="str">
        <f t="shared" si="0"/>
        <v>Wind: Wind-onshore-small distributed - 2018</v>
      </c>
      <c r="K94" s="88" t="s">
        <v>60</v>
      </c>
      <c r="L94" s="88" t="s">
        <v>61</v>
      </c>
      <c r="M94" s="88" t="s">
        <v>62</v>
      </c>
      <c r="N94" s="88"/>
      <c r="O94" s="88" t="s">
        <v>63</v>
      </c>
    </row>
    <row r="95" spans="2:15">
      <c r="B95" s="88" t="s">
        <v>57</v>
      </c>
      <c r="C95" s="88" t="str">
        <f t="shared" si="1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95" t="str">
        <f t="shared" si="2"/>
        <v>Electricity -:- Wind -:- Electricity Production -:- Wind (Consented) -:- Wind</v>
      </c>
      <c r="J95" s="88" t="str">
        <f t="shared" si="0"/>
        <v>Wind: Wind-onshore - 2018 - (includes all consented)</v>
      </c>
      <c r="K95" s="88" t="s">
        <v>60</v>
      </c>
      <c r="L95" s="88" t="s">
        <v>61</v>
      </c>
      <c r="M95" s="88" t="s">
        <v>62</v>
      </c>
      <c r="N95" s="88"/>
      <c r="O95" s="88" t="s">
        <v>63</v>
      </c>
    </row>
    <row r="96" spans="2:15">
      <c r="B96" s="88" t="s">
        <v>57</v>
      </c>
      <c r="C96" s="88" t="str">
        <f t="shared" si="1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95" t="str">
        <f t="shared" si="2"/>
        <v>Electricity -:- Wind -:- Electricity Production -:- Wind (High Capacity Factor) -:- Wind</v>
      </c>
      <c r="J96" s="88" t="str">
        <f t="shared" si="0"/>
        <v>Wind: Wind-onshore - 2018 - High CF</v>
      </c>
      <c r="K96" s="88" t="s">
        <v>60</v>
      </c>
      <c r="L96" s="88" t="s">
        <v>61</v>
      </c>
      <c r="M96" s="88" t="s">
        <v>62</v>
      </c>
      <c r="N96" s="88"/>
      <c r="O96" s="88" t="s">
        <v>63</v>
      </c>
    </row>
    <row r="97" spans="2:15">
      <c r="B97" s="88" t="s">
        <v>57</v>
      </c>
      <c r="C97" s="88" t="str">
        <f t="shared" si="1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95" t="str">
        <f t="shared" si="2"/>
        <v>Electricity -:- Wind -:- Electricity Production -:- Wind (Low Capacity Factor) -:- Wind</v>
      </c>
      <c r="J97" s="88" t="str">
        <f t="shared" si="0"/>
        <v>Wind: Wind-onshore - 2018 - Low CF</v>
      </c>
      <c r="K97" s="88" t="s">
        <v>60</v>
      </c>
      <c r="L97" s="88" t="s">
        <v>61</v>
      </c>
      <c r="M97" s="88" t="s">
        <v>62</v>
      </c>
      <c r="N97" s="88"/>
      <c r="O97" s="88" t="s">
        <v>63</v>
      </c>
    </row>
    <row r="98" spans="2:15">
      <c r="B98" s="88" t="s">
        <v>57</v>
      </c>
      <c r="C98" s="88" t="str">
        <f t="shared" si="1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95" t="str">
        <f t="shared" si="2"/>
        <v>Electricity -:- Wind -:- Electricity Production -:- Wind (Fixed) -:- Wind</v>
      </c>
      <c r="J98" s="88" t="str">
        <f t="shared" si="0"/>
        <v>Wind: Wind-offshore-fixed - 2018</v>
      </c>
      <c r="K98" s="88" t="s">
        <v>60</v>
      </c>
      <c r="L98" s="88" t="s">
        <v>61</v>
      </c>
      <c r="M98" s="88" t="s">
        <v>62</v>
      </c>
      <c r="N98" s="88"/>
      <c r="O98" s="88" t="s">
        <v>63</v>
      </c>
    </row>
    <row r="99" spans="2:15">
      <c r="B99" s="88" t="s">
        <v>57</v>
      </c>
      <c r="C99" s="88" t="str">
        <f t="shared" si="1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95" t="str">
        <f t="shared" si="2"/>
        <v>Electricity -:- Wind -:- Electricity Production -:- Wind (Floating) -:- Wind</v>
      </c>
      <c r="J99" s="88" t="str">
        <f t="shared" si="0"/>
        <v>Wind: Wind-offshore-floating- 2018</v>
      </c>
      <c r="K99" s="88" t="s">
        <v>60</v>
      </c>
      <c r="L99" s="88" t="s">
        <v>61</v>
      </c>
      <c r="M99" s="88" t="s">
        <v>62</v>
      </c>
      <c r="N99" s="88"/>
      <c r="O99" s="88" t="s">
        <v>63</v>
      </c>
    </row>
    <row r="100" spans="2:15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95" t="str">
        <f t="shared" si="2"/>
        <v>Electricity -:- Geothermal -:- Electricity Production -:- Geothermal (Consented) -:- Geothermal</v>
      </c>
      <c r="J100" s="88" t="str">
        <f t="shared" si="0"/>
        <v>Geothermal Consented, Large Flash</v>
      </c>
      <c r="K100" s="88" t="s">
        <v>60</v>
      </c>
      <c r="L100" s="88" t="s">
        <v>61</v>
      </c>
      <c r="M100" s="88" t="s">
        <v>62</v>
      </c>
      <c r="N100" s="88"/>
      <c r="O100" s="88" t="s">
        <v>63</v>
      </c>
    </row>
    <row r="101" spans="2:15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95"/>
      <c r="J101" s="88" t="str">
        <f t="shared" si="0"/>
        <v>Geothermal Consented, Large Binary</v>
      </c>
      <c r="K101" s="88" t="s">
        <v>60</v>
      </c>
      <c r="L101" s="88" t="s">
        <v>61</v>
      </c>
      <c r="M101" s="88" t="s">
        <v>62</v>
      </c>
      <c r="N101" s="88"/>
      <c r="O101" s="88" t="s">
        <v>63</v>
      </c>
    </row>
    <row r="102" spans="2:15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95" t="str">
        <f t="shared" si="2"/>
        <v>Electricity -:- Geothermal -:- Electricity Production -:- Geothermal (Consented) -:- Geothermal</v>
      </c>
      <c r="J102" s="88" t="str">
        <f t="shared" si="0"/>
        <v>Geothermal Consented, Binary</v>
      </c>
      <c r="K102" s="88" t="s">
        <v>60</v>
      </c>
      <c r="L102" s="88" t="s">
        <v>61</v>
      </c>
      <c r="M102" s="88" t="s">
        <v>62</v>
      </c>
      <c r="N102" s="88"/>
      <c r="O102" s="88" t="s">
        <v>63</v>
      </c>
    </row>
    <row r="103" spans="2:15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95" t="str">
        <f t="shared" si="2"/>
        <v>Electricity -:- Geothermal -:- Electricity Production -:- Geothermal (Other) -:- Geothermal</v>
      </c>
      <c r="J103" s="88" t="str">
        <f t="shared" si="0"/>
        <v>Geothermal Binary</v>
      </c>
      <c r="K103" s="88" t="s">
        <v>60</v>
      </c>
      <c r="L103" s="88" t="s">
        <v>61</v>
      </c>
      <c r="M103" s="88" t="s">
        <v>62</v>
      </c>
      <c r="N103" s="88"/>
      <c r="O103" s="88" t="s">
        <v>63</v>
      </c>
    </row>
    <row r="104" spans="2:15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95" t="str">
        <f t="shared" si="2"/>
        <v>Electricity -:- Geothermal -:- Electricity Production -:- Geothermal (Other) -:- Geothermal</v>
      </c>
      <c r="J104" s="88" t="str">
        <f t="shared" si="0"/>
        <v>Geothermal Flash</v>
      </c>
      <c r="K104" s="88" t="s">
        <v>60</v>
      </c>
      <c r="L104" s="88" t="s">
        <v>61</v>
      </c>
      <c r="M104" s="88" t="s">
        <v>62</v>
      </c>
      <c r="N104" s="88"/>
      <c r="O104" s="88" t="s">
        <v>63</v>
      </c>
    </row>
    <row r="105" spans="2:15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95" t="str">
        <f t="shared" si="2"/>
        <v>Electricity -:- Tidal -:- Electricity Production -:- Tidal Power 2018 -:- Tidal</v>
      </c>
      <c r="J105" s="88" t="str">
        <f t="shared" si="0"/>
        <v>Tidal Power 2018</v>
      </c>
      <c r="K105" s="88" t="s">
        <v>60</v>
      </c>
      <c r="L105" s="88" t="s">
        <v>61</v>
      </c>
      <c r="M105" s="88" t="s">
        <v>62</v>
      </c>
      <c r="N105" s="88"/>
      <c r="O105" s="88" t="s">
        <v>63</v>
      </c>
    </row>
    <row r="106" spans="2:15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95"/>
      <c r="J106" s="88" t="str">
        <f t="shared" si="0"/>
        <v>Concentrated Solar power 2018</v>
      </c>
      <c r="K106" s="88" t="s">
        <v>60</v>
      </c>
      <c r="L106" s="88" t="s">
        <v>61</v>
      </c>
      <c r="M106" s="88" t="s">
        <v>62</v>
      </c>
      <c r="N106" s="88"/>
      <c r="O106" s="88" t="s">
        <v>63</v>
      </c>
    </row>
    <row r="107" spans="2:15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95" t="str">
        <f t="shared" si="2"/>
        <v>Electricity -:- Biogas -:- Electricity Production -:- Biogas 2018 -:- Biogas</v>
      </c>
      <c r="J107" s="88" t="str">
        <f t="shared" si="0"/>
        <v>Biogas 2018</v>
      </c>
      <c r="K107" s="88" t="s">
        <v>60</v>
      </c>
      <c r="L107" s="88" t="s">
        <v>61</v>
      </c>
      <c r="M107" s="88" t="s">
        <v>62</v>
      </c>
      <c r="N107" s="88"/>
      <c r="O107" s="88" t="s">
        <v>63</v>
      </c>
    </row>
    <row r="108" spans="2:15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95" t="str">
        <f t="shared" si="2"/>
        <v>Electricity -:- Thermal -:- Electricity Production -:- Oil Plants 2018 -:- Oil</v>
      </c>
      <c r="J108" s="88" t="str">
        <f t="shared" si="0"/>
        <v>Oil Plants 2018</v>
      </c>
      <c r="K108" s="88" t="s">
        <v>60</v>
      </c>
      <c r="L108" s="88" t="s">
        <v>61</v>
      </c>
      <c r="M108" s="88" t="s">
        <v>62</v>
      </c>
      <c r="N108" s="88"/>
      <c r="O108" s="88" t="s">
        <v>63</v>
      </c>
    </row>
    <row r="109" spans="2:15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95" t="str">
        <f t="shared" si="2"/>
        <v>Electricity -:- Wood -:- Electricity Production -:- New Wood Power 2018 -:- Wood</v>
      </c>
      <c r="J109" s="88" t="str">
        <f t="shared" si="0"/>
        <v>New Wood Power 2018</v>
      </c>
      <c r="K109" s="88" t="s">
        <v>60</v>
      </c>
      <c r="L109" s="88" t="s">
        <v>61</v>
      </c>
      <c r="M109" s="88" t="s">
        <v>62</v>
      </c>
      <c r="N109" s="88"/>
      <c r="O109" s="88" t="s">
        <v>63</v>
      </c>
    </row>
    <row r="110" spans="2:15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95" t="str">
        <f t="shared" si="2"/>
        <v>Electricity -:- Bioliquid -:- Electricity Production -:- Bioliquid Power 2018 -:- Bioliquid</v>
      </c>
      <c r="J110" s="88" t="str">
        <f t="shared" si="0"/>
        <v>Bioliquid Power 2018</v>
      </c>
      <c r="K110" s="88" t="s">
        <v>60</v>
      </c>
      <c r="L110" s="88" t="s">
        <v>61</v>
      </c>
      <c r="M110" s="88" t="s">
        <v>62</v>
      </c>
      <c r="N110" s="88"/>
      <c r="O110" s="88" t="s">
        <v>63</v>
      </c>
    </row>
    <row r="111" spans="2:15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95" t="str">
        <f t="shared" si="2"/>
        <v>Electricity -:- Nuclear -:- Electricity Production -:- Nuclear: Gen2 (LWR) - 2018 -:- Nuclear</v>
      </c>
      <c r="J111" s="88" t="str">
        <f t="shared" si="0"/>
        <v>Nuclear: Gen2 (LWR) - 2018</v>
      </c>
      <c r="K111" s="88" t="s">
        <v>60</v>
      </c>
      <c r="L111" s="88" t="s">
        <v>61</v>
      </c>
      <c r="M111" s="88" t="s">
        <v>62</v>
      </c>
      <c r="N111" s="88"/>
      <c r="O111" s="88" t="s">
        <v>63</v>
      </c>
    </row>
    <row r="112" spans="2:15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95" t="str">
        <f t="shared" si="2"/>
        <v>Electricity -:- Nuclear -:- Electricity Production -:- Nuclear: Gen3 (EPR) - 2030 -:- Nuclear</v>
      </c>
      <c r="J112" s="88" t="str">
        <f t="shared" si="0"/>
        <v>Nuclear: Gen3 (EPR) - 2030</v>
      </c>
      <c r="K112" s="88" t="s">
        <v>60</v>
      </c>
      <c r="L112" s="88" t="s">
        <v>61</v>
      </c>
      <c r="M112" s="88" t="s">
        <v>62</v>
      </c>
      <c r="N112" s="88"/>
      <c r="O112" s="88" t="s">
        <v>63</v>
      </c>
    </row>
    <row r="113" spans="2:15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95" t="str">
        <f t="shared" si="2"/>
        <v>Electricity -:- Nuclear -:- Electricity Production -:- Nuclear: Gen4 (FBR) - 2050 -:- Nuclear</v>
      </c>
      <c r="J113" s="88" t="str">
        <f t="shared" si="0"/>
        <v>Nuclear: Gen4 (FBR) - 2050</v>
      </c>
      <c r="K113" s="88" t="s">
        <v>60</v>
      </c>
      <c r="L113" s="88" t="s">
        <v>61</v>
      </c>
      <c r="M113" s="88" t="s">
        <v>62</v>
      </c>
      <c r="N113" s="88"/>
      <c r="O113" s="88" t="s">
        <v>63</v>
      </c>
    </row>
    <row r="114" spans="2:15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95" t="str">
        <f t="shared" si="2"/>
        <v>Electricity -:- Thermal -:- Electricity Production -:- Steam Boiler -:- Waste Incineration</v>
      </c>
      <c r="J114" s="88" t="str">
        <f t="shared" si="0"/>
        <v>Waste incenerator 2018</v>
      </c>
      <c r="K114" s="88" t="s">
        <v>60</v>
      </c>
      <c r="L114" s="88" t="s">
        <v>61</v>
      </c>
      <c r="M114" s="88" t="s">
        <v>62</v>
      </c>
      <c r="N114" s="88"/>
      <c r="O114" s="88" t="s">
        <v>63</v>
      </c>
    </row>
    <row r="115" spans="2:15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95" t="str">
        <f t="shared" si="2"/>
        <v>Electricity -:- Hydro -:- Electricity Production -:- Hydro Run of River (New &gt;30MW) -:- Hydro</v>
      </c>
      <c r="J115" s="88" t="str">
        <f t="shared" si="0"/>
        <v>New run of river hydro &lt;50 MW</v>
      </c>
      <c r="K115" s="88" t="s">
        <v>60</v>
      </c>
      <c r="L115" s="88" t="s">
        <v>61</v>
      </c>
      <c r="M115" s="88" t="s">
        <v>62</v>
      </c>
      <c r="N115" s="88"/>
      <c r="O115" s="88" t="s">
        <v>63</v>
      </c>
    </row>
    <row r="116" spans="2:15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333</v>
      </c>
      <c r="F116" s="88" t="s">
        <v>334</v>
      </c>
      <c r="G116" s="95" t="s">
        <v>368</v>
      </c>
      <c r="H116" s="88" t="s">
        <v>333</v>
      </c>
      <c r="I116" s="95" t="str">
        <f t="shared" si="2"/>
        <v>Electricity -:- Hydro -:- Electricity Production -:- Hydro Run of River (New &lt;30MW) -:- Hydro</v>
      </c>
      <c r="J116" s="88" t="str">
        <f t="shared" si="0"/>
        <v>New run of river hydro &gt;50 MW</v>
      </c>
      <c r="K116" s="88" t="s">
        <v>60</v>
      </c>
      <c r="L116" s="88" t="s">
        <v>61</v>
      </c>
      <c r="M116" s="88" t="s">
        <v>62</v>
      </c>
      <c r="N116" s="88"/>
      <c r="O116" s="88" t="s">
        <v>63</v>
      </c>
    </row>
    <row r="117" spans="2:15">
      <c r="B117" s="88" t="s">
        <v>228</v>
      </c>
      <c r="C117" s="88" t="str">
        <f t="shared" si="4"/>
        <v>EBAT-Li-Ion</v>
      </c>
      <c r="D117" s="88" t="s">
        <v>332</v>
      </c>
      <c r="E117" s="88" t="s">
        <v>369</v>
      </c>
      <c r="F117" s="88" t="s">
        <v>334</v>
      </c>
      <c r="G117" s="95" t="s">
        <v>370</v>
      </c>
      <c r="H117" s="88" t="s">
        <v>332</v>
      </c>
      <c r="I117" s="95" t="str">
        <f t="shared" si="2"/>
        <v>Electricity -:- Electricity Storage -:- Electricity Production -:- Lithium Ion Battery  -:- Electricity</v>
      </c>
      <c r="J117" s="88" t="str">
        <f t="shared" si="0"/>
        <v xml:space="preserve">Battery storage (Li-Ion) </v>
      </c>
      <c r="K117" s="88" t="s">
        <v>60</v>
      </c>
      <c r="L117" s="88" t="s">
        <v>61</v>
      </c>
      <c r="M117" s="88" t="s">
        <v>62</v>
      </c>
      <c r="N117" s="88"/>
      <c r="O117" s="88" t="s">
        <v>63</v>
      </c>
    </row>
    <row r="118" spans="2:15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95"/>
      <c r="J118" s="88" t="str">
        <f t="shared" si="0"/>
        <v xml:space="preserve">Battery storage (Lead-Acid) </v>
      </c>
      <c r="K118" s="88" t="s">
        <v>60</v>
      </c>
      <c r="L118" s="88" t="s">
        <v>61</v>
      </c>
      <c r="M118" s="88" t="s">
        <v>62</v>
      </c>
      <c r="N118" s="88"/>
      <c r="O118" s="88" t="s">
        <v>63</v>
      </c>
    </row>
    <row r="119" spans="2:15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369</v>
      </c>
      <c r="F119" s="88" t="s">
        <v>334</v>
      </c>
      <c r="G119" s="95" t="s">
        <v>371</v>
      </c>
      <c r="H119" s="88" t="s">
        <v>333</v>
      </c>
      <c r="I119" s="95" t="str">
        <f t="shared" si="2"/>
        <v>Electricity -:- Electricity Storage -:- Electricity Production -:- Large Pumped Storage -:- Hydro</v>
      </c>
      <c r="J119" s="88" t="str">
        <f t="shared" si="0"/>
        <v>Hydro pumped storage - Large - representing Lake onslow scheme</v>
      </c>
      <c r="K119" s="88" t="s">
        <v>60</v>
      </c>
      <c r="L119" s="88" t="s">
        <v>61</v>
      </c>
      <c r="M119" s="88" t="s">
        <v>243</v>
      </c>
      <c r="N119" s="88"/>
      <c r="O119" s="88" t="s">
        <v>63</v>
      </c>
    </row>
    <row r="120" spans="2:15">
      <c r="B120" s="88" t="s">
        <v>228</v>
      </c>
      <c r="C120" s="88" t="str">
        <f t="shared" si="5"/>
        <v>EHYDPUMPSTG_S</v>
      </c>
      <c r="D120" s="88" t="s">
        <v>332</v>
      </c>
      <c r="E120" s="88" t="s">
        <v>369</v>
      </c>
      <c r="F120" s="88" t="s">
        <v>334</v>
      </c>
      <c r="G120" s="95" t="s">
        <v>372</v>
      </c>
      <c r="H120" s="88" t="s">
        <v>333</v>
      </c>
      <c r="I120" s="95" t="str">
        <f t="shared" si="2"/>
        <v>Electricity -:- Electricity Storage -:- Electricity Production -:- Small Pumped Storage -:- Hydro</v>
      </c>
      <c r="J120" s="88" t="str">
        <f t="shared" si="0"/>
        <v>hydro pumped storage generic - small</v>
      </c>
      <c r="K120" s="88" t="s">
        <v>60</v>
      </c>
      <c r="L120" s="88" t="s">
        <v>61</v>
      </c>
      <c r="M120" s="88" t="s">
        <v>62</v>
      </c>
      <c r="N120" s="88"/>
      <c r="O120" s="88" t="s">
        <v>63</v>
      </c>
    </row>
    <row r="121" spans="2:15">
      <c r="B121" s="88" t="s">
        <v>228</v>
      </c>
      <c r="C121" s="88" t="str">
        <f t="shared" si="5"/>
        <v>EBATUTILION</v>
      </c>
      <c r="D121" s="88" t="s">
        <v>332</v>
      </c>
      <c r="E121" s="88" t="s">
        <v>369</v>
      </c>
      <c r="F121" s="88" t="s">
        <v>334</v>
      </c>
      <c r="G121" s="95" t="s">
        <v>370</v>
      </c>
      <c r="H121" s="88" t="s">
        <v>332</v>
      </c>
      <c r="I121" s="95" t="str">
        <f t="shared" si="2"/>
        <v>Electricity -:- Electricity Storage -:- Electricity Production -:- Lithium Ion Battery  -:- Electricity</v>
      </c>
      <c r="J121" s="88" t="str">
        <f t="shared" si="0"/>
        <v>Battery Storage - utility scale (Li-ion Batteries)</v>
      </c>
      <c r="K121" s="88" t="s">
        <v>60</v>
      </c>
      <c r="L121" s="88" t="s">
        <v>61</v>
      </c>
      <c r="M121" s="88" t="s">
        <v>62</v>
      </c>
      <c r="N121" s="88"/>
      <c r="O121" s="88" t="s">
        <v>63</v>
      </c>
    </row>
    <row r="122" spans="2:15">
      <c r="B122" s="88" t="s">
        <v>228</v>
      </c>
      <c r="C122" s="88" t="str">
        <f t="shared" si="5"/>
        <v>EBATUTIFLOW</v>
      </c>
      <c r="D122" s="88" t="s">
        <v>332</v>
      </c>
      <c r="E122" s="88" t="s">
        <v>369</v>
      </c>
      <c r="F122" s="88" t="s">
        <v>334</v>
      </c>
      <c r="G122" s="95" t="s">
        <v>373</v>
      </c>
      <c r="H122" s="88" t="s">
        <v>332</v>
      </c>
      <c r="I122" s="95" t="str">
        <f t="shared" si="2"/>
        <v>Electricity -:- Electricity Storage -:- Electricity Production -:- Flow Battery -:- Electricity</v>
      </c>
      <c r="J122" s="88" t="str">
        <f t="shared" si="0"/>
        <v>Battery Storage - utility scale (Flow Batteries)</v>
      </c>
      <c r="K122" s="88" t="s">
        <v>60</v>
      </c>
      <c r="L122" s="88" t="s">
        <v>61</v>
      </c>
      <c r="M122" s="88" t="s">
        <v>62</v>
      </c>
      <c r="N122" s="88"/>
      <c r="O122" s="88" t="s">
        <v>63</v>
      </c>
    </row>
    <row r="123" spans="2:15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95"/>
      <c r="J123" s="88" t="str">
        <f t="shared" si="0"/>
        <v>Hydrogen peaker</v>
      </c>
      <c r="K123" s="88" t="s">
        <v>60</v>
      </c>
      <c r="L123" s="88" t="s">
        <v>61</v>
      </c>
      <c r="M123" s="88" t="s">
        <v>62</v>
      </c>
      <c r="N123" s="88"/>
      <c r="O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abSelected="1" topLeftCell="A10" workbookViewId="0">
      <selection activeCell="K48" sqref="K48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7" max="7" width="11.28515625" bestFit="1" customWidth="1"/>
    <col min="8" max="9" width="15.140625" bestFit="1" customWidth="1"/>
    <col min="10" max="10" width="16.28515625" bestFit="1" customWidth="1"/>
    <col min="11" max="11" width="28.5703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2</v>
      </c>
      <c r="K28" s="43" t="s">
        <v>331</v>
      </c>
      <c r="L28" s="43" t="s">
        <v>20</v>
      </c>
      <c r="M28" s="43" t="s">
        <v>21</v>
      </c>
      <c r="N28" s="43" t="s">
        <v>22</v>
      </c>
      <c r="O28" s="43" t="s">
        <v>23</v>
      </c>
      <c r="P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 t="str">
        <f xml:space="preserve"> _xlfn.CONCAT( E29, " -:- ", F29, " -:- ", G29, " -:- ", H29, " -:- ", I29 )</f>
        <v xml:space="preserve"> -:-  -:-  -:-  -:- </v>
      </c>
      <c r="K29" s="43" t="s">
        <v>34</v>
      </c>
      <c r="L29" s="43" t="s">
        <v>35</v>
      </c>
      <c r="M29" s="43" t="s">
        <v>36</v>
      </c>
      <c r="N29" s="43" t="s">
        <v>176</v>
      </c>
      <c r="O29" s="43" t="s">
        <v>177</v>
      </c>
      <c r="P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43" t="str">
        <f t="shared" ref="J30:J34" si="1" xml:space="preserve"> _xlfn.CONCAT( E30, " -:- ", F30, " -:- ", G30, " -:- ", H30, " -:- ", I30 )</f>
        <v xml:space="preserve"> -:-  -:-  -:-  -:- </v>
      </c>
      <c r="K30" s="16" t="str">
        <f>+D5</f>
        <v>Coal: SCPC-post CCS - 2030</v>
      </c>
      <c r="L30" s="16" t="s">
        <v>60</v>
      </c>
      <c r="M30" s="16" t="s">
        <v>61</v>
      </c>
      <c r="N30" s="16" t="s">
        <v>62</v>
      </c>
      <c r="O30" s="16"/>
      <c r="P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43" t="str">
        <f t="shared" si="1"/>
        <v xml:space="preserve"> -:-  -:-  -:-  -:- </v>
      </c>
      <c r="K31" s="16" t="str">
        <f>+D8</f>
        <v>Lignite: SCPC-post CCS - 2030</v>
      </c>
      <c r="L31" s="16" t="s">
        <v>60</v>
      </c>
      <c r="M31" s="16" t="s">
        <v>61</v>
      </c>
      <c r="N31" s="16" t="s">
        <v>62</v>
      </c>
      <c r="O31" s="16"/>
      <c r="P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43" t="str">
        <f t="shared" si="1"/>
        <v xml:space="preserve"> -:-  -:-  -:-  -:- </v>
      </c>
      <c r="K32" s="16" t="str">
        <f>+D11</f>
        <v>Natural Gas: GTCC-post CCS - 2030</v>
      </c>
      <c r="L32" s="16" t="s">
        <v>60</v>
      </c>
      <c r="M32" s="16" t="s">
        <v>61</v>
      </c>
      <c r="N32" s="16" t="s">
        <v>62</v>
      </c>
      <c r="O32" s="16"/>
      <c r="P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43" t="str">
        <f t="shared" si="1"/>
        <v xml:space="preserve"> -:-  -:-  -:-  -:- </v>
      </c>
      <c r="K33" s="16" t="s">
        <v>182</v>
      </c>
      <c r="L33" s="16" t="s">
        <v>183</v>
      </c>
      <c r="M33" s="16" t="s">
        <v>184</v>
      </c>
      <c r="N33" s="16"/>
      <c r="O33" s="16"/>
      <c r="P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43" t="str">
        <f t="shared" si="1"/>
        <v xml:space="preserve"> -:-  -:-  -:-  -:- </v>
      </c>
      <c r="K34" s="16" t="s">
        <v>182</v>
      </c>
      <c r="L34" s="16" t="s">
        <v>183</v>
      </c>
      <c r="M34" s="16" t="s">
        <v>184</v>
      </c>
      <c r="N34" s="16"/>
      <c r="O34" s="16"/>
      <c r="P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7" t="s">
        <v>7</v>
      </c>
      <c r="F37" s="47" t="s">
        <v>330</v>
      </c>
      <c r="G37" s="47" t="s">
        <v>328</v>
      </c>
      <c r="H37" s="47" t="s">
        <v>10</v>
      </c>
      <c r="I37" s="46" t="s">
        <v>378</v>
      </c>
      <c r="J37" s="48" t="s">
        <v>11</v>
      </c>
      <c r="K37" s="48" t="s">
        <v>12</v>
      </c>
      <c r="L37" s="48" t="s">
        <v>13</v>
      </c>
      <c r="M37" s="48" t="s">
        <v>14</v>
      </c>
      <c r="N37" s="48" t="s">
        <v>15</v>
      </c>
      <c r="U37" t="s">
        <v>225</v>
      </c>
      <c r="W37">
        <v>136.59</v>
      </c>
      <c r="X37">
        <v>478.05</v>
      </c>
    </row>
    <row r="38" spans="3:24" ht="23.25" thickBot="1">
      <c r="C38" s="49" t="s">
        <v>186</v>
      </c>
      <c r="D38" s="50" t="s">
        <v>187</v>
      </c>
      <c r="E38" s="50"/>
      <c r="F38" s="50"/>
      <c r="G38" s="50"/>
      <c r="H38" s="50" t="s">
        <v>26</v>
      </c>
      <c r="I38" s="49" t="s">
        <v>27</v>
      </c>
      <c r="J38" s="49" t="s">
        <v>11</v>
      </c>
      <c r="K38" s="49" t="s">
        <v>188</v>
      </c>
      <c r="L38" s="49" t="s">
        <v>189</v>
      </c>
      <c r="M38" s="49" t="s">
        <v>30</v>
      </c>
      <c r="N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G39" t="s">
        <v>379</v>
      </c>
      <c r="H39" s="103" t="str">
        <f xml:space="preserve"> _xlfn.CONCAT(F39, " -:- ", G39 )</f>
        <v xml:space="preserve"> -:- CO2 to CCS</v>
      </c>
      <c r="I39" t="s">
        <v>190</v>
      </c>
      <c r="J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2024-04-04T23:18:32Z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