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ppXLS\"/>
    </mc:Choice>
  </mc:AlternateContent>
  <xr:revisionPtr revIDLastSave="0" documentId="13_ncr:1_{194AF5AA-158E-45F8-94D0-2C3D7B8E064D}" xr6:coauthVersionLast="47" xr6:coauthVersionMax="47" xr10:uidLastSave="{00000000-0000-0000-0000-000000000000}"/>
  <bookViews>
    <workbookView xWindow="-110" yWindow="-110" windowWidth="25820" windowHeight="13900" tabRatio="942" firstSheet="1" activeTab="4" xr2:uid="{00000000-000D-0000-FFFF-FFFF00000000}"/>
  </bookViews>
  <sheets>
    <sheet name="Documentation" sheetId="34" r:id="rId1"/>
    <sheet name="Dem" sheetId="2" r:id="rId2"/>
    <sheet name="Dem_IND" sheetId="27" r:id="rId3"/>
    <sheet name="Dem_AGR" sheetId="28" r:id="rId4"/>
    <sheet name="Dem_COM" sheetId="29" r:id="rId5"/>
    <sheet name="Dem_RES" sheetId="32" r:id="rId6"/>
    <sheet name="Load_Curves" sheetId="31" r:id="rId7"/>
    <sheet name="Costs_techs" sheetId="11" r:id="rId8"/>
    <sheet name="Gas_price" sheetId="23" r:id="rId9"/>
    <sheet name="Solar" sheetId="26" r:id="rId10"/>
    <sheet name="BEV_PHEV-share" sheetId="21" r:id="rId11"/>
    <sheet name="Trucks" sheetId="33" r:id="rId12"/>
    <sheet name="TRA_costs_and_ban" sheetId="18" r:id="rId13"/>
    <sheet name="Ref_Close" sheetId="30" r:id="rId14"/>
    <sheet name="H2_costs" sheetId="19" r:id="rId15"/>
    <sheet name="Summary" sheetId="13" r:id="rId16"/>
    <sheet name="GDP per subsector" sheetId="14" r:id="rId17"/>
    <sheet name="TRA_DEM-proj" sheetId="24" r:id="rId18"/>
  </sheets>
  <externalReferences>
    <externalReference r:id="rId19"/>
    <externalReference r:id="rId20"/>
    <externalReference r:id="rId21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6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6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J82" i="27" l="1"/>
  <c r="K82" i="27" s="1"/>
  <c r="L82" i="27" s="1"/>
  <c r="M82" i="27" s="1"/>
  <c r="N82" i="27" s="1"/>
  <c r="O82" i="27" s="1"/>
  <c r="P82" i="27" s="1"/>
  <c r="Q82" i="27" s="1"/>
  <c r="R82" i="27" s="1"/>
  <c r="H18" i="32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L45" i="18" l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<sst xmlns="http://schemas.openxmlformats.org/spreadsheetml/2006/main" count="3014" uniqueCount="738">
  <si>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</si>
  <si>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</si>
  <si>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</si>
  <si>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</si>
  <si>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</si>
  <si>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</si>
  <si>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</si>
  <si>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</si>
  <si>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</si>
  <si>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</si>
  <si>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</si>
  <si>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</si>
  <si>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</si>
  <si>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</si>
  <si>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</si>
  <si>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</si>
  <si>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</si>
  <si>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</si>
  <si>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</si>
  <si>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</si>
  <si>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</si>
  <si>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</si>
  <si>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</si>
  <si>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</si>
  <si>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</si>
  <si>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</si>
  <si>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</si>
  <si>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</si>
  <si>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</si>
  <si>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</si>
  <si>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</si>
  <si>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</si>
  <si>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</si>
  <si>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</si>
  <si>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</si>
  <si>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</si>
  <si>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</si>
  <si>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</si>
  <si>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</si>
  <si>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</si>
  <si>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</si>
  <si>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</si>
  <si>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</si>
  <si>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</si>
  <si>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</si>
  <si>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</si>
  <si>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</si>
  <si>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</si>
  <si>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</si>
  <si>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</si>
  <si>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</si>
  <si>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</si>
  <si>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</si>
  <si>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</si>
  <si>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</si>
  <si>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</si>
  <si>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</si>
  <si>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</si>
  <si>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</si>
  <si>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</si>
  <si>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</si>
  <si>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</si>
  <si>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</si>
  <si>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</si>
  <si>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</si>
  <si>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</si>
  <si>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</si>
  <si>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</si>
  <si>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</si>
  <si>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</si>
  <si>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</si>
  <si>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</si>
  <si>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</si>
  <si>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</si>
  <si>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</si>
  <si>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</si>
  <si>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</si>
  <si>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</si>
  <si>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</si>
  <si>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</si>
  <si>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</si>
  <si>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</si>
  <si>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</si>
  <si>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</si>
  <si>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</si>
  <si>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</si>
  <si>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</si>
  <si>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</si>
  <si>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</si>
  <si>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</si>
  <si>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</si>
  <si>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</si>
  <si>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</si>
  <si>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</si>
  <si>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</si>
  <si>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</si>
  <si>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</si>
  <si>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</si>
  <si>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</si>
  <si>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</si>
  <si>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</si>
  <si>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</si>
  <si>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</si>
  <si>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</si>
  <si>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</si>
  <si>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</si>
  <si>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</si>
  <si>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</si>
  <si>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</si>
  <si>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</si>
  <si>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</si>
  <si>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</si>
  <si>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</si>
  <si>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</si>
  <si>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</si>
  <si>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</si>
  <si>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</si>
  <si>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</si>
  <si>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</si>
  <si>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</si>
  <si>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</si>
  <si>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</si>
  <si>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</si>
  <si>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</si>
  <si>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</si>
  <si>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</si>
  <si>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</si>
  <si>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</si>
  <si>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</si>
  <si>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</si>
  <si>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</si>
  <si>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</si>
  <si>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</si>
  <si>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</si>
  <si>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</si>
  <si>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</si>
  <si>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</si>
  <si>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</si>
  <si>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</si>
  <si>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</si>
  <si>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</si>
  <si>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</si>
  <si>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</si>
  <si>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</si>
  <si>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</si>
  <si>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</si>
  <si>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</si>
  <si>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</si>
  <si>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</si>
  <si>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</si>
  <si>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</si>
  <si>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</si>
  <si>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</si>
  <si>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</si>
  <si>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</si>
  <si>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</si>
  <si>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</si>
  <si>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</si>
  <si>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</si>
  <si>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</si>
  <si>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</si>
  <si>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</si>
  <si>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</si>
  <si>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</si>
  <si>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</si>
  <si>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</si>
  <si>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</si>
  <si>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</si>
  <si>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</si>
  <si>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</si>
  <si>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</si>
  <si>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</si>
  <si>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</si>
  <si>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</si>
  <si>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</si>
  <si>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</si>
  <si>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</si>
  <si>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</si>
  <si>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</si>
  <si>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</si>
  <si>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</si>
  <si>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</si>
  <si>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</si>
  <si>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</si>
  <si>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</si>
  <si>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</si>
  <si>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</si>
  <si>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</si>
  <si>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</si>
  <si>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</si>
  <si>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</si>
  <si>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</si>
  <si>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</si>
  <si>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</si>
  <si>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</si>
  <si>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</si>
  <si>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</si>
  <si>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</si>
  <si>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</si>
  <si>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</si>
  <si>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</si>
  <si>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</si>
  <si>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</si>
  <si>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</si>
  <si>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</si>
  <si>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</si>
  <si>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</si>
  <si>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</si>
  <si>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</si>
  <si>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</si>
  <si>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</si>
  <si>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</si>
  <si>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</si>
  <si>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</si>
  <si>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</si>
  <si>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</si>
  <si>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</si>
  <si>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</si>
  <si>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~TFM_UPD</t>
  </si>
  <si>
    <t>Pset_set</t>
  </si>
  <si>
    <t>DMD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</si>
  <si>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</si>
  <si>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</si>
  <si>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</si>
  <si>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</si>
  <si>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</si>
  <si>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</si>
  <si>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</si>
  <si>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</si>
  <si>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</si>
  <si>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</si>
  <si>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</si>
  <si>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</si>
  <si>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</si>
  <si>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</si>
  <si>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</si>
  <si>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</si>
  <si>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</si>
  <si>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</si>
  <si>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</si>
  <si>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</si>
  <si>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</si>
  <si>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</si>
  <si>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</si>
  <si>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</si>
  <si>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</si>
  <si>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</si>
  <si>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</si>
  <si>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</si>
  <si>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</si>
  <si>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</si>
  <si>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</si>
  <si>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</si>
  <si>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</si>
  <si>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</si>
  <si>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</si>
  <si>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</si>
  <si>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</si>
  <si>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</si>
  <si>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</si>
  <si>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</si>
  <si>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</si>
  <si>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</si>
  <si>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</si>
  <si>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</si>
  <si>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</si>
  <si>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</si>
  <si>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</si>
  <si>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</si>
  <si>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</si>
  <si>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 residential rooftop potential</t>
  </si>
  <si>
    <t>SOLAR commercial rooftop potential</t>
  </si>
  <si>
    <t>Total</t>
  </si>
  <si>
    <t>ELCSOL</t>
  </si>
  <si>
    <t>ELCDD</t>
  </si>
  <si>
    <t>SOLAR_LO_Growth_rate</t>
  </si>
  <si>
    <t>SOLAR minimal growth rate per year</t>
  </si>
  <si>
    <t>AFA</t>
  </si>
  <si>
    <t>T_P_C*</t>
  </si>
  <si>
    <t>FOOD</t>
  </si>
  <si>
    <t>Other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</si>
  <si>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</si>
  <si>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</si>
  <si>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</si>
  <si>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</si>
  <si>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</si>
  <si>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</si>
  <si>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</si>
  <si>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</si>
  <si>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</si>
  <si>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</si>
  <si>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</si>
  <si>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</si>
  <si>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</si>
  <si>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</si>
  <si>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</si>
  <si>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</si>
  <si>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</si>
  <si>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</si>
  <si>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</si>
  <si>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</si>
  <si>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</si>
  <si>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</si>
  <si>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</si>
  <si>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</si>
  <si>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</si>
  <si>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</si>
  <si>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</si>
  <si>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</si>
  <si>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</si>
  <si>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</si>
  <si>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</si>
  <si>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</si>
  <si>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</si>
  <si>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</si>
  <si>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</si>
  <si>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</si>
  <si>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</si>
  <si>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</si>
  <si>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</si>
  <si>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</si>
  <si>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</si>
  <si>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</si>
  <si>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</si>
  <si>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</si>
  <si>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</si>
  <si>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</si>
  <si>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</si>
  <si>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</si>
  <si>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</si>
  <si>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</si>
  <si>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</si>
  <si>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</si>
  <si>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</si>
  <si>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</si>
  <si>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</si>
  <si>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</si>
  <si>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</si>
  <si>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</si>
  <si>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</si>
  <si>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</si>
  <si>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</si>
  <si>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</si>
  <si>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</si>
  <si>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</si>
  <si>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</si>
  <si>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</si>
  <si>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</si>
  <si>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</si>
  <si>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</si>
  <si>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</si>
  <si>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</si>
  <si>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</si>
  <si>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</si>
  <si>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</si>
  <si>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</si>
  <si>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</si>
  <si>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</si>
  <si>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</si>
  <si>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</si>
  <si>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</si>
  <si>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</si>
  <si>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</si>
  <si>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</si>
  <si>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</si>
  <si>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</si>
  <si>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</si>
  <si>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</si>
  <si>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</si>
  <si>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</si>
  <si>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</si>
  <si>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</si>
  <si>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</si>
  <si>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</si>
  <si>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</si>
  <si>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</si>
  <si>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</si>
  <si>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</si>
  <si>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</si>
  <si>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</si>
  <si>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</si>
  <si>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</si>
  <si>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</si>
  <si>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</si>
  <si>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</si>
  <si>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</si>
  <si>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</si>
  <si>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</si>
  <si>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</si>
  <si>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</si>
  <si>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</si>
  <si>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</si>
  <si>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</si>
  <si>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</si>
  <si>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</si>
  <si>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</si>
  <si>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</si>
  <si>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</si>
  <si>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</si>
  <si>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</si>
  <si>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</si>
  <si>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</si>
  <si>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</si>
  <si>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</si>
  <si>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</si>
  <si>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</si>
  <si>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</si>
  <si>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</si>
  <si>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</si>
  <si>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</si>
  <si>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</si>
  <si>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</si>
  <si>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</si>
  <si>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</si>
  <si>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</si>
  <si>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</si>
  <si>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</si>
  <si>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</si>
  <si>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</si>
  <si>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</si>
  <si>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</si>
  <si>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</si>
  <si>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</si>
  <si>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</si>
  <si>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</si>
  <si>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</si>
  <si>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</si>
  <si>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</si>
  <si>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</si>
  <si>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</si>
  <si>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</si>
  <si>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</si>
  <si>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</si>
  <si>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</si>
  <si>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</si>
  <si>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</si>
  <si>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</si>
  <si>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</si>
  <si>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</si>
  <si>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</si>
  <si>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</si>
  <si>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</si>
  <si>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</si>
  <si>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</si>
  <si>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</si>
  <si>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</si>
  <si>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</si>
  <si>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</si>
  <si>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</si>
  <si>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</si>
  <si>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</si>
  <si>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</si>
  <si>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</si>
  <si>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</si>
  <si>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</si>
  <si>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</si>
  <si>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</si>
  <si>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</si>
  <si>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</si>
  <si>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</si>
  <si>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</si>
  <si>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</si>
  <si>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</si>
  <si>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</si>
  <si>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</si>
  <si>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</si>
  <si>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</si>
  <si>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</si>
  <si>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</si>
  <si>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</si>
  <si>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</si>
  <si>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</si>
  <si>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</si>
  <si>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</si>
  <si>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</si>
  <si>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</si>
  <si>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</si>
  <si>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</si>
  <si>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</si>
  <si>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</si>
  <si>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</si>
  <si>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</si>
  <si>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</si>
  <si>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</si>
  <si>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</si>
  <si>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</si>
  <si>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</si>
  <si>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</si>
  <si>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</si>
  <si>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</si>
  <si>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</si>
  <si>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</si>
  <si>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</si>
  <si>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</si>
  <si>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</si>
  <si>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</si>
  <si>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</si>
  <si>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</si>
  <si>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</si>
  <si>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</si>
  <si>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</si>
  <si>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</si>
  <si>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</si>
  <si>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</si>
  <si>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</si>
  <si>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</si>
  <si>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</si>
  <si>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</si>
  <si>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</si>
  <si>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</si>
  <si>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</si>
  <si>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</si>
  <si>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</si>
  <si>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</si>
  <si>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</si>
  <si>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</si>
  <si>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</si>
  <si>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</si>
  <si>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</si>
  <si>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</si>
  <si>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</si>
  <si>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</si>
  <si>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</si>
  <si>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</si>
  <si>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</si>
  <si>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</si>
  <si>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</si>
  <si>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</si>
  <si>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</si>
  <si>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</si>
  <si>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</si>
  <si>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</si>
  <si>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</si>
  <si>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</si>
  <si>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</si>
  <si>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</si>
  <si>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</si>
  <si>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</si>
  <si>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</si>
  <si>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</si>
  <si>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</si>
  <si>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</si>
  <si>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</si>
  <si>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</si>
  <si>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</si>
  <si>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</si>
  <si>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</si>
  <si>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</si>
  <si>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</si>
  <si>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</si>
  <si>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</si>
  <si>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</si>
  <si>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</si>
  <si>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</si>
  <si>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</si>
  <si>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</si>
  <si>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</si>
  <si>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</si>
  <si>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</si>
  <si>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</si>
  <si>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</si>
  <si>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</si>
  <si>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</si>
  <si>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</si>
  <si>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</si>
  <si>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</si>
  <si>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</si>
  <si>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</si>
  <si>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</si>
  <si>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</si>
  <si>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</si>
  <si>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</si>
  <si>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</si>
  <si>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</si>
  <si>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</si>
  <si>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</si>
  <si>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</si>
  <si>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</si>
  <si>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</si>
  <si>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</si>
  <si>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</si>
  <si>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</si>
  <si>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</si>
  <si>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</si>
  <si>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</si>
  <si>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</si>
  <si>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</si>
  <si>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</si>
  <si>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</si>
  <si>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</si>
  <si>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</si>
  <si>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</si>
  <si>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</si>
  <si>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</si>
  <si>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</si>
  <si>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</si>
  <si>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</si>
  <si>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</si>
  <si>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</si>
  <si>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</si>
  <si>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</si>
  <si>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</si>
  <si>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</si>
  <si>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</si>
  <si>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</si>
  <si>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</si>
  <si>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</si>
  <si>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</si>
  <si>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</si>
  <si>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</si>
  <si>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</si>
  <si>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</si>
  <si>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</si>
  <si>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</si>
  <si>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</si>
  <si>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</si>
  <si>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</si>
  <si>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</si>
  <si>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</si>
  <si>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</si>
  <si>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</si>
  <si>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</si>
  <si>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</si>
  <si>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</si>
  <si>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</si>
  <si>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</si>
  <si>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</si>
  <si>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</si>
  <si>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</si>
  <si>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</si>
  <si>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</si>
  <si>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</si>
  <si>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</si>
  <si>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</si>
  <si>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</si>
  <si>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</si>
  <si>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</si>
  <si>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</si>
  <si>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</si>
  <si>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</si>
  <si>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</si>
  <si>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</si>
  <si>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</si>
  <si>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</si>
  <si>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</si>
  <si>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</si>
  <si>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</si>
  <si>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</si>
  <si>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</si>
  <si>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</si>
  <si>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</si>
  <si>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</si>
  <si>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</si>
  <si>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</si>
  <si>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</si>
  <si>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</si>
  <si>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</si>
  <si>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</si>
  <si>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</si>
  <si>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</si>
  <si>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</si>
  <si>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</si>
  <si>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</si>
  <si>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</si>
  <si>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</si>
  <si>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</si>
  <si>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</si>
  <si>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</si>
  <si>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</si>
  <si>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</si>
  <si>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</si>
  <si>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</si>
  <si>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</si>
  <si>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</si>
  <si>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</si>
  <si>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</si>
  <si>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</si>
  <si>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</si>
  <si>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</si>
  <si>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</si>
  <si>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</si>
  <si>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</si>
  <si>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</si>
  <si>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</si>
  <si>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</si>
  <si>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</si>
  <si>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</si>
  <si>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</si>
  <si>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</si>
  <si>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</si>
  <si>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</si>
  <si>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</si>
  <si>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</si>
  <si>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</si>
  <si>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</si>
  <si>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</si>
  <si>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</si>
  <si>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</si>
  <si>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</si>
  <si>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</si>
  <si>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</si>
  <si>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</si>
  <si>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</si>
  <si>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</si>
  <si>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</si>
  <si>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</si>
  <si>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</si>
  <si>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</si>
  <si>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</si>
  <si>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</si>
  <si>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</si>
  <si>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</si>
  <si>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</si>
  <si>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</si>
  <si>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</si>
  <si>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</si>
  <si>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</si>
  <si>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</si>
  <si>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</si>
  <si>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</si>
  <si>
    <t>Workbook: Kea Scenario parameters</t>
  </si>
  <si>
    <t>Dem: Transport demand projections</t>
  </si>
  <si>
    <t>Dem_IND: Industrial demand projections</t>
  </si>
  <si>
    <t>Dem_AGR: Agriculture demand projections</t>
  </si>
  <si>
    <t>Dem_COM: Commercial demand projections</t>
  </si>
  <si>
    <t>Dem_RES: Residential demand projections</t>
  </si>
  <si>
    <t>Load_Curves: Transport vehicle charging load curves</t>
  </si>
  <si>
    <t>Costs_techs: Carbon price, discount rates, coal prices</t>
  </si>
  <si>
    <t>Gas_price: Natural gas price</t>
  </si>
  <si>
    <t>Solar: Solar maximum uptake constraints</t>
  </si>
  <si>
    <t>BEV_PHEV-share: BEV and PHEV supply constraints</t>
  </si>
  <si>
    <t>Trucks: Minimum ICE truck use constraint</t>
  </si>
  <si>
    <t>TRA_costs_and_ban: ICE car ban, maximum biodiesel blend ratio constriant</t>
  </si>
  <si>
    <t>Ref_Close: Refinery shutdown</t>
  </si>
  <si>
    <t>H2_costs: Hydrogen electrolyser costs</t>
  </si>
  <si>
    <t>Summary: Reference data</t>
  </si>
  <si>
    <t>GDP per subsector: Reference data</t>
  </si>
  <si>
    <t>TRA_DEM-proj: Reference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</si>
</sst>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2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  <numFmt numFmtId="192" formatCode="0.0000"/>
  </numFmts>
  <fonts count="14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1" fillId="0" borderId="0"/>
    <xf numFmtId="0" fontId="111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2" fillId="0" borderId="8" applyNumberFormat="0" applyFill="0" applyAlignment="0" applyProtection="0"/>
    <xf numFmtId="0" fontId="113" fillId="0" borderId="9" applyNumberFormat="0" applyFill="0" applyAlignment="0" applyProtection="0"/>
    <xf numFmtId="0" fontId="114" fillId="0" borderId="10" applyNumberFormat="0" applyFill="0" applyAlignment="0" applyProtection="0"/>
    <xf numFmtId="0" fontId="114" fillId="0" borderId="0" applyNumberFormat="0" applyFill="0" applyBorder="0" applyAlignment="0" applyProtection="0"/>
    <xf numFmtId="0" fontId="115" fillId="5" borderId="0" applyNumberFormat="0" applyBorder="0" applyAlignment="0" applyProtection="0"/>
    <xf numFmtId="0" fontId="116" fillId="6" borderId="0" applyNumberFormat="0" applyBorder="0" applyAlignment="0" applyProtection="0"/>
    <xf numFmtId="0" fontId="117" fillId="7" borderId="0" applyNumberFormat="0" applyBorder="0" applyAlignment="0" applyProtection="0"/>
    <xf numFmtId="0" fontId="118" fillId="8" borderId="11" applyNumberFormat="0" applyAlignment="0" applyProtection="0"/>
    <xf numFmtId="0" fontId="119" fillId="9" borderId="12" applyNumberFormat="0" applyAlignment="0" applyProtection="0"/>
    <xf numFmtId="0" fontId="120" fillId="9" borderId="11" applyNumberFormat="0" applyAlignment="0" applyProtection="0"/>
    <xf numFmtId="0" fontId="121" fillId="0" borderId="13" applyNumberFormat="0" applyFill="0" applyAlignment="0" applyProtection="0"/>
    <xf numFmtId="0" fontId="122" fillId="10" borderId="14" applyNumberFormat="0" applyAlignment="0" applyProtection="0"/>
    <xf numFmtId="0" fontId="123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4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5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5" fillId="15" borderId="0" applyNumberFormat="0" applyBorder="0" applyAlignment="0" applyProtection="0"/>
    <xf numFmtId="0" fontId="125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5" fillId="19" borderId="0" applyNumberFormat="0" applyBorder="0" applyAlignment="0" applyProtection="0"/>
    <xf numFmtId="0" fontId="125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5" fillId="23" borderId="0" applyNumberFormat="0" applyBorder="0" applyAlignment="0" applyProtection="0"/>
    <xf numFmtId="0" fontId="125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5" fillId="27" borderId="0" applyNumberFormat="0" applyBorder="0" applyAlignment="0" applyProtection="0"/>
    <xf numFmtId="0" fontId="125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5" fillId="31" borderId="0" applyNumberFormat="0" applyBorder="0" applyAlignment="0" applyProtection="0"/>
    <xf numFmtId="0" fontId="125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5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0" fillId="0" borderId="0">
      <protection locked="0"/>
    </xf>
    <xf numFmtId="0" fontId="131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2" fillId="0" borderId="0" applyFont="0" applyFill="0" applyBorder="0" applyAlignment="0" applyProtection="0"/>
    <xf numFmtId="4" fontId="133" fillId="0" borderId="0" applyFont="0" applyFill="0" applyBorder="0" applyAlignment="0" applyProtection="0"/>
    <xf numFmtId="185" fontId="132" fillId="0" borderId="0" applyFont="0" applyFill="0" applyBorder="0" applyAlignment="0" applyProtection="0"/>
    <xf numFmtId="186" fontId="134" fillId="0" borderId="0" applyFont="0" applyFill="0" applyBorder="0" applyAlignment="0" applyProtection="0"/>
    <xf numFmtId="15" fontId="134" fillId="0" borderId="0" applyFont="0" applyFill="0" applyBorder="0" applyProtection="0">
      <alignment horizontal="right"/>
    </xf>
    <xf numFmtId="2" fontId="132" fillId="0" borderId="0" applyFont="0" applyFill="0" applyBorder="0" applyAlignment="0" applyProtection="0"/>
    <xf numFmtId="187" fontId="135" fillId="0" borderId="0">
      <protection locked="0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5" fillId="0" borderId="0">
      <protection locked="0"/>
    </xf>
    <xf numFmtId="10" fontId="134" fillId="0" borderId="0" applyFont="0" applyFill="0" applyBorder="0" applyAlignment="0" applyProtection="0"/>
    <xf numFmtId="4" fontId="131" fillId="0" borderId="43" applyNumberFormat="0" applyFont="0" applyFill="0" applyAlignment="0" applyProtection="0"/>
    <xf numFmtId="2" fontId="130" fillId="1" borderId="46" applyNumberFormat="0" applyBorder="0" applyProtection="0">
      <alignment horizontal="left"/>
    </xf>
    <xf numFmtId="4" fontId="131" fillId="0" borderId="47" applyNumberFormat="0" applyFont="0" applyFill="0" applyAlignment="0" applyProtection="0"/>
    <xf numFmtId="189" fontId="134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39" fillId="0" borderId="0"/>
    <xf numFmtId="0" fontId="139" fillId="0" borderId="0"/>
    <xf numFmtId="0" fontId="142" fillId="6" borderId="0" applyNumberFormat="0" applyBorder="0" applyAlignment="0" applyProtection="0"/>
    <xf numFmtId="9" fontId="139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3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108" fillId="0" borderId="0" xfId="0" applyFont="1" applyAlignment="1">
      <alignment horizontal="left" vertical="top"/>
    </xf>
    <xf numFmtId="0" fontId="109" fillId="0" borderId="0" xfId="0" applyFont="1" applyAlignment="1">
      <alignment vertical="top" wrapText="1"/>
    </xf>
    <xf numFmtId="0" fontId="109" fillId="0" borderId="0" xfId="0" applyFont="1" applyAlignment="1">
      <alignment horizontal="left" wrapText="1"/>
    </xf>
    <xf numFmtId="0" fontId="110" fillId="0" borderId="0" xfId="0" applyFont="1" applyAlignment="1">
      <alignment horizontal="right" vertical="top" wrapText="1"/>
    </xf>
    <xf numFmtId="0" fontId="109" fillId="0" borderId="44" xfId="0" applyFont="1" applyBorder="1" applyAlignment="1">
      <alignment horizontal="left" vertical="center" wrapText="1"/>
    </xf>
    <xf numFmtId="0" fontId="110" fillId="0" borderId="44" xfId="0" applyFont="1" applyBorder="1" applyAlignment="1">
      <alignment horizontal="center" vertical="top" wrapText="1"/>
    </xf>
    <xf numFmtId="0" fontId="110" fillId="0" borderId="44" xfId="0" applyFont="1" applyBorder="1" applyAlignment="1">
      <alignment horizontal="left" vertical="top" wrapText="1"/>
    </xf>
    <xf numFmtId="0" fontId="110" fillId="0" borderId="44" xfId="0" applyFont="1" applyBorder="1" applyAlignment="1">
      <alignment horizontal="right" vertical="top" wrapText="1" indent="2"/>
    </xf>
    <xf numFmtId="0" fontId="110" fillId="0" borderId="44" xfId="0" applyFont="1" applyBorder="1" applyAlignment="1">
      <alignment horizontal="left" vertical="top" wrapText="1" indent="2"/>
    </xf>
    <xf numFmtId="1" fontId="53" fillId="0" borderId="45" xfId="0" applyNumberFormat="1" applyFont="1" applyBorder="1" applyAlignment="1">
      <alignment horizontal="left" vertical="top" shrinkToFit="1"/>
    </xf>
    <xf numFmtId="3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3" fontId="53" fillId="0" borderId="45" xfId="0" applyNumberFormat="1" applyFont="1" applyBorder="1" applyAlignment="1">
      <alignment horizontal="right" vertical="top" indent="2" shrinkToFit="1"/>
    </xf>
    <xf numFmtId="9" fontId="53" fillId="0" borderId="45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4" xfId="0" applyNumberFormat="1" applyFont="1" applyBorder="1" applyAlignment="1">
      <alignment horizontal="left" vertical="top" shrinkToFit="1"/>
    </xf>
    <xf numFmtId="9" fontId="53" fillId="0" borderId="44" xfId="0" applyNumberFormat="1" applyFont="1" applyBorder="1" applyAlignment="1">
      <alignment horizontal="center" vertical="top" shrinkToFit="1"/>
    </xf>
    <xf numFmtId="9" fontId="53" fillId="0" borderId="44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6" fillId="0" borderId="0" xfId="0" applyFont="1"/>
    <xf numFmtId="0" fontId="127" fillId="0" borderId="0" xfId="0" applyFont="1"/>
    <xf numFmtId="9" fontId="127" fillId="0" borderId="0" xfId="0" applyNumberFormat="1" applyFont="1"/>
    <xf numFmtId="173" fontId="6" fillId="0" borderId="0" xfId="2" applyNumberFormat="1"/>
    <xf numFmtId="0" fontId="129" fillId="0" borderId="0" xfId="0" applyFont="1"/>
    <xf numFmtId="0" fontId="128" fillId="113" borderId="0" xfId="0" applyFont="1" applyFill="1"/>
    <xf numFmtId="0" fontId="62" fillId="113" borderId="0" xfId="0" applyFont="1" applyFill="1"/>
    <xf numFmtId="0" fontId="128" fillId="114" borderId="0" xfId="0" applyFont="1" applyFill="1"/>
    <xf numFmtId="0" fontId="62" fillId="114" borderId="0" xfId="0" applyFont="1" applyFill="1"/>
    <xf numFmtId="2" fontId="128" fillId="114" borderId="0" xfId="0" applyNumberFormat="1" applyFont="1" applyFill="1"/>
    <xf numFmtId="2" fontId="62" fillId="114" borderId="0" xfId="0" applyNumberFormat="1" applyFont="1" applyFill="1"/>
    <xf numFmtId="0" fontId="62" fillId="0" borderId="0" xfId="0" applyFont="1"/>
    <xf numFmtId="4" fontId="0" fillId="0" borderId="0" xfId="0" applyNumberFormat="1"/>
    <xf numFmtId="0" fontId="140" fillId="0" borderId="0" xfId="56825" applyFont="1"/>
    <xf numFmtId="0" fontId="139" fillId="0" borderId="0" xfId="56825"/>
    <xf numFmtId="0" fontId="141" fillId="0" borderId="0" xfId="56825" applyFont="1"/>
    <xf numFmtId="2" fontId="139" fillId="0" borderId="0" xfId="56825" applyNumberFormat="1"/>
    <xf numFmtId="2" fontId="139" fillId="4" borderId="0" xfId="56825" applyNumberFormat="1" applyFill="1"/>
    <xf numFmtId="0" fontId="139" fillId="0" borderId="0" xfId="56826"/>
    <xf numFmtId="190" fontId="143" fillId="0" borderId="48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4" fillId="0" borderId="25" xfId="0" applyFont="1" applyBorder="1" applyAlignment="1">
      <alignment horizontal="right" vertical="center"/>
    </xf>
    <xf numFmtId="0" fontId="0" fillId="114" borderId="25" xfId="0" applyFill="1" applyBorder="1"/>
    <xf numFmtId="0" fontId="62" fillId="114" borderId="25" xfId="0" applyFont="1" applyFill="1" applyBorder="1"/>
    <xf numFmtId="0" fontId="144" fillId="0" borderId="0" xfId="0" applyFont="1" applyAlignment="1">
      <alignment horizontal="right" vertical="center"/>
    </xf>
    <xf numFmtId="0" fontId="144" fillId="0" borderId="49" xfId="0" applyFont="1" applyBorder="1" applyAlignment="1">
      <alignment horizontal="right" vertical="center"/>
    </xf>
    <xf numFmtId="0" fontId="62" fillId="0" borderId="50" xfId="0" applyFont="1" applyBorder="1"/>
    <xf numFmtId="169" fontId="0" fillId="115" borderId="25" xfId="0" applyNumberFormat="1" applyFill="1" applyBorder="1"/>
    <xf numFmtId="2" fontId="0" fillId="115" borderId="25" xfId="0" applyNumberFormat="1" applyFill="1" applyBorder="1"/>
    <xf numFmtId="0" fontId="0" fillId="115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39" fillId="0" borderId="0" xfId="56825" applyNumberFormat="1"/>
    <xf numFmtId="191" fontId="139" fillId="0" borderId="0" xfId="56825" applyNumberFormat="1"/>
    <xf numFmtId="0" fontId="61" fillId="0" borderId="0" xfId="0" applyFont="1"/>
    <xf numFmtId="0" fontId="139" fillId="4" borderId="0" xfId="56825" applyFill="1"/>
    <xf numFmtId="173" fontId="0" fillId="0" borderId="0" xfId="56833" applyNumberFormat="1" applyFont="1"/>
    <xf numFmtId="0" fontId="110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192" fontId="0" fillId="0" borderId="0" xfId="0" applyNumberFormat="1"/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F066-3E71-4E22-8FC0-4B208FA46218}">
  <dimension ref="A1:A18"/>
  <sheetViews>
    <sheetView workbookViewId="0">
      <selection activeCell="N19" sqref="N19"/>
    </sheetView>
  </sheetViews>
  <sheetFormatPr defaultRowHeight="14.5"/>
  <sheetData>
    <row r="1" spans="1:1">
      <c r="A1" t="s">
        <v>720</v>
      </c>
    </row>
    <row r="2" spans="1:1">
      <c r="A2" t="s">
        <v>721</v>
      </c>
    </row>
    <row r="3" spans="1:1">
      <c r="A3" t="s">
        <v>722</v>
      </c>
    </row>
    <row r="4" spans="1:1">
      <c r="A4" t="s">
        <v>723</v>
      </c>
    </row>
    <row r="5" spans="1:1">
      <c r="A5" t="s">
        <v>724</v>
      </c>
    </row>
    <row r="6" spans="1:1">
      <c r="A6" t="s">
        <v>725</v>
      </c>
    </row>
    <row r="7" spans="1:1">
      <c r="A7" t="s">
        <v>726</v>
      </c>
    </row>
    <row r="8" spans="1:1">
      <c r="A8" t="s">
        <v>727</v>
      </c>
    </row>
    <row r="9" spans="1:1">
      <c r="A9" t="s">
        <v>728</v>
      </c>
    </row>
    <row r="10" spans="1:1">
      <c r="A10" t="s">
        <v>729</v>
      </c>
    </row>
    <row r="11" spans="1:1">
      <c r="A11" t="s">
        <v>730</v>
      </c>
    </row>
    <row r="12" spans="1:1">
      <c r="A12" t="s">
        <v>731</v>
      </c>
    </row>
    <row r="13" spans="1:1">
      <c r="A13" t="s">
        <v>732</v>
      </c>
    </row>
    <row r="14" spans="1:1">
      <c r="A14" t="s">
        <v>733</v>
      </c>
    </row>
    <row r="15" spans="1:1">
      <c r="A15" t="s">
        <v>734</v>
      </c>
    </row>
    <row r="16" spans="1:1">
      <c r="A16" t="s">
        <v>735</v>
      </c>
    </row>
    <row r="17" spans="1:1">
      <c r="A17" t="s">
        <v>736</v>
      </c>
    </row>
    <row r="18" spans="1:1">
      <c r="A18" t="s">
        <v>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topLeftCell="A4" workbookViewId="0">
      <selection activeCell="J16" sqref="J16"/>
    </sheetView>
  </sheetViews>
  <sheetFormatPr defaultRowHeight="14.5"/>
  <cols>
    <col min="2" max="2" width="10.1796875" bestFit="1" customWidth="1"/>
    <col min="3" max="3" width="9.453125" customWidth="1"/>
    <col min="4" max="4" width="8.54296875" bestFit="1" customWidth="1"/>
    <col min="5" max="5" width="8.7265625" bestFit="1" customWidth="1"/>
    <col min="6" max="6" width="10.54296875" bestFit="1" customWidth="1"/>
    <col min="7" max="7" width="10.54296875" customWidth="1"/>
    <col min="8" max="8" width="12.54296875" bestFit="1" customWidth="1"/>
  </cols>
  <sheetData>
    <row r="1" spans="2:42">
      <c r="B1" t="s">
        <v>372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" thickBot="1">
      <c r="B4" s="3" t="s">
        <v>7</v>
      </c>
      <c r="C4" s="3" t="s">
        <v>4</v>
      </c>
      <c r="D4" s="5" t="s">
        <v>3</v>
      </c>
      <c r="E4" s="4" t="s">
        <v>450</v>
      </c>
      <c r="F4" s="4" t="s">
        <v>520</v>
      </c>
      <c r="G4" s="4" t="s">
        <v>451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450</v>
      </c>
      <c r="V4" s="4" t="s">
        <v>520</v>
      </c>
      <c r="W4" s="4" t="s">
        <v>451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327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327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327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327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327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327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327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327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327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327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327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327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327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327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327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327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327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327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327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327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327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327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327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327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327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327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327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327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327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327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327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327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327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327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327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327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327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327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327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327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327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327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327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327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327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327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327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327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327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327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26.423696044773354</v>
      </c>
      <c r="I30" s="62">
        <v>26.635280255866483</v>
      </c>
      <c r="J30" s="62">
        <v>27.360856009501465</v>
      </c>
      <c r="K30" s="62">
        <v>28.07131217369875</v>
      </c>
      <c r="L30" s="62">
        <v>29.03974358536756</v>
      </c>
      <c r="M30" s="62">
        <v>29.984796739867864</v>
      </c>
      <c r="N30" s="62">
        <v>31.130103731618142</v>
      </c>
      <c r="O30" s="62">
        <v>33.110885747786782</v>
      </c>
      <c r="P30" s="62">
        <v>35.080678600257684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9.2199163917908216</v>
      </c>
      <c r="Y30" s="61">
        <v>9.2937436388495289</v>
      </c>
      <c r="Z30" s="61">
        <v>9.5469159343940184</v>
      </c>
      <c r="AA30" s="61">
        <v>9.7948126110297267</v>
      </c>
      <c r="AB30" s="61">
        <v>10.13272357668877</v>
      </c>
      <c r="AC30" s="61">
        <v>10.462477258971777</v>
      </c>
      <c r="AD30" s="61">
        <v>10.862104725507056</v>
      </c>
      <c r="AE30" s="61">
        <v>11.553251208137372</v>
      </c>
      <c r="AF30" s="61">
        <v>12.240563285076027</v>
      </c>
    </row>
    <row r="31" spans="2:32" s="52" customFormat="1">
      <c r="C31" s="52" t="s">
        <v>158</v>
      </c>
      <c r="D31" s="52" t="s">
        <v>320</v>
      </c>
      <c r="E31" s="62">
        <v>5.0481172027972026</v>
      </c>
      <c r="F31" s="62">
        <v>5.4837822983986326</v>
      </c>
      <c r="G31" s="62">
        <v>6.3551124896014928</v>
      </c>
      <c r="H31" s="62">
        <v>6.7441310592386179</v>
      </c>
      <c r="I31" s="62">
        <v>7.0292521403961707</v>
      </c>
      <c r="J31" s="62">
        <v>7.4535280116945399</v>
      </c>
      <c r="K31" s="62">
        <v>7.8885291604188357</v>
      </c>
      <c r="L31" s="62">
        <v>8.4331481999141378</v>
      </c>
      <c r="M31" s="62">
        <v>9.0074101626591254</v>
      </c>
      <c r="N31" s="62">
        <v>9.6604526182144355</v>
      </c>
      <c r="O31" s="62">
        <v>10.578787759852327</v>
      </c>
      <c r="P31" s="62">
        <v>11.512408021831456</v>
      </c>
      <c r="S31" s="52" t="s">
        <v>158</v>
      </c>
      <c r="T31" s="52" t="s">
        <v>320</v>
      </c>
      <c r="U31" s="61">
        <v>2.2121777972027972</v>
      </c>
      <c r="V31" s="61">
        <v>2.3577912765235549</v>
      </c>
      <c r="W31" s="61">
        <v>2.6490182351650708</v>
      </c>
      <c r="X31" s="61">
        <v>2.8111738675748446</v>
      </c>
      <c r="Y31" s="61">
        <v>2.9300216369026377</v>
      </c>
      <c r="Z31" s="61">
        <v>3.1068736629917004</v>
      </c>
      <c r="AA31" s="61">
        <v>3.2881963346476146</v>
      </c>
      <c r="AB31" s="61">
        <v>3.515211319701264</v>
      </c>
      <c r="AC31" s="61">
        <v>3.7545824423308409</v>
      </c>
      <c r="AD31" s="61">
        <v>4.0267918447503197</v>
      </c>
      <c r="AE31" s="61">
        <v>4.4095838944854178</v>
      </c>
      <c r="AF31" s="61">
        <v>4.7987472810893568</v>
      </c>
    </row>
    <row r="32" spans="2:32" s="52" customFormat="1">
      <c r="C32" s="52" t="s">
        <v>158</v>
      </c>
      <c r="D32" s="52" t="s">
        <v>321</v>
      </c>
      <c r="E32" s="62">
        <v>0.57947635178528634</v>
      </c>
      <c r="F32" s="62">
        <v>0.59930597380836104</v>
      </c>
      <c r="G32" s="62">
        <v>0.63896521785451055</v>
      </c>
      <c r="H32" s="62">
        <v>0.63217629586530122</v>
      </c>
      <c r="I32" s="62">
        <v>0.64800802728893259</v>
      </c>
      <c r="J32" s="62">
        <v>0.66084873760766927</v>
      </c>
      <c r="K32" s="62">
        <v>0.66696923676797248</v>
      </c>
      <c r="L32" s="62">
        <v>0.67296831552955538</v>
      </c>
      <c r="M32" s="62">
        <v>0.6789110193397907</v>
      </c>
      <c r="N32" s="62">
        <v>0.68970263325014847</v>
      </c>
      <c r="O32" s="62">
        <v>0.71808849845251665</v>
      </c>
      <c r="P32" s="62">
        <v>0.74527661619381647</v>
      </c>
      <c r="S32" s="52" t="s">
        <v>158</v>
      </c>
      <c r="T32" s="52" t="s">
        <v>321</v>
      </c>
      <c r="U32" s="61">
        <v>0.24446658590941769</v>
      </c>
      <c r="V32" s="61">
        <v>0.2523226513214416</v>
      </c>
      <c r="W32" s="61">
        <v>0.26803478214548948</v>
      </c>
      <c r="X32" s="61">
        <v>0.26518694759122313</v>
      </c>
      <c r="Y32" s="61">
        <v>0.27182808323451751</v>
      </c>
      <c r="Z32" s="61">
        <v>0.27721453760903336</v>
      </c>
      <c r="AA32" s="61">
        <v>0.27978198042628394</v>
      </c>
      <c r="AB32" s="61">
        <v>0.28229848950064901</v>
      </c>
      <c r="AC32" s="61">
        <v>0.28479135026461988</v>
      </c>
      <c r="AD32" s="61">
        <v>0.28931824437815762</v>
      </c>
      <c r="AE32" s="61">
        <v>0.301225620527794</v>
      </c>
      <c r="AF32" s="61">
        <v>0.31263056247471932</v>
      </c>
    </row>
    <row r="33" spans="1:110" s="52" customFormat="1">
      <c r="C33" s="52" t="s">
        <v>158</v>
      </c>
      <c r="D33" s="52" t="s">
        <v>322</v>
      </c>
      <c r="E33" s="62">
        <v>0.42523616734143049</v>
      </c>
      <c r="F33" s="62">
        <v>0.43756185335132702</v>
      </c>
      <c r="G33" s="62">
        <v>0.46221322537112014</v>
      </c>
      <c r="H33" s="62">
        <v>0.48686459739091326</v>
      </c>
      <c r="I33" s="62">
        <v>0.49919028340080979</v>
      </c>
      <c r="J33" s="62">
        <v>0.51151596941070632</v>
      </c>
      <c r="K33" s="62">
        <v>0.51459739091318035</v>
      </c>
      <c r="L33" s="62">
        <v>0.52076023391812865</v>
      </c>
      <c r="M33" s="62">
        <v>0.52384165542060279</v>
      </c>
      <c r="N33" s="62">
        <v>0.53308591992802523</v>
      </c>
      <c r="O33" s="62">
        <v>0.55465587044534415</v>
      </c>
      <c r="P33" s="62">
        <v>0.57622582096266317</v>
      </c>
      <c r="S33" s="52" t="s">
        <v>158</v>
      </c>
      <c r="T33" s="52" t="s">
        <v>322</v>
      </c>
      <c r="U33" s="61">
        <v>0.17872244714349977</v>
      </c>
      <c r="V33" s="61">
        <v>0.18488529014844804</v>
      </c>
      <c r="W33" s="61">
        <v>0.19412955465587045</v>
      </c>
      <c r="X33" s="61">
        <v>0.20337381916329286</v>
      </c>
      <c r="Y33" s="61">
        <v>0.20953666216824116</v>
      </c>
      <c r="Z33" s="61">
        <v>0.21261808367071525</v>
      </c>
      <c r="AA33" s="61">
        <v>0.21569950517318939</v>
      </c>
      <c r="AB33" s="61">
        <v>0.21878092667566351</v>
      </c>
      <c r="AC33" s="61">
        <v>0.21878092667566351</v>
      </c>
      <c r="AD33" s="61">
        <v>0.2249437696806118</v>
      </c>
      <c r="AE33" s="61">
        <v>0.23418803418803422</v>
      </c>
      <c r="AF33" s="61">
        <v>0.24035087719298248</v>
      </c>
    </row>
    <row r="34" spans="1:110" s="52" customFormat="1">
      <c r="C34" s="52" t="s">
        <v>158</v>
      </c>
      <c r="D34" s="52" t="s">
        <v>689</v>
      </c>
      <c r="E34" s="62">
        <v>0.95476383265856957</v>
      </c>
      <c r="F34" s="62">
        <v>0.98243814664867302</v>
      </c>
      <c r="G34" s="62">
        <v>1.03778677462888</v>
      </c>
      <c r="H34" s="62">
        <v>1.0931354026090869</v>
      </c>
      <c r="I34" s="62">
        <v>1.1208097165991906</v>
      </c>
      <c r="J34" s="62">
        <v>1.1484840305892938</v>
      </c>
      <c r="K34" s="62">
        <v>1.1554026090868197</v>
      </c>
      <c r="L34" s="62">
        <v>1.1692397660818714</v>
      </c>
      <c r="M34" s="62">
        <v>1.1761583445793973</v>
      </c>
      <c r="N34" s="62">
        <v>1.1969140800719749</v>
      </c>
      <c r="O34" s="62">
        <v>1.2453441295546561</v>
      </c>
      <c r="P34" s="62">
        <v>1.2937741790373372</v>
      </c>
      <c r="S34" s="52" t="s">
        <v>158</v>
      </c>
      <c r="T34" s="52" t="s">
        <v>689</v>
      </c>
      <c r="U34" s="61">
        <v>0.40127755285650024</v>
      </c>
      <c r="V34" s="61">
        <v>0.41511470985155202</v>
      </c>
      <c r="W34" s="61">
        <v>0.43587044534412961</v>
      </c>
      <c r="X34" s="61">
        <v>0.45662618083670725</v>
      </c>
      <c r="Y34" s="61">
        <v>0.47046333783175898</v>
      </c>
      <c r="Z34" s="61">
        <v>0.47738191632928478</v>
      </c>
      <c r="AA34" s="61">
        <v>0.48430049482681065</v>
      </c>
      <c r="AB34" s="61">
        <v>0.49121907332433651</v>
      </c>
      <c r="AC34" s="61">
        <v>0.49121907332433651</v>
      </c>
      <c r="AD34" s="61">
        <v>0.50505623031938829</v>
      </c>
      <c r="AE34" s="61">
        <v>0.52581196581196588</v>
      </c>
      <c r="AF34" s="61">
        <v>0.5396491228070176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0.30996089317026665</v>
      </c>
      <c r="I35" s="62">
        <v>0.3128866516404587</v>
      </c>
      <c r="J35" s="62">
        <v>0.31376298166466138</v>
      </c>
      <c r="K35" s="62">
        <v>0.31077167797979555</v>
      </c>
      <c r="L35" s="62">
        <v>0.30762019209712399</v>
      </c>
      <c r="M35" s="62">
        <v>0.30854873033414454</v>
      </c>
      <c r="N35" s="62">
        <v>0.31632921156075955</v>
      </c>
      <c r="O35" s="62">
        <v>0.33185957773937913</v>
      </c>
      <c r="P35" s="62">
        <v>0.34699522069741823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0.11819320524810166</v>
      </c>
      <c r="Y35" s="61">
        <v>0.11930884524977059</v>
      </c>
      <c r="Z35" s="61">
        <v>0.11964300435402497</v>
      </c>
      <c r="AA35" s="61">
        <v>0.1185023708800127</v>
      </c>
      <c r="AB35" s="61">
        <v>0.11730065728976799</v>
      </c>
      <c r="AC35" s="61">
        <v>0.11765472424739737</v>
      </c>
      <c r="AD35" s="61">
        <v>0.12062155017547067</v>
      </c>
      <c r="AE35" s="61">
        <v>0.12654353516704006</v>
      </c>
      <c r="AF35" s="61">
        <v>0.13231500567870494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0.31740783223075308</v>
      </c>
      <c r="I36" s="62">
        <v>0.3783693250960915</v>
      </c>
      <c r="J36" s="62">
        <v>0.42363308516480519</v>
      </c>
      <c r="K36" s="62">
        <v>0.46184810011011806</v>
      </c>
      <c r="L36" s="62">
        <v>0.50340330123328825</v>
      </c>
      <c r="M36" s="62">
        <v>0.55111071004802259</v>
      </c>
      <c r="N36" s="62">
        <v>0.60996708546427936</v>
      </c>
      <c r="O36" s="62">
        <v>0.69018219681053228</v>
      </c>
      <c r="P36" s="62">
        <v>0.77273115028618633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0.15237687012738607</v>
      </c>
      <c r="Y36" s="61">
        <v>0.18164244122507761</v>
      </c>
      <c r="Z36" s="61">
        <v>0.20337205653102058</v>
      </c>
      <c r="AA36" s="61">
        <v>0.22171780536876418</v>
      </c>
      <c r="AB36" s="61">
        <v>0.24166706572620664</v>
      </c>
      <c r="AC36" s="61">
        <v>0.26456979495625288</v>
      </c>
      <c r="AD36" s="61">
        <v>0.29282476966794085</v>
      </c>
      <c r="AE36" s="61">
        <v>0.33133335818624754</v>
      </c>
      <c r="AF36" s="61">
        <v>0.37096234614948997</v>
      </c>
    </row>
    <row r="37" spans="1:110" s="52" customFormat="1">
      <c r="C37" s="52" t="s">
        <v>158</v>
      </c>
      <c r="D37" s="52" t="s">
        <v>323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323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324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324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325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325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296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296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228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228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231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232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231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229</v>
      </c>
      <c r="C80" t="s">
        <v>225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225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226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226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230</v>
      </c>
      <c r="C84" t="s">
        <v>225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225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226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226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zoomScaleNormal="100" workbookViewId="0">
      <selection activeCell="AF6" sqref="AF6:AL6"/>
    </sheetView>
  </sheetViews>
  <sheetFormatPr defaultColWidth="9.1796875" defaultRowHeight="16"/>
  <cols>
    <col min="1" max="7" width="9.1796875" style="107"/>
    <col min="8" max="8" width="13" style="107" customWidth="1"/>
    <col min="9" max="16384" width="9.1796875" style="107"/>
  </cols>
  <sheetData>
    <row r="1" spans="2:40" ht="25">
      <c r="B1" s="106" t="s">
        <v>397</v>
      </c>
    </row>
    <row r="2" spans="2:40">
      <c r="B2" s="108"/>
    </row>
    <row r="3" spans="2:40">
      <c r="B3" s="108" t="s">
        <v>341</v>
      </c>
      <c r="V3" s="108" t="s">
        <v>343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6.5" thickBot="1">
      <c r="E5" s="3" t="s">
        <v>7</v>
      </c>
      <c r="F5" s="3" t="s">
        <v>4</v>
      </c>
      <c r="G5" s="5" t="s">
        <v>3</v>
      </c>
      <c r="H5" s="4" t="s">
        <v>450</v>
      </c>
      <c r="I5" s="4" t="s">
        <v>451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450</v>
      </c>
      <c r="AC5" s="4" t="s">
        <v>451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07" t="s">
        <v>398</v>
      </c>
      <c r="C6" s="107" t="s">
        <v>399</v>
      </c>
      <c r="F6" s="107" t="s">
        <v>158</v>
      </c>
      <c r="G6" s="107" t="s">
        <v>400</v>
      </c>
      <c r="I6" s="109">
        <v>0</v>
      </c>
      <c r="J6" s="109">
        <v>0</v>
      </c>
      <c r="K6" s="109">
        <v>0</v>
      </c>
      <c r="L6" s="109">
        <v>0</v>
      </c>
      <c r="M6" s="109">
        <v>0</v>
      </c>
      <c r="N6" s="109">
        <v>0</v>
      </c>
      <c r="O6" s="109">
        <v>0</v>
      </c>
      <c r="P6" s="109">
        <v>0</v>
      </c>
      <c r="Q6" s="109">
        <v>0</v>
      </c>
      <c r="R6" s="109">
        <v>0</v>
      </c>
      <c r="T6" s="111" t="s">
        <v>398</v>
      </c>
      <c r="U6" s="111" t="s">
        <v>399</v>
      </c>
      <c r="Z6" s="107" t="s">
        <v>158</v>
      </c>
      <c r="AA6" s="107" t="s">
        <v>400</v>
      </c>
      <c r="AC6" s="107">
        <v>14.6282</v>
      </c>
      <c r="AD6" s="107">
        <v>14.6282</v>
      </c>
      <c r="AE6" s="109">
        <v>14.6282</v>
      </c>
      <c r="AF6" s="109">
        <v>0</v>
      </c>
      <c r="AG6" s="109">
        <v>0</v>
      </c>
      <c r="AH6" s="109">
        <v>0</v>
      </c>
      <c r="AI6" s="109">
        <v>0</v>
      </c>
      <c r="AJ6" s="109">
        <v>0</v>
      </c>
      <c r="AK6" s="109">
        <v>0</v>
      </c>
      <c r="AL6" s="109">
        <v>0</v>
      </c>
      <c r="AM6" s="109"/>
      <c r="AN6" s="109"/>
    </row>
    <row r="7" spans="2:40">
      <c r="B7" s="107" t="s">
        <v>401</v>
      </c>
      <c r="C7" s="107" t="s">
        <v>402</v>
      </c>
      <c r="F7" s="107" t="s">
        <v>158</v>
      </c>
      <c r="G7" s="107" t="s">
        <v>445</v>
      </c>
      <c r="I7" s="109">
        <v>0.86592000000000002</v>
      </c>
      <c r="J7" s="109">
        <v>0.89215800000000001</v>
      </c>
      <c r="K7" s="109">
        <v>0.91919099999999998</v>
      </c>
      <c r="L7" s="109">
        <v>0.947044</v>
      </c>
      <c r="M7" s="109">
        <v>1.019863</v>
      </c>
      <c r="N7" s="109">
        <v>1.0982799999999999</v>
      </c>
      <c r="O7" s="109">
        <v>1.200121</v>
      </c>
      <c r="P7" s="109">
        <v>1.311404</v>
      </c>
      <c r="Q7" s="109">
        <v>1.4330069999999999</v>
      </c>
      <c r="R7" s="109">
        <v>1.565885</v>
      </c>
      <c r="T7" s="111" t="s">
        <v>401</v>
      </c>
      <c r="U7" s="111" t="s">
        <v>402</v>
      </c>
      <c r="Z7" s="107" t="s">
        <v>158</v>
      </c>
      <c r="AA7" s="107" t="s">
        <v>445</v>
      </c>
      <c r="AC7" s="107">
        <v>0.34638799999999997</v>
      </c>
      <c r="AD7" s="107">
        <v>0.35688399999999998</v>
      </c>
      <c r="AE7" s="109">
        <v>0.36769800000000002</v>
      </c>
      <c r="AF7" s="109">
        <v>0.37884000000000001</v>
      </c>
      <c r="AG7" s="109">
        <v>0.40796900000000003</v>
      </c>
      <c r="AH7" s="109">
        <v>0.43933800000000001</v>
      </c>
      <c r="AI7" s="109">
        <v>0.48007699999999998</v>
      </c>
      <c r="AJ7" s="109">
        <v>0.52459299999999998</v>
      </c>
      <c r="AK7" s="109">
        <v>0.573237</v>
      </c>
      <c r="AL7" s="109">
        <v>0.62639100000000003</v>
      </c>
      <c r="AM7" s="109"/>
      <c r="AN7" s="109"/>
    </row>
    <row r="8" spans="2:40">
      <c r="B8" s="107" t="s">
        <v>401</v>
      </c>
      <c r="C8" s="107" t="s">
        <v>403</v>
      </c>
      <c r="F8" s="107" t="s">
        <v>158</v>
      </c>
      <c r="G8" s="107" t="s">
        <v>446</v>
      </c>
      <c r="I8" s="109">
        <v>0.52800000000000002</v>
      </c>
      <c r="J8" s="109">
        <v>0.54400000000000004</v>
      </c>
      <c r="K8" s="109">
        <v>0.56040000000000001</v>
      </c>
      <c r="L8" s="109">
        <v>0.57740000000000002</v>
      </c>
      <c r="M8" s="109">
        <v>0.62180000000000002</v>
      </c>
      <c r="N8" s="109">
        <v>0.66959999999999997</v>
      </c>
      <c r="O8" s="109">
        <v>0.73170000000000002</v>
      </c>
      <c r="P8" s="109">
        <v>0.79959999999999998</v>
      </c>
      <c r="Q8" s="109">
        <v>0.87370000000000003</v>
      </c>
      <c r="R8" s="109">
        <v>0.95469999999999999</v>
      </c>
      <c r="T8" s="111" t="s">
        <v>401</v>
      </c>
      <c r="U8" s="111" t="s">
        <v>403</v>
      </c>
      <c r="Z8" s="107" t="s">
        <v>158</v>
      </c>
      <c r="AA8" s="107" t="s">
        <v>446</v>
      </c>
      <c r="AC8" s="107">
        <v>0.1547</v>
      </c>
      <c r="AD8" s="107">
        <v>0.15939999999999999</v>
      </c>
      <c r="AE8" s="109">
        <v>0.16420000000000001</v>
      </c>
      <c r="AF8" s="109">
        <v>0.16919999999999999</v>
      </c>
      <c r="AG8" s="109">
        <v>0.1822</v>
      </c>
      <c r="AH8" s="109">
        <v>0.19620000000000001</v>
      </c>
      <c r="AI8" s="109">
        <v>0.21440000000000001</v>
      </c>
      <c r="AJ8" s="109">
        <v>0.23430000000000001</v>
      </c>
      <c r="AK8" s="109">
        <v>0.25600000000000001</v>
      </c>
      <c r="AL8" s="109">
        <v>0.27979999999999999</v>
      </c>
      <c r="AM8" s="109"/>
      <c r="AN8" s="109"/>
    </row>
    <row r="9" spans="2:40">
      <c r="B9" s="107" t="s">
        <v>404</v>
      </c>
      <c r="C9" s="107" t="s">
        <v>490</v>
      </c>
      <c r="F9" s="107" t="s">
        <v>158</v>
      </c>
      <c r="G9" s="107" t="s">
        <v>453</v>
      </c>
      <c r="I9" s="109">
        <v>6.6013999999999999</v>
      </c>
      <c r="J9" s="109">
        <f t="shared" ref="J9:J19" si="0">$I9*H$99</f>
        <v>6.5761100365999994</v>
      </c>
      <c r="K9" s="109">
        <f t="shared" ref="K9:K19" si="1">$I9*I$99</f>
        <v>6.5198661085999996</v>
      </c>
      <c r="L9" s="109">
        <f t="shared" ref="L9:L19" si="2">$I9*J$99</f>
        <v>6.4723888397999998</v>
      </c>
      <c r="M9" s="109">
        <f t="shared" ref="M9:M19" si="3">$I9*K$99</f>
        <v>6.4032193706000005</v>
      </c>
      <c r="N9" s="109">
        <f t="shared" ref="N9:N19" si="4">$I9*L$99</f>
        <v>6.3130508479999996</v>
      </c>
      <c r="O9" s="109">
        <f t="shared" ref="O9:O19" si="5">$I9*M$99</f>
        <v>6.2241563955999997</v>
      </c>
      <c r="P9" s="109">
        <f t="shared" ref="P9:P19" si="6">$I9*N$99</f>
        <v>6.1365096077999999</v>
      </c>
      <c r="Q9" s="109">
        <f t="shared" ref="Q9:Q19" si="7">$I9*O$99</f>
        <v>6.0500972818000003</v>
      </c>
      <c r="R9" s="109">
        <f t="shared" ref="R9:R19" si="8">$I9*P$99</f>
        <v>5.9648996134000001</v>
      </c>
      <c r="T9" s="111" t="s">
        <v>404</v>
      </c>
      <c r="U9" s="111" t="s">
        <v>490</v>
      </c>
      <c r="Z9" s="107" t="s">
        <v>158</v>
      </c>
      <c r="AA9" s="107" t="s">
        <v>453</v>
      </c>
      <c r="AC9" s="107">
        <v>2.7475999999999998</v>
      </c>
      <c r="AD9" s="109">
        <f t="shared" ref="AD9:AD19" si="9">$AC9*H$99</f>
        <v>2.7370739443999996</v>
      </c>
      <c r="AE9" s="109">
        <f t="shared" ref="AE9:AE19" si="10">$AC9*I$99</f>
        <v>2.7136643923999997</v>
      </c>
      <c r="AF9" s="109">
        <f t="shared" ref="AF9:AF19" si="11">$AC9*J$99</f>
        <v>2.6939036532</v>
      </c>
      <c r="AG9" s="109">
        <f t="shared" ref="AG9:AG19" si="12">$AC9*K$99</f>
        <v>2.6651143004</v>
      </c>
      <c r="AH9" s="109">
        <f t="shared" ref="AH9:AH19" si="13">$AC9*L$99</f>
        <v>2.6275848319999997</v>
      </c>
      <c r="AI9" s="109">
        <f t="shared" ref="AI9:AI19" si="14">$AC9*M$99</f>
        <v>2.5905856503999996</v>
      </c>
      <c r="AJ9" s="109">
        <f t="shared" ref="AJ9:AJ19" si="15">$AC9*N$99</f>
        <v>2.5541057651999997</v>
      </c>
      <c r="AK9" s="109">
        <f t="shared" ref="AK9:AK19" si="16">$AC9*O$99</f>
        <v>2.5181396812000001</v>
      </c>
      <c r="AL9" s="109">
        <f t="shared" ref="AL9:AL19" si="17">$AC9*P$99</f>
        <v>2.4826791555999996</v>
      </c>
      <c r="AM9" s="109"/>
      <c r="AN9" s="109"/>
    </row>
    <row r="10" spans="2:40">
      <c r="B10" s="107" t="s">
        <v>404</v>
      </c>
      <c r="C10" s="107" t="s">
        <v>491</v>
      </c>
      <c r="F10" s="107" t="s">
        <v>158</v>
      </c>
      <c r="G10" s="107" t="s">
        <v>454</v>
      </c>
      <c r="I10" s="109">
        <v>1.7650999999999999</v>
      </c>
      <c r="J10" s="109">
        <f t="shared" si="0"/>
        <v>1.7583379018999998</v>
      </c>
      <c r="K10" s="109">
        <f t="shared" si="1"/>
        <v>1.7432992499</v>
      </c>
      <c r="L10" s="109">
        <f t="shared" si="2"/>
        <v>1.7306046506999999</v>
      </c>
      <c r="M10" s="109">
        <f t="shared" si="3"/>
        <v>1.7121099329</v>
      </c>
      <c r="N10" s="109">
        <f t="shared" si="4"/>
        <v>1.6880004319999997</v>
      </c>
      <c r="O10" s="109">
        <f t="shared" si="5"/>
        <v>1.6642315953999998</v>
      </c>
      <c r="P10" s="109">
        <f t="shared" si="6"/>
        <v>1.6407963627</v>
      </c>
      <c r="Q10" s="109">
        <f t="shared" si="7"/>
        <v>1.6176912037</v>
      </c>
      <c r="R10" s="109">
        <f t="shared" si="8"/>
        <v>1.5949108230999998</v>
      </c>
      <c r="T10" s="111" t="s">
        <v>404</v>
      </c>
      <c r="U10" s="111" t="s">
        <v>491</v>
      </c>
      <c r="Z10" s="107" t="s">
        <v>158</v>
      </c>
      <c r="AA10" s="107" t="s">
        <v>454</v>
      </c>
      <c r="AC10" s="107">
        <v>0.73470000000000002</v>
      </c>
      <c r="AD10" s="109">
        <f t="shared" si="9"/>
        <v>0.73188536429999995</v>
      </c>
      <c r="AE10" s="109">
        <f t="shared" si="10"/>
        <v>0.72562572030000005</v>
      </c>
      <c r="AF10" s="109">
        <f t="shared" si="11"/>
        <v>0.72034175789999999</v>
      </c>
      <c r="AG10" s="109">
        <f t="shared" si="12"/>
        <v>0.7126435713</v>
      </c>
      <c r="AH10" s="109">
        <f t="shared" si="13"/>
        <v>0.70260830399999996</v>
      </c>
      <c r="AI10" s="109">
        <f t="shared" si="14"/>
        <v>0.69271483379999998</v>
      </c>
      <c r="AJ10" s="109">
        <f t="shared" si="15"/>
        <v>0.68296022190000005</v>
      </c>
      <c r="AK10" s="109">
        <f t="shared" si="16"/>
        <v>0.67334299890000004</v>
      </c>
      <c r="AL10" s="109">
        <f t="shared" si="17"/>
        <v>0.6638609607</v>
      </c>
      <c r="AM10" s="109"/>
      <c r="AN10" s="109"/>
    </row>
    <row r="11" spans="2:40">
      <c r="B11" s="107" t="s">
        <v>404</v>
      </c>
      <c r="C11" s="107" t="s">
        <v>492</v>
      </c>
      <c r="F11" s="107" t="s">
        <v>158</v>
      </c>
      <c r="G11" s="107" t="s">
        <v>455</v>
      </c>
      <c r="I11" s="109">
        <v>1.4678</v>
      </c>
      <c r="J11" s="109">
        <f t="shared" si="0"/>
        <v>1.4621768581999999</v>
      </c>
      <c r="K11" s="109">
        <f t="shared" si="1"/>
        <v>1.4496712022</v>
      </c>
      <c r="L11" s="109">
        <f t="shared" si="2"/>
        <v>1.4391147846000001</v>
      </c>
      <c r="M11" s="109">
        <f t="shared" si="3"/>
        <v>1.4237351762000001</v>
      </c>
      <c r="N11" s="109">
        <f t="shared" si="4"/>
        <v>1.403686496</v>
      </c>
      <c r="O11" s="109">
        <f t="shared" si="5"/>
        <v>1.3839211011999999</v>
      </c>
      <c r="P11" s="109">
        <f t="shared" si="6"/>
        <v>1.3644331206</v>
      </c>
      <c r="Q11" s="109">
        <f t="shared" si="7"/>
        <v>1.3452196186000001</v>
      </c>
      <c r="R11" s="109">
        <f t="shared" si="8"/>
        <v>1.3262761917999999</v>
      </c>
      <c r="T11" s="111" t="s">
        <v>404</v>
      </c>
      <c r="U11" s="111" t="s">
        <v>492</v>
      </c>
      <c r="Z11" s="107" t="s">
        <v>158</v>
      </c>
      <c r="AA11" s="107" t="s">
        <v>455</v>
      </c>
      <c r="AC11" s="107">
        <v>0.6109</v>
      </c>
      <c r="AD11" s="109">
        <f t="shared" si="9"/>
        <v>0.60855964210000002</v>
      </c>
      <c r="AE11" s="109">
        <f t="shared" si="10"/>
        <v>0.60335477410000005</v>
      </c>
      <c r="AF11" s="109">
        <f t="shared" si="11"/>
        <v>0.59896118129999998</v>
      </c>
      <c r="AG11" s="109">
        <f t="shared" si="12"/>
        <v>0.59256017110000003</v>
      </c>
      <c r="AH11" s="109">
        <f t="shared" si="13"/>
        <v>0.58421588800000002</v>
      </c>
      <c r="AI11" s="109">
        <f t="shared" si="14"/>
        <v>0.57598950859999998</v>
      </c>
      <c r="AJ11" s="109">
        <f t="shared" si="15"/>
        <v>0.56787858930000001</v>
      </c>
      <c r="AK11" s="109">
        <f t="shared" si="16"/>
        <v>0.55988190830000006</v>
      </c>
      <c r="AL11" s="109">
        <f t="shared" si="17"/>
        <v>0.55199763289999992</v>
      </c>
      <c r="AM11" s="109"/>
      <c r="AN11" s="109"/>
    </row>
    <row r="12" spans="2:40">
      <c r="B12" s="107" t="s">
        <v>404</v>
      </c>
      <c r="C12" s="107" t="s">
        <v>493</v>
      </c>
      <c r="F12" s="107" t="s">
        <v>158</v>
      </c>
      <c r="G12" s="107" t="s">
        <v>456</v>
      </c>
      <c r="I12" s="109">
        <v>1.4276</v>
      </c>
      <c r="J12" s="109">
        <f t="shared" si="0"/>
        <v>1.4221308643999999</v>
      </c>
      <c r="K12" s="109">
        <f t="shared" si="1"/>
        <v>1.4099677124000001</v>
      </c>
      <c r="L12" s="109">
        <f t="shared" si="2"/>
        <v>1.3997004131999999</v>
      </c>
      <c r="M12" s="109">
        <f t="shared" si="3"/>
        <v>1.3847420204000001</v>
      </c>
      <c r="N12" s="109">
        <f t="shared" si="4"/>
        <v>1.3652424319999998</v>
      </c>
      <c r="O12" s="109">
        <f t="shared" si="5"/>
        <v>1.3460183703999999</v>
      </c>
      <c r="P12" s="109">
        <f t="shared" si="6"/>
        <v>1.3270641251999999</v>
      </c>
      <c r="Q12" s="109">
        <f t="shared" si="7"/>
        <v>1.3083768412000001</v>
      </c>
      <c r="R12" s="109">
        <f t="shared" si="8"/>
        <v>1.2899522355999999</v>
      </c>
      <c r="T12" s="111" t="s">
        <v>404</v>
      </c>
      <c r="U12" s="111" t="s">
        <v>493</v>
      </c>
      <c r="Z12" s="107" t="s">
        <v>158</v>
      </c>
      <c r="AA12" s="107" t="s">
        <v>456</v>
      </c>
      <c r="AC12" s="107">
        <v>0.59419999999999995</v>
      </c>
      <c r="AD12" s="109">
        <f t="shared" si="9"/>
        <v>0.59192361979999997</v>
      </c>
      <c r="AE12" s="109">
        <f t="shared" si="10"/>
        <v>0.58686103579999993</v>
      </c>
      <c r="AF12" s="109">
        <f t="shared" si="11"/>
        <v>0.58258754940000002</v>
      </c>
      <c r="AG12" s="109">
        <f t="shared" si="12"/>
        <v>0.5763615218</v>
      </c>
      <c r="AH12" s="109">
        <f t="shared" si="13"/>
        <v>0.56824534399999993</v>
      </c>
      <c r="AI12" s="109">
        <f t="shared" si="14"/>
        <v>0.56024384679999994</v>
      </c>
      <c r="AJ12" s="109">
        <f t="shared" si="15"/>
        <v>0.5523546533999999</v>
      </c>
      <c r="AK12" s="109">
        <f t="shared" si="16"/>
        <v>0.54457657540000004</v>
      </c>
      <c r="AL12" s="109">
        <f t="shared" si="17"/>
        <v>0.53690783019999999</v>
      </c>
      <c r="AM12" s="109"/>
      <c r="AN12" s="109"/>
    </row>
    <row r="13" spans="2:40">
      <c r="B13" s="107" t="s">
        <v>404</v>
      </c>
      <c r="C13" s="107" t="s">
        <v>494</v>
      </c>
      <c r="F13" s="107" t="s">
        <v>158</v>
      </c>
      <c r="G13" s="107" t="s">
        <v>457</v>
      </c>
      <c r="I13" s="109">
        <v>0.6946</v>
      </c>
      <c r="J13" s="109">
        <f t="shared" si="0"/>
        <v>0.69193898739999993</v>
      </c>
      <c r="K13" s="109">
        <f t="shared" si="1"/>
        <v>0.68602099539999994</v>
      </c>
      <c r="L13" s="109">
        <f t="shared" si="2"/>
        <v>0.6810254322</v>
      </c>
      <c r="M13" s="109">
        <f t="shared" si="3"/>
        <v>0.67374741339999999</v>
      </c>
      <c r="N13" s="109">
        <f t="shared" si="4"/>
        <v>0.66425987199999992</v>
      </c>
      <c r="O13" s="109">
        <f t="shared" si="5"/>
        <v>0.65490638839999993</v>
      </c>
      <c r="P13" s="109">
        <f t="shared" si="6"/>
        <v>0.64568418419999996</v>
      </c>
      <c r="Q13" s="109">
        <f t="shared" si="7"/>
        <v>0.63659187020000008</v>
      </c>
      <c r="R13" s="109">
        <f t="shared" si="8"/>
        <v>0.62762736259999996</v>
      </c>
      <c r="T13" s="111" t="s">
        <v>404</v>
      </c>
      <c r="U13" s="111" t="s">
        <v>494</v>
      </c>
      <c r="Z13" s="107" t="s">
        <v>158</v>
      </c>
      <c r="AA13" s="107" t="s">
        <v>457</v>
      </c>
      <c r="AC13" s="107">
        <v>0.28910000000000002</v>
      </c>
      <c r="AD13" s="109">
        <f t="shared" si="9"/>
        <v>0.2879924579</v>
      </c>
      <c r="AE13" s="109">
        <f t="shared" si="10"/>
        <v>0.28552932590000002</v>
      </c>
      <c r="AF13" s="109">
        <f t="shared" si="11"/>
        <v>0.28345011870000003</v>
      </c>
      <c r="AG13" s="109">
        <f t="shared" si="12"/>
        <v>0.28042092890000003</v>
      </c>
      <c r="AH13" s="109">
        <f t="shared" si="13"/>
        <v>0.27647211199999999</v>
      </c>
      <c r="AI13" s="109">
        <f t="shared" si="14"/>
        <v>0.27257909140000003</v>
      </c>
      <c r="AJ13" s="109">
        <f t="shared" si="15"/>
        <v>0.2687407107</v>
      </c>
      <c r="AK13" s="109">
        <f t="shared" si="16"/>
        <v>0.26495639170000002</v>
      </c>
      <c r="AL13" s="109">
        <f t="shared" si="17"/>
        <v>0.26122526709999999</v>
      </c>
      <c r="AM13" s="109"/>
      <c r="AN13" s="109"/>
    </row>
    <row r="14" spans="2:40">
      <c r="B14" s="107" t="s">
        <v>404</v>
      </c>
      <c r="C14" s="107" t="s">
        <v>495</v>
      </c>
      <c r="F14" s="107" t="s">
        <v>158</v>
      </c>
      <c r="G14" s="107" t="s">
        <v>458</v>
      </c>
      <c r="I14" s="109">
        <v>36.439300000000003</v>
      </c>
      <c r="J14" s="109">
        <f t="shared" si="0"/>
        <v>36.299701041700004</v>
      </c>
      <c r="K14" s="109">
        <f t="shared" si="1"/>
        <v>35.989238205700005</v>
      </c>
      <c r="L14" s="109">
        <f t="shared" si="2"/>
        <v>35.727166760100005</v>
      </c>
      <c r="M14" s="109">
        <f t="shared" si="3"/>
        <v>35.345355774700003</v>
      </c>
      <c r="N14" s="109">
        <f t="shared" si="4"/>
        <v>34.847631376000002</v>
      </c>
      <c r="O14" s="109">
        <f t="shared" si="5"/>
        <v>34.3569397622</v>
      </c>
      <c r="P14" s="109">
        <f t="shared" si="6"/>
        <v>33.8731351761</v>
      </c>
      <c r="Q14" s="109">
        <f t="shared" si="7"/>
        <v>33.396144739100002</v>
      </c>
      <c r="R14" s="109">
        <f t="shared" si="8"/>
        <v>32.925859133300001</v>
      </c>
      <c r="T14" s="111" t="s">
        <v>404</v>
      </c>
      <c r="U14" s="111" t="s">
        <v>495</v>
      </c>
      <c r="Z14" s="107" t="s">
        <v>158</v>
      </c>
      <c r="AA14" s="107" t="s">
        <v>458</v>
      </c>
      <c r="AC14" s="107">
        <v>15.1668</v>
      </c>
      <c r="AD14" s="109">
        <f t="shared" si="9"/>
        <v>15.108695989199999</v>
      </c>
      <c r="AE14" s="109">
        <f t="shared" si="10"/>
        <v>14.979474853200001</v>
      </c>
      <c r="AF14" s="109">
        <f t="shared" si="11"/>
        <v>14.870395227600001</v>
      </c>
      <c r="AG14" s="109">
        <f t="shared" si="12"/>
        <v>14.711477497200001</v>
      </c>
      <c r="AH14" s="109">
        <f t="shared" si="13"/>
        <v>14.504314175999999</v>
      </c>
      <c r="AI14" s="109">
        <f t="shared" si="14"/>
        <v>14.3000780472</v>
      </c>
      <c r="AJ14" s="109">
        <f t="shared" si="15"/>
        <v>14.0987084436</v>
      </c>
      <c r="AK14" s="109">
        <f t="shared" si="16"/>
        <v>13.900175031600002</v>
      </c>
      <c r="AL14" s="109">
        <f t="shared" si="17"/>
        <v>13.7044323108</v>
      </c>
      <c r="AM14" s="109"/>
      <c r="AN14" s="109"/>
    </row>
    <row r="15" spans="2:40">
      <c r="B15" s="107" t="s">
        <v>404</v>
      </c>
      <c r="C15" s="107" t="s">
        <v>406</v>
      </c>
      <c r="F15" s="107" t="s">
        <v>158</v>
      </c>
      <c r="G15" s="107" t="s">
        <v>448</v>
      </c>
      <c r="I15" s="109">
        <v>0.55989999999999995</v>
      </c>
      <c r="J15" s="109">
        <f t="shared" si="0"/>
        <v>0.55775502309999991</v>
      </c>
      <c r="K15" s="109">
        <f t="shared" si="1"/>
        <v>0.55298467509999993</v>
      </c>
      <c r="L15" s="109">
        <f t="shared" si="2"/>
        <v>0.54895787429999998</v>
      </c>
      <c r="M15" s="109">
        <f t="shared" si="3"/>
        <v>0.54309124209999993</v>
      </c>
      <c r="N15" s="109">
        <f t="shared" si="4"/>
        <v>0.53544356799999993</v>
      </c>
      <c r="O15" s="109">
        <f t="shared" si="5"/>
        <v>0.52790395459999995</v>
      </c>
      <c r="P15" s="109">
        <f t="shared" si="6"/>
        <v>0.52047016229999998</v>
      </c>
      <c r="Q15" s="109">
        <f t="shared" si="7"/>
        <v>0.51314107129999997</v>
      </c>
      <c r="R15" s="109">
        <f t="shared" si="8"/>
        <v>0.50591500189999994</v>
      </c>
      <c r="T15" s="111" t="s">
        <v>404</v>
      </c>
      <c r="U15" s="111" t="s">
        <v>406</v>
      </c>
      <c r="Z15" s="107" t="s">
        <v>158</v>
      </c>
      <c r="AA15" s="107" t="s">
        <v>448</v>
      </c>
      <c r="AC15" s="107">
        <v>0.23300000000000001</v>
      </c>
      <c r="AD15" s="109">
        <f t="shared" si="9"/>
        <v>0.232107377</v>
      </c>
      <c r="AE15" s="109">
        <f t="shared" si="10"/>
        <v>0.23012221700000002</v>
      </c>
      <c r="AF15" s="109">
        <f t="shared" si="11"/>
        <v>0.22844648100000001</v>
      </c>
      <c r="AG15" s="109">
        <f t="shared" si="12"/>
        <v>0.22600510700000001</v>
      </c>
      <c r="AH15" s="109">
        <f t="shared" si="13"/>
        <v>0.22282256</v>
      </c>
      <c r="AI15" s="109">
        <f t="shared" si="14"/>
        <v>0.219684982</v>
      </c>
      <c r="AJ15" s="109">
        <f t="shared" si="15"/>
        <v>0.216591441</v>
      </c>
      <c r="AK15" s="109">
        <f t="shared" si="16"/>
        <v>0.21354147100000001</v>
      </c>
      <c r="AL15" s="109">
        <f t="shared" si="17"/>
        <v>0.210534373</v>
      </c>
      <c r="AM15" s="109"/>
      <c r="AN15" s="109"/>
    </row>
    <row r="16" spans="2:40">
      <c r="B16" s="107" t="s">
        <v>404</v>
      </c>
      <c r="C16" s="107" t="s">
        <v>407</v>
      </c>
      <c r="F16" s="107" t="s">
        <v>158</v>
      </c>
      <c r="G16" s="107" t="s">
        <v>449</v>
      </c>
      <c r="I16" s="109">
        <v>0.66790000000000005</v>
      </c>
      <c r="J16" s="109">
        <f t="shared" si="0"/>
        <v>0.66534127510000007</v>
      </c>
      <c r="K16" s="109">
        <f t="shared" si="1"/>
        <v>0.65965076710000004</v>
      </c>
      <c r="L16" s="109">
        <f t="shared" si="2"/>
        <v>0.65484723030000003</v>
      </c>
      <c r="M16" s="109">
        <f t="shared" si="3"/>
        <v>0.64784897410000009</v>
      </c>
      <c r="N16" s="109">
        <f t="shared" si="4"/>
        <v>0.63872612800000006</v>
      </c>
      <c r="O16" s="109">
        <f t="shared" si="5"/>
        <v>0.62973218660000008</v>
      </c>
      <c r="P16" s="109">
        <f t="shared" si="6"/>
        <v>0.62086447830000002</v>
      </c>
      <c r="Q16" s="109">
        <f t="shared" si="7"/>
        <v>0.61212166730000006</v>
      </c>
      <c r="R16" s="109">
        <f t="shared" si="8"/>
        <v>0.60350174990000005</v>
      </c>
      <c r="T16" s="111" t="s">
        <v>404</v>
      </c>
      <c r="U16" s="111" t="s">
        <v>407</v>
      </c>
      <c r="Z16" s="107" t="s">
        <v>158</v>
      </c>
      <c r="AA16" s="107" t="s">
        <v>449</v>
      </c>
      <c r="AC16" s="107">
        <v>0.27800000000000002</v>
      </c>
      <c r="AD16" s="109">
        <f t="shared" si="9"/>
        <v>0.276934982</v>
      </c>
      <c r="AE16" s="109">
        <f t="shared" si="10"/>
        <v>0.27456642200000003</v>
      </c>
      <c r="AF16" s="109">
        <f t="shared" si="11"/>
        <v>0.27256704600000004</v>
      </c>
      <c r="AG16" s="109">
        <f t="shared" si="12"/>
        <v>0.26965416200000003</v>
      </c>
      <c r="AH16" s="109">
        <f t="shared" si="13"/>
        <v>0.26585696000000003</v>
      </c>
      <c r="AI16" s="109">
        <f t="shared" si="14"/>
        <v>0.26211341199999999</v>
      </c>
      <c r="AJ16" s="109">
        <f t="shared" si="15"/>
        <v>0.25842240599999999</v>
      </c>
      <c r="AK16" s="109">
        <f t="shared" si="16"/>
        <v>0.25478338600000006</v>
      </c>
      <c r="AL16" s="109">
        <f t="shared" si="17"/>
        <v>0.25119551800000001</v>
      </c>
      <c r="AM16" s="109"/>
      <c r="AN16" s="109"/>
    </row>
    <row r="17" spans="2:40">
      <c r="B17" s="107" t="s">
        <v>404</v>
      </c>
      <c r="C17" s="107" t="s">
        <v>496</v>
      </c>
      <c r="F17" s="107" t="s">
        <v>158</v>
      </c>
      <c r="G17" s="107" t="s">
        <v>459</v>
      </c>
      <c r="I17" s="109">
        <v>0.46710000000000002</v>
      </c>
      <c r="J17" s="109">
        <f t="shared" si="0"/>
        <v>0.46531053989999999</v>
      </c>
      <c r="K17" s="109">
        <f t="shared" si="1"/>
        <v>0.46133084790000001</v>
      </c>
      <c r="L17" s="109">
        <f t="shared" si="2"/>
        <v>0.45797146470000005</v>
      </c>
      <c r="M17" s="109">
        <f t="shared" si="3"/>
        <v>0.45307719090000004</v>
      </c>
      <c r="N17" s="109">
        <f t="shared" si="4"/>
        <v>0.44669707199999997</v>
      </c>
      <c r="O17" s="109">
        <f t="shared" si="5"/>
        <v>0.4404071034</v>
      </c>
      <c r="P17" s="109">
        <f t="shared" si="6"/>
        <v>0.43420541670000001</v>
      </c>
      <c r="Q17" s="109">
        <f t="shared" si="7"/>
        <v>0.42809107770000004</v>
      </c>
      <c r="R17" s="109">
        <f t="shared" si="8"/>
        <v>0.4220626851</v>
      </c>
      <c r="T17" s="111" t="s">
        <v>404</v>
      </c>
      <c r="U17" s="111" t="s">
        <v>496</v>
      </c>
      <c r="Z17" s="107" t="s">
        <v>158</v>
      </c>
      <c r="AA17" s="107" t="s">
        <v>459</v>
      </c>
      <c r="AC17" s="107">
        <v>0.19439999999999999</v>
      </c>
      <c r="AD17" s="109">
        <f t="shared" si="9"/>
        <v>0.19365525359999999</v>
      </c>
      <c r="AE17" s="109">
        <f t="shared" si="10"/>
        <v>0.19199896559999999</v>
      </c>
      <c r="AF17" s="109">
        <f t="shared" si="11"/>
        <v>0.1906008408</v>
      </c>
      <c r="AG17" s="109">
        <f t="shared" si="12"/>
        <v>0.18856391759999999</v>
      </c>
      <c r="AH17" s="109">
        <f t="shared" si="13"/>
        <v>0.18590860799999998</v>
      </c>
      <c r="AI17" s="109">
        <f t="shared" si="14"/>
        <v>0.18329081759999999</v>
      </c>
      <c r="AJ17" s="109">
        <f t="shared" si="15"/>
        <v>0.18070976879999998</v>
      </c>
      <c r="AK17" s="109">
        <f t="shared" si="16"/>
        <v>0.17816507279999999</v>
      </c>
      <c r="AL17" s="109">
        <f t="shared" si="17"/>
        <v>0.17565614639999999</v>
      </c>
      <c r="AM17" s="109"/>
      <c r="AN17" s="109"/>
    </row>
    <row r="18" spans="2:40">
      <c r="B18" s="107" t="s">
        <v>404</v>
      </c>
      <c r="C18" s="107" t="s">
        <v>403</v>
      </c>
      <c r="F18" s="107" t="s">
        <v>158</v>
      </c>
      <c r="G18" s="107" t="s">
        <v>447</v>
      </c>
      <c r="I18" s="109">
        <v>0.11849999999999999</v>
      </c>
      <c r="J18" s="109">
        <f t="shared" si="0"/>
        <v>0.11804602649999998</v>
      </c>
      <c r="K18" s="109">
        <f t="shared" si="1"/>
        <v>0.1170364065</v>
      </c>
      <c r="L18" s="109">
        <f t="shared" si="2"/>
        <v>0.1161841545</v>
      </c>
      <c r="M18" s="109">
        <f t="shared" si="3"/>
        <v>0.1149425115</v>
      </c>
      <c r="N18" s="109">
        <f t="shared" si="4"/>
        <v>0.11332391999999999</v>
      </c>
      <c r="O18" s="109">
        <f t="shared" si="5"/>
        <v>0.11172819899999999</v>
      </c>
      <c r="P18" s="109">
        <f t="shared" si="6"/>
        <v>0.1101548745</v>
      </c>
      <c r="Q18" s="109">
        <f t="shared" si="7"/>
        <v>0.10860370950000001</v>
      </c>
      <c r="R18" s="109">
        <f t="shared" si="8"/>
        <v>0.10707434849999999</v>
      </c>
      <c r="T18" s="111" t="s">
        <v>404</v>
      </c>
      <c r="U18" s="111" t="s">
        <v>403</v>
      </c>
      <c r="Z18" s="107" t="s">
        <v>158</v>
      </c>
      <c r="AA18" s="107" t="s">
        <v>447</v>
      </c>
      <c r="AC18" s="107">
        <v>4.9299999999999997E-2</v>
      </c>
      <c r="AD18" s="109">
        <f t="shared" si="9"/>
        <v>4.9111131699999998E-2</v>
      </c>
      <c r="AE18" s="109">
        <f t="shared" si="10"/>
        <v>4.8691095699999999E-2</v>
      </c>
      <c r="AF18" s="109">
        <f t="shared" si="11"/>
        <v>4.8336530099999997E-2</v>
      </c>
      <c r="AG18" s="109">
        <f t="shared" si="12"/>
        <v>4.7819964699999995E-2</v>
      </c>
      <c r="AH18" s="109">
        <f t="shared" si="13"/>
        <v>4.7146575999999996E-2</v>
      </c>
      <c r="AI18" s="109">
        <f t="shared" si="14"/>
        <v>4.6482702199999996E-2</v>
      </c>
      <c r="AJ18" s="109">
        <f t="shared" si="15"/>
        <v>4.5828146099999995E-2</v>
      </c>
      <c r="AK18" s="109">
        <f t="shared" si="16"/>
        <v>4.5182809099999999E-2</v>
      </c>
      <c r="AL18" s="109">
        <f t="shared" si="17"/>
        <v>4.4546543299999998E-2</v>
      </c>
      <c r="AM18" s="109"/>
      <c r="AN18" s="109"/>
    </row>
    <row r="19" spans="2:40">
      <c r="B19" s="107" t="s">
        <v>404</v>
      </c>
      <c r="C19" s="107" t="s">
        <v>497</v>
      </c>
      <c r="F19" s="107" t="s">
        <v>158</v>
      </c>
      <c r="G19" s="107" t="s">
        <v>452</v>
      </c>
      <c r="I19" s="109">
        <v>0.1588</v>
      </c>
      <c r="J19" s="109">
        <f t="shared" si="0"/>
        <v>0.15819163719999998</v>
      </c>
      <c r="K19" s="109">
        <f t="shared" si="1"/>
        <v>0.15683866120000001</v>
      </c>
      <c r="L19" s="109">
        <f t="shared" si="2"/>
        <v>0.1556965716</v>
      </c>
      <c r="M19" s="109">
        <f t="shared" si="3"/>
        <v>0.1540326652</v>
      </c>
      <c r="N19" s="109">
        <f t="shared" si="4"/>
        <v>0.15186361599999998</v>
      </c>
      <c r="O19" s="109">
        <f t="shared" si="5"/>
        <v>0.14972521519999998</v>
      </c>
      <c r="P19" s="109">
        <f t="shared" si="6"/>
        <v>0.1476168276</v>
      </c>
      <c r="Q19" s="109">
        <f t="shared" si="7"/>
        <v>0.14553813560000001</v>
      </c>
      <c r="R19" s="109">
        <f t="shared" si="8"/>
        <v>0.1434886628</v>
      </c>
      <c r="T19" s="111" t="s">
        <v>404</v>
      </c>
      <c r="U19" s="111" t="s">
        <v>497</v>
      </c>
      <c r="Z19" s="107" t="s">
        <v>158</v>
      </c>
      <c r="AA19" s="107" t="s">
        <v>452</v>
      </c>
      <c r="AC19" s="107">
        <v>6.6100000000000006E-2</v>
      </c>
      <c r="AD19" s="129">
        <f t="shared" si="9"/>
        <v>6.5846770900000004E-2</v>
      </c>
      <c r="AE19" s="109">
        <f t="shared" si="10"/>
        <v>6.5283598900000003E-2</v>
      </c>
      <c r="AF19" s="109">
        <f t="shared" si="11"/>
        <v>6.4808207700000009E-2</v>
      </c>
      <c r="AG19" s="109">
        <f t="shared" si="12"/>
        <v>6.4115611900000008E-2</v>
      </c>
      <c r="AH19" s="109">
        <f t="shared" si="13"/>
        <v>6.3212751999999997E-2</v>
      </c>
      <c r="AI19" s="109">
        <f t="shared" si="14"/>
        <v>6.2322649400000006E-2</v>
      </c>
      <c r="AJ19" s="109">
        <f t="shared" si="15"/>
        <v>6.1445039700000002E-2</v>
      </c>
      <c r="AK19" s="109">
        <f t="shared" si="16"/>
        <v>6.0579790700000011E-2</v>
      </c>
      <c r="AL19" s="109">
        <f t="shared" si="17"/>
        <v>5.97267041E-2</v>
      </c>
      <c r="AM19" s="109"/>
      <c r="AN19" s="109"/>
    </row>
    <row r="20" spans="2:40">
      <c r="B20" s="107" t="s">
        <v>408</v>
      </c>
      <c r="C20" s="107" t="s">
        <v>496</v>
      </c>
      <c r="F20" s="107" t="s">
        <v>158</v>
      </c>
      <c r="G20" s="107" t="s">
        <v>461</v>
      </c>
      <c r="I20" s="109">
        <v>7.5357000000000003</v>
      </c>
      <c r="J20" s="109">
        <f t="shared" ref="J20:R25" si="18">$I20*H$104</f>
        <v>7.9969451255999999</v>
      </c>
      <c r="K20" s="109">
        <f t="shared" si="18"/>
        <v>8.486422142847724</v>
      </c>
      <c r="L20" s="109">
        <f t="shared" si="18"/>
        <v>9.0058590693671459</v>
      </c>
      <c r="M20" s="109">
        <f t="shared" si="18"/>
        <v>9.698325201872704</v>
      </c>
      <c r="N20" s="109">
        <f t="shared" si="18"/>
        <v>10.444035488097946</v>
      </c>
      <c r="O20" s="109">
        <f t="shared" si="18"/>
        <v>11.412479566802803</v>
      </c>
      <c r="P20" s="109">
        <f t="shared" si="18"/>
        <v>12.470724559593727</v>
      </c>
      <c r="Q20" s="109">
        <f t="shared" si="18"/>
        <v>13.627097435831173</v>
      </c>
      <c r="R20" s="109">
        <f t="shared" si="18"/>
        <v>14.890697299763492</v>
      </c>
      <c r="T20" s="111" t="s">
        <v>408</v>
      </c>
      <c r="U20" s="111" t="s">
        <v>496</v>
      </c>
      <c r="Z20" s="107" t="s">
        <v>158</v>
      </c>
      <c r="AA20" s="107" t="s">
        <v>461</v>
      </c>
      <c r="AC20" s="107">
        <v>0.34010000000000001</v>
      </c>
      <c r="AD20" s="107">
        <f t="shared" ref="AD20:AL25" si="19">$AC20*H$104</f>
        <v>0.36091684079999997</v>
      </c>
      <c r="AE20" s="107">
        <f t="shared" si="19"/>
        <v>0.38300783879168637</v>
      </c>
      <c r="AF20" s="107">
        <f t="shared" si="19"/>
        <v>0.40645098258844786</v>
      </c>
      <c r="AG20" s="107">
        <f t="shared" si="19"/>
        <v>0.43770325267153765</v>
      </c>
      <c r="AH20" s="107">
        <f t="shared" si="19"/>
        <v>0.47135852933398509</v>
      </c>
      <c r="AI20" s="107">
        <f t="shared" si="19"/>
        <v>0.51506619168353751</v>
      </c>
      <c r="AJ20" s="107">
        <f t="shared" si="19"/>
        <v>0.56282673443977682</v>
      </c>
      <c r="AK20" s="107">
        <f t="shared" si="19"/>
        <v>0.61501596904417399</v>
      </c>
      <c r="AL20" s="107">
        <f t="shared" si="19"/>
        <v>0.67204455480573311</v>
      </c>
      <c r="AM20" s="109"/>
      <c r="AN20" s="109"/>
    </row>
    <row r="21" spans="2:40">
      <c r="B21" s="107" t="s">
        <v>408</v>
      </c>
      <c r="C21" s="107" t="s">
        <v>498</v>
      </c>
      <c r="F21" s="107" t="s">
        <v>158</v>
      </c>
      <c r="G21" s="107" t="s">
        <v>460</v>
      </c>
      <c r="I21" s="109">
        <v>1.3387</v>
      </c>
      <c r="J21" s="109">
        <f t="shared" si="18"/>
        <v>1.4206391495999999</v>
      </c>
      <c r="K21" s="109">
        <f t="shared" si="18"/>
        <v>1.5075936306687165</v>
      </c>
      <c r="L21" s="109">
        <f t="shared" si="18"/>
        <v>1.5998704216146873</v>
      </c>
      <c r="M21" s="109">
        <f t="shared" si="18"/>
        <v>1.7228854582516537</v>
      </c>
      <c r="N21" s="109">
        <f t="shared" si="18"/>
        <v>1.8553591979400348</v>
      </c>
      <c r="O21" s="109">
        <f t="shared" si="18"/>
        <v>2.0274010902874204</v>
      </c>
      <c r="P21" s="109">
        <f t="shared" si="18"/>
        <v>2.2153959111865018</v>
      </c>
      <c r="Q21" s="109">
        <f t="shared" si="18"/>
        <v>2.4208229278430924</v>
      </c>
      <c r="R21" s="109">
        <f t="shared" si="18"/>
        <v>2.6452985754731988</v>
      </c>
      <c r="T21" s="111" t="s">
        <v>408</v>
      </c>
      <c r="U21" s="111" t="s">
        <v>498</v>
      </c>
      <c r="Z21" s="107" t="s">
        <v>158</v>
      </c>
      <c r="AA21" s="107" t="s">
        <v>460</v>
      </c>
      <c r="AC21" s="107">
        <v>7.5399999999999995E-2</v>
      </c>
      <c r="AD21" s="107">
        <f t="shared" si="19"/>
        <v>8.001508319999999E-2</v>
      </c>
      <c r="AE21" s="107">
        <f t="shared" si="19"/>
        <v>8.491264641250558E-2</v>
      </c>
      <c r="AF21" s="107">
        <f t="shared" si="19"/>
        <v>9.0109979674122209E-2</v>
      </c>
      <c r="AG21" s="107">
        <f t="shared" si="19"/>
        <v>9.7038592330002754E-2</v>
      </c>
      <c r="AH21" s="107">
        <f t="shared" si="19"/>
        <v>0.10449995034337686</v>
      </c>
      <c r="AI21" s="107">
        <f t="shared" si="19"/>
        <v>0.11418991723886716</v>
      </c>
      <c r="AJ21" s="107">
        <f t="shared" si="19"/>
        <v>0.1247784056946756</v>
      </c>
      <c r="AK21" s="107">
        <f t="shared" si="19"/>
        <v>0.13634873291952576</v>
      </c>
      <c r="AL21" s="107">
        <f t="shared" si="19"/>
        <v>0.14899194187695464</v>
      </c>
      <c r="AM21" s="109"/>
      <c r="AN21" s="109"/>
    </row>
    <row r="22" spans="2:40">
      <c r="B22" s="107" t="s">
        <v>408</v>
      </c>
      <c r="C22" s="107" t="s">
        <v>406</v>
      </c>
      <c r="F22" s="107" t="s">
        <v>158</v>
      </c>
      <c r="G22" s="107" t="s">
        <v>411</v>
      </c>
      <c r="I22" s="109">
        <v>0.69099999999999995</v>
      </c>
      <c r="J22" s="109">
        <f t="shared" si="18"/>
        <v>0.73329472799999984</v>
      </c>
      <c r="K22" s="109">
        <f t="shared" si="18"/>
        <v>0.77817823171142386</v>
      </c>
      <c r="L22" s="109">
        <f t="shared" si="18"/>
        <v>0.82580896491801659</v>
      </c>
      <c r="M22" s="109">
        <f t="shared" si="18"/>
        <v>0.88930593236116584</v>
      </c>
      <c r="N22" s="109">
        <f t="shared" si="18"/>
        <v>0.95768522131662348</v>
      </c>
      <c r="O22" s="109">
        <f t="shared" si="18"/>
        <v>1.04648849883365</v>
      </c>
      <c r="P22" s="109">
        <f t="shared" si="18"/>
        <v>1.1435262378649977</v>
      </c>
      <c r="Q22" s="109">
        <f t="shared" si="18"/>
        <v>1.2495619953235053</v>
      </c>
      <c r="R22" s="109">
        <f t="shared" si="18"/>
        <v>1.3654301304638681</v>
      </c>
      <c r="T22" s="111" t="s">
        <v>408</v>
      </c>
      <c r="U22" s="111" t="s">
        <v>406</v>
      </c>
      <c r="Z22" s="107" t="s">
        <v>158</v>
      </c>
      <c r="AA22" s="107" t="s">
        <v>411</v>
      </c>
      <c r="AC22" s="107">
        <v>0.21659999999999999</v>
      </c>
      <c r="AD22" s="107">
        <f t="shared" si="19"/>
        <v>0.22985765279999998</v>
      </c>
      <c r="AE22" s="107">
        <f t="shared" si="19"/>
        <v>0.24392678001258236</v>
      </c>
      <c r="AF22" s="107">
        <f t="shared" si="19"/>
        <v>0.25885705036359247</v>
      </c>
      <c r="AG22" s="107">
        <f t="shared" si="19"/>
        <v>0.27876073075170554</v>
      </c>
      <c r="AH22" s="107">
        <f t="shared" si="19"/>
        <v>0.30019481756466088</v>
      </c>
      <c r="AI22" s="107">
        <f t="shared" si="19"/>
        <v>0.32803098241297918</v>
      </c>
      <c r="AJ22" s="107">
        <f t="shared" si="19"/>
        <v>0.35844831131918747</v>
      </c>
      <c r="AK22" s="107">
        <f t="shared" si="19"/>
        <v>0.39168614788288175</v>
      </c>
      <c r="AL22" s="107">
        <f t="shared" si="19"/>
        <v>0.42800602931761772</v>
      </c>
      <c r="AM22" s="109"/>
      <c r="AN22" s="109"/>
    </row>
    <row r="23" spans="2:40">
      <c r="B23" s="107" t="s">
        <v>408</v>
      </c>
      <c r="C23" s="107" t="s">
        <v>403</v>
      </c>
      <c r="F23" s="107" t="s">
        <v>158</v>
      </c>
      <c r="G23" s="107" t="s">
        <v>409</v>
      </c>
      <c r="I23" s="109">
        <v>0.43790000000000001</v>
      </c>
      <c r="J23" s="109">
        <f t="shared" si="18"/>
        <v>0.46470298319999997</v>
      </c>
      <c r="K23" s="109">
        <f t="shared" si="18"/>
        <v>0.49314652339570553</v>
      </c>
      <c r="L23" s="109">
        <f t="shared" si="18"/>
        <v>0.52333103579970985</v>
      </c>
      <c r="M23" s="109">
        <f t="shared" si="18"/>
        <v>0.56357028622424676</v>
      </c>
      <c r="N23" s="109">
        <f t="shared" si="18"/>
        <v>0.60690355776345806</v>
      </c>
      <c r="O23" s="109">
        <f t="shared" si="18"/>
        <v>0.66317990396419013</v>
      </c>
      <c r="P23" s="109">
        <f t="shared" si="18"/>
        <v>0.7246745869190776</v>
      </c>
      <c r="Q23" s="109">
        <f t="shared" si="18"/>
        <v>0.79187148734032287</v>
      </c>
      <c r="R23" s="109">
        <f t="shared" si="18"/>
        <v>0.86529935474692898</v>
      </c>
      <c r="T23" s="111" t="s">
        <v>408</v>
      </c>
      <c r="U23" s="111" t="s">
        <v>403</v>
      </c>
      <c r="Z23" s="107" t="s">
        <v>158</v>
      </c>
      <c r="AA23" s="107" t="s">
        <v>409</v>
      </c>
      <c r="AC23" s="107">
        <v>0.13730000000000001</v>
      </c>
      <c r="AD23" s="107">
        <f t="shared" si="19"/>
        <v>0.1457038584</v>
      </c>
      <c r="AE23" s="107">
        <f t="shared" si="19"/>
        <v>0.15462210016494718</v>
      </c>
      <c r="AF23" s="107">
        <f t="shared" si="19"/>
        <v>0.16408620967184326</v>
      </c>
      <c r="AG23" s="107">
        <f t="shared" si="19"/>
        <v>0.17670290088739229</v>
      </c>
      <c r="AH23" s="107">
        <f t="shared" si="19"/>
        <v>0.19028969737593693</v>
      </c>
      <c r="AI23" s="107">
        <f t="shared" si="19"/>
        <v>0.20793469014451543</v>
      </c>
      <c r="AJ23" s="107">
        <f t="shared" si="19"/>
        <v>0.22721585015754592</v>
      </c>
      <c r="AK23" s="107">
        <f t="shared" si="19"/>
        <v>0.24828489429510464</v>
      </c>
      <c r="AL23" s="107">
        <f t="shared" si="19"/>
        <v>0.27130760768840684</v>
      </c>
      <c r="AM23" s="109"/>
      <c r="AN23" s="109"/>
    </row>
    <row r="24" spans="2:40">
      <c r="B24" s="107" t="s">
        <v>408</v>
      </c>
      <c r="C24" s="107" t="s">
        <v>407</v>
      </c>
      <c r="F24" s="107" t="s">
        <v>158</v>
      </c>
      <c r="G24" s="107" t="s">
        <v>412</v>
      </c>
      <c r="I24" s="109">
        <v>0.35370000000000001</v>
      </c>
      <c r="J24" s="109">
        <f t="shared" si="18"/>
        <v>0.37534926959999998</v>
      </c>
      <c r="K24" s="109">
        <f t="shared" si="18"/>
        <v>0.39832364769367679</v>
      </c>
      <c r="L24" s="109">
        <f t="shared" si="18"/>
        <v>0.42270424152171127</v>
      </c>
      <c r="M24" s="109">
        <f t="shared" si="18"/>
        <v>0.45520623484246653</v>
      </c>
      <c r="N24" s="109">
        <f t="shared" si="18"/>
        <v>0.49020732674340056</v>
      </c>
      <c r="O24" s="109">
        <f t="shared" si="18"/>
        <v>0.53566278153033586</v>
      </c>
      <c r="P24" s="109">
        <f t="shared" si="18"/>
        <v>0.58533318427329928</v>
      </c>
      <c r="Q24" s="109">
        <f t="shared" si="18"/>
        <v>0.63960937445140942</v>
      </c>
      <c r="R24" s="109">
        <f t="shared" si="18"/>
        <v>0.69891843291616529</v>
      </c>
      <c r="T24" s="111" t="s">
        <v>408</v>
      </c>
      <c r="U24" s="111" t="s">
        <v>407</v>
      </c>
      <c r="Z24" s="107" t="s">
        <v>158</v>
      </c>
      <c r="AA24" s="107" t="s">
        <v>412</v>
      </c>
      <c r="AC24" s="107">
        <v>0.1109</v>
      </c>
      <c r="AD24" s="107">
        <f t="shared" si="19"/>
        <v>0.11768796719999999</v>
      </c>
      <c r="AE24" s="107">
        <f t="shared" si="19"/>
        <v>0.12489141229637758</v>
      </c>
      <c r="AF24" s="107">
        <f t="shared" si="19"/>
        <v>0.13253576586021423</v>
      </c>
      <c r="AG24" s="107">
        <f t="shared" si="19"/>
        <v>0.14272652373205977</v>
      </c>
      <c r="AH24" s="107">
        <f t="shared" si="19"/>
        <v>0.15370085534589517</v>
      </c>
      <c r="AI24" s="107">
        <f t="shared" si="19"/>
        <v>0.16795307455955397</v>
      </c>
      <c r="AJ24" s="107">
        <f t="shared" si="19"/>
        <v>0.18352685930423773</v>
      </c>
      <c r="AK24" s="107">
        <f t="shared" si="19"/>
        <v>0.20054475438694178</v>
      </c>
      <c r="AL24" s="107">
        <f t="shared" si="19"/>
        <v>0.21914066782697972</v>
      </c>
      <c r="AM24" s="109"/>
      <c r="AN24" s="109"/>
    </row>
    <row r="25" spans="2:40">
      <c r="B25" s="107" t="s">
        <v>408</v>
      </c>
      <c r="C25" s="107" t="s">
        <v>405</v>
      </c>
      <c r="F25" s="107" t="s">
        <v>158</v>
      </c>
      <c r="G25" s="107" t="s">
        <v>410</v>
      </c>
      <c r="I25" s="109">
        <v>6.4000000000000001E-2</v>
      </c>
      <c r="J25" s="109">
        <f t="shared" si="18"/>
        <v>6.7917311999999994E-2</v>
      </c>
      <c r="K25" s="109">
        <f t="shared" si="18"/>
        <v>7.2074394832895988E-2</v>
      </c>
      <c r="L25" s="109">
        <f t="shared" si="18"/>
        <v>7.6485924391827886E-2</v>
      </c>
      <c r="M25" s="109">
        <f t="shared" si="18"/>
        <v>8.2366974922018263E-2</v>
      </c>
      <c r="N25" s="109">
        <f t="shared" si="18"/>
        <v>8.8700223103131567E-2</v>
      </c>
      <c r="O25" s="109">
        <f t="shared" si="18"/>
        <v>9.692512869081564E-2</v>
      </c>
      <c r="P25" s="109">
        <f t="shared" si="18"/>
        <v>0.1059127050989289</v>
      </c>
      <c r="Q25" s="109">
        <f t="shared" si="18"/>
        <v>0.11573367250463727</v>
      </c>
      <c r="R25" s="109">
        <f t="shared" si="18"/>
        <v>0.12646530875497478</v>
      </c>
      <c r="T25" s="111" t="s">
        <v>408</v>
      </c>
      <c r="U25" s="111" t="s">
        <v>405</v>
      </c>
      <c r="Z25" s="107" t="s">
        <v>158</v>
      </c>
      <c r="AA25" s="107" t="s">
        <v>410</v>
      </c>
      <c r="AC25" s="107">
        <v>2.01E-2</v>
      </c>
      <c r="AD25" s="107">
        <f t="shared" si="19"/>
        <v>2.1330280799999997E-2</v>
      </c>
      <c r="AE25" s="107">
        <f t="shared" si="19"/>
        <v>2.2635864627206397E-2</v>
      </c>
      <c r="AF25" s="107">
        <f t="shared" si="19"/>
        <v>2.4021360629308444E-2</v>
      </c>
      <c r="AG25" s="107">
        <f t="shared" si="19"/>
        <v>2.5868378061446359E-2</v>
      </c>
      <c r="AH25" s="107">
        <f t="shared" si="19"/>
        <v>2.7857413818327258E-2</v>
      </c>
      <c r="AI25" s="107">
        <f t="shared" si="19"/>
        <v>3.0440548229459286E-2</v>
      </c>
      <c r="AJ25" s="107">
        <f t="shared" si="19"/>
        <v>3.3263208945132357E-2</v>
      </c>
      <c r="AK25" s="107">
        <f t="shared" si="19"/>
        <v>3.634760652098764E-2</v>
      </c>
      <c r="AL25" s="107">
        <f t="shared" si="19"/>
        <v>3.9718011030859264E-2</v>
      </c>
      <c r="AM25" s="109"/>
      <c r="AN25" s="109"/>
    </row>
    <row r="26" spans="2:40">
      <c r="B26" s="107" t="s">
        <v>413</v>
      </c>
      <c r="C26" s="107" t="s">
        <v>499</v>
      </c>
      <c r="F26" s="107" t="s">
        <v>158</v>
      </c>
      <c r="G26" s="107" t="s">
        <v>462</v>
      </c>
      <c r="I26" s="109">
        <v>18.5</v>
      </c>
      <c r="J26" s="109">
        <v>18.5</v>
      </c>
      <c r="K26" s="109">
        <v>18.5</v>
      </c>
      <c r="L26" s="109">
        <v>18.5</v>
      </c>
      <c r="M26" s="109">
        <v>18.5</v>
      </c>
      <c r="N26" s="109">
        <v>18.5</v>
      </c>
      <c r="O26" s="109">
        <v>18.5</v>
      </c>
      <c r="P26" s="109">
        <v>18.5</v>
      </c>
      <c r="Q26" s="109">
        <v>18.5</v>
      </c>
      <c r="R26" s="109">
        <v>18.5</v>
      </c>
      <c r="T26" s="111" t="s">
        <v>413</v>
      </c>
      <c r="U26" s="111" t="s">
        <v>499</v>
      </c>
      <c r="Z26" s="107" t="s">
        <v>158</v>
      </c>
      <c r="AA26" s="107" t="s">
        <v>462</v>
      </c>
      <c r="AC26" s="107">
        <v>0</v>
      </c>
      <c r="AD26" s="107">
        <v>0</v>
      </c>
      <c r="AE26" s="109">
        <v>0</v>
      </c>
      <c r="AF26" s="109">
        <v>0</v>
      </c>
      <c r="AG26" s="109">
        <v>0</v>
      </c>
      <c r="AH26" s="109">
        <v>0</v>
      </c>
      <c r="AI26" s="109">
        <v>0</v>
      </c>
      <c r="AJ26" s="109">
        <v>0</v>
      </c>
      <c r="AK26" s="109">
        <v>0</v>
      </c>
      <c r="AL26" s="109">
        <v>0</v>
      </c>
      <c r="AM26" s="109"/>
      <c r="AN26" s="109"/>
    </row>
    <row r="27" spans="2:40">
      <c r="B27" s="107" t="s">
        <v>413</v>
      </c>
      <c r="C27" s="107" t="s">
        <v>399</v>
      </c>
      <c r="F27" s="107" t="s">
        <v>158</v>
      </c>
      <c r="G27" s="107" t="s">
        <v>414</v>
      </c>
      <c r="I27" s="109">
        <v>2.2187000000000001</v>
      </c>
      <c r="J27" s="109">
        <v>2.2187000000000001</v>
      </c>
      <c r="K27" s="109">
        <v>2.2187000000000001</v>
      </c>
      <c r="L27" s="109">
        <v>2.2187000000000001</v>
      </c>
      <c r="M27" s="109">
        <v>2.2187000000000001</v>
      </c>
      <c r="N27" s="109">
        <v>2.2187000000000001</v>
      </c>
      <c r="O27" s="109">
        <v>2.2187000000000001</v>
      </c>
      <c r="P27" s="109">
        <v>2.2187000000000001</v>
      </c>
      <c r="Q27" s="109">
        <v>2.2187000000000001</v>
      </c>
      <c r="R27" s="109">
        <v>2.2187000000000001</v>
      </c>
      <c r="T27" s="111" t="s">
        <v>413</v>
      </c>
      <c r="U27" s="111" t="s">
        <v>399</v>
      </c>
      <c r="Z27" s="107" t="s">
        <v>158</v>
      </c>
      <c r="AA27" s="107" t="s">
        <v>414</v>
      </c>
      <c r="AC27" s="107">
        <v>0</v>
      </c>
      <c r="AD27" s="107">
        <v>0</v>
      </c>
      <c r="AE27" s="109">
        <v>0</v>
      </c>
      <c r="AF27" s="109">
        <v>0</v>
      </c>
      <c r="AG27" s="109">
        <v>0</v>
      </c>
      <c r="AH27" s="109">
        <v>0</v>
      </c>
      <c r="AI27" s="109">
        <v>0</v>
      </c>
      <c r="AJ27" s="109">
        <v>0</v>
      </c>
      <c r="AK27" s="109">
        <v>0</v>
      </c>
      <c r="AL27" s="109">
        <v>0</v>
      </c>
      <c r="AM27" s="109"/>
      <c r="AN27" s="109"/>
    </row>
    <row r="28" spans="2:40">
      <c r="B28" s="107" t="s">
        <v>413</v>
      </c>
      <c r="C28" s="107" t="s">
        <v>403</v>
      </c>
      <c r="F28" s="107" t="s">
        <v>158</v>
      </c>
      <c r="G28" s="107" t="s">
        <v>463</v>
      </c>
      <c r="I28" s="109">
        <v>0.60580000000000001</v>
      </c>
      <c r="J28" s="109">
        <v>0.60580000000000001</v>
      </c>
      <c r="K28" s="109">
        <v>0.60580000000000001</v>
      </c>
      <c r="L28" s="109">
        <v>0.60580000000000001</v>
      </c>
      <c r="M28" s="109">
        <v>0.60580000000000001</v>
      </c>
      <c r="N28" s="109">
        <v>0.60580000000000001</v>
      </c>
      <c r="O28" s="109">
        <v>0.60580000000000001</v>
      </c>
      <c r="P28" s="109">
        <v>0.60580000000000001</v>
      </c>
      <c r="Q28" s="109">
        <v>0.60580000000000001</v>
      </c>
      <c r="R28" s="109">
        <v>0.60580000000000001</v>
      </c>
      <c r="T28" s="111" t="s">
        <v>413</v>
      </c>
      <c r="U28" s="111" t="s">
        <v>403</v>
      </c>
      <c r="Z28" s="107" t="s">
        <v>158</v>
      </c>
      <c r="AA28" s="107" t="s">
        <v>463</v>
      </c>
      <c r="AC28" s="107">
        <v>0</v>
      </c>
      <c r="AD28" s="107">
        <v>0</v>
      </c>
      <c r="AE28" s="109">
        <v>0</v>
      </c>
      <c r="AF28" s="109">
        <v>0</v>
      </c>
      <c r="AG28" s="109">
        <v>0</v>
      </c>
      <c r="AH28" s="109">
        <v>0</v>
      </c>
      <c r="AI28" s="109">
        <v>0</v>
      </c>
      <c r="AJ28" s="109">
        <v>0</v>
      </c>
      <c r="AK28" s="109">
        <v>0</v>
      </c>
      <c r="AL28" s="109">
        <v>0</v>
      </c>
      <c r="AM28" s="109"/>
      <c r="AN28" s="109"/>
    </row>
    <row r="29" spans="2:40">
      <c r="B29" s="107" t="s">
        <v>415</v>
      </c>
      <c r="C29" s="107" t="s">
        <v>496</v>
      </c>
      <c r="F29" s="107" t="s">
        <v>158</v>
      </c>
      <c r="G29" s="107" t="s">
        <v>464</v>
      </c>
      <c r="I29" s="109">
        <v>1.9489000000000001</v>
      </c>
      <c r="J29" s="109">
        <f t="shared" ref="J29:R32" si="20">$I29*H$101</f>
        <v>1.9163787057000001</v>
      </c>
      <c r="K29" s="109">
        <f t="shared" si="20"/>
        <v>1.9544251314999999</v>
      </c>
      <c r="L29" s="109">
        <f t="shared" si="20"/>
        <v>1.8933621967000001</v>
      </c>
      <c r="M29" s="109">
        <f t="shared" si="20"/>
        <v>1.834207235</v>
      </c>
      <c r="N29" s="109">
        <f t="shared" si="20"/>
        <v>1.751885699</v>
      </c>
      <c r="O29" s="109">
        <f t="shared" si="20"/>
        <v>1.6496327627</v>
      </c>
      <c r="P29" s="109">
        <f t="shared" si="20"/>
        <v>1.5533493071000002</v>
      </c>
      <c r="Q29" s="109">
        <f t="shared" si="20"/>
        <v>1.4626845302</v>
      </c>
      <c r="R29" s="109">
        <f t="shared" si="20"/>
        <v>1.3773129657000001</v>
      </c>
      <c r="T29" s="111" t="s">
        <v>415</v>
      </c>
      <c r="U29" s="111" t="s">
        <v>496</v>
      </c>
      <c r="Z29" s="107" t="s">
        <v>158</v>
      </c>
      <c r="AA29" s="107" t="s">
        <v>464</v>
      </c>
      <c r="AC29" s="107">
        <v>0.81120000000000003</v>
      </c>
      <c r="AD29" s="107">
        <f t="shared" ref="AD29:AL32" si="21">$AC29*H$101</f>
        <v>0.79766350559999999</v>
      </c>
      <c r="AE29" s="107">
        <f t="shared" si="21"/>
        <v>0.81349975200000002</v>
      </c>
      <c r="AF29" s="107">
        <f t="shared" si="21"/>
        <v>0.78808323359999999</v>
      </c>
      <c r="AG29" s="107">
        <f t="shared" si="21"/>
        <v>0.76346088000000012</v>
      </c>
      <c r="AH29" s="107">
        <f t="shared" si="21"/>
        <v>0.72919579200000006</v>
      </c>
      <c r="AI29" s="107">
        <f t="shared" si="21"/>
        <v>0.68663456160000003</v>
      </c>
      <c r="AJ29" s="107">
        <f t="shared" si="21"/>
        <v>0.64655803680000001</v>
      </c>
      <c r="AK29" s="107">
        <f t="shared" si="21"/>
        <v>0.60882020160000005</v>
      </c>
      <c r="AL29" s="107">
        <f t="shared" si="21"/>
        <v>0.57328558560000009</v>
      </c>
      <c r="AM29" s="109"/>
      <c r="AN29" s="109"/>
    </row>
    <row r="30" spans="2:40">
      <c r="B30" s="107" t="s">
        <v>415</v>
      </c>
      <c r="C30" s="107" t="s">
        <v>405</v>
      </c>
      <c r="F30" s="107" t="s">
        <v>158</v>
      </c>
      <c r="G30" s="107" t="s">
        <v>465</v>
      </c>
      <c r="I30" s="109">
        <v>3.2399999999999998E-2</v>
      </c>
      <c r="J30" s="109">
        <f t="shared" si="20"/>
        <v>3.1859341199999995E-2</v>
      </c>
      <c r="K30" s="109">
        <f t="shared" si="20"/>
        <v>3.2491853999999994E-2</v>
      </c>
      <c r="L30" s="109">
        <f t="shared" si="20"/>
        <v>3.1476697200000001E-2</v>
      </c>
      <c r="M30" s="109">
        <f t="shared" si="20"/>
        <v>3.0493260000000001E-2</v>
      </c>
      <c r="N30" s="109">
        <f t="shared" si="20"/>
        <v>2.9124683999999998E-2</v>
      </c>
      <c r="O30" s="109">
        <f t="shared" si="20"/>
        <v>2.7424753199999995E-2</v>
      </c>
      <c r="P30" s="109">
        <f t="shared" si="20"/>
        <v>2.5824063599999999E-2</v>
      </c>
      <c r="Q30" s="109">
        <f t="shared" si="20"/>
        <v>2.4316783200000001E-2</v>
      </c>
      <c r="R30" s="109">
        <f t="shared" si="20"/>
        <v>2.28975012E-2</v>
      </c>
      <c r="T30" s="111" t="s">
        <v>415</v>
      </c>
      <c r="U30" s="111" t="s">
        <v>405</v>
      </c>
      <c r="Z30" s="107" t="s">
        <v>158</v>
      </c>
      <c r="AA30" s="107" t="s">
        <v>465</v>
      </c>
      <c r="AC30" s="107">
        <v>1.35E-2</v>
      </c>
      <c r="AD30" s="107">
        <f t="shared" si="21"/>
        <v>1.3274725499999999E-2</v>
      </c>
      <c r="AE30" s="107">
        <f t="shared" si="21"/>
        <v>1.3538272499999999E-2</v>
      </c>
      <c r="AF30" s="107">
        <f t="shared" si="21"/>
        <v>1.31152905E-2</v>
      </c>
      <c r="AG30" s="107">
        <f t="shared" si="21"/>
        <v>1.2705525E-2</v>
      </c>
      <c r="AH30" s="107">
        <f t="shared" si="21"/>
        <v>1.2135284999999999E-2</v>
      </c>
      <c r="AI30" s="107">
        <f t="shared" si="21"/>
        <v>1.14269805E-2</v>
      </c>
      <c r="AJ30" s="107">
        <f t="shared" si="21"/>
        <v>1.07600265E-2</v>
      </c>
      <c r="AK30" s="107">
        <f t="shared" si="21"/>
        <v>1.0131993000000001E-2</v>
      </c>
      <c r="AL30" s="107">
        <f t="shared" si="21"/>
        <v>9.5406255000000002E-3</v>
      </c>
      <c r="AM30" s="109"/>
      <c r="AN30" s="109"/>
    </row>
    <row r="31" spans="2:40">
      <c r="B31" s="107" t="s">
        <v>415</v>
      </c>
      <c r="C31" s="107" t="s">
        <v>407</v>
      </c>
      <c r="F31" s="107" t="s">
        <v>158</v>
      </c>
      <c r="G31" s="107" t="s">
        <v>417</v>
      </c>
      <c r="I31" s="109">
        <v>1.1698999999999999</v>
      </c>
      <c r="J31" s="109">
        <f t="shared" si="20"/>
        <v>1.1503778786999999</v>
      </c>
      <c r="K31" s="109">
        <f t="shared" si="20"/>
        <v>1.1732166664999999</v>
      </c>
      <c r="L31" s="109">
        <f t="shared" si="20"/>
        <v>1.1365613596999999</v>
      </c>
      <c r="M31" s="109">
        <f t="shared" si="20"/>
        <v>1.1010513849999999</v>
      </c>
      <c r="N31" s="109">
        <f t="shared" si="20"/>
        <v>1.0516348089999998</v>
      </c>
      <c r="O31" s="109">
        <f t="shared" si="20"/>
        <v>0.99025366569999984</v>
      </c>
      <c r="P31" s="109">
        <f t="shared" si="20"/>
        <v>0.93245592610000005</v>
      </c>
      <c r="Q31" s="109">
        <f t="shared" si="20"/>
        <v>0.87803100820000002</v>
      </c>
      <c r="R31" s="109">
        <f t="shared" si="20"/>
        <v>0.82678353869999999</v>
      </c>
      <c r="T31" s="111" t="s">
        <v>415</v>
      </c>
      <c r="U31" s="111" t="s">
        <v>407</v>
      </c>
      <c r="Z31" s="107" t="s">
        <v>158</v>
      </c>
      <c r="AA31" s="107" t="s">
        <v>417</v>
      </c>
      <c r="AC31" s="107">
        <v>0.4869</v>
      </c>
      <c r="AD31" s="107">
        <f t="shared" si="21"/>
        <v>0.47877509969999998</v>
      </c>
      <c r="AE31" s="107">
        <f t="shared" si="21"/>
        <v>0.48828036149999998</v>
      </c>
      <c r="AF31" s="107">
        <f t="shared" si="21"/>
        <v>0.47302481070000002</v>
      </c>
      <c r="AG31" s="107">
        <f t="shared" si="21"/>
        <v>0.45824593499999999</v>
      </c>
      <c r="AH31" s="107">
        <f t="shared" si="21"/>
        <v>0.43767927899999998</v>
      </c>
      <c r="AI31" s="107">
        <f t="shared" si="21"/>
        <v>0.41213309669999998</v>
      </c>
      <c r="AJ31" s="107">
        <f t="shared" si="21"/>
        <v>0.38807828910000003</v>
      </c>
      <c r="AK31" s="107">
        <f t="shared" si="21"/>
        <v>0.36542721420000002</v>
      </c>
      <c r="AL31" s="107">
        <f t="shared" si="21"/>
        <v>0.34409855970000003</v>
      </c>
      <c r="AM31" s="109"/>
      <c r="AN31" s="109"/>
    </row>
    <row r="32" spans="2:40">
      <c r="B32" s="107" t="s">
        <v>415</v>
      </c>
      <c r="C32" s="107" t="s">
        <v>403</v>
      </c>
      <c r="F32" s="107" t="s">
        <v>158</v>
      </c>
      <c r="G32" s="107" t="s">
        <v>416</v>
      </c>
      <c r="I32" s="109">
        <v>0.49590000000000001</v>
      </c>
      <c r="J32" s="109">
        <f t="shared" si="20"/>
        <v>0.48762491670000002</v>
      </c>
      <c r="K32" s="109">
        <f t="shared" si="20"/>
        <v>0.49730587649999997</v>
      </c>
      <c r="L32" s="109">
        <f t="shared" si="20"/>
        <v>0.48176833769999999</v>
      </c>
      <c r="M32" s="109">
        <f t="shared" si="20"/>
        <v>0.46671628500000001</v>
      </c>
      <c r="N32" s="109">
        <f t="shared" si="20"/>
        <v>0.44576946899999997</v>
      </c>
      <c r="O32" s="109">
        <f t="shared" si="20"/>
        <v>0.41975108369999997</v>
      </c>
      <c r="P32" s="109">
        <f t="shared" si="20"/>
        <v>0.39525164010000002</v>
      </c>
      <c r="Q32" s="109">
        <f t="shared" si="20"/>
        <v>0.37218187620000004</v>
      </c>
      <c r="R32" s="109">
        <f t="shared" si="20"/>
        <v>0.35045897670000004</v>
      </c>
      <c r="T32" s="111" t="s">
        <v>415</v>
      </c>
      <c r="U32" s="111" t="s">
        <v>403</v>
      </c>
      <c r="Z32" s="107" t="s">
        <v>158</v>
      </c>
      <c r="AA32" s="107" t="s">
        <v>416</v>
      </c>
      <c r="AC32" s="107">
        <v>0.2064</v>
      </c>
      <c r="AD32" s="107">
        <f t="shared" si="21"/>
        <v>0.20295580320000001</v>
      </c>
      <c r="AE32" s="107">
        <f t="shared" si="21"/>
        <v>0.20698514399999998</v>
      </c>
      <c r="AF32" s="107">
        <f t="shared" si="21"/>
        <v>0.20051821920000001</v>
      </c>
      <c r="AG32" s="107">
        <f t="shared" si="21"/>
        <v>0.19425336000000001</v>
      </c>
      <c r="AH32" s="107">
        <f t="shared" si="21"/>
        <v>0.18553502399999999</v>
      </c>
      <c r="AI32" s="107">
        <f t="shared" si="21"/>
        <v>0.17470583519999999</v>
      </c>
      <c r="AJ32" s="107">
        <f t="shared" si="21"/>
        <v>0.16450884960000001</v>
      </c>
      <c r="AK32" s="107">
        <f t="shared" si="21"/>
        <v>0.15490691519999999</v>
      </c>
      <c r="AL32" s="107">
        <f t="shared" si="21"/>
        <v>0.14586556320000002</v>
      </c>
      <c r="AM32" s="109"/>
      <c r="AN32" s="109"/>
    </row>
    <row r="33" spans="2:40">
      <c r="B33" s="107" t="s">
        <v>418</v>
      </c>
      <c r="C33" s="107" t="s">
        <v>399</v>
      </c>
      <c r="F33" s="107" t="s">
        <v>158</v>
      </c>
      <c r="G33" s="107" t="s">
        <v>420</v>
      </c>
      <c r="I33" s="109">
        <v>1.6345000000000001</v>
      </c>
      <c r="J33" s="109">
        <v>1.5750999999999999</v>
      </c>
      <c r="K33" s="109">
        <v>1.5178</v>
      </c>
      <c r="L33" s="109">
        <v>1.4625999999999999</v>
      </c>
      <c r="M33" s="109">
        <v>1.575</v>
      </c>
      <c r="N33" s="109">
        <v>1.6960999999999999</v>
      </c>
      <c r="O33" s="109">
        <v>1.8533999999999999</v>
      </c>
      <c r="P33" s="109">
        <v>2.0253000000000001</v>
      </c>
      <c r="Q33" s="109">
        <v>2.2130999999999998</v>
      </c>
      <c r="R33" s="109">
        <v>2.4182999999999999</v>
      </c>
      <c r="T33" s="111" t="s">
        <v>418</v>
      </c>
      <c r="U33" s="111" t="s">
        <v>399</v>
      </c>
      <c r="Z33" s="107" t="s">
        <v>158</v>
      </c>
      <c r="AA33" s="107" t="s">
        <v>420</v>
      </c>
      <c r="AC33" s="107">
        <v>0.2797</v>
      </c>
      <c r="AD33" s="107">
        <v>0.26950000000000002</v>
      </c>
      <c r="AE33" s="109">
        <v>0.25969999999999999</v>
      </c>
      <c r="AF33" s="109">
        <v>0.25030000000000002</v>
      </c>
      <c r="AG33" s="109">
        <v>0.26950000000000002</v>
      </c>
      <c r="AH33" s="109">
        <v>0.29020000000000001</v>
      </c>
      <c r="AI33" s="109">
        <v>0.31719999999999998</v>
      </c>
      <c r="AJ33" s="109">
        <v>0.34660000000000002</v>
      </c>
      <c r="AK33" s="109">
        <v>0.37869999999999998</v>
      </c>
      <c r="AL33" s="109">
        <v>0.4138</v>
      </c>
      <c r="AM33" s="109"/>
      <c r="AN33" s="109"/>
    </row>
    <row r="34" spans="2:40">
      <c r="B34" s="107" t="s">
        <v>418</v>
      </c>
      <c r="C34" s="107" t="s">
        <v>403</v>
      </c>
      <c r="F34" s="107" t="s">
        <v>158</v>
      </c>
      <c r="G34" s="107" t="s">
        <v>419</v>
      </c>
      <c r="I34" s="109">
        <v>0.83430000000000004</v>
      </c>
      <c r="J34" s="109">
        <v>0.80400000000000005</v>
      </c>
      <c r="K34" s="109">
        <v>0.77470000000000006</v>
      </c>
      <c r="L34" s="109">
        <v>0.74660000000000004</v>
      </c>
      <c r="M34" s="109">
        <v>0.80400000000000005</v>
      </c>
      <c r="N34" s="109">
        <v>0.86580000000000001</v>
      </c>
      <c r="O34" s="109">
        <v>0.94610000000000005</v>
      </c>
      <c r="P34" s="109">
        <v>1.0338000000000001</v>
      </c>
      <c r="Q34" s="109">
        <v>1.1295999999999999</v>
      </c>
      <c r="R34" s="109">
        <v>1.2343999999999999</v>
      </c>
      <c r="T34" s="111" t="s">
        <v>418</v>
      </c>
      <c r="U34" s="111" t="s">
        <v>403</v>
      </c>
      <c r="Z34" s="107" t="s">
        <v>158</v>
      </c>
      <c r="AA34" s="107" t="s">
        <v>419</v>
      </c>
      <c r="AC34" s="107">
        <v>0.20519999999999999</v>
      </c>
      <c r="AD34" s="107">
        <v>0.1978</v>
      </c>
      <c r="AE34" s="109">
        <v>0.19059999999999999</v>
      </c>
      <c r="AF34" s="109">
        <v>0.18360000000000001</v>
      </c>
      <c r="AG34" s="109">
        <v>0.19769999999999999</v>
      </c>
      <c r="AH34" s="109">
        <v>0.21299999999999999</v>
      </c>
      <c r="AI34" s="109">
        <v>0.23269999999999999</v>
      </c>
      <c r="AJ34" s="109">
        <v>0.25430000000000003</v>
      </c>
      <c r="AK34" s="109">
        <v>0.27789999999999998</v>
      </c>
      <c r="AL34" s="109">
        <v>0.30359999999999998</v>
      </c>
      <c r="AM34" s="109"/>
      <c r="AN34" s="109"/>
    </row>
    <row r="35" spans="2:40">
      <c r="B35" s="107" t="s">
        <v>418</v>
      </c>
      <c r="C35" s="107" t="s">
        <v>407</v>
      </c>
      <c r="F35" s="107" t="s">
        <v>158</v>
      </c>
      <c r="G35" s="107" t="s">
        <v>466</v>
      </c>
      <c r="I35" s="109">
        <v>0.21740000000000001</v>
      </c>
      <c r="J35" s="109">
        <v>0.20949999999999999</v>
      </c>
      <c r="K35" s="109">
        <v>0.2019</v>
      </c>
      <c r="L35" s="109">
        <v>0.1946</v>
      </c>
      <c r="M35" s="109">
        <v>0.20949999999999999</v>
      </c>
      <c r="N35" s="109">
        <v>0.22559999999999999</v>
      </c>
      <c r="O35" s="109">
        <v>0.24660000000000001</v>
      </c>
      <c r="P35" s="109">
        <v>0.26939999999999997</v>
      </c>
      <c r="Q35" s="109">
        <v>0.2944</v>
      </c>
      <c r="R35" s="109">
        <v>0.32169999999999999</v>
      </c>
      <c r="T35" s="111" t="s">
        <v>418</v>
      </c>
      <c r="U35" s="111" t="s">
        <v>407</v>
      </c>
      <c r="Z35" s="107" t="s">
        <v>158</v>
      </c>
      <c r="AA35" s="107" t="s">
        <v>466</v>
      </c>
      <c r="AC35" s="107">
        <v>5.3499999999999999E-2</v>
      </c>
      <c r="AD35" s="107">
        <v>5.1499999999999997E-2</v>
      </c>
      <c r="AE35" s="109">
        <v>4.9700000000000001E-2</v>
      </c>
      <c r="AF35" s="109">
        <v>4.7899999999999998E-2</v>
      </c>
      <c r="AG35" s="109">
        <v>5.1499999999999997E-2</v>
      </c>
      <c r="AH35" s="109">
        <v>5.5500000000000001E-2</v>
      </c>
      <c r="AI35" s="109">
        <v>6.0600000000000001E-2</v>
      </c>
      <c r="AJ35" s="109">
        <v>6.6299999999999998E-2</v>
      </c>
      <c r="AK35" s="109">
        <v>7.2400000000000006E-2</v>
      </c>
      <c r="AL35" s="109">
        <v>7.9100000000000004E-2</v>
      </c>
      <c r="AM35" s="109"/>
      <c r="AN35" s="109"/>
    </row>
    <row r="36" spans="2:40">
      <c r="B36" s="107" t="s">
        <v>418</v>
      </c>
      <c r="C36" s="107" t="s">
        <v>405</v>
      </c>
      <c r="F36" s="107" t="s">
        <v>158</v>
      </c>
      <c r="G36" s="107" t="s">
        <v>467</v>
      </c>
      <c r="I36" s="109">
        <v>3.2199999999999999E-2</v>
      </c>
      <c r="J36" s="109">
        <v>3.1E-2</v>
      </c>
      <c r="K36" s="109">
        <v>2.9899999999999999E-2</v>
      </c>
      <c r="L36" s="109">
        <v>2.8799999999999999E-2</v>
      </c>
      <c r="M36" s="109">
        <v>3.1E-2</v>
      </c>
      <c r="N36" s="109">
        <v>3.3399999999999999E-2</v>
      </c>
      <c r="O36" s="109">
        <v>3.6499999999999998E-2</v>
      </c>
      <c r="P36" s="109">
        <v>3.9899999999999998E-2</v>
      </c>
      <c r="Q36" s="109">
        <v>4.36E-2</v>
      </c>
      <c r="R36" s="109">
        <v>4.7699999999999999E-2</v>
      </c>
      <c r="T36" s="111" t="s">
        <v>418</v>
      </c>
      <c r="U36" s="111" t="s">
        <v>405</v>
      </c>
      <c r="Z36" s="107" t="s">
        <v>158</v>
      </c>
      <c r="AA36" s="107" t="s">
        <v>467</v>
      </c>
      <c r="AC36" s="107">
        <v>0</v>
      </c>
      <c r="AD36" s="107">
        <v>0</v>
      </c>
      <c r="AE36" s="109">
        <v>0</v>
      </c>
      <c r="AF36" s="109">
        <v>0</v>
      </c>
      <c r="AG36" s="109">
        <v>0</v>
      </c>
      <c r="AH36" s="109">
        <v>0</v>
      </c>
      <c r="AI36" s="109">
        <v>0</v>
      </c>
      <c r="AJ36" s="109">
        <v>0</v>
      </c>
      <c r="AK36" s="109">
        <v>0</v>
      </c>
      <c r="AL36" s="109">
        <v>0</v>
      </c>
      <c r="AM36" s="109"/>
      <c r="AN36" s="109"/>
    </row>
    <row r="37" spans="2:40">
      <c r="B37" s="107" t="s">
        <v>421</v>
      </c>
      <c r="C37" s="107" t="s">
        <v>422</v>
      </c>
      <c r="F37" s="107" t="s">
        <v>158</v>
      </c>
      <c r="G37" s="107" t="s">
        <v>423</v>
      </c>
      <c r="I37" s="109">
        <v>41.068899999999999</v>
      </c>
      <c r="J37" s="109">
        <v>41.068899999999999</v>
      </c>
      <c r="K37" s="109">
        <v>41.068899999999999</v>
      </c>
      <c r="L37" s="109">
        <v>41.068899999999999</v>
      </c>
      <c r="M37" s="109">
        <v>0</v>
      </c>
      <c r="N37" s="109">
        <v>0</v>
      </c>
      <c r="O37" s="109">
        <v>0</v>
      </c>
      <c r="P37" s="109">
        <v>0</v>
      </c>
      <c r="Q37" s="109">
        <v>0</v>
      </c>
      <c r="R37" s="109">
        <v>0</v>
      </c>
      <c r="T37" s="111" t="s">
        <v>421</v>
      </c>
      <c r="U37" s="111" t="s">
        <v>422</v>
      </c>
      <c r="Z37" s="107" t="s">
        <v>158</v>
      </c>
      <c r="AA37" s="107" t="s">
        <v>423</v>
      </c>
      <c r="AC37" s="107">
        <v>0</v>
      </c>
      <c r="AD37" s="107">
        <v>0</v>
      </c>
      <c r="AE37" s="109">
        <v>0</v>
      </c>
      <c r="AF37" s="109">
        <v>0</v>
      </c>
      <c r="AG37" s="109">
        <v>0</v>
      </c>
      <c r="AH37" s="109">
        <v>0</v>
      </c>
      <c r="AI37" s="109">
        <v>0</v>
      </c>
      <c r="AJ37" s="109">
        <v>0</v>
      </c>
      <c r="AK37" s="109">
        <v>0</v>
      </c>
      <c r="AL37" s="109">
        <v>0</v>
      </c>
      <c r="AM37" s="109"/>
      <c r="AN37" s="109"/>
    </row>
    <row r="38" spans="2:40">
      <c r="B38" s="107" t="s">
        <v>421</v>
      </c>
      <c r="C38" s="107" t="s">
        <v>500</v>
      </c>
      <c r="F38" s="107" t="s">
        <v>158</v>
      </c>
      <c r="G38" s="107" t="s">
        <v>468</v>
      </c>
      <c r="I38" s="109">
        <v>16.4618</v>
      </c>
      <c r="J38" s="109">
        <v>16.4618</v>
      </c>
      <c r="K38" s="109">
        <v>16.4618</v>
      </c>
      <c r="L38" s="109">
        <v>16.4618</v>
      </c>
      <c r="M38" s="109">
        <v>0</v>
      </c>
      <c r="N38" s="109">
        <v>0</v>
      </c>
      <c r="O38" s="109">
        <v>0</v>
      </c>
      <c r="P38" s="109">
        <v>0</v>
      </c>
      <c r="Q38" s="109">
        <v>0</v>
      </c>
      <c r="R38" s="109">
        <v>0</v>
      </c>
      <c r="T38" s="111" t="s">
        <v>421</v>
      </c>
      <c r="U38" s="111" t="s">
        <v>500</v>
      </c>
      <c r="Z38" s="107" t="s">
        <v>158</v>
      </c>
      <c r="AA38" s="107" t="s">
        <v>468</v>
      </c>
      <c r="AC38" s="107">
        <v>0</v>
      </c>
      <c r="AD38" s="107">
        <v>0</v>
      </c>
      <c r="AE38" s="109">
        <v>0</v>
      </c>
      <c r="AF38" s="109">
        <v>0</v>
      </c>
      <c r="AG38" s="109">
        <v>0</v>
      </c>
      <c r="AH38" s="109">
        <v>0</v>
      </c>
      <c r="AI38" s="109">
        <v>0</v>
      </c>
      <c r="AJ38" s="109">
        <v>0</v>
      </c>
      <c r="AK38" s="109">
        <v>0</v>
      </c>
      <c r="AL38" s="109">
        <v>0</v>
      </c>
      <c r="AM38" s="109"/>
      <c r="AN38" s="109"/>
    </row>
    <row r="39" spans="2:40">
      <c r="B39" s="107" t="s">
        <v>424</v>
      </c>
      <c r="C39" s="107" t="s">
        <v>399</v>
      </c>
      <c r="F39" s="107" t="s">
        <v>158</v>
      </c>
      <c r="G39" s="107" t="s">
        <v>426</v>
      </c>
      <c r="I39" s="109">
        <v>3.9838</v>
      </c>
      <c r="J39" s="109">
        <v>4.1044999999999998</v>
      </c>
      <c r="K39" s="109">
        <v>4.2289000000000003</v>
      </c>
      <c r="L39" s="109">
        <v>4.3570000000000002</v>
      </c>
      <c r="M39" s="109">
        <v>4.6920000000000002</v>
      </c>
      <c r="N39" s="109">
        <v>5.0528000000000004</v>
      </c>
      <c r="O39" s="109">
        <v>5.5213000000000001</v>
      </c>
      <c r="P39" s="109">
        <v>6.0332999999999997</v>
      </c>
      <c r="Q39" s="109">
        <v>6.5928000000000004</v>
      </c>
      <c r="R39" s="109">
        <v>7.2041000000000004</v>
      </c>
      <c r="T39" s="111" t="s">
        <v>424</v>
      </c>
      <c r="U39" s="111" t="s">
        <v>399</v>
      </c>
      <c r="Z39" s="107" t="s">
        <v>158</v>
      </c>
      <c r="AA39" s="107" t="s">
        <v>426</v>
      </c>
      <c r="AC39" s="107">
        <v>0</v>
      </c>
      <c r="AD39" s="107">
        <v>0</v>
      </c>
      <c r="AE39" s="109">
        <v>0</v>
      </c>
      <c r="AF39" s="109">
        <v>0</v>
      </c>
      <c r="AG39" s="109">
        <v>0</v>
      </c>
      <c r="AH39" s="109">
        <v>0</v>
      </c>
      <c r="AI39" s="109">
        <v>0</v>
      </c>
      <c r="AJ39" s="109">
        <v>0</v>
      </c>
      <c r="AK39" s="109">
        <v>0</v>
      </c>
      <c r="AL39" s="109">
        <v>0</v>
      </c>
      <c r="AM39" s="109"/>
      <c r="AN39" s="109"/>
    </row>
    <row r="40" spans="2:40">
      <c r="B40" s="107" t="s">
        <v>424</v>
      </c>
      <c r="C40" s="107" t="s">
        <v>403</v>
      </c>
      <c r="F40" s="107" t="s">
        <v>158</v>
      </c>
      <c r="G40" s="107" t="s">
        <v>425</v>
      </c>
      <c r="I40" s="109">
        <v>0.51580000000000004</v>
      </c>
      <c r="J40" s="109">
        <v>0.53139999999999998</v>
      </c>
      <c r="K40" s="109">
        <v>0.54749999999999999</v>
      </c>
      <c r="L40" s="109">
        <v>0.56410000000000005</v>
      </c>
      <c r="M40" s="109">
        <v>0.60750000000000004</v>
      </c>
      <c r="N40" s="109">
        <v>0.6542</v>
      </c>
      <c r="O40" s="109">
        <v>0.71479999999999999</v>
      </c>
      <c r="P40" s="109">
        <v>0.78110000000000002</v>
      </c>
      <c r="Q40" s="109">
        <v>0.85350000000000004</v>
      </c>
      <c r="R40" s="109">
        <v>0.93269999999999997</v>
      </c>
      <c r="T40" s="111" t="s">
        <v>424</v>
      </c>
      <c r="U40" s="111" t="s">
        <v>403</v>
      </c>
      <c r="Z40" s="107" t="s">
        <v>158</v>
      </c>
      <c r="AA40" s="107" t="s">
        <v>425</v>
      </c>
      <c r="AC40" s="107">
        <v>0</v>
      </c>
      <c r="AD40" s="107">
        <v>0</v>
      </c>
      <c r="AE40" s="109">
        <v>0</v>
      </c>
      <c r="AF40" s="109">
        <v>0</v>
      </c>
      <c r="AG40" s="109">
        <v>0</v>
      </c>
      <c r="AH40" s="109">
        <v>0</v>
      </c>
      <c r="AI40" s="109">
        <v>0</v>
      </c>
      <c r="AJ40" s="109">
        <v>0</v>
      </c>
      <c r="AK40" s="109">
        <v>0</v>
      </c>
      <c r="AL40" s="109">
        <v>0</v>
      </c>
      <c r="AM40" s="109"/>
      <c r="AN40" s="109"/>
    </row>
    <row r="41" spans="2:40">
      <c r="B41" s="107" t="s">
        <v>424</v>
      </c>
      <c r="C41" s="107" t="s">
        <v>496</v>
      </c>
      <c r="F41" s="107" t="s">
        <v>158</v>
      </c>
      <c r="G41" s="107" t="s">
        <v>469</v>
      </c>
      <c r="I41" s="109">
        <v>0.43159999999999998</v>
      </c>
      <c r="J41" s="109">
        <v>0.4446</v>
      </c>
      <c r="K41" s="109">
        <v>0.45810000000000001</v>
      </c>
      <c r="L41" s="109">
        <v>0.47199999999999998</v>
      </c>
      <c r="M41" s="109">
        <v>0.50829999999999997</v>
      </c>
      <c r="N41" s="109">
        <v>0.5474</v>
      </c>
      <c r="O41" s="109">
        <v>0.59809999999999997</v>
      </c>
      <c r="P41" s="109">
        <v>0.65359999999999996</v>
      </c>
      <c r="Q41" s="109">
        <v>0.71419999999999995</v>
      </c>
      <c r="R41" s="109">
        <v>0.78039999999999998</v>
      </c>
      <c r="T41" s="111" t="s">
        <v>424</v>
      </c>
      <c r="U41" s="111" t="s">
        <v>496</v>
      </c>
      <c r="Z41" s="107" t="s">
        <v>158</v>
      </c>
      <c r="AA41" s="107" t="s">
        <v>469</v>
      </c>
      <c r="AC41" s="107">
        <v>0</v>
      </c>
      <c r="AD41" s="107">
        <v>0</v>
      </c>
      <c r="AE41" s="109">
        <v>0</v>
      </c>
      <c r="AF41" s="109">
        <v>0</v>
      </c>
      <c r="AG41" s="109">
        <v>0</v>
      </c>
      <c r="AH41" s="109">
        <v>0</v>
      </c>
      <c r="AI41" s="109">
        <v>0</v>
      </c>
      <c r="AJ41" s="109">
        <v>0</v>
      </c>
      <c r="AK41" s="109">
        <v>0</v>
      </c>
      <c r="AL41" s="109">
        <v>0</v>
      </c>
      <c r="AM41" s="109"/>
      <c r="AN41" s="109"/>
    </row>
    <row r="42" spans="2:40">
      <c r="B42" s="107" t="s">
        <v>427</v>
      </c>
      <c r="C42" s="107" t="s">
        <v>402</v>
      </c>
      <c r="F42" s="107" t="s">
        <v>158</v>
      </c>
      <c r="G42" s="107" t="s">
        <v>428</v>
      </c>
      <c r="I42" s="109">
        <v>0.64090000000000003</v>
      </c>
      <c r="J42" s="109">
        <v>0.6603</v>
      </c>
      <c r="K42" s="109">
        <v>0.68030000000000002</v>
      </c>
      <c r="L42" s="109">
        <v>0.70099999999999996</v>
      </c>
      <c r="M42" s="109">
        <v>0.75490000000000002</v>
      </c>
      <c r="N42" s="109">
        <v>0.81289999999999996</v>
      </c>
      <c r="O42" s="109">
        <v>0.88829999999999998</v>
      </c>
      <c r="P42" s="109">
        <v>0.97060000000000002</v>
      </c>
      <c r="Q42" s="109">
        <v>1.0607</v>
      </c>
      <c r="R42" s="109">
        <v>1.159</v>
      </c>
      <c r="T42" s="111" t="s">
        <v>427</v>
      </c>
      <c r="U42" s="111" t="s">
        <v>402</v>
      </c>
      <c r="Z42" s="107" t="s">
        <v>158</v>
      </c>
      <c r="AA42" s="107" t="s">
        <v>428</v>
      </c>
      <c r="AC42" s="107">
        <v>0</v>
      </c>
      <c r="AD42" s="107">
        <v>0</v>
      </c>
      <c r="AE42" s="109">
        <v>0</v>
      </c>
      <c r="AF42" s="109">
        <v>0</v>
      </c>
      <c r="AG42" s="109">
        <v>0</v>
      </c>
      <c r="AH42" s="109">
        <v>0</v>
      </c>
      <c r="AI42" s="109">
        <v>0</v>
      </c>
      <c r="AJ42" s="109">
        <v>0</v>
      </c>
      <c r="AK42" s="109">
        <v>0</v>
      </c>
      <c r="AL42" s="109">
        <v>0</v>
      </c>
      <c r="AM42" s="109"/>
      <c r="AN42" s="109"/>
    </row>
    <row r="43" spans="2:40">
      <c r="B43" s="107" t="s">
        <v>427</v>
      </c>
      <c r="C43" s="107" t="s">
        <v>403</v>
      </c>
      <c r="F43" s="107" t="s">
        <v>158</v>
      </c>
      <c r="G43" s="107" t="s">
        <v>429</v>
      </c>
      <c r="I43" s="109">
        <v>1.081</v>
      </c>
      <c r="J43" s="109">
        <v>1.1136999999999999</v>
      </c>
      <c r="K43" s="109">
        <v>1.1475</v>
      </c>
      <c r="L43" s="109">
        <v>1.1822999999999999</v>
      </c>
      <c r="M43" s="109">
        <v>1.2732000000000001</v>
      </c>
      <c r="N43" s="109">
        <v>1.371</v>
      </c>
      <c r="O43" s="109">
        <v>1.4982</v>
      </c>
      <c r="P43" s="109">
        <v>1.6371</v>
      </c>
      <c r="Q43" s="109">
        <v>1.7888999999999999</v>
      </c>
      <c r="R43" s="109">
        <v>1.9548000000000001</v>
      </c>
      <c r="T43" s="111" t="s">
        <v>427</v>
      </c>
      <c r="U43" s="111" t="s">
        <v>403</v>
      </c>
      <c r="Z43" s="107" t="s">
        <v>158</v>
      </c>
      <c r="AA43" s="107" t="s">
        <v>429</v>
      </c>
      <c r="AC43" s="107">
        <v>0</v>
      </c>
      <c r="AD43" s="107">
        <v>0</v>
      </c>
      <c r="AE43" s="109">
        <v>0</v>
      </c>
      <c r="AF43" s="109">
        <v>0</v>
      </c>
      <c r="AG43" s="109">
        <v>0</v>
      </c>
      <c r="AH43" s="109">
        <v>0</v>
      </c>
      <c r="AI43" s="109">
        <v>0</v>
      </c>
      <c r="AJ43" s="109">
        <v>0</v>
      </c>
      <c r="AK43" s="109">
        <v>0</v>
      </c>
      <c r="AL43" s="109">
        <v>0</v>
      </c>
      <c r="AM43" s="109"/>
      <c r="AN43" s="109"/>
    </row>
    <row r="44" spans="2:40">
      <c r="B44" s="107" t="s">
        <v>427</v>
      </c>
      <c r="C44" s="107" t="s">
        <v>496</v>
      </c>
      <c r="F44" s="107" t="s">
        <v>158</v>
      </c>
      <c r="G44" s="107" t="s">
        <v>470</v>
      </c>
      <c r="I44" s="109">
        <v>0.16439999999999999</v>
      </c>
      <c r="J44" s="109">
        <v>0.1694</v>
      </c>
      <c r="K44" s="109">
        <v>0.17449999999999999</v>
      </c>
      <c r="L44" s="109">
        <v>0.17979999999999999</v>
      </c>
      <c r="M44" s="109">
        <v>0.19359999999999999</v>
      </c>
      <c r="N44" s="109">
        <v>0.20849999999999999</v>
      </c>
      <c r="O44" s="109">
        <v>0.2278</v>
      </c>
      <c r="P44" s="109">
        <v>0.249</v>
      </c>
      <c r="Q44" s="109">
        <v>0.27200000000000002</v>
      </c>
      <c r="R44" s="109">
        <v>0.29730000000000001</v>
      </c>
      <c r="T44" s="111" t="s">
        <v>427</v>
      </c>
      <c r="U44" s="111" t="s">
        <v>496</v>
      </c>
      <c r="Z44" s="107" t="s">
        <v>158</v>
      </c>
      <c r="AA44" s="107" t="s">
        <v>470</v>
      </c>
      <c r="AC44" s="107">
        <v>0</v>
      </c>
      <c r="AD44" s="107">
        <v>0</v>
      </c>
      <c r="AE44" s="109">
        <v>0</v>
      </c>
      <c r="AF44" s="109">
        <v>0</v>
      </c>
      <c r="AG44" s="109">
        <v>0</v>
      </c>
      <c r="AH44" s="109">
        <v>0</v>
      </c>
      <c r="AI44" s="109">
        <v>0</v>
      </c>
      <c r="AJ44" s="109">
        <v>0</v>
      </c>
      <c r="AK44" s="109">
        <v>0</v>
      </c>
      <c r="AL44" s="109">
        <v>0</v>
      </c>
      <c r="AM44" s="109"/>
      <c r="AN44" s="109"/>
    </row>
    <row r="45" spans="2:40">
      <c r="B45" s="107" t="s">
        <v>280</v>
      </c>
      <c r="C45" s="107" t="s">
        <v>501</v>
      </c>
      <c r="F45" s="107" t="s">
        <v>158</v>
      </c>
      <c r="G45" s="107" t="s">
        <v>471</v>
      </c>
      <c r="I45" s="109">
        <v>4.0838000000000001</v>
      </c>
      <c r="J45" s="109">
        <v>4.2074999999999996</v>
      </c>
      <c r="K45" s="109">
        <v>4.335</v>
      </c>
      <c r="L45" s="109">
        <v>4.4664000000000001</v>
      </c>
      <c r="M45" s="109">
        <v>4.8098000000000001</v>
      </c>
      <c r="N45" s="109">
        <v>5.1795999999999998</v>
      </c>
      <c r="O45" s="109">
        <v>5.6599000000000004</v>
      </c>
      <c r="P45" s="109">
        <v>6.1848000000000001</v>
      </c>
      <c r="Q45" s="109">
        <v>6.7582000000000004</v>
      </c>
      <c r="R45" s="109">
        <v>7.3849</v>
      </c>
      <c r="T45" s="111" t="s">
        <v>280</v>
      </c>
      <c r="U45" s="111" t="s">
        <v>501</v>
      </c>
      <c r="Z45" s="107" t="s">
        <v>158</v>
      </c>
      <c r="AA45" s="107" t="s">
        <v>471</v>
      </c>
      <c r="AC45" s="107">
        <v>1.3937999999999999</v>
      </c>
      <c r="AD45" s="107">
        <v>1.4360999999999999</v>
      </c>
      <c r="AE45" s="109">
        <v>1.4796</v>
      </c>
      <c r="AF45" s="109">
        <v>1.5244</v>
      </c>
      <c r="AG45" s="109">
        <v>1.6415999999999999</v>
      </c>
      <c r="AH45" s="109">
        <v>1.7678</v>
      </c>
      <c r="AI45" s="109">
        <v>1.9318</v>
      </c>
      <c r="AJ45" s="109">
        <v>2.1109</v>
      </c>
      <c r="AK45" s="109">
        <v>2.3066</v>
      </c>
      <c r="AL45" s="109">
        <v>2.5205000000000002</v>
      </c>
      <c r="AM45" s="109"/>
      <c r="AN45" s="109"/>
    </row>
    <row r="46" spans="2:40">
      <c r="B46" s="107" t="s">
        <v>280</v>
      </c>
      <c r="C46" s="107" t="s">
        <v>502</v>
      </c>
      <c r="F46" s="107" t="s">
        <v>158</v>
      </c>
      <c r="G46" s="107" t="s">
        <v>472</v>
      </c>
      <c r="I46" s="109">
        <v>4.0376000000000003</v>
      </c>
      <c r="J46" s="109">
        <f>I46</f>
        <v>4.0376000000000003</v>
      </c>
      <c r="K46" s="109">
        <f t="shared" ref="K46:R46" si="22">J46</f>
        <v>4.0376000000000003</v>
      </c>
      <c r="L46" s="109">
        <f t="shared" si="22"/>
        <v>4.0376000000000003</v>
      </c>
      <c r="M46" s="109">
        <f t="shared" si="22"/>
        <v>4.0376000000000003</v>
      </c>
      <c r="N46" s="109">
        <f t="shared" si="22"/>
        <v>4.0376000000000003</v>
      </c>
      <c r="O46" s="109">
        <f t="shared" si="22"/>
        <v>4.0376000000000003</v>
      </c>
      <c r="P46" s="109">
        <f t="shared" si="22"/>
        <v>4.0376000000000003</v>
      </c>
      <c r="Q46" s="109">
        <f t="shared" si="22"/>
        <v>4.0376000000000003</v>
      </c>
      <c r="R46" s="109">
        <f t="shared" si="22"/>
        <v>4.0376000000000003</v>
      </c>
      <c r="T46" s="111" t="s">
        <v>280</v>
      </c>
      <c r="U46" s="111" t="s">
        <v>502</v>
      </c>
      <c r="Z46" s="107" t="s">
        <v>158</v>
      </c>
      <c r="AA46" s="107" t="s">
        <v>472</v>
      </c>
      <c r="AC46" s="107">
        <v>1.3781000000000001</v>
      </c>
      <c r="AD46" s="107">
        <f>AC46</f>
        <v>1.3781000000000001</v>
      </c>
      <c r="AE46" s="107">
        <f t="shared" ref="AE46:AL46" si="23">AD46</f>
        <v>1.3781000000000001</v>
      </c>
      <c r="AF46" s="107">
        <f t="shared" si="23"/>
        <v>1.3781000000000001</v>
      </c>
      <c r="AG46" s="107">
        <f t="shared" si="23"/>
        <v>1.3781000000000001</v>
      </c>
      <c r="AH46" s="107">
        <f t="shared" si="23"/>
        <v>1.3781000000000001</v>
      </c>
      <c r="AI46" s="107">
        <f t="shared" si="23"/>
        <v>1.3781000000000001</v>
      </c>
      <c r="AJ46" s="107">
        <f t="shared" si="23"/>
        <v>1.3781000000000001</v>
      </c>
      <c r="AK46" s="107">
        <f t="shared" si="23"/>
        <v>1.3781000000000001</v>
      </c>
      <c r="AL46" s="107">
        <f t="shared" si="23"/>
        <v>1.3781000000000001</v>
      </c>
      <c r="AM46" s="109"/>
      <c r="AN46" s="109"/>
    </row>
    <row r="47" spans="2:40">
      <c r="B47" s="107" t="s">
        <v>280</v>
      </c>
      <c r="C47" s="107" t="s">
        <v>503</v>
      </c>
      <c r="F47" s="107" t="s">
        <v>158</v>
      </c>
      <c r="G47" s="107" t="s">
        <v>473</v>
      </c>
      <c r="I47" s="109">
        <v>2.6537999999999999</v>
      </c>
      <c r="J47" s="109">
        <f>I47</f>
        <v>2.6537999999999999</v>
      </c>
      <c r="K47" s="109">
        <f t="shared" ref="K47:R47" si="24">J47</f>
        <v>2.6537999999999999</v>
      </c>
      <c r="L47" s="109">
        <f t="shared" si="24"/>
        <v>2.6537999999999999</v>
      </c>
      <c r="M47" s="109">
        <f t="shared" si="24"/>
        <v>2.6537999999999999</v>
      </c>
      <c r="N47" s="109">
        <f t="shared" si="24"/>
        <v>2.6537999999999999</v>
      </c>
      <c r="O47" s="109">
        <f t="shared" si="24"/>
        <v>2.6537999999999999</v>
      </c>
      <c r="P47" s="109">
        <f t="shared" si="24"/>
        <v>2.6537999999999999</v>
      </c>
      <c r="Q47" s="109">
        <f t="shared" si="24"/>
        <v>2.6537999999999999</v>
      </c>
      <c r="R47" s="109">
        <f t="shared" si="24"/>
        <v>2.6537999999999999</v>
      </c>
      <c r="T47" s="111" t="s">
        <v>280</v>
      </c>
      <c r="U47" s="111" t="s">
        <v>503</v>
      </c>
      <c r="Z47" s="107" t="s">
        <v>158</v>
      </c>
      <c r="AA47" s="107" t="s">
        <v>473</v>
      </c>
      <c r="AC47" s="107">
        <v>0.90580000000000005</v>
      </c>
      <c r="AD47" s="107">
        <f>AC47</f>
        <v>0.90580000000000005</v>
      </c>
      <c r="AE47" s="107">
        <f t="shared" ref="AE47:AL47" si="25">AD47</f>
        <v>0.90580000000000005</v>
      </c>
      <c r="AF47" s="107">
        <f t="shared" si="25"/>
        <v>0.90580000000000005</v>
      </c>
      <c r="AG47" s="107">
        <f t="shared" si="25"/>
        <v>0.90580000000000005</v>
      </c>
      <c r="AH47" s="107">
        <f t="shared" si="25"/>
        <v>0.90580000000000005</v>
      </c>
      <c r="AI47" s="107">
        <f t="shared" si="25"/>
        <v>0.90580000000000005</v>
      </c>
      <c r="AJ47" s="107">
        <f t="shared" si="25"/>
        <v>0.90580000000000005</v>
      </c>
      <c r="AK47" s="107">
        <f t="shared" si="25"/>
        <v>0.90580000000000005</v>
      </c>
      <c r="AL47" s="107">
        <f t="shared" si="25"/>
        <v>0.90580000000000005</v>
      </c>
      <c r="AM47" s="109"/>
      <c r="AN47" s="109"/>
    </row>
    <row r="48" spans="2:40">
      <c r="B48" s="107" t="s">
        <v>280</v>
      </c>
      <c r="C48" s="107" t="s">
        <v>504</v>
      </c>
      <c r="F48" s="107" t="s">
        <v>158</v>
      </c>
      <c r="G48" s="107" t="s">
        <v>474</v>
      </c>
      <c r="I48" s="109">
        <v>1.0025999999999999</v>
      </c>
      <c r="J48" s="109">
        <f>I48</f>
        <v>1.0025999999999999</v>
      </c>
      <c r="K48" s="109">
        <f t="shared" ref="K48:R48" si="26">J48</f>
        <v>1.0025999999999999</v>
      </c>
      <c r="L48" s="109">
        <f t="shared" si="26"/>
        <v>1.0025999999999999</v>
      </c>
      <c r="M48" s="109">
        <f t="shared" si="26"/>
        <v>1.0025999999999999</v>
      </c>
      <c r="N48" s="109">
        <f t="shared" si="26"/>
        <v>1.0025999999999999</v>
      </c>
      <c r="O48" s="109">
        <f t="shared" si="26"/>
        <v>1.0025999999999999</v>
      </c>
      <c r="P48" s="109">
        <f t="shared" si="26"/>
        <v>1.0025999999999999</v>
      </c>
      <c r="Q48" s="109">
        <f t="shared" si="26"/>
        <v>1.0025999999999999</v>
      </c>
      <c r="R48" s="109">
        <f t="shared" si="26"/>
        <v>1.0025999999999999</v>
      </c>
      <c r="T48" s="111" t="s">
        <v>280</v>
      </c>
      <c r="U48" s="111" t="s">
        <v>504</v>
      </c>
      <c r="Z48" s="107" t="s">
        <v>158</v>
      </c>
      <c r="AA48" s="107" t="s">
        <v>474</v>
      </c>
      <c r="AC48" s="107">
        <v>0.3422</v>
      </c>
      <c r="AD48" s="107">
        <f>AC48</f>
        <v>0.3422</v>
      </c>
      <c r="AE48" s="107">
        <f t="shared" ref="AE48:AL48" si="27">AD48</f>
        <v>0.3422</v>
      </c>
      <c r="AF48" s="107">
        <f t="shared" si="27"/>
        <v>0.3422</v>
      </c>
      <c r="AG48" s="107">
        <f t="shared" si="27"/>
        <v>0.3422</v>
      </c>
      <c r="AH48" s="107">
        <f t="shared" si="27"/>
        <v>0.3422</v>
      </c>
      <c r="AI48" s="107">
        <f t="shared" si="27"/>
        <v>0.3422</v>
      </c>
      <c r="AJ48" s="107">
        <f t="shared" si="27"/>
        <v>0.3422</v>
      </c>
      <c r="AK48" s="107">
        <f t="shared" si="27"/>
        <v>0.3422</v>
      </c>
      <c r="AL48" s="107">
        <f t="shared" si="27"/>
        <v>0.3422</v>
      </c>
      <c r="AM48" s="109"/>
      <c r="AN48" s="109"/>
    </row>
    <row r="49" spans="2:40">
      <c r="B49" s="107" t="s">
        <v>280</v>
      </c>
      <c r="C49" s="107" t="s">
        <v>505</v>
      </c>
      <c r="F49" s="107" t="s">
        <v>158</v>
      </c>
      <c r="G49" s="107" t="s">
        <v>475</v>
      </c>
      <c r="I49" s="109">
        <v>1.0553999999999999</v>
      </c>
      <c r="J49" s="109">
        <f>I49</f>
        <v>1.0553999999999999</v>
      </c>
      <c r="K49" s="109">
        <f t="shared" ref="K49:R49" si="28">J49</f>
        <v>1.0553999999999999</v>
      </c>
      <c r="L49" s="109">
        <f t="shared" si="28"/>
        <v>1.0553999999999999</v>
      </c>
      <c r="M49" s="109">
        <f t="shared" si="28"/>
        <v>1.0553999999999999</v>
      </c>
      <c r="N49" s="109">
        <f t="shared" si="28"/>
        <v>1.0553999999999999</v>
      </c>
      <c r="O49" s="109">
        <f t="shared" si="28"/>
        <v>1.0553999999999999</v>
      </c>
      <c r="P49" s="109">
        <f t="shared" si="28"/>
        <v>1.0553999999999999</v>
      </c>
      <c r="Q49" s="109">
        <f t="shared" si="28"/>
        <v>1.0553999999999999</v>
      </c>
      <c r="R49" s="109">
        <f t="shared" si="28"/>
        <v>1.0553999999999999</v>
      </c>
      <c r="T49" s="111" t="s">
        <v>280</v>
      </c>
      <c r="U49" s="111" t="s">
        <v>505</v>
      </c>
      <c r="Z49" s="107" t="s">
        <v>158</v>
      </c>
      <c r="AA49" s="107" t="s">
        <v>475</v>
      </c>
      <c r="AC49" s="107">
        <v>0</v>
      </c>
      <c r="AD49" s="107">
        <v>0</v>
      </c>
      <c r="AE49" s="107">
        <v>0</v>
      </c>
      <c r="AF49" s="107">
        <v>0</v>
      </c>
      <c r="AG49" s="107">
        <v>0</v>
      </c>
      <c r="AH49" s="107">
        <v>0</v>
      </c>
      <c r="AI49" s="107">
        <v>0</v>
      </c>
      <c r="AJ49" s="107">
        <v>0</v>
      </c>
      <c r="AK49" s="107">
        <v>0</v>
      </c>
      <c r="AL49" s="107">
        <v>0</v>
      </c>
      <c r="AM49" s="109"/>
      <c r="AN49" s="109"/>
    </row>
    <row r="50" spans="2:40">
      <c r="B50" s="107" t="s">
        <v>280</v>
      </c>
      <c r="C50" s="107" t="s">
        <v>506</v>
      </c>
      <c r="F50" s="107" t="s">
        <v>158</v>
      </c>
      <c r="G50" s="107" t="s">
        <v>476</v>
      </c>
      <c r="I50" s="109">
        <v>5.0099999999999999E-2</v>
      </c>
      <c r="J50" s="109">
        <f>I50</f>
        <v>5.0099999999999999E-2</v>
      </c>
      <c r="K50" s="109">
        <f t="shared" ref="K50:R50" si="29">J50</f>
        <v>5.0099999999999999E-2</v>
      </c>
      <c r="L50" s="109">
        <f t="shared" si="29"/>
        <v>5.0099999999999999E-2</v>
      </c>
      <c r="M50" s="109">
        <f t="shared" si="29"/>
        <v>5.0099999999999999E-2</v>
      </c>
      <c r="N50" s="109">
        <f t="shared" si="29"/>
        <v>5.0099999999999999E-2</v>
      </c>
      <c r="O50" s="109">
        <f t="shared" si="29"/>
        <v>5.0099999999999999E-2</v>
      </c>
      <c r="P50" s="109">
        <f t="shared" si="29"/>
        <v>5.0099999999999999E-2</v>
      </c>
      <c r="Q50" s="109">
        <f t="shared" si="29"/>
        <v>5.0099999999999999E-2</v>
      </c>
      <c r="R50" s="109">
        <f t="shared" si="29"/>
        <v>5.0099999999999999E-2</v>
      </c>
      <c r="T50" s="111" t="s">
        <v>280</v>
      </c>
      <c r="U50" s="111" t="s">
        <v>506</v>
      </c>
      <c r="Z50" s="107" t="s">
        <v>158</v>
      </c>
      <c r="AA50" s="107" t="s">
        <v>476</v>
      </c>
      <c r="AC50" s="107">
        <v>1.7100000000000001E-2</v>
      </c>
      <c r="AD50" s="107">
        <f>AC50</f>
        <v>1.7100000000000001E-2</v>
      </c>
      <c r="AE50" s="109">
        <v>1.8200000000000001E-2</v>
      </c>
      <c r="AF50" s="109">
        <v>1.8700000000000001E-2</v>
      </c>
      <c r="AG50" s="109">
        <v>2.0199999999999999E-2</v>
      </c>
      <c r="AH50" s="109">
        <v>2.1700000000000001E-2</v>
      </c>
      <c r="AI50" s="109">
        <v>2.3699999999999999E-2</v>
      </c>
      <c r="AJ50" s="109">
        <v>2.5899999999999999E-2</v>
      </c>
      <c r="AK50" s="109">
        <v>2.8299999999999999E-2</v>
      </c>
      <c r="AL50" s="109">
        <v>3.09E-2</v>
      </c>
      <c r="AM50" s="109"/>
      <c r="AN50" s="109"/>
    </row>
    <row r="51" spans="2:40">
      <c r="B51" s="107" t="s">
        <v>280</v>
      </c>
      <c r="C51" s="107" t="s">
        <v>507</v>
      </c>
      <c r="F51" s="107" t="s">
        <v>158</v>
      </c>
      <c r="G51" s="107" t="s">
        <v>477</v>
      </c>
      <c r="I51" s="109">
        <v>3.9699999999999999E-2</v>
      </c>
      <c r="J51" s="109">
        <v>4.0899999999999999E-2</v>
      </c>
      <c r="K51" s="109">
        <v>4.2099999999999999E-2</v>
      </c>
      <c r="L51" s="109">
        <v>4.3400000000000001E-2</v>
      </c>
      <c r="M51" s="109">
        <v>4.6800000000000001E-2</v>
      </c>
      <c r="N51" s="109">
        <v>5.04E-2</v>
      </c>
      <c r="O51" s="109">
        <v>5.5E-2</v>
      </c>
      <c r="P51" s="109">
        <v>6.0100000000000001E-2</v>
      </c>
      <c r="Q51" s="109">
        <v>6.5699999999999995E-2</v>
      </c>
      <c r="R51" s="109">
        <v>7.1800000000000003E-2</v>
      </c>
      <c r="T51" s="111" t="s">
        <v>280</v>
      </c>
      <c r="U51" s="111" t="s">
        <v>507</v>
      </c>
      <c r="Z51" s="107" t="s">
        <v>158</v>
      </c>
      <c r="AA51" s="107" t="s">
        <v>477</v>
      </c>
      <c r="AC51" s="107">
        <v>1.3599999999999999E-2</v>
      </c>
      <c r="AD51" s="107">
        <v>1.4E-2</v>
      </c>
      <c r="AE51" s="109">
        <v>1.44E-2</v>
      </c>
      <c r="AF51" s="109">
        <v>1.4800000000000001E-2</v>
      </c>
      <c r="AG51" s="109">
        <v>1.6E-2</v>
      </c>
      <c r="AH51" s="109">
        <v>1.72E-2</v>
      </c>
      <c r="AI51" s="109">
        <v>1.8800000000000001E-2</v>
      </c>
      <c r="AJ51" s="109">
        <v>2.0500000000000001E-2</v>
      </c>
      <c r="AK51" s="109">
        <v>2.24E-2</v>
      </c>
      <c r="AL51" s="109">
        <v>2.4500000000000001E-2</v>
      </c>
      <c r="AM51" s="109"/>
      <c r="AN51" s="109"/>
    </row>
    <row r="52" spans="2:40">
      <c r="B52" s="107" t="s">
        <v>280</v>
      </c>
      <c r="C52" s="107" t="s">
        <v>508</v>
      </c>
      <c r="F52" s="107" t="s">
        <v>158</v>
      </c>
      <c r="G52" s="107" t="s">
        <v>478</v>
      </c>
      <c r="I52" s="109">
        <v>8.3000000000000001E-3</v>
      </c>
      <c r="J52" s="109">
        <f>I52</f>
        <v>8.3000000000000001E-3</v>
      </c>
      <c r="K52" s="109">
        <f t="shared" ref="K52:R52" si="30">J52</f>
        <v>8.3000000000000001E-3</v>
      </c>
      <c r="L52" s="109">
        <f t="shared" si="30"/>
        <v>8.3000000000000001E-3</v>
      </c>
      <c r="M52" s="109">
        <f t="shared" si="30"/>
        <v>8.3000000000000001E-3</v>
      </c>
      <c r="N52" s="109">
        <f t="shared" si="30"/>
        <v>8.3000000000000001E-3</v>
      </c>
      <c r="O52" s="109">
        <f t="shared" si="30"/>
        <v>8.3000000000000001E-3</v>
      </c>
      <c r="P52" s="109">
        <f t="shared" si="30"/>
        <v>8.3000000000000001E-3</v>
      </c>
      <c r="Q52" s="109">
        <f t="shared" si="30"/>
        <v>8.3000000000000001E-3</v>
      </c>
      <c r="R52" s="109">
        <f t="shared" si="30"/>
        <v>8.3000000000000001E-3</v>
      </c>
      <c r="T52" s="111" t="s">
        <v>280</v>
      </c>
      <c r="U52" s="111" t="s">
        <v>508</v>
      </c>
      <c r="Z52" s="107" t="s">
        <v>158</v>
      </c>
      <c r="AA52" s="107" t="s">
        <v>478</v>
      </c>
      <c r="AC52" s="107">
        <v>2.8E-3</v>
      </c>
      <c r="AD52" s="107">
        <f>AC52</f>
        <v>2.8E-3</v>
      </c>
      <c r="AE52" s="107">
        <f t="shared" ref="AE52:AL52" si="31">AD52</f>
        <v>2.8E-3</v>
      </c>
      <c r="AF52" s="107">
        <f t="shared" si="31"/>
        <v>2.8E-3</v>
      </c>
      <c r="AG52" s="107">
        <f t="shared" si="31"/>
        <v>2.8E-3</v>
      </c>
      <c r="AH52" s="107">
        <f t="shared" si="31"/>
        <v>2.8E-3</v>
      </c>
      <c r="AI52" s="107">
        <f t="shared" si="31"/>
        <v>2.8E-3</v>
      </c>
      <c r="AJ52" s="107">
        <f t="shared" si="31"/>
        <v>2.8E-3</v>
      </c>
      <c r="AK52" s="107">
        <f t="shared" si="31"/>
        <v>2.8E-3</v>
      </c>
      <c r="AL52" s="107">
        <f t="shared" si="31"/>
        <v>2.8E-3</v>
      </c>
      <c r="AM52" s="109"/>
      <c r="AN52" s="109"/>
    </row>
    <row r="53" spans="2:40">
      <c r="B53" s="107" t="s">
        <v>430</v>
      </c>
      <c r="C53" s="107" t="s">
        <v>496</v>
      </c>
      <c r="F53" s="107" t="s">
        <v>158</v>
      </c>
      <c r="G53" s="107" t="s">
        <v>479</v>
      </c>
      <c r="I53" s="109">
        <v>1.2526000000000002</v>
      </c>
      <c r="J53" s="109">
        <v>0.89956004292387337</v>
      </c>
      <c r="K53" s="109">
        <v>0.64604071876446589</v>
      </c>
      <c r="L53" s="109">
        <v>0.4639727812144932</v>
      </c>
      <c r="M53" s="109">
        <v>0.4639727812144932</v>
      </c>
      <c r="N53" s="109">
        <v>0.4639727812144932</v>
      </c>
      <c r="O53" s="109">
        <v>0.4639727812144932</v>
      </c>
      <c r="P53" s="109">
        <v>0.4639727812144932</v>
      </c>
      <c r="Q53" s="109">
        <v>0.4639727812144932</v>
      </c>
      <c r="R53" s="109">
        <v>0.4639727812144932</v>
      </c>
      <c r="T53" s="111" t="s">
        <v>430</v>
      </c>
      <c r="U53" s="111" t="s">
        <v>496</v>
      </c>
      <c r="Z53" s="107" t="s">
        <v>158</v>
      </c>
      <c r="AA53" s="107" t="s">
        <v>479</v>
      </c>
      <c r="AC53" s="107">
        <v>0</v>
      </c>
      <c r="AD53" s="107">
        <v>0</v>
      </c>
      <c r="AE53" s="109">
        <v>0</v>
      </c>
      <c r="AF53" s="109">
        <v>0</v>
      </c>
      <c r="AG53" s="109">
        <v>0</v>
      </c>
      <c r="AH53" s="109">
        <v>0</v>
      </c>
      <c r="AI53" s="109">
        <v>0</v>
      </c>
      <c r="AJ53" s="109">
        <v>0</v>
      </c>
      <c r="AK53" s="109">
        <v>0</v>
      </c>
      <c r="AL53" s="109">
        <v>0</v>
      </c>
      <c r="AM53" s="109"/>
      <c r="AN53" s="109"/>
    </row>
    <row r="54" spans="2:40">
      <c r="B54" s="107" t="s">
        <v>430</v>
      </c>
      <c r="C54" s="107" t="s">
        <v>403</v>
      </c>
      <c r="F54" s="107" t="s">
        <v>158</v>
      </c>
      <c r="G54" s="107" t="s">
        <v>431</v>
      </c>
      <c r="I54" s="109">
        <v>1.1516999999999999</v>
      </c>
      <c r="J54" s="109">
        <v>0.82709999999999995</v>
      </c>
      <c r="K54" s="109">
        <v>0.59399999999999997</v>
      </c>
      <c r="L54" s="109">
        <v>0.42659999999999998</v>
      </c>
      <c r="M54" s="109">
        <v>0.42659999999999998</v>
      </c>
      <c r="N54" s="109">
        <v>0.42659999999999998</v>
      </c>
      <c r="O54" s="109">
        <v>0.42659999999999998</v>
      </c>
      <c r="P54" s="109">
        <v>0.42659999999999998</v>
      </c>
      <c r="Q54" s="109">
        <v>0.42659999999999998</v>
      </c>
      <c r="R54" s="109">
        <v>0.42659999999999998</v>
      </c>
      <c r="T54" s="111" t="s">
        <v>430</v>
      </c>
      <c r="U54" s="111" t="s">
        <v>403</v>
      </c>
      <c r="Z54" s="107" t="s">
        <v>158</v>
      </c>
      <c r="AA54" s="107" t="s">
        <v>431</v>
      </c>
      <c r="AC54" s="107">
        <v>0</v>
      </c>
      <c r="AD54" s="107">
        <v>0</v>
      </c>
      <c r="AE54" s="109">
        <v>0</v>
      </c>
      <c r="AF54" s="109">
        <v>0</v>
      </c>
      <c r="AG54" s="109">
        <v>0</v>
      </c>
      <c r="AH54" s="109">
        <v>0</v>
      </c>
      <c r="AI54" s="109">
        <v>0</v>
      </c>
      <c r="AJ54" s="109">
        <v>0</v>
      </c>
      <c r="AK54" s="109">
        <v>0</v>
      </c>
      <c r="AL54" s="109">
        <v>0</v>
      </c>
      <c r="AM54" s="109"/>
      <c r="AN54" s="109"/>
    </row>
    <row r="55" spans="2:40">
      <c r="B55" s="107" t="s">
        <v>430</v>
      </c>
      <c r="C55" s="107" t="s">
        <v>500</v>
      </c>
      <c r="F55" s="107" t="s">
        <v>158</v>
      </c>
      <c r="G55" s="107" t="s">
        <v>514</v>
      </c>
      <c r="I55" s="109">
        <v>1.5106999999999999</v>
      </c>
      <c r="J55" s="109">
        <v>1.085</v>
      </c>
      <c r="K55" s="109">
        <v>0.7792</v>
      </c>
      <c r="L55" s="109">
        <v>0.55959999999999999</v>
      </c>
      <c r="M55" s="109">
        <v>0.55959999999999999</v>
      </c>
      <c r="N55" s="109">
        <v>0.55959999999999999</v>
      </c>
      <c r="O55" s="109">
        <v>0.55959999999999999</v>
      </c>
      <c r="P55" s="109">
        <v>0.55959999999999999</v>
      </c>
      <c r="Q55" s="109">
        <v>0.55959999999999999</v>
      </c>
      <c r="R55" s="109">
        <v>0.55959999999999999</v>
      </c>
      <c r="T55" s="111" t="s">
        <v>430</v>
      </c>
      <c r="U55" s="111" t="s">
        <v>500</v>
      </c>
      <c r="Z55" s="107" t="s">
        <v>158</v>
      </c>
      <c r="AA55" s="107" t="s">
        <v>514</v>
      </c>
      <c r="AC55" s="107">
        <v>0</v>
      </c>
      <c r="AD55" s="107">
        <v>0</v>
      </c>
      <c r="AE55" s="109">
        <v>0</v>
      </c>
      <c r="AF55" s="109">
        <v>0</v>
      </c>
      <c r="AG55" s="109">
        <v>0</v>
      </c>
      <c r="AH55" s="109">
        <v>0</v>
      </c>
      <c r="AI55" s="109">
        <v>0</v>
      </c>
      <c r="AJ55" s="109">
        <v>0</v>
      </c>
      <c r="AK55" s="109">
        <v>0</v>
      </c>
      <c r="AL55" s="109">
        <v>0</v>
      </c>
      <c r="AM55" s="109"/>
      <c r="AN55" s="109"/>
    </row>
    <row r="56" spans="2:40">
      <c r="B56" s="107" t="s">
        <v>430</v>
      </c>
      <c r="C56" s="107" t="s">
        <v>405</v>
      </c>
      <c r="F56" s="107" t="s">
        <v>158</v>
      </c>
      <c r="G56" s="107" t="s">
        <v>432</v>
      </c>
      <c r="I56" s="109">
        <v>0.50870000000000004</v>
      </c>
      <c r="J56" s="109">
        <v>0.36530000000000001</v>
      </c>
      <c r="K56" s="109">
        <v>0.26240000000000002</v>
      </c>
      <c r="L56" s="109">
        <v>0.18840000000000001</v>
      </c>
      <c r="M56" s="109">
        <v>0.18840000000000001</v>
      </c>
      <c r="N56" s="109">
        <v>0.18840000000000001</v>
      </c>
      <c r="O56" s="109">
        <v>0.18840000000000001</v>
      </c>
      <c r="P56" s="109">
        <v>0.18840000000000001</v>
      </c>
      <c r="Q56" s="109">
        <v>0.18840000000000001</v>
      </c>
      <c r="R56" s="109">
        <v>0.18840000000000001</v>
      </c>
      <c r="T56" s="111" t="s">
        <v>430</v>
      </c>
      <c r="U56" s="111" t="s">
        <v>405</v>
      </c>
      <c r="Z56" s="107" t="s">
        <v>158</v>
      </c>
      <c r="AA56" s="107" t="s">
        <v>432</v>
      </c>
      <c r="AC56" s="107">
        <v>0</v>
      </c>
      <c r="AD56" s="107">
        <v>0</v>
      </c>
      <c r="AE56" s="109">
        <v>0</v>
      </c>
      <c r="AF56" s="109">
        <v>0</v>
      </c>
      <c r="AG56" s="109">
        <v>0</v>
      </c>
      <c r="AH56" s="109">
        <v>0</v>
      </c>
      <c r="AI56" s="109">
        <v>0</v>
      </c>
      <c r="AJ56" s="109">
        <v>0</v>
      </c>
      <c r="AK56" s="109">
        <v>0</v>
      </c>
      <c r="AL56" s="109">
        <v>0</v>
      </c>
      <c r="AM56" s="109"/>
      <c r="AN56" s="109"/>
    </row>
    <row r="57" spans="2:40">
      <c r="B57" s="107" t="s">
        <v>430</v>
      </c>
      <c r="C57" s="107" t="s">
        <v>399</v>
      </c>
      <c r="F57" s="107" t="s">
        <v>158</v>
      </c>
      <c r="G57" s="107" t="s">
        <v>480</v>
      </c>
      <c r="I57" s="109">
        <v>0.3352</v>
      </c>
      <c r="J57" s="109">
        <v>0.2407</v>
      </c>
      <c r="K57" s="109">
        <v>0.1729</v>
      </c>
      <c r="L57" s="109">
        <v>0.1241</v>
      </c>
      <c r="M57" s="109">
        <v>0.1241</v>
      </c>
      <c r="N57" s="109">
        <v>0.1241</v>
      </c>
      <c r="O57" s="109">
        <v>0.1241</v>
      </c>
      <c r="P57" s="109">
        <v>0.1241</v>
      </c>
      <c r="Q57" s="109">
        <v>0.1241</v>
      </c>
      <c r="R57" s="109">
        <v>0.1241</v>
      </c>
      <c r="T57" s="111" t="s">
        <v>430</v>
      </c>
      <c r="U57" s="111" t="s">
        <v>399</v>
      </c>
      <c r="Z57" s="107" t="s">
        <v>158</v>
      </c>
      <c r="AA57" s="107" t="s">
        <v>480</v>
      </c>
      <c r="AC57" s="107">
        <v>0</v>
      </c>
      <c r="AD57" s="107">
        <v>0</v>
      </c>
      <c r="AE57" s="109">
        <v>0</v>
      </c>
      <c r="AF57" s="109">
        <v>0</v>
      </c>
      <c r="AG57" s="109">
        <v>0</v>
      </c>
      <c r="AH57" s="109">
        <v>0</v>
      </c>
      <c r="AI57" s="109">
        <v>0</v>
      </c>
      <c r="AJ57" s="109">
        <v>0</v>
      </c>
      <c r="AK57" s="109">
        <v>0</v>
      </c>
      <c r="AL57" s="109">
        <v>0</v>
      </c>
      <c r="AM57" s="109"/>
      <c r="AN57" s="109"/>
    </row>
    <row r="58" spans="2:40">
      <c r="B58" s="107" t="s">
        <v>433</v>
      </c>
      <c r="C58" s="107" t="s">
        <v>399</v>
      </c>
      <c r="F58" s="107" t="s">
        <v>158</v>
      </c>
      <c r="G58" s="107" t="s">
        <v>435</v>
      </c>
      <c r="I58" s="109">
        <v>2.3136000000000001</v>
      </c>
      <c r="J58" s="109">
        <v>2.3136000000000001</v>
      </c>
      <c r="K58" s="109">
        <v>0</v>
      </c>
      <c r="L58" s="109">
        <v>0</v>
      </c>
      <c r="M58" s="109">
        <v>0</v>
      </c>
      <c r="N58" s="109">
        <v>0</v>
      </c>
      <c r="O58" s="109">
        <v>0</v>
      </c>
      <c r="P58" s="109">
        <v>0</v>
      </c>
      <c r="Q58" s="109">
        <v>0</v>
      </c>
      <c r="R58" s="109">
        <v>0</v>
      </c>
      <c r="T58" s="111" t="s">
        <v>433</v>
      </c>
      <c r="U58" s="111" t="s">
        <v>399</v>
      </c>
      <c r="Z58" s="107" t="s">
        <v>158</v>
      </c>
      <c r="AA58" s="107" t="s">
        <v>435</v>
      </c>
      <c r="AC58" s="107">
        <v>0</v>
      </c>
      <c r="AD58" s="107">
        <v>0</v>
      </c>
      <c r="AE58" s="109">
        <v>0</v>
      </c>
      <c r="AF58" s="109">
        <v>0</v>
      </c>
      <c r="AG58" s="109">
        <v>0</v>
      </c>
      <c r="AH58" s="109">
        <v>0</v>
      </c>
      <c r="AI58" s="109">
        <v>0</v>
      </c>
      <c r="AJ58" s="109">
        <v>0</v>
      </c>
      <c r="AK58" s="109">
        <v>0</v>
      </c>
      <c r="AL58" s="109">
        <v>0</v>
      </c>
      <c r="AM58" s="109"/>
      <c r="AN58" s="109"/>
    </row>
    <row r="59" spans="2:40">
      <c r="B59" s="107" t="s">
        <v>433</v>
      </c>
      <c r="C59" s="107" t="s">
        <v>403</v>
      </c>
      <c r="F59" s="107" t="s">
        <v>158</v>
      </c>
      <c r="G59" s="107" t="s">
        <v>434</v>
      </c>
      <c r="I59" s="109">
        <v>0.626</v>
      </c>
      <c r="J59" s="109">
        <v>0.626</v>
      </c>
      <c r="K59" s="109">
        <v>0</v>
      </c>
      <c r="L59" s="109">
        <v>0</v>
      </c>
      <c r="M59" s="109">
        <v>0</v>
      </c>
      <c r="N59" s="109">
        <v>0</v>
      </c>
      <c r="O59" s="109">
        <v>0</v>
      </c>
      <c r="P59" s="109">
        <v>0</v>
      </c>
      <c r="Q59" s="109">
        <v>0</v>
      </c>
      <c r="R59" s="109">
        <v>0</v>
      </c>
      <c r="T59" s="111" t="s">
        <v>433</v>
      </c>
      <c r="U59" s="111" t="s">
        <v>403</v>
      </c>
      <c r="Z59" s="107" t="s">
        <v>158</v>
      </c>
      <c r="AA59" s="107" t="s">
        <v>434</v>
      </c>
      <c r="AC59" s="107">
        <v>0</v>
      </c>
      <c r="AD59" s="107">
        <v>0</v>
      </c>
      <c r="AE59" s="109">
        <v>0</v>
      </c>
      <c r="AF59" s="109">
        <v>0</v>
      </c>
      <c r="AG59" s="109">
        <v>0</v>
      </c>
      <c r="AH59" s="109">
        <v>0</v>
      </c>
      <c r="AI59" s="109">
        <v>0</v>
      </c>
      <c r="AJ59" s="109">
        <v>0</v>
      </c>
      <c r="AK59" s="109">
        <v>0</v>
      </c>
      <c r="AL59" s="109">
        <v>0</v>
      </c>
      <c r="AM59" s="109"/>
      <c r="AN59" s="109"/>
    </row>
    <row r="60" spans="2:40">
      <c r="B60" s="107" t="s">
        <v>433</v>
      </c>
      <c r="C60" s="107" t="s">
        <v>496</v>
      </c>
      <c r="F60" s="107" t="s">
        <v>158</v>
      </c>
      <c r="G60" s="107" t="s">
        <v>481</v>
      </c>
      <c r="I60" s="109">
        <v>0.41760000000000003</v>
      </c>
      <c r="J60" s="109">
        <v>0.41760000000000003</v>
      </c>
      <c r="K60" s="109">
        <v>0</v>
      </c>
      <c r="L60" s="109">
        <v>0</v>
      </c>
      <c r="M60" s="109">
        <v>0</v>
      </c>
      <c r="N60" s="109">
        <v>0</v>
      </c>
      <c r="O60" s="109">
        <v>0</v>
      </c>
      <c r="P60" s="109">
        <v>0</v>
      </c>
      <c r="Q60" s="109">
        <v>0</v>
      </c>
      <c r="R60" s="109">
        <v>0</v>
      </c>
      <c r="T60" s="111" t="s">
        <v>433</v>
      </c>
      <c r="U60" s="111" t="s">
        <v>496</v>
      </c>
      <c r="Z60" s="107" t="s">
        <v>158</v>
      </c>
      <c r="AA60" s="107" t="s">
        <v>481</v>
      </c>
      <c r="AC60" s="107">
        <v>0</v>
      </c>
      <c r="AD60" s="107">
        <v>0</v>
      </c>
      <c r="AE60" s="109">
        <v>0</v>
      </c>
      <c r="AF60" s="109">
        <v>0</v>
      </c>
      <c r="AG60" s="109">
        <v>0</v>
      </c>
      <c r="AH60" s="109">
        <v>0</v>
      </c>
      <c r="AI60" s="109">
        <v>0</v>
      </c>
      <c r="AJ60" s="109">
        <v>0</v>
      </c>
      <c r="AK60" s="109">
        <v>0</v>
      </c>
      <c r="AL60" s="109">
        <v>0</v>
      </c>
      <c r="AM60" s="109"/>
      <c r="AN60" s="109"/>
    </row>
    <row r="61" spans="2:40">
      <c r="B61" s="107" t="s">
        <v>436</v>
      </c>
      <c r="C61" s="107" t="s">
        <v>509</v>
      </c>
      <c r="F61" s="107" t="s">
        <v>158</v>
      </c>
      <c r="G61" s="107" t="s">
        <v>437</v>
      </c>
      <c r="I61" s="109">
        <v>3.9925999999999999</v>
      </c>
      <c r="J61" s="109">
        <v>3.9925999999999999</v>
      </c>
      <c r="K61" s="109">
        <v>3.9925999999999999</v>
      </c>
      <c r="L61" s="109">
        <v>0</v>
      </c>
      <c r="M61" s="109">
        <v>0</v>
      </c>
      <c r="N61" s="109">
        <v>0</v>
      </c>
      <c r="O61" s="109">
        <v>0</v>
      </c>
      <c r="P61" s="109">
        <v>0</v>
      </c>
      <c r="Q61" s="109">
        <v>0</v>
      </c>
      <c r="R61" s="109">
        <v>0</v>
      </c>
      <c r="T61" s="111" t="s">
        <v>436</v>
      </c>
      <c r="U61" s="111" t="s">
        <v>509</v>
      </c>
      <c r="Z61" s="107" t="s">
        <v>158</v>
      </c>
      <c r="AA61" s="107" t="s">
        <v>437</v>
      </c>
      <c r="AC61" s="107">
        <v>0</v>
      </c>
      <c r="AD61" s="107">
        <v>0</v>
      </c>
      <c r="AE61" s="109">
        <v>0</v>
      </c>
      <c r="AF61" s="109">
        <v>0</v>
      </c>
      <c r="AG61" s="109">
        <v>0</v>
      </c>
      <c r="AH61" s="109">
        <v>0</v>
      </c>
      <c r="AI61" s="109">
        <v>0</v>
      </c>
      <c r="AJ61" s="109">
        <v>0</v>
      </c>
      <c r="AK61" s="109">
        <v>0</v>
      </c>
      <c r="AL61" s="109">
        <v>0</v>
      </c>
      <c r="AM61" s="109"/>
      <c r="AN61" s="109"/>
    </row>
    <row r="62" spans="2:40">
      <c r="B62" s="107" t="s">
        <v>710</v>
      </c>
      <c r="C62" s="107" t="s">
        <v>711</v>
      </c>
      <c r="F62" s="107" t="s">
        <v>158</v>
      </c>
      <c r="G62" s="107" t="s">
        <v>712</v>
      </c>
      <c r="I62" s="109">
        <v>3.5</v>
      </c>
      <c r="J62" s="109">
        <v>3.5</v>
      </c>
      <c r="K62" s="109">
        <v>3.5</v>
      </c>
      <c r="L62" s="109">
        <v>0</v>
      </c>
      <c r="M62" s="109">
        <v>0</v>
      </c>
      <c r="N62" s="109">
        <v>0</v>
      </c>
      <c r="O62" s="109">
        <v>0</v>
      </c>
      <c r="P62" s="109">
        <v>0</v>
      </c>
      <c r="Q62" s="109">
        <v>0</v>
      </c>
      <c r="R62" s="109">
        <v>0</v>
      </c>
      <c r="T62" s="107" t="s">
        <v>710</v>
      </c>
      <c r="U62" s="107" t="s">
        <v>711</v>
      </c>
      <c r="Z62" s="107" t="s">
        <v>158</v>
      </c>
      <c r="AA62" s="107" t="s">
        <v>712</v>
      </c>
      <c r="AC62" s="107">
        <v>0</v>
      </c>
      <c r="AD62" s="107">
        <v>0</v>
      </c>
      <c r="AE62" s="109">
        <v>0</v>
      </c>
      <c r="AF62" s="109">
        <v>0</v>
      </c>
      <c r="AG62" s="109">
        <v>0</v>
      </c>
      <c r="AH62" s="109">
        <v>0</v>
      </c>
      <c r="AI62" s="109">
        <v>0</v>
      </c>
      <c r="AJ62" s="109">
        <v>0</v>
      </c>
      <c r="AK62" s="109">
        <v>0</v>
      </c>
      <c r="AL62" s="109">
        <v>0</v>
      </c>
      <c r="AM62" s="109"/>
      <c r="AN62" s="109"/>
    </row>
    <row r="63" spans="2:40">
      <c r="B63" s="107" t="s">
        <v>510</v>
      </c>
      <c r="C63" s="107" t="s">
        <v>496</v>
      </c>
      <c r="F63" s="107" t="s">
        <v>158</v>
      </c>
      <c r="G63" s="107" t="s">
        <v>482</v>
      </c>
      <c r="I63" s="109">
        <v>10.895849999999999</v>
      </c>
      <c r="J63" s="109">
        <f>$I63*J87</f>
        <v>11.809730036615683</v>
      </c>
      <c r="K63" s="109">
        <f t="shared" ref="K63:R63" si="32">$I63*K87</f>
        <v>12.800297135926824</v>
      </c>
      <c r="L63" s="109">
        <f t="shared" si="32"/>
        <v>13.873916013663209</v>
      </c>
      <c r="M63" s="109">
        <f t="shared" si="32"/>
        <v>14.940704464762746</v>
      </c>
      <c r="N63" s="109">
        <f t="shared" si="32"/>
        <v>16.089458035504389</v>
      </c>
      <c r="O63" s="109">
        <f t="shared" si="32"/>
        <v>17.581440544747359</v>
      </c>
      <c r="P63" s="109">
        <f t="shared" si="32"/>
        <v>19.211661574901871</v>
      </c>
      <c r="Q63" s="109">
        <f t="shared" si="32"/>
        <v>20.993083412881028</v>
      </c>
      <c r="R63" s="109">
        <f t="shared" si="32"/>
        <v>22.939755004381063</v>
      </c>
      <c r="T63" s="111" t="s">
        <v>510</v>
      </c>
      <c r="U63" s="111" t="s">
        <v>496</v>
      </c>
      <c r="Z63" s="107" t="s">
        <v>158</v>
      </c>
      <c r="AA63" s="107" t="s">
        <v>482</v>
      </c>
      <c r="AC63" s="107">
        <v>3.141947</v>
      </c>
      <c r="AD63" s="107">
        <f t="shared" ref="AD63:AL67" si="33">$AC63*J87</f>
        <v>3.4054750991757907</v>
      </c>
      <c r="AE63" s="107">
        <f t="shared" si="33"/>
        <v>3.6911168183605576</v>
      </c>
      <c r="AF63" s="107">
        <f t="shared" si="33"/>
        <v>4.0007074984862196</v>
      </c>
      <c r="AG63" s="107">
        <f t="shared" si="33"/>
        <v>4.3083285444410411</v>
      </c>
      <c r="AH63" s="107">
        <f t="shared" si="33"/>
        <v>4.6395852004459419</v>
      </c>
      <c r="AI63" s="107">
        <f t="shared" si="33"/>
        <v>5.069815973535551</v>
      </c>
      <c r="AJ63" s="107">
        <f t="shared" si="33"/>
        <v>5.5399094563781821</v>
      </c>
      <c r="AK63" s="107">
        <f t="shared" si="33"/>
        <v>6.0536034774571341</v>
      </c>
      <c r="AL63" s="107">
        <f t="shared" si="33"/>
        <v>6.6149492161465204</v>
      </c>
      <c r="AM63" s="109"/>
      <c r="AN63" s="109"/>
    </row>
    <row r="64" spans="2:40">
      <c r="B64" s="107" t="s">
        <v>510</v>
      </c>
      <c r="C64" s="107" t="s">
        <v>511</v>
      </c>
      <c r="F64" s="107" t="s">
        <v>158</v>
      </c>
      <c r="G64" s="107" t="s">
        <v>483</v>
      </c>
      <c r="I64" s="110">
        <v>72.086380000000005</v>
      </c>
      <c r="J64" s="109">
        <f t="shared" ref="J64:R64" si="34">$I64*J88</f>
        <v>78.132662392077208</v>
      </c>
      <c r="K64" s="109">
        <f t="shared" si="34"/>
        <v>84.686038634644333</v>
      </c>
      <c r="L64" s="109">
        <f t="shared" si="34"/>
        <v>91.789145882694683</v>
      </c>
      <c r="M64" s="109">
        <f t="shared" si="34"/>
        <v>98.84688477009378</v>
      </c>
      <c r="N64" s="109">
        <f t="shared" si="34"/>
        <v>106.44722318153593</v>
      </c>
      <c r="O64" s="109">
        <f t="shared" si="34"/>
        <v>116.31780042931267</v>
      </c>
      <c r="P64" s="109">
        <f t="shared" si="34"/>
        <v>127.10355917296907</v>
      </c>
      <c r="Q64" s="109">
        <f t="shared" si="34"/>
        <v>138.88954612202028</v>
      </c>
      <c r="R64" s="109">
        <f t="shared" si="34"/>
        <v>151.76831880154083</v>
      </c>
      <c r="T64" s="111" t="s">
        <v>510</v>
      </c>
      <c r="U64" s="111" t="s">
        <v>511</v>
      </c>
      <c r="Z64" s="107" t="s">
        <v>158</v>
      </c>
      <c r="AA64" s="107" t="s">
        <v>483</v>
      </c>
      <c r="AC64" s="107">
        <v>22.930620000000001</v>
      </c>
      <c r="AD64" s="107">
        <f t="shared" si="33"/>
        <v>24.853937607922791</v>
      </c>
      <c r="AE64" s="107">
        <f t="shared" si="33"/>
        <v>26.938561365355675</v>
      </c>
      <c r="AF64" s="107">
        <f t="shared" si="33"/>
        <v>29.198054117305325</v>
      </c>
      <c r="AG64" s="107">
        <f t="shared" si="33"/>
        <v>31.44311522990623</v>
      </c>
      <c r="AH64" s="107">
        <f t="shared" si="33"/>
        <v>33.860776818464061</v>
      </c>
      <c r="AI64" s="107">
        <f t="shared" si="33"/>
        <v>37.000599570687356</v>
      </c>
      <c r="AJ64" s="107">
        <f t="shared" si="33"/>
        <v>40.431540827030958</v>
      </c>
      <c r="AK64" s="107">
        <f t="shared" si="33"/>
        <v>44.180653877979736</v>
      </c>
      <c r="AL64" s="107">
        <f t="shared" si="33"/>
        <v>48.277381198459231</v>
      </c>
      <c r="AM64" s="109"/>
      <c r="AN64" s="109"/>
    </row>
    <row r="65" spans="2:40">
      <c r="B65" s="107" t="s">
        <v>510</v>
      </c>
      <c r="C65" s="107" t="s">
        <v>403</v>
      </c>
      <c r="F65" s="107" t="s">
        <v>158</v>
      </c>
      <c r="G65" s="107" t="s">
        <v>438</v>
      </c>
      <c r="I65" s="109">
        <v>0.74963999999999997</v>
      </c>
      <c r="J65" s="109">
        <f t="shared" ref="J65:R65" si="35">$I65*J89</f>
        <v>0.81253358971763989</v>
      </c>
      <c r="K65" s="109">
        <f t="shared" si="35"/>
        <v>0.88066198967715825</v>
      </c>
      <c r="L65" s="109">
        <f t="shared" si="35"/>
        <v>0.9545562675842526</v>
      </c>
      <c r="M65" s="109">
        <f t="shared" si="35"/>
        <v>1.0279194777856493</v>
      </c>
      <c r="N65" s="109">
        <f t="shared" si="35"/>
        <v>1.1069726991195223</v>
      </c>
      <c r="O65" s="109">
        <f t="shared" si="35"/>
        <v>1.2096204999493978</v>
      </c>
      <c r="P65" s="109">
        <f t="shared" si="35"/>
        <v>1.3217516526667341</v>
      </c>
      <c r="Q65" s="109">
        <f t="shared" si="35"/>
        <v>1.4443524258678271</v>
      </c>
      <c r="R65" s="109">
        <f t="shared" si="35"/>
        <v>1.5782573545187732</v>
      </c>
      <c r="T65" s="111" t="s">
        <v>510</v>
      </c>
      <c r="U65" s="111" t="s">
        <v>403</v>
      </c>
      <c r="Z65" s="107" t="s">
        <v>158</v>
      </c>
      <c r="AA65" s="107" t="s">
        <v>438</v>
      </c>
      <c r="AC65" s="107">
        <v>0.23846000000000001</v>
      </c>
      <c r="AD65" s="107">
        <f t="shared" si="33"/>
        <v>0.25846641028236006</v>
      </c>
      <c r="AE65" s="107">
        <f t="shared" si="33"/>
        <v>0.28013801032284186</v>
      </c>
      <c r="AF65" s="107">
        <f t="shared" si="33"/>
        <v>0.30364373241574738</v>
      </c>
      <c r="AG65" s="107">
        <f t="shared" si="33"/>
        <v>0.32698052221435081</v>
      </c>
      <c r="AH65" s="107">
        <f t="shared" si="33"/>
        <v>0.35212730088047772</v>
      </c>
      <c r="AI65" s="107">
        <f t="shared" si="33"/>
        <v>0.38477950005060219</v>
      </c>
      <c r="AJ65" s="107">
        <f t="shared" si="33"/>
        <v>0.42044834733326586</v>
      </c>
      <c r="AK65" s="107">
        <f t="shared" si="33"/>
        <v>0.45944757413217285</v>
      </c>
      <c r="AL65" s="107">
        <f t="shared" si="33"/>
        <v>0.50204264548122657</v>
      </c>
      <c r="AM65" s="109"/>
      <c r="AN65" s="109"/>
    </row>
    <row r="66" spans="2:40">
      <c r="B66" s="107" t="s">
        <v>510</v>
      </c>
      <c r="C66" s="107" t="s">
        <v>512</v>
      </c>
      <c r="F66" s="107" t="s">
        <v>158</v>
      </c>
      <c r="G66" s="107" t="s">
        <v>484</v>
      </c>
      <c r="I66" s="109">
        <v>0.369699</v>
      </c>
      <c r="J66" s="109">
        <f t="shared" ref="J66:R66" si="36">$I66*J90</f>
        <v>0.40072852821670429</v>
      </c>
      <c r="K66" s="109">
        <f t="shared" si="36"/>
        <v>0.43433752821670429</v>
      </c>
      <c r="L66" s="109">
        <f t="shared" si="36"/>
        <v>0.4707536004514673</v>
      </c>
      <c r="M66" s="109">
        <f t="shared" si="36"/>
        <v>0.50694207223476295</v>
      </c>
      <c r="N66" s="109">
        <f t="shared" si="36"/>
        <v>0.54593761625282167</v>
      </c>
      <c r="O66" s="109">
        <f t="shared" si="36"/>
        <v>0.59654078329571103</v>
      </c>
      <c r="P66" s="109">
        <f t="shared" si="36"/>
        <v>0.65184769300225731</v>
      </c>
      <c r="Q66" s="109">
        <f t="shared" si="36"/>
        <v>0.712313546275395</v>
      </c>
      <c r="R66" s="109">
        <f t="shared" si="36"/>
        <v>0.77831767720090295</v>
      </c>
      <c r="T66" s="111" t="s">
        <v>510</v>
      </c>
      <c r="U66" s="111" t="s">
        <v>512</v>
      </c>
      <c r="Z66" s="107" t="s">
        <v>158</v>
      </c>
      <c r="AA66" s="107" t="s">
        <v>484</v>
      </c>
      <c r="AC66" s="107">
        <v>0.117601</v>
      </c>
      <c r="AD66" s="107">
        <f t="shared" si="33"/>
        <v>0.12747147178329571</v>
      </c>
      <c r="AE66" s="107">
        <f t="shared" si="33"/>
        <v>0.13816247178329571</v>
      </c>
      <c r="AF66" s="107">
        <f t="shared" si="33"/>
        <v>0.14974639954853275</v>
      </c>
      <c r="AG66" s="107">
        <f t="shared" si="33"/>
        <v>0.16125792776523701</v>
      </c>
      <c r="AH66" s="107">
        <f t="shared" si="33"/>
        <v>0.17366238374717832</v>
      </c>
      <c r="AI66" s="107">
        <f t="shared" si="33"/>
        <v>0.18975921670428894</v>
      </c>
      <c r="AJ66" s="107">
        <f t="shared" si="33"/>
        <v>0.20735230699774265</v>
      </c>
      <c r="AK66" s="107">
        <f t="shared" si="33"/>
        <v>0.22658645372460495</v>
      </c>
      <c r="AL66" s="107">
        <f t="shared" si="33"/>
        <v>0.24758232279909706</v>
      </c>
      <c r="AM66" s="109"/>
      <c r="AN66" s="109"/>
    </row>
    <row r="67" spans="2:40">
      <c r="B67" s="107" t="s">
        <v>510</v>
      </c>
      <c r="C67" s="107" t="s">
        <v>406</v>
      </c>
      <c r="F67" s="107" t="s">
        <v>158</v>
      </c>
      <c r="G67" s="107" t="s">
        <v>440</v>
      </c>
      <c r="I67" s="109">
        <v>0.23496</v>
      </c>
      <c r="J67" s="109">
        <f t="shared" ref="J67:R67" si="37">$I67*J91</f>
        <v>0.25460954472069747</v>
      </c>
      <c r="K67" s="109">
        <f t="shared" si="37"/>
        <v>0.27600402970616733</v>
      </c>
      <c r="L67" s="109">
        <f t="shared" si="37"/>
        <v>0.29914345495640943</v>
      </c>
      <c r="M67" s="109">
        <f t="shared" si="37"/>
        <v>0.32213114627058442</v>
      </c>
      <c r="N67" s="109">
        <f t="shared" si="37"/>
        <v>0.3469396448175654</v>
      </c>
      <c r="O67" s="109">
        <f t="shared" si="37"/>
        <v>0.37910723926380369</v>
      </c>
      <c r="P67" s="109">
        <f t="shared" si="37"/>
        <v>0.41423364546335173</v>
      </c>
      <c r="Q67" s="109">
        <f t="shared" si="37"/>
        <v>0.45262233128834362</v>
      </c>
      <c r="R67" s="109">
        <f t="shared" si="37"/>
        <v>0.49457676461091382</v>
      </c>
      <c r="T67" s="111" t="s">
        <v>510</v>
      </c>
      <c r="U67" s="111" t="s">
        <v>406</v>
      </c>
      <c r="Z67" s="107" t="s">
        <v>158</v>
      </c>
      <c r="AA67" s="107" t="s">
        <v>440</v>
      </c>
      <c r="AC67" s="107">
        <v>7.4740000000000001E-2</v>
      </c>
      <c r="AD67" s="107">
        <f t="shared" si="33"/>
        <v>8.0990455279302556E-2</v>
      </c>
      <c r="AE67" s="107">
        <f t="shared" si="33"/>
        <v>8.7795970293832765E-2</v>
      </c>
      <c r="AF67" s="107">
        <f t="shared" si="33"/>
        <v>9.5156545043590571E-2</v>
      </c>
      <c r="AG67" s="107">
        <f t="shared" si="33"/>
        <v>0.10246885372941557</v>
      </c>
      <c r="AH67" s="107">
        <f t="shared" si="33"/>
        <v>0.11036035518243462</v>
      </c>
      <c r="AI67" s="107">
        <f t="shared" si="33"/>
        <v>0.12059276073619632</v>
      </c>
      <c r="AJ67" s="107">
        <f t="shared" si="33"/>
        <v>0.13176635453664839</v>
      </c>
      <c r="AK67" s="107">
        <f t="shared" si="33"/>
        <v>0.14397766871165646</v>
      </c>
      <c r="AL67" s="107">
        <f t="shared" si="33"/>
        <v>0.15732323538908621</v>
      </c>
      <c r="AM67" s="109"/>
      <c r="AN67" s="109"/>
    </row>
    <row r="68" spans="2:40">
      <c r="B68" s="107" t="s">
        <v>510</v>
      </c>
      <c r="C68" s="107" t="s">
        <v>399</v>
      </c>
      <c r="F68" s="107" t="s">
        <v>158</v>
      </c>
      <c r="G68" s="107" t="s">
        <v>439</v>
      </c>
      <c r="I68" s="109">
        <v>0.21940000000000001</v>
      </c>
      <c r="J68" s="109">
        <f t="shared" ref="J68:R69" si="38">$I68*J92</f>
        <v>0.23780000000000001</v>
      </c>
      <c r="K68" s="109">
        <f t="shared" si="38"/>
        <v>0.25769999999999998</v>
      </c>
      <c r="L68" s="109">
        <f t="shared" si="38"/>
        <v>0.27929999999999999</v>
      </c>
      <c r="M68" s="109">
        <f t="shared" si="38"/>
        <v>0.30080000000000001</v>
      </c>
      <c r="N68" s="109">
        <f t="shared" si="38"/>
        <v>0.32390000000000002</v>
      </c>
      <c r="O68" s="109">
        <f t="shared" si="38"/>
        <v>0.35399999999999998</v>
      </c>
      <c r="P68" s="109">
        <f t="shared" si="38"/>
        <v>0.38679999999999998</v>
      </c>
      <c r="Q68" s="109">
        <f t="shared" si="38"/>
        <v>0.42270000000000002</v>
      </c>
      <c r="R68" s="109">
        <f t="shared" si="38"/>
        <v>0.46179999999999999</v>
      </c>
      <c r="T68" s="111" t="s">
        <v>510</v>
      </c>
      <c r="U68" s="111" t="s">
        <v>399</v>
      </c>
      <c r="Z68" s="107" t="s">
        <v>158</v>
      </c>
      <c r="AA68" s="107" t="s">
        <v>439</v>
      </c>
      <c r="AC68" s="107">
        <v>6.3266580560488644E-2</v>
      </c>
      <c r="AD68" s="107">
        <v>6.8572437818068363E-2</v>
      </c>
      <c r="AE68" s="107">
        <v>7.4310837786863829E-2</v>
      </c>
      <c r="AF68" s="107">
        <v>8.0539452828370453E-2</v>
      </c>
      <c r="AG68" s="107">
        <v>8.6739231689129365E-2</v>
      </c>
      <c r="AH68" s="107">
        <v>9.3400389441851736E-2</v>
      </c>
      <c r="AI68" s="107">
        <v>0.10208007984691421</v>
      </c>
      <c r="AJ68" s="107">
        <v>0.11153834713216502</v>
      </c>
      <c r="AK68" s="107">
        <v>0.12189053602059503</v>
      </c>
      <c r="AL68" s="107">
        <v>0.13316548269295192</v>
      </c>
      <c r="AM68" s="109"/>
      <c r="AN68" s="109"/>
    </row>
    <row r="69" spans="2:40">
      <c r="B69" s="107" t="s">
        <v>510</v>
      </c>
      <c r="C69" s="107" t="s">
        <v>497</v>
      </c>
      <c r="F69" s="107" t="s">
        <v>158</v>
      </c>
      <c r="G69" s="107" t="s">
        <v>485</v>
      </c>
      <c r="I69" s="109">
        <v>0.187088</v>
      </c>
      <c r="J69" s="109">
        <f>$I69*J93</f>
        <v>0.20279246715328467</v>
      </c>
      <c r="K69" s="109">
        <f t="shared" si="38"/>
        <v>0.21978667315490674</v>
      </c>
      <c r="L69" s="109">
        <f t="shared" si="38"/>
        <v>0.23822235198702352</v>
      </c>
      <c r="M69" s="109">
        <f t="shared" si="38"/>
        <v>0.25658216382806159</v>
      </c>
      <c r="N69" s="109">
        <f t="shared" si="38"/>
        <v>0.27630758150851586</v>
      </c>
      <c r="O69" s="109">
        <f t="shared" si="38"/>
        <v>0.30187475750202752</v>
      </c>
      <c r="P69" s="109">
        <f t="shared" si="38"/>
        <v>0.32986967721005678</v>
      </c>
      <c r="Q69" s="109">
        <f t="shared" si="38"/>
        <v>0.36051994160583939</v>
      </c>
      <c r="R69" s="109">
        <f t="shared" si="38"/>
        <v>0.39390141768045417</v>
      </c>
      <c r="T69" s="111" t="s">
        <v>510</v>
      </c>
      <c r="U69" s="111" t="s">
        <v>497</v>
      </c>
      <c r="Z69" s="107" t="s">
        <v>158</v>
      </c>
      <c r="AA69" s="107" t="s">
        <v>485</v>
      </c>
      <c r="AC69" s="107">
        <v>5.9512000000000002E-2</v>
      </c>
      <c r="AD69" s="107">
        <f t="shared" ref="AD69:AL69" si="39">$AC69*J93</f>
        <v>6.4507532846715329E-2</v>
      </c>
      <c r="AE69" s="107">
        <f t="shared" si="39"/>
        <v>6.9913326845093271E-2</v>
      </c>
      <c r="AF69" s="107">
        <f t="shared" si="39"/>
        <v>7.5777648012976484E-2</v>
      </c>
      <c r="AG69" s="107">
        <f t="shared" si="39"/>
        <v>8.1617836171938352E-2</v>
      </c>
      <c r="AH69" s="107">
        <f t="shared" si="39"/>
        <v>8.7892418491484187E-2</v>
      </c>
      <c r="AI69" s="107">
        <f t="shared" si="39"/>
        <v>9.602524249797241E-2</v>
      </c>
      <c r="AJ69" s="107">
        <f t="shared" si="39"/>
        <v>0.10493032278994323</v>
      </c>
      <c r="AK69" s="107">
        <f t="shared" si="39"/>
        <v>0.11468005839416058</v>
      </c>
      <c r="AL69" s="107">
        <f t="shared" si="39"/>
        <v>0.12529858231954583</v>
      </c>
      <c r="AM69" s="109"/>
      <c r="AN69" s="109"/>
    </row>
    <row r="70" spans="2:40">
      <c r="B70" s="107" t="s">
        <v>513</v>
      </c>
      <c r="C70" s="107" t="s">
        <v>496</v>
      </c>
      <c r="F70" s="107" t="s">
        <v>158</v>
      </c>
      <c r="G70" s="107" t="s">
        <v>486</v>
      </c>
      <c r="I70" s="109">
        <v>30.824300000000001</v>
      </c>
      <c r="J70" s="109">
        <f>I70</f>
        <v>30.824300000000001</v>
      </c>
      <c r="K70" s="109">
        <f t="shared" ref="K70:R70" si="40">J70</f>
        <v>30.824300000000001</v>
      </c>
      <c r="L70" s="109">
        <f t="shared" si="40"/>
        <v>30.824300000000001</v>
      </c>
      <c r="M70" s="109">
        <f t="shared" si="40"/>
        <v>30.824300000000001</v>
      </c>
      <c r="N70" s="109">
        <f t="shared" si="40"/>
        <v>30.824300000000001</v>
      </c>
      <c r="O70" s="109">
        <f t="shared" si="40"/>
        <v>30.824300000000001</v>
      </c>
      <c r="P70" s="109">
        <f t="shared" si="40"/>
        <v>30.824300000000001</v>
      </c>
      <c r="Q70" s="109">
        <f t="shared" si="40"/>
        <v>30.824300000000001</v>
      </c>
      <c r="R70" s="109">
        <f t="shared" si="40"/>
        <v>30.824300000000001</v>
      </c>
      <c r="T70" s="111" t="s">
        <v>513</v>
      </c>
      <c r="U70" s="111" t="s">
        <v>496</v>
      </c>
      <c r="Z70" s="107" t="s">
        <v>158</v>
      </c>
      <c r="AA70" s="107" t="s">
        <v>486</v>
      </c>
      <c r="AC70" s="107">
        <v>2.24E-2</v>
      </c>
      <c r="AD70" s="107">
        <f>AC70</f>
        <v>2.24E-2</v>
      </c>
      <c r="AE70" s="107">
        <f t="shared" ref="AE70:AL70" si="41">AD70</f>
        <v>2.24E-2</v>
      </c>
      <c r="AF70" s="107">
        <f t="shared" si="41"/>
        <v>2.24E-2</v>
      </c>
      <c r="AG70" s="107">
        <f t="shared" si="41"/>
        <v>2.24E-2</v>
      </c>
      <c r="AH70" s="107">
        <f t="shared" si="41"/>
        <v>2.24E-2</v>
      </c>
      <c r="AI70" s="107">
        <f t="shared" si="41"/>
        <v>2.24E-2</v>
      </c>
      <c r="AJ70" s="107">
        <f t="shared" si="41"/>
        <v>2.24E-2</v>
      </c>
      <c r="AK70" s="107">
        <f t="shared" si="41"/>
        <v>2.24E-2</v>
      </c>
      <c r="AL70" s="107">
        <f t="shared" si="41"/>
        <v>2.24E-2</v>
      </c>
      <c r="AM70" s="109"/>
      <c r="AN70" s="109"/>
    </row>
    <row r="71" spans="2:40">
      <c r="B71" s="107" t="s">
        <v>513</v>
      </c>
      <c r="C71" s="107" t="s">
        <v>512</v>
      </c>
      <c r="F71" s="107" t="s">
        <v>158</v>
      </c>
      <c r="G71" s="107" t="s">
        <v>488</v>
      </c>
      <c r="I71" s="109">
        <v>2.2726999999999999</v>
      </c>
      <c r="J71" s="109">
        <f t="shared" ref="J71:R77" si="42">I71</f>
        <v>2.2726999999999999</v>
      </c>
      <c r="K71" s="109">
        <f t="shared" si="42"/>
        <v>2.2726999999999999</v>
      </c>
      <c r="L71" s="109">
        <f t="shared" si="42"/>
        <v>2.2726999999999999</v>
      </c>
      <c r="M71" s="109">
        <f t="shared" si="42"/>
        <v>2.2726999999999999</v>
      </c>
      <c r="N71" s="109">
        <f t="shared" si="42"/>
        <v>2.2726999999999999</v>
      </c>
      <c r="O71" s="109">
        <f t="shared" si="42"/>
        <v>2.2726999999999999</v>
      </c>
      <c r="P71" s="109">
        <f t="shared" si="42"/>
        <v>2.2726999999999999</v>
      </c>
      <c r="Q71" s="109">
        <f t="shared" si="42"/>
        <v>2.2726999999999999</v>
      </c>
      <c r="R71" s="109">
        <f t="shared" si="42"/>
        <v>2.2726999999999999</v>
      </c>
      <c r="T71" s="111" t="s">
        <v>513</v>
      </c>
      <c r="U71" s="111" t="s">
        <v>512</v>
      </c>
      <c r="Z71" s="107" t="s">
        <v>158</v>
      </c>
      <c r="AA71" s="107" t="s">
        <v>488</v>
      </c>
      <c r="AC71" s="107">
        <v>3.3E-3</v>
      </c>
      <c r="AD71" s="107">
        <f t="shared" ref="AD71:AL77" si="43">AC71</f>
        <v>3.3E-3</v>
      </c>
      <c r="AE71" s="107">
        <f t="shared" si="43"/>
        <v>3.3E-3</v>
      </c>
      <c r="AF71" s="107">
        <f t="shared" si="43"/>
        <v>3.3E-3</v>
      </c>
      <c r="AG71" s="107">
        <f t="shared" si="43"/>
        <v>3.3E-3</v>
      </c>
      <c r="AH71" s="107">
        <f t="shared" si="43"/>
        <v>3.3E-3</v>
      </c>
      <c r="AI71" s="107">
        <f t="shared" si="43"/>
        <v>3.3E-3</v>
      </c>
      <c r="AJ71" s="107">
        <f t="shared" si="43"/>
        <v>3.3E-3</v>
      </c>
      <c r="AK71" s="107">
        <f t="shared" si="43"/>
        <v>3.3E-3</v>
      </c>
      <c r="AL71" s="107">
        <f t="shared" si="43"/>
        <v>3.3E-3</v>
      </c>
      <c r="AM71" s="109"/>
      <c r="AN71" s="109"/>
    </row>
    <row r="72" spans="2:40">
      <c r="B72" s="107" t="s">
        <v>513</v>
      </c>
      <c r="C72" s="107" t="s">
        <v>399</v>
      </c>
      <c r="F72" s="107" t="s">
        <v>158</v>
      </c>
      <c r="G72" s="107" t="s">
        <v>443</v>
      </c>
      <c r="I72" s="109">
        <v>0.77749999999999997</v>
      </c>
      <c r="J72" s="109">
        <f t="shared" si="42"/>
        <v>0.77749999999999997</v>
      </c>
      <c r="K72" s="109">
        <f t="shared" si="42"/>
        <v>0.77749999999999997</v>
      </c>
      <c r="L72" s="109">
        <f t="shared" si="42"/>
        <v>0.77749999999999997</v>
      </c>
      <c r="M72" s="109">
        <f t="shared" si="42"/>
        <v>0.77749999999999997</v>
      </c>
      <c r="N72" s="109">
        <f t="shared" si="42"/>
        <v>0.77749999999999997</v>
      </c>
      <c r="O72" s="109">
        <f t="shared" si="42"/>
        <v>0.77749999999999997</v>
      </c>
      <c r="P72" s="109">
        <f t="shared" si="42"/>
        <v>0.77749999999999997</v>
      </c>
      <c r="Q72" s="109">
        <f t="shared" si="42"/>
        <v>0.77749999999999997</v>
      </c>
      <c r="R72" s="109">
        <f t="shared" si="42"/>
        <v>0.77749999999999997</v>
      </c>
      <c r="T72" s="111" t="s">
        <v>513</v>
      </c>
      <c r="U72" s="111" t="s">
        <v>399</v>
      </c>
      <c r="Z72" s="107" t="s">
        <v>158</v>
      </c>
      <c r="AA72" s="107" t="s">
        <v>443</v>
      </c>
      <c r="AC72" s="107">
        <v>0</v>
      </c>
      <c r="AD72" s="107">
        <f t="shared" si="43"/>
        <v>0</v>
      </c>
      <c r="AE72" s="107">
        <f t="shared" si="43"/>
        <v>0</v>
      </c>
      <c r="AF72" s="107">
        <f t="shared" si="43"/>
        <v>0</v>
      </c>
      <c r="AG72" s="107">
        <f t="shared" si="43"/>
        <v>0</v>
      </c>
      <c r="AH72" s="107">
        <f t="shared" si="43"/>
        <v>0</v>
      </c>
      <c r="AI72" s="107">
        <f t="shared" si="43"/>
        <v>0</v>
      </c>
      <c r="AJ72" s="107">
        <f t="shared" si="43"/>
        <v>0</v>
      </c>
      <c r="AK72" s="107">
        <f t="shared" si="43"/>
        <v>0</v>
      </c>
      <c r="AL72" s="107">
        <f t="shared" si="43"/>
        <v>0</v>
      </c>
      <c r="AM72" s="109"/>
      <c r="AN72" s="109"/>
    </row>
    <row r="73" spans="2:40">
      <c r="B73" s="107" t="s">
        <v>513</v>
      </c>
      <c r="C73" s="107" t="s">
        <v>406</v>
      </c>
      <c r="F73" s="107" t="s">
        <v>158</v>
      </c>
      <c r="G73" s="107" t="s">
        <v>444</v>
      </c>
      <c r="I73" s="109">
        <v>0.62360000000000004</v>
      </c>
      <c r="J73" s="109">
        <f t="shared" si="42"/>
        <v>0.62360000000000004</v>
      </c>
      <c r="K73" s="109">
        <f t="shared" si="42"/>
        <v>0.62360000000000004</v>
      </c>
      <c r="L73" s="109">
        <f t="shared" si="42"/>
        <v>0.62360000000000004</v>
      </c>
      <c r="M73" s="109">
        <f t="shared" si="42"/>
        <v>0.62360000000000004</v>
      </c>
      <c r="N73" s="109">
        <f t="shared" si="42"/>
        <v>0.62360000000000004</v>
      </c>
      <c r="O73" s="109">
        <f t="shared" si="42"/>
        <v>0.62360000000000004</v>
      </c>
      <c r="P73" s="109">
        <f t="shared" si="42"/>
        <v>0.62360000000000004</v>
      </c>
      <c r="Q73" s="109">
        <f t="shared" si="42"/>
        <v>0.62360000000000004</v>
      </c>
      <c r="R73" s="109">
        <f t="shared" si="42"/>
        <v>0.62360000000000004</v>
      </c>
      <c r="T73" s="111" t="s">
        <v>513</v>
      </c>
      <c r="U73" s="111" t="s">
        <v>406</v>
      </c>
      <c r="Z73" s="107" t="s">
        <v>158</v>
      </c>
      <c r="AA73" s="107" t="s">
        <v>444</v>
      </c>
      <c r="AC73" s="107">
        <v>8.9999999999999998E-4</v>
      </c>
      <c r="AD73" s="107">
        <f t="shared" si="43"/>
        <v>8.9999999999999998E-4</v>
      </c>
      <c r="AE73" s="107">
        <f t="shared" si="43"/>
        <v>8.9999999999999998E-4</v>
      </c>
      <c r="AF73" s="107">
        <f t="shared" si="43"/>
        <v>8.9999999999999998E-4</v>
      </c>
      <c r="AG73" s="107">
        <f t="shared" si="43"/>
        <v>8.9999999999999998E-4</v>
      </c>
      <c r="AH73" s="107">
        <f t="shared" si="43"/>
        <v>8.9999999999999998E-4</v>
      </c>
      <c r="AI73" s="107">
        <f t="shared" si="43"/>
        <v>8.9999999999999998E-4</v>
      </c>
      <c r="AJ73" s="107">
        <f t="shared" si="43"/>
        <v>8.9999999999999998E-4</v>
      </c>
      <c r="AK73" s="107">
        <f t="shared" si="43"/>
        <v>8.9999999999999998E-4</v>
      </c>
      <c r="AL73" s="107">
        <f t="shared" si="43"/>
        <v>8.9999999999999998E-4</v>
      </c>
      <c r="AM73" s="109"/>
      <c r="AN73" s="109"/>
    </row>
    <row r="74" spans="2:40">
      <c r="B74" s="107" t="s">
        <v>513</v>
      </c>
      <c r="C74" s="107" t="s">
        <v>403</v>
      </c>
      <c r="F74" s="107" t="s">
        <v>158</v>
      </c>
      <c r="G74" s="107" t="s">
        <v>441</v>
      </c>
      <c r="I74" s="109">
        <v>0.45040000000000002</v>
      </c>
      <c r="J74" s="109">
        <f t="shared" si="42"/>
        <v>0.45040000000000002</v>
      </c>
      <c r="K74" s="109">
        <f t="shared" si="42"/>
        <v>0.45040000000000002</v>
      </c>
      <c r="L74" s="109">
        <f t="shared" si="42"/>
        <v>0.45040000000000002</v>
      </c>
      <c r="M74" s="109">
        <f t="shared" si="42"/>
        <v>0.45040000000000002</v>
      </c>
      <c r="N74" s="109">
        <f t="shared" si="42"/>
        <v>0.45040000000000002</v>
      </c>
      <c r="O74" s="109">
        <f t="shared" si="42"/>
        <v>0.45040000000000002</v>
      </c>
      <c r="P74" s="109">
        <f t="shared" si="42"/>
        <v>0.45040000000000002</v>
      </c>
      <c r="Q74" s="109">
        <f t="shared" si="42"/>
        <v>0.45040000000000002</v>
      </c>
      <c r="R74" s="109">
        <f t="shared" si="42"/>
        <v>0.45040000000000002</v>
      </c>
      <c r="T74" s="111" t="s">
        <v>513</v>
      </c>
      <c r="U74" s="111" t="s">
        <v>403</v>
      </c>
      <c r="Z74" s="107" t="s">
        <v>158</v>
      </c>
      <c r="AA74" s="107" t="s">
        <v>441</v>
      </c>
      <c r="AC74" s="107">
        <v>6.9999999999999999E-4</v>
      </c>
      <c r="AD74" s="107">
        <f t="shared" si="43"/>
        <v>6.9999999999999999E-4</v>
      </c>
      <c r="AE74" s="107">
        <f t="shared" si="43"/>
        <v>6.9999999999999999E-4</v>
      </c>
      <c r="AF74" s="107">
        <f t="shared" si="43"/>
        <v>6.9999999999999999E-4</v>
      </c>
      <c r="AG74" s="107">
        <f t="shared" si="43"/>
        <v>6.9999999999999999E-4</v>
      </c>
      <c r="AH74" s="107">
        <f t="shared" si="43"/>
        <v>6.9999999999999999E-4</v>
      </c>
      <c r="AI74" s="107">
        <f t="shared" si="43"/>
        <v>6.9999999999999999E-4</v>
      </c>
      <c r="AJ74" s="107">
        <f t="shared" si="43"/>
        <v>6.9999999999999999E-4</v>
      </c>
      <c r="AK74" s="107">
        <f t="shared" si="43"/>
        <v>6.9999999999999999E-4</v>
      </c>
      <c r="AL74" s="107">
        <f t="shared" si="43"/>
        <v>6.9999999999999999E-4</v>
      </c>
      <c r="AM74" s="109"/>
      <c r="AN74" s="109"/>
    </row>
    <row r="75" spans="2:40">
      <c r="B75" s="107" t="s">
        <v>513</v>
      </c>
      <c r="C75" s="107" t="s">
        <v>511</v>
      </c>
      <c r="F75" s="107" t="s">
        <v>158</v>
      </c>
      <c r="G75" s="107" t="s">
        <v>487</v>
      </c>
      <c r="I75" s="109">
        <v>9.7815999999999992</v>
      </c>
      <c r="J75" s="109">
        <f t="shared" si="42"/>
        <v>9.7815999999999992</v>
      </c>
      <c r="K75" s="109">
        <f t="shared" si="42"/>
        <v>9.7815999999999992</v>
      </c>
      <c r="L75" s="109">
        <f t="shared" si="42"/>
        <v>9.7815999999999992</v>
      </c>
      <c r="M75" s="109">
        <f t="shared" si="42"/>
        <v>9.7815999999999992</v>
      </c>
      <c r="N75" s="109">
        <f t="shared" si="42"/>
        <v>9.7815999999999992</v>
      </c>
      <c r="O75" s="109">
        <f t="shared" si="42"/>
        <v>9.7815999999999992</v>
      </c>
      <c r="P75" s="109">
        <f t="shared" si="42"/>
        <v>9.7815999999999992</v>
      </c>
      <c r="Q75" s="109">
        <f t="shared" si="42"/>
        <v>9.7815999999999992</v>
      </c>
      <c r="R75" s="109">
        <f t="shared" si="42"/>
        <v>9.7815999999999992</v>
      </c>
      <c r="T75" s="111" t="s">
        <v>513</v>
      </c>
      <c r="U75" s="111" t="s">
        <v>511</v>
      </c>
      <c r="Z75" s="107" t="s">
        <v>158</v>
      </c>
      <c r="AA75" s="107" t="s">
        <v>487</v>
      </c>
      <c r="AC75" s="107">
        <v>1.4200000000000001E-2</v>
      </c>
      <c r="AD75" s="107">
        <f t="shared" si="43"/>
        <v>1.4200000000000001E-2</v>
      </c>
      <c r="AE75" s="107">
        <f t="shared" si="43"/>
        <v>1.4200000000000001E-2</v>
      </c>
      <c r="AF75" s="107">
        <f t="shared" si="43"/>
        <v>1.4200000000000001E-2</v>
      </c>
      <c r="AG75" s="107">
        <f t="shared" si="43"/>
        <v>1.4200000000000001E-2</v>
      </c>
      <c r="AH75" s="107">
        <f t="shared" si="43"/>
        <v>1.4200000000000001E-2</v>
      </c>
      <c r="AI75" s="107">
        <f t="shared" si="43"/>
        <v>1.4200000000000001E-2</v>
      </c>
      <c r="AJ75" s="107">
        <f t="shared" si="43"/>
        <v>1.4200000000000001E-2</v>
      </c>
      <c r="AK75" s="107">
        <f t="shared" si="43"/>
        <v>1.4200000000000001E-2</v>
      </c>
      <c r="AL75" s="107">
        <f t="shared" si="43"/>
        <v>1.4200000000000001E-2</v>
      </c>
      <c r="AM75" s="109"/>
      <c r="AN75" s="109"/>
    </row>
    <row r="76" spans="2:40">
      <c r="B76" s="107" t="s">
        <v>513</v>
      </c>
      <c r="C76" s="107" t="s">
        <v>405</v>
      </c>
      <c r="F76" s="107" t="s">
        <v>158</v>
      </c>
      <c r="G76" s="107" t="s">
        <v>442</v>
      </c>
      <c r="I76" s="109">
        <v>0.154</v>
      </c>
      <c r="J76" s="109">
        <f t="shared" si="42"/>
        <v>0.154</v>
      </c>
      <c r="K76" s="109">
        <f t="shared" si="42"/>
        <v>0.154</v>
      </c>
      <c r="L76" s="109">
        <f t="shared" si="42"/>
        <v>0.154</v>
      </c>
      <c r="M76" s="109">
        <f t="shared" si="42"/>
        <v>0.154</v>
      </c>
      <c r="N76" s="109">
        <f t="shared" si="42"/>
        <v>0.154</v>
      </c>
      <c r="O76" s="109">
        <f t="shared" si="42"/>
        <v>0.154</v>
      </c>
      <c r="P76" s="109">
        <f t="shared" si="42"/>
        <v>0.154</v>
      </c>
      <c r="Q76" s="109">
        <f t="shared" si="42"/>
        <v>0.154</v>
      </c>
      <c r="R76" s="109">
        <f t="shared" si="42"/>
        <v>0.154</v>
      </c>
      <c r="T76" s="111" t="s">
        <v>513</v>
      </c>
      <c r="U76" s="111" t="s">
        <v>405</v>
      </c>
      <c r="Z76" s="107" t="s">
        <v>158</v>
      </c>
      <c r="AA76" s="107" t="s">
        <v>442</v>
      </c>
      <c r="AC76" s="107">
        <v>0</v>
      </c>
      <c r="AD76" s="107">
        <f t="shared" si="43"/>
        <v>0</v>
      </c>
      <c r="AE76" s="107">
        <f t="shared" si="43"/>
        <v>0</v>
      </c>
      <c r="AF76" s="107">
        <f t="shared" si="43"/>
        <v>0</v>
      </c>
      <c r="AG76" s="107">
        <f t="shared" si="43"/>
        <v>0</v>
      </c>
      <c r="AH76" s="107">
        <f t="shared" si="43"/>
        <v>0</v>
      </c>
      <c r="AI76" s="107">
        <f t="shared" si="43"/>
        <v>0</v>
      </c>
      <c r="AJ76" s="107">
        <f t="shared" si="43"/>
        <v>0</v>
      </c>
      <c r="AK76" s="107">
        <f t="shared" si="43"/>
        <v>0</v>
      </c>
      <c r="AL76" s="107">
        <f t="shared" si="43"/>
        <v>0</v>
      </c>
      <c r="AM76" s="109"/>
      <c r="AN76" s="109"/>
    </row>
    <row r="77" spans="2:40">
      <c r="B77" s="107" t="s">
        <v>513</v>
      </c>
      <c r="C77" s="107" t="s">
        <v>497</v>
      </c>
      <c r="F77" s="107" t="s">
        <v>158</v>
      </c>
      <c r="G77" s="107" t="s">
        <v>489</v>
      </c>
      <c r="I77" s="109">
        <v>6.8000000000000005E-2</v>
      </c>
      <c r="J77" s="109">
        <f t="shared" si="42"/>
        <v>6.8000000000000005E-2</v>
      </c>
      <c r="K77" s="109">
        <f t="shared" si="42"/>
        <v>6.8000000000000005E-2</v>
      </c>
      <c r="L77" s="109">
        <f t="shared" si="42"/>
        <v>6.8000000000000005E-2</v>
      </c>
      <c r="M77" s="109">
        <f t="shared" si="42"/>
        <v>6.8000000000000005E-2</v>
      </c>
      <c r="N77" s="109">
        <f t="shared" si="42"/>
        <v>6.8000000000000005E-2</v>
      </c>
      <c r="O77" s="109">
        <f t="shared" si="42"/>
        <v>6.8000000000000005E-2</v>
      </c>
      <c r="P77" s="109">
        <f t="shared" si="42"/>
        <v>6.8000000000000005E-2</v>
      </c>
      <c r="Q77" s="109">
        <f t="shared" si="42"/>
        <v>6.8000000000000005E-2</v>
      </c>
      <c r="R77" s="109">
        <f t="shared" si="42"/>
        <v>6.8000000000000005E-2</v>
      </c>
      <c r="T77" s="111" t="s">
        <v>513</v>
      </c>
      <c r="U77" s="111" t="s">
        <v>497</v>
      </c>
      <c r="Z77" s="107" t="s">
        <v>158</v>
      </c>
      <c r="AA77" s="107" t="s">
        <v>489</v>
      </c>
      <c r="AC77" s="107">
        <v>1E-4</v>
      </c>
      <c r="AD77" s="107">
        <f t="shared" si="43"/>
        <v>1E-4</v>
      </c>
      <c r="AE77" s="107">
        <f t="shared" si="43"/>
        <v>1E-4</v>
      </c>
      <c r="AF77" s="107">
        <f t="shared" si="43"/>
        <v>1E-4</v>
      </c>
      <c r="AG77" s="107">
        <f t="shared" si="43"/>
        <v>1E-4</v>
      </c>
      <c r="AH77" s="107">
        <f t="shared" si="43"/>
        <v>1E-4</v>
      </c>
      <c r="AI77" s="107">
        <f t="shared" si="43"/>
        <v>1E-4</v>
      </c>
      <c r="AJ77" s="107">
        <f t="shared" si="43"/>
        <v>1E-4</v>
      </c>
      <c r="AK77" s="107">
        <f t="shared" si="43"/>
        <v>1E-4</v>
      </c>
      <c r="AL77" s="107">
        <f t="shared" si="43"/>
        <v>1E-4</v>
      </c>
    </row>
    <row r="79" spans="2:40">
      <c r="I79" s="109" t="s">
        <v>713</v>
      </c>
      <c r="J79" s="109"/>
      <c r="K79" s="109"/>
      <c r="L79" s="109"/>
      <c r="M79" s="109"/>
      <c r="N79" s="109"/>
      <c r="O79" s="109"/>
      <c r="P79" s="109"/>
      <c r="Q79" s="109"/>
      <c r="R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</row>
    <row r="80" spans="2:40">
      <c r="I80" s="109">
        <v>4.7526000000000002</v>
      </c>
      <c r="J80" s="109">
        <v>3.4131</v>
      </c>
      <c r="K80" s="109">
        <v>2.4512</v>
      </c>
      <c r="L80" s="109">
        <v>1.7604</v>
      </c>
      <c r="M80" s="109">
        <v>1.7604</v>
      </c>
      <c r="N80" s="109">
        <v>1.7604</v>
      </c>
      <c r="O80" s="109">
        <v>1.7604</v>
      </c>
      <c r="P80" s="109">
        <v>1.7604</v>
      </c>
      <c r="Q80" s="109">
        <v>1.7604</v>
      </c>
      <c r="R80" s="109">
        <v>1.7604</v>
      </c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</row>
    <row r="81" spans="8:38">
      <c r="I81" s="109"/>
      <c r="J81" s="109">
        <f>J80/I80</f>
        <v>0.7181542734503219</v>
      </c>
      <c r="K81" s="109">
        <f t="shared" ref="K81:R81" si="44">K80/J80</f>
        <v>0.71817409393220244</v>
      </c>
      <c r="L81" s="109">
        <f t="shared" si="44"/>
        <v>0.71817885117493474</v>
      </c>
      <c r="M81" s="109">
        <f t="shared" si="44"/>
        <v>1</v>
      </c>
      <c r="N81" s="109">
        <f t="shared" si="44"/>
        <v>1</v>
      </c>
      <c r="O81" s="109">
        <f t="shared" si="44"/>
        <v>1</v>
      </c>
      <c r="P81" s="109">
        <f t="shared" si="44"/>
        <v>1</v>
      </c>
      <c r="Q81" s="109">
        <f t="shared" si="44"/>
        <v>1</v>
      </c>
      <c r="R81" s="109">
        <f t="shared" si="44"/>
        <v>1</v>
      </c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</row>
    <row r="82" spans="8:38">
      <c r="I82" s="109">
        <f>I80-I62</f>
        <v>1.2526000000000002</v>
      </c>
      <c r="J82" s="109">
        <f>I82*J81</f>
        <v>0.89956004292387337</v>
      </c>
      <c r="K82" s="109">
        <f t="shared" ref="K82:R82" si="45">J82*K81</f>
        <v>0.64604071876446589</v>
      </c>
      <c r="L82" s="109">
        <f t="shared" si="45"/>
        <v>0.4639727812144932</v>
      </c>
      <c r="M82" s="109">
        <f t="shared" si="45"/>
        <v>0.4639727812144932</v>
      </c>
      <c r="N82" s="109">
        <f t="shared" si="45"/>
        <v>0.4639727812144932</v>
      </c>
      <c r="O82" s="109">
        <f t="shared" si="45"/>
        <v>0.4639727812144932</v>
      </c>
      <c r="P82" s="109">
        <f t="shared" si="45"/>
        <v>0.4639727812144932</v>
      </c>
      <c r="Q82" s="109">
        <f t="shared" si="45"/>
        <v>0.4639727812144932</v>
      </c>
      <c r="R82" s="109">
        <f t="shared" si="45"/>
        <v>0.4639727812144932</v>
      </c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</row>
    <row r="83" spans="8:38"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</row>
    <row r="84" spans="8:38"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</row>
    <row r="85" spans="8:38"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</row>
    <row r="86" spans="8:38"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</row>
    <row r="87" spans="8:38">
      <c r="H87" s="107" t="s">
        <v>496</v>
      </c>
      <c r="I87" s="109">
        <v>1</v>
      </c>
      <c r="J87" s="109">
        <v>1.0838741389258923</v>
      </c>
      <c r="K87" s="109">
        <v>1.1747864678686679</v>
      </c>
      <c r="L87" s="109">
        <v>1.2733211281050316</v>
      </c>
      <c r="M87" s="109">
        <v>1.3712289050200532</v>
      </c>
      <c r="N87" s="109">
        <v>1.4766592817911766</v>
      </c>
      <c r="O87" s="109">
        <v>1.6135905454597264</v>
      </c>
      <c r="P87" s="109">
        <v>1.7632090727113416</v>
      </c>
      <c r="Q87" s="109">
        <v>1.9267045171217509</v>
      </c>
      <c r="R87" s="109">
        <v>2.1053662637041684</v>
      </c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</row>
    <row r="88" spans="8:38">
      <c r="H88" s="107" t="s">
        <v>511</v>
      </c>
      <c r="I88" s="109">
        <v>1</v>
      </c>
      <c r="J88" s="109">
        <v>1.083875517012745</v>
      </c>
      <c r="K88" s="109">
        <v>1.1747855646884242</v>
      </c>
      <c r="L88" s="109">
        <v>1.2733216161318501</v>
      </c>
      <c r="M88" s="109">
        <v>1.3712283065135713</v>
      </c>
      <c r="N88" s="109">
        <v>1.4766620709978213</v>
      </c>
      <c r="O88" s="109">
        <v>1.6135891472052371</v>
      </c>
      <c r="P88" s="109">
        <v>1.7632118463011883</v>
      </c>
      <c r="Q88" s="109">
        <v>1.9267099571655599</v>
      </c>
      <c r="R88" s="109">
        <v>2.1053674605596897</v>
      </c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</row>
    <row r="89" spans="8:38">
      <c r="H89" s="107" t="s">
        <v>403</v>
      </c>
      <c r="I89" s="109">
        <v>1</v>
      </c>
      <c r="J89" s="109">
        <v>1.0838983908511284</v>
      </c>
      <c r="K89" s="109">
        <v>1.1747798805788889</v>
      </c>
      <c r="L89" s="109">
        <v>1.2733528995040988</v>
      </c>
      <c r="M89" s="109">
        <v>1.3712174881084911</v>
      </c>
      <c r="N89" s="109">
        <v>1.4766724015787878</v>
      </c>
      <c r="O89" s="109">
        <v>1.6136018621597006</v>
      </c>
      <c r="P89" s="109">
        <v>1.7631818641837871</v>
      </c>
      <c r="Q89" s="109">
        <v>1.9267280639611375</v>
      </c>
      <c r="R89" s="109">
        <v>2.1053537091387509</v>
      </c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</row>
    <row r="90" spans="8:38">
      <c r="H90" s="107" t="s">
        <v>512</v>
      </c>
      <c r="I90" s="109">
        <v>1</v>
      </c>
      <c r="J90" s="109">
        <v>1.0839318694849169</v>
      </c>
      <c r="K90" s="109">
        <v>1.1748409603940078</v>
      </c>
      <c r="L90" s="109">
        <v>1.2733429099117588</v>
      </c>
      <c r="M90" s="109">
        <v>1.3712292222450235</v>
      </c>
      <c r="N90" s="109">
        <v>1.4767083931869485</v>
      </c>
      <c r="O90" s="109">
        <v>1.6135850605376565</v>
      </c>
      <c r="P90" s="109">
        <v>1.7631848963677406</v>
      </c>
      <c r="Q90" s="109">
        <v>1.9267391750461726</v>
      </c>
      <c r="R90" s="109">
        <v>2.1052739585470963</v>
      </c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</row>
    <row r="91" spans="8:38">
      <c r="H91" s="107" t="s">
        <v>406</v>
      </c>
      <c r="I91" s="109">
        <v>1</v>
      </c>
      <c r="J91" s="109">
        <v>1.0836293186955119</v>
      </c>
      <c r="K91" s="109">
        <v>1.1746851792056832</v>
      </c>
      <c r="L91" s="109">
        <v>1.2731675815305135</v>
      </c>
      <c r="M91" s="109">
        <v>1.3710041976105909</v>
      </c>
      <c r="N91" s="109">
        <v>1.4765902486277043</v>
      </c>
      <c r="O91" s="109">
        <v>1.6134969325153374</v>
      </c>
      <c r="P91" s="109">
        <v>1.7629964481756542</v>
      </c>
      <c r="Q91" s="109">
        <v>1.9263803680981597</v>
      </c>
      <c r="R91" s="109">
        <v>2.1049402647723605</v>
      </c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</row>
    <row r="92" spans="8:38">
      <c r="H92" s="107" t="s">
        <v>399</v>
      </c>
      <c r="I92" s="109">
        <v>1</v>
      </c>
      <c r="J92" s="109">
        <v>1.0838650865998176</v>
      </c>
      <c r="K92" s="109">
        <v>1.174567000911577</v>
      </c>
      <c r="L92" s="109">
        <v>1.2730173199635368</v>
      </c>
      <c r="M92" s="109">
        <v>1.3710118505013673</v>
      </c>
      <c r="N92" s="109">
        <v>1.4762989972652689</v>
      </c>
      <c r="O92" s="109">
        <v>1.6134913400182314</v>
      </c>
      <c r="P92" s="109">
        <v>1.762989972652689</v>
      </c>
      <c r="Q92" s="109">
        <v>1.9266180492251594</v>
      </c>
      <c r="R92" s="109">
        <v>2.104831358249772</v>
      </c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</row>
    <row r="93" spans="8:38">
      <c r="H93" s="107" t="s">
        <v>497</v>
      </c>
      <c r="I93" s="109">
        <v>1</v>
      </c>
      <c r="J93" s="109">
        <v>1.083941605839416</v>
      </c>
      <c r="K93" s="109">
        <v>1.1747769667477697</v>
      </c>
      <c r="L93" s="109">
        <v>1.2733171127331711</v>
      </c>
      <c r="M93" s="109">
        <v>1.3714517437145173</v>
      </c>
      <c r="N93" s="109">
        <v>1.4768856447688565</v>
      </c>
      <c r="O93" s="109">
        <v>1.6135442011354417</v>
      </c>
      <c r="P93" s="109">
        <v>1.7631792376317923</v>
      </c>
      <c r="Q93" s="109">
        <v>1.9270072992700729</v>
      </c>
      <c r="R93" s="109">
        <v>2.1054339010543388</v>
      </c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</row>
    <row r="94" spans="8:38"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</row>
    <row r="95" spans="8:38"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</row>
    <row r="96" spans="8:38"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</row>
    <row r="97" spans="2:40">
      <c r="C97" s="107" t="s">
        <v>678</v>
      </c>
      <c r="I97" s="109"/>
      <c r="J97" s="109" t="s">
        <v>687</v>
      </c>
      <c r="K97" s="109"/>
      <c r="L97" s="109"/>
      <c r="M97" s="109"/>
      <c r="N97" s="109"/>
      <c r="O97" s="109"/>
      <c r="P97" s="109"/>
      <c r="Q97" s="109"/>
      <c r="R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</row>
    <row r="98" spans="2:40">
      <c r="C98" s="107" t="s">
        <v>679</v>
      </c>
      <c r="D98" s="107" t="s">
        <v>680</v>
      </c>
      <c r="E98" s="107" t="s">
        <v>681</v>
      </c>
      <c r="F98" s="107" t="s">
        <v>682</v>
      </c>
      <c r="G98" s="107">
        <v>2018</v>
      </c>
      <c r="H98" s="107">
        <v>2020</v>
      </c>
      <c r="I98" s="109">
        <v>2025</v>
      </c>
      <c r="J98" s="109">
        <v>2030</v>
      </c>
      <c r="K98" s="109">
        <v>2035</v>
      </c>
      <c r="L98" s="109">
        <v>2040</v>
      </c>
      <c r="M98" s="109">
        <v>2045</v>
      </c>
      <c r="N98" s="109">
        <v>2050</v>
      </c>
      <c r="O98" s="109">
        <v>2055</v>
      </c>
      <c r="P98" s="109">
        <v>2060</v>
      </c>
      <c r="Q98" s="109"/>
      <c r="R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</row>
    <row r="99" spans="2:40">
      <c r="C99" s="107" t="s">
        <v>683</v>
      </c>
      <c r="D99" s="107" t="s">
        <v>404</v>
      </c>
      <c r="E99" s="107" t="s">
        <v>684</v>
      </c>
      <c r="F99" s="107" t="s">
        <v>356</v>
      </c>
      <c r="G99" s="107">
        <v>1</v>
      </c>
      <c r="H99" s="107">
        <v>0.99616899999999997</v>
      </c>
      <c r="I99" s="130">
        <v>0.987649</v>
      </c>
      <c r="J99" s="130">
        <v>0.98045700000000002</v>
      </c>
      <c r="K99" s="130">
        <v>0.96997900000000004</v>
      </c>
      <c r="L99" s="130">
        <v>0.95631999999999995</v>
      </c>
      <c r="M99" s="130">
        <v>0.94285399999999997</v>
      </c>
      <c r="N99" s="130">
        <v>0.92957699999999999</v>
      </c>
      <c r="O99" s="130">
        <v>0.91648700000000005</v>
      </c>
      <c r="P99" s="130">
        <v>0.90358099999999997</v>
      </c>
      <c r="Q99" s="109"/>
      <c r="R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</row>
    <row r="100" spans="2:40">
      <c r="C100" s="107" t="s">
        <v>683</v>
      </c>
      <c r="D100" s="107" t="s">
        <v>404</v>
      </c>
      <c r="E100" s="107" t="s">
        <v>684</v>
      </c>
      <c r="F100" s="107" t="s">
        <v>342</v>
      </c>
      <c r="G100" s="107">
        <v>1</v>
      </c>
      <c r="H100" s="107">
        <v>0.99460199999999999</v>
      </c>
      <c r="I100" s="130">
        <v>0.99971600000000005</v>
      </c>
      <c r="J100" s="130">
        <v>0.97337799999999997</v>
      </c>
      <c r="K100" s="130">
        <v>0.94773399999999997</v>
      </c>
      <c r="L100" s="130">
        <v>0.93431699999999995</v>
      </c>
      <c r="M100" s="130">
        <v>0.93259400000000003</v>
      </c>
      <c r="N100" s="130">
        <v>0.93087399999999998</v>
      </c>
      <c r="O100" s="130">
        <v>0.92915700000000001</v>
      </c>
      <c r="P100" s="130">
        <v>0.92744300000000002</v>
      </c>
      <c r="Q100" s="109"/>
      <c r="R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</row>
    <row r="101" spans="2:40">
      <c r="C101" s="107" t="s">
        <v>683</v>
      </c>
      <c r="D101" s="107" t="s">
        <v>685</v>
      </c>
      <c r="E101" s="107" t="s">
        <v>686</v>
      </c>
      <c r="F101" s="107" t="s">
        <v>356</v>
      </c>
      <c r="G101" s="107">
        <v>1</v>
      </c>
      <c r="H101" s="107">
        <v>0.98331299999999999</v>
      </c>
      <c r="I101" s="130">
        <v>1.0028349999999999</v>
      </c>
      <c r="J101" s="130">
        <v>0.97150300000000001</v>
      </c>
      <c r="K101" s="130">
        <v>0.94115000000000004</v>
      </c>
      <c r="L101" s="130">
        <v>0.89890999999999999</v>
      </c>
      <c r="M101" s="130">
        <v>0.84644299999999995</v>
      </c>
      <c r="N101" s="130">
        <v>0.79703900000000005</v>
      </c>
      <c r="O101" s="130">
        <v>0.75051800000000002</v>
      </c>
      <c r="P101" s="130">
        <v>0.70671300000000004</v>
      </c>
      <c r="Q101" s="109"/>
      <c r="R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</row>
    <row r="102" spans="2:40">
      <c r="C102" s="107" t="s">
        <v>683</v>
      </c>
      <c r="D102" s="107" t="s">
        <v>685</v>
      </c>
      <c r="E102" s="107" t="s">
        <v>686</v>
      </c>
      <c r="F102" s="107" t="s">
        <v>342</v>
      </c>
      <c r="G102" s="107">
        <v>1</v>
      </c>
      <c r="H102" s="107">
        <v>0.98331299999999999</v>
      </c>
      <c r="I102" s="130">
        <v>1.0028349999999999</v>
      </c>
      <c r="J102" s="130">
        <v>0.91771499999999995</v>
      </c>
      <c r="K102" s="130">
        <v>0.83982000000000001</v>
      </c>
      <c r="L102" s="130">
        <v>0.80212700000000003</v>
      </c>
      <c r="M102" s="130">
        <v>0.79932099999999995</v>
      </c>
      <c r="N102" s="130">
        <v>0.79652500000000004</v>
      </c>
      <c r="O102" s="130">
        <v>0.79373800000000005</v>
      </c>
      <c r="P102" s="130">
        <v>0.79096100000000003</v>
      </c>
      <c r="Q102" s="109"/>
      <c r="R102" s="109"/>
      <c r="AC102" s="109"/>
      <c r="AD102" s="109"/>
      <c r="AE102" s="109"/>
      <c r="AF102" s="109"/>
      <c r="AG102" s="109"/>
      <c r="AH102" s="109"/>
      <c r="AI102" s="109"/>
      <c r="AJ102" s="109"/>
      <c r="AK102" s="109"/>
      <c r="AL102" s="109"/>
    </row>
    <row r="103" spans="2:40"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AC103" s="109"/>
      <c r="AD103" s="109"/>
      <c r="AE103" s="109"/>
      <c r="AF103" s="109"/>
      <c r="AG103" s="109"/>
      <c r="AH103" s="109"/>
      <c r="AI103" s="109"/>
      <c r="AJ103" s="109"/>
      <c r="AK103" s="109"/>
      <c r="AL103" s="109"/>
    </row>
    <row r="104" spans="2:40">
      <c r="E104" s="107" t="s">
        <v>279</v>
      </c>
      <c r="F104" s="107" t="s">
        <v>356</v>
      </c>
      <c r="G104" s="107">
        <v>1</v>
      </c>
      <c r="H104" s="107">
        <v>1.0612079999999999</v>
      </c>
      <c r="I104" s="109">
        <v>1.1261624192639998</v>
      </c>
      <c r="J104" s="109">
        <v>1.1950925686223106</v>
      </c>
      <c r="K104" s="109">
        <v>1.2869839831565353</v>
      </c>
      <c r="L104" s="109">
        <v>1.3859409859864307</v>
      </c>
      <c r="M104" s="109">
        <v>1.5144551357939944</v>
      </c>
      <c r="N104" s="109">
        <v>1.654886017170764</v>
      </c>
      <c r="O104" s="109">
        <v>1.8083386328849573</v>
      </c>
      <c r="P104" s="109">
        <v>1.9760204492964808</v>
      </c>
      <c r="Q104" s="109"/>
      <c r="R104" s="109"/>
      <c r="AC104" s="109"/>
      <c r="AD104" s="109"/>
      <c r="AE104" s="109"/>
      <c r="AF104" s="109"/>
      <c r="AG104" s="109"/>
      <c r="AH104" s="109"/>
      <c r="AI104" s="109"/>
      <c r="AJ104" s="109"/>
      <c r="AK104" s="109"/>
      <c r="AL104" s="109"/>
    </row>
    <row r="105" spans="2:40">
      <c r="E105" s="107" t="s">
        <v>279</v>
      </c>
      <c r="F105" s="107" t="s">
        <v>342</v>
      </c>
      <c r="G105" s="107">
        <v>1</v>
      </c>
      <c r="H105" s="107">
        <v>1.1248640000000001</v>
      </c>
      <c r="I105" s="109">
        <v>1.2653190184960001</v>
      </c>
      <c r="J105" s="109">
        <v>1.4233118124214847</v>
      </c>
      <c r="K105" s="109">
        <v>1.5327511472484554</v>
      </c>
      <c r="L105" s="109">
        <v>1.650605340929856</v>
      </c>
      <c r="M105" s="109">
        <v>1.7006203333653713</v>
      </c>
      <c r="N105" s="109">
        <v>1.7521508300866753</v>
      </c>
      <c r="O105" s="109">
        <v>1.8052427523891315</v>
      </c>
      <c r="P105" s="109">
        <v>1.8599434130292745</v>
      </c>
      <c r="Q105" s="109"/>
      <c r="R105" s="109"/>
      <c r="AC105" s="109"/>
      <c r="AD105" s="109"/>
      <c r="AE105" s="109"/>
      <c r="AF105" s="109"/>
      <c r="AG105" s="109"/>
      <c r="AH105" s="109"/>
      <c r="AI105" s="109"/>
      <c r="AJ105" s="109"/>
      <c r="AK105" s="109"/>
      <c r="AL105" s="109"/>
    </row>
    <row r="106" spans="2:40"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</row>
    <row r="107" spans="2:40"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AC107" s="109"/>
      <c r="AD107" s="109"/>
      <c r="AE107" s="109"/>
      <c r="AF107" s="109"/>
      <c r="AG107" s="109"/>
      <c r="AH107" s="109"/>
      <c r="AI107" s="109"/>
      <c r="AJ107" s="109"/>
      <c r="AK107" s="109"/>
      <c r="AL107" s="109"/>
    </row>
    <row r="108" spans="2:40" s="132" customFormat="1">
      <c r="B108" s="107"/>
      <c r="C108" s="107"/>
      <c r="D108" s="107"/>
      <c r="E108" s="107"/>
      <c r="F108" s="107"/>
      <c r="G108" s="107"/>
      <c r="H108" s="107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9"/>
      <c r="AD108" s="109"/>
      <c r="AE108" s="109"/>
      <c r="AF108" s="109"/>
      <c r="AG108" s="109"/>
      <c r="AH108" s="109"/>
      <c r="AI108" s="109"/>
      <c r="AJ108" s="109"/>
      <c r="AK108" s="109"/>
      <c r="AL108" s="109"/>
      <c r="AM108" s="110"/>
      <c r="AN108" s="110"/>
    </row>
    <row r="109" spans="2:40" s="132" customFormat="1">
      <c r="B109" s="132" t="s">
        <v>436</v>
      </c>
      <c r="C109" s="132" t="s">
        <v>500</v>
      </c>
      <c r="F109" s="132" t="s">
        <v>158</v>
      </c>
      <c r="G109" s="132" t="s">
        <v>707</v>
      </c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T109" s="132" t="s">
        <v>436</v>
      </c>
      <c r="U109" s="132" t="s">
        <v>500</v>
      </c>
      <c r="Z109" s="132" t="s">
        <v>158</v>
      </c>
      <c r="AA109" s="132" t="s">
        <v>707</v>
      </c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</row>
    <row r="110" spans="2:40" s="132" customFormat="1">
      <c r="B110" s="132" t="s">
        <v>436</v>
      </c>
      <c r="C110" s="132" t="s">
        <v>496</v>
      </c>
      <c r="F110" s="132" t="s">
        <v>158</v>
      </c>
      <c r="G110" s="132" t="s">
        <v>708</v>
      </c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T110" s="132" t="s">
        <v>436</v>
      </c>
      <c r="U110" s="132" t="s">
        <v>496</v>
      </c>
      <c r="Z110" s="132" t="s">
        <v>158</v>
      </c>
      <c r="AA110" s="132" t="s">
        <v>708</v>
      </c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</row>
    <row r="111" spans="2:40">
      <c r="B111" s="132" t="s">
        <v>436</v>
      </c>
      <c r="C111" s="132" t="s">
        <v>706</v>
      </c>
      <c r="D111" s="132"/>
      <c r="E111" s="132"/>
      <c r="F111" s="132" t="s">
        <v>158</v>
      </c>
      <c r="G111" s="132" t="s">
        <v>709</v>
      </c>
      <c r="H111" s="132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32"/>
      <c r="T111" s="132" t="s">
        <v>436</v>
      </c>
      <c r="U111" s="132" t="s">
        <v>706</v>
      </c>
      <c r="V111" s="132"/>
      <c r="W111" s="132"/>
      <c r="X111" s="132"/>
      <c r="Y111" s="132"/>
      <c r="Z111" s="132" t="s">
        <v>158</v>
      </c>
      <c r="AA111" s="132" t="s">
        <v>709</v>
      </c>
      <c r="AB111" s="132"/>
      <c r="AC111" s="132"/>
      <c r="AD111" s="132"/>
      <c r="AE111" s="110"/>
      <c r="AF111" s="110"/>
      <c r="AG111" s="110"/>
      <c r="AH111" s="110"/>
      <c r="AI111" s="110"/>
      <c r="AJ111" s="110"/>
      <c r="AK111" s="110"/>
      <c r="AL111" s="110"/>
    </row>
    <row r="112" spans="2:40"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AC112" s="109"/>
      <c r="AD112" s="109"/>
      <c r="AE112" s="109"/>
      <c r="AF112" s="109"/>
      <c r="AG112" s="109"/>
      <c r="AH112" s="109"/>
      <c r="AI112" s="109"/>
      <c r="AJ112" s="109"/>
      <c r="AK112" s="109"/>
      <c r="AL112" s="109"/>
    </row>
    <row r="113" spans="9:38"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AC113" s="109"/>
      <c r="AD113" s="109"/>
      <c r="AE113" s="109"/>
      <c r="AF113" s="109"/>
      <c r="AG113" s="109"/>
      <c r="AH113" s="109"/>
      <c r="AI113" s="109"/>
      <c r="AJ113" s="109"/>
      <c r="AK113" s="109"/>
      <c r="AL113" s="109"/>
    </row>
    <row r="114" spans="9:38"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</row>
    <row r="115" spans="9:38"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</row>
    <row r="116" spans="9:38"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</row>
    <row r="117" spans="9:38"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</row>
    <row r="118" spans="9:38"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</row>
    <row r="119" spans="9:38"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AC119" s="109"/>
      <c r="AD119" s="109"/>
      <c r="AE119" s="109"/>
      <c r="AF119" s="109"/>
      <c r="AG119" s="109"/>
      <c r="AH119" s="109"/>
      <c r="AI119" s="109"/>
      <c r="AJ119" s="109"/>
      <c r="AK119" s="109"/>
      <c r="AL119" s="109"/>
    </row>
    <row r="120" spans="9:38"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</row>
    <row r="121" spans="9:38"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</row>
    <row r="122" spans="9:38"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</row>
    <row r="123" spans="9:38"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AC123" s="109"/>
      <c r="AD123" s="109"/>
      <c r="AE123" s="109"/>
      <c r="AF123" s="109"/>
      <c r="AG123" s="109"/>
      <c r="AH123" s="109"/>
      <c r="AI123" s="109"/>
      <c r="AJ123" s="109"/>
      <c r="AK123" s="109"/>
      <c r="AL123" s="109"/>
    </row>
    <row r="124" spans="9:38"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AC124" s="109"/>
      <c r="AD124" s="109"/>
      <c r="AE124" s="109"/>
      <c r="AF124" s="109"/>
      <c r="AG124" s="109"/>
      <c r="AH124" s="109"/>
      <c r="AI124" s="109"/>
      <c r="AJ124" s="109"/>
      <c r="AK124" s="109"/>
      <c r="AL124" s="109"/>
    </row>
    <row r="125" spans="9:38"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AC125" s="109"/>
      <c r="AD125" s="109"/>
      <c r="AE125" s="109"/>
      <c r="AF125" s="109"/>
      <c r="AG125" s="109"/>
      <c r="AH125" s="109"/>
      <c r="AI125" s="109"/>
      <c r="AJ125" s="109"/>
      <c r="AK125" s="109"/>
      <c r="AL125" s="109"/>
    </row>
    <row r="126" spans="9:38"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AC126" s="109"/>
      <c r="AD126" s="109"/>
      <c r="AE126" s="109"/>
      <c r="AF126" s="109"/>
      <c r="AG126" s="109"/>
      <c r="AH126" s="109"/>
      <c r="AI126" s="109"/>
      <c r="AJ126" s="109"/>
      <c r="AK126" s="109"/>
      <c r="AL126" s="109"/>
    </row>
    <row r="127" spans="9:38"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AC127" s="109"/>
      <c r="AD127" s="109"/>
      <c r="AE127" s="109"/>
      <c r="AF127" s="109"/>
      <c r="AG127" s="109"/>
      <c r="AH127" s="109"/>
      <c r="AI127" s="109"/>
      <c r="AJ127" s="109"/>
      <c r="AK127" s="109"/>
      <c r="AL127" s="109"/>
    </row>
    <row r="128" spans="9:38"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AC128" s="109"/>
      <c r="AD128" s="109"/>
      <c r="AE128" s="109"/>
      <c r="AF128" s="109"/>
      <c r="AG128" s="109"/>
      <c r="AH128" s="109"/>
      <c r="AI128" s="109"/>
      <c r="AJ128" s="109"/>
      <c r="AK128" s="109"/>
      <c r="AL128" s="109"/>
    </row>
    <row r="129" spans="9:38"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109"/>
    </row>
    <row r="130" spans="9:38"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AC130" s="109"/>
      <c r="AD130" s="109"/>
      <c r="AE130" s="109"/>
      <c r="AF130" s="109"/>
      <c r="AG130" s="109"/>
      <c r="AH130" s="109"/>
      <c r="AI130" s="109"/>
      <c r="AJ130" s="109"/>
      <c r="AK130" s="109"/>
      <c r="AL130" s="109"/>
    </row>
    <row r="131" spans="9:38"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AC131" s="109"/>
      <c r="AD131" s="109"/>
      <c r="AE131" s="109"/>
      <c r="AF131" s="109"/>
      <c r="AG131" s="109"/>
      <c r="AH131" s="109"/>
      <c r="AI131" s="109"/>
      <c r="AJ131" s="109"/>
      <c r="AK131" s="109"/>
      <c r="AL131" s="109"/>
    </row>
    <row r="132" spans="9:38"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AC132" s="109"/>
      <c r="AD132" s="109"/>
      <c r="AE132" s="109"/>
      <c r="AF132" s="109"/>
      <c r="AG132" s="109"/>
      <c r="AH132" s="109"/>
      <c r="AI132" s="109"/>
      <c r="AJ132" s="109"/>
      <c r="AK132" s="109"/>
      <c r="AL132" s="109"/>
    </row>
    <row r="133" spans="9:38"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AC133" s="109"/>
      <c r="AD133" s="109"/>
      <c r="AE133" s="109"/>
      <c r="AF133" s="109"/>
      <c r="AG133" s="109"/>
      <c r="AH133" s="109"/>
      <c r="AI133" s="109"/>
      <c r="AJ133" s="109"/>
      <c r="AK133" s="109"/>
      <c r="AL133" s="109"/>
    </row>
    <row r="134" spans="9:38"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AC134" s="109"/>
      <c r="AD134" s="109"/>
      <c r="AE134" s="109"/>
      <c r="AF134" s="109"/>
      <c r="AG134" s="109"/>
      <c r="AH134" s="109"/>
      <c r="AI134" s="109"/>
      <c r="AJ134" s="109"/>
      <c r="AK134" s="109"/>
      <c r="AL134" s="109"/>
    </row>
    <row r="135" spans="9:38"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AC135" s="109"/>
      <c r="AD135" s="109"/>
      <c r="AE135" s="109"/>
      <c r="AF135" s="109"/>
      <c r="AG135" s="109"/>
      <c r="AH135" s="109"/>
      <c r="AI135" s="109"/>
      <c r="AJ135" s="109"/>
      <c r="AK135" s="109"/>
      <c r="AL135" s="109"/>
    </row>
    <row r="136" spans="9:38"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AC136" s="109"/>
      <c r="AD136" s="109"/>
      <c r="AE136" s="109"/>
      <c r="AF136" s="109"/>
      <c r="AG136" s="109"/>
      <c r="AH136" s="109"/>
      <c r="AI136" s="109"/>
      <c r="AJ136" s="109"/>
      <c r="AK136" s="109"/>
      <c r="AL136" s="109"/>
    </row>
    <row r="137" spans="9:38"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</row>
    <row r="138" spans="9:38"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AC138" s="109"/>
      <c r="AD138" s="109"/>
      <c r="AE138" s="109"/>
      <c r="AF138" s="109"/>
      <c r="AG138" s="109"/>
      <c r="AH138" s="109"/>
      <c r="AI138" s="109"/>
      <c r="AJ138" s="109"/>
      <c r="AK138" s="109"/>
      <c r="AL138" s="109"/>
    </row>
    <row r="139" spans="9:38"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AC139" s="109"/>
      <c r="AD139" s="109"/>
      <c r="AE139" s="109"/>
      <c r="AF139" s="109"/>
      <c r="AG139" s="109"/>
      <c r="AH139" s="109"/>
      <c r="AI139" s="109"/>
      <c r="AJ139" s="109"/>
      <c r="AK139" s="109"/>
      <c r="AL139" s="109"/>
    </row>
    <row r="140" spans="9:38"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AC140" s="109"/>
      <c r="AD140" s="109"/>
      <c r="AE140" s="109"/>
      <c r="AF140" s="109"/>
      <c r="AG140" s="109"/>
      <c r="AH140" s="109"/>
      <c r="AI140" s="109"/>
      <c r="AJ140" s="109"/>
      <c r="AK140" s="109"/>
      <c r="AL140" s="109"/>
    </row>
    <row r="141" spans="9:38"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AC141" s="109"/>
      <c r="AD141" s="109"/>
      <c r="AE141" s="109"/>
      <c r="AF141" s="109"/>
      <c r="AG141" s="109"/>
      <c r="AH141" s="109"/>
      <c r="AI141" s="109"/>
      <c r="AJ141" s="109"/>
      <c r="AK141" s="109"/>
      <c r="AL141" s="109"/>
    </row>
    <row r="142" spans="9:38"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AC142" s="109"/>
      <c r="AD142" s="109"/>
      <c r="AE142" s="109"/>
      <c r="AF142" s="109"/>
      <c r="AG142" s="109"/>
      <c r="AH142" s="109"/>
      <c r="AI142" s="109"/>
      <c r="AJ142" s="109"/>
      <c r="AK142" s="109"/>
      <c r="AL142" s="109"/>
    </row>
    <row r="143" spans="9:38"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AC143" s="109"/>
      <c r="AD143" s="109"/>
      <c r="AE143" s="109"/>
      <c r="AF143" s="109"/>
      <c r="AG143" s="109"/>
      <c r="AH143" s="109"/>
      <c r="AI143" s="109"/>
      <c r="AJ143" s="109"/>
      <c r="AK143" s="109"/>
      <c r="AL143" s="109"/>
    </row>
    <row r="144" spans="9:38"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AC144" s="109"/>
      <c r="AD144" s="109"/>
      <c r="AE144" s="109"/>
      <c r="AF144" s="109"/>
      <c r="AG144" s="109"/>
      <c r="AH144" s="109"/>
      <c r="AI144" s="109"/>
      <c r="AJ144" s="109"/>
      <c r="AK144" s="109"/>
      <c r="AL144" s="109"/>
    </row>
    <row r="145" spans="9:38"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AC145" s="109"/>
      <c r="AD145" s="109"/>
      <c r="AE145" s="109"/>
      <c r="AF145" s="109"/>
      <c r="AG145" s="109"/>
      <c r="AH145" s="109"/>
      <c r="AI145" s="109"/>
      <c r="AJ145" s="109"/>
      <c r="AK145" s="109"/>
      <c r="AL145" s="109"/>
    </row>
    <row r="146" spans="9:38"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AC146" s="109"/>
      <c r="AD146" s="109"/>
      <c r="AE146" s="109"/>
      <c r="AF146" s="109"/>
      <c r="AG146" s="109"/>
      <c r="AH146" s="109"/>
      <c r="AI146" s="109"/>
      <c r="AJ146" s="109"/>
      <c r="AK146" s="109"/>
      <c r="AL146" s="109"/>
    </row>
    <row r="147" spans="9:38"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AC147" s="109"/>
      <c r="AD147" s="109"/>
      <c r="AE147" s="109"/>
      <c r="AF147" s="109"/>
      <c r="AG147" s="109"/>
      <c r="AH147" s="109"/>
      <c r="AI147" s="109"/>
      <c r="AJ147" s="109"/>
      <c r="AK147" s="109"/>
      <c r="AL147" s="109"/>
    </row>
    <row r="148" spans="9:38"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AC148" s="109"/>
      <c r="AD148" s="109"/>
      <c r="AE148" s="109"/>
      <c r="AF148" s="109"/>
      <c r="AG148" s="109"/>
      <c r="AH148" s="109"/>
      <c r="AI148" s="109"/>
      <c r="AJ148" s="109"/>
      <c r="AK148" s="109"/>
      <c r="AL148" s="109"/>
    </row>
    <row r="149" spans="9:38"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</row>
    <row r="150" spans="9:38"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AC150" s="109"/>
      <c r="AD150" s="109"/>
      <c r="AE150" s="109"/>
      <c r="AF150" s="109"/>
      <c r="AG150" s="109"/>
      <c r="AH150" s="109"/>
      <c r="AI150" s="109"/>
      <c r="AJ150" s="109"/>
      <c r="AK150" s="109"/>
      <c r="AL150" s="109"/>
    </row>
    <row r="151" spans="9:38"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</row>
    <row r="152" spans="9:38"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AC152" s="109"/>
      <c r="AD152" s="109"/>
      <c r="AE152" s="109"/>
      <c r="AF152" s="109"/>
      <c r="AG152" s="109"/>
      <c r="AH152" s="109"/>
      <c r="AI152" s="109"/>
      <c r="AJ152" s="109"/>
      <c r="AK152" s="109"/>
      <c r="AL152" s="109"/>
    </row>
    <row r="153" spans="9:38"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</row>
    <row r="154" spans="9:38"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</row>
    <row r="155" spans="9:38"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</row>
    <row r="156" spans="9:38"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AC156" s="109"/>
      <c r="AD156" s="109"/>
      <c r="AE156" s="109"/>
      <c r="AF156" s="109"/>
      <c r="AG156" s="109"/>
      <c r="AH156" s="109"/>
      <c r="AI156" s="109"/>
      <c r="AJ156" s="109"/>
      <c r="AK156" s="109"/>
      <c r="AL156" s="109"/>
    </row>
    <row r="157" spans="9:38"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AC157" s="109"/>
      <c r="AD157" s="109"/>
      <c r="AE157" s="109"/>
      <c r="AF157" s="109"/>
      <c r="AG157" s="109"/>
      <c r="AH157" s="109"/>
      <c r="AI157" s="109"/>
      <c r="AJ157" s="109"/>
      <c r="AK157" s="109"/>
      <c r="AL157" s="109"/>
    </row>
    <row r="158" spans="9:38"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</row>
    <row r="159" spans="9:38"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AC159" s="109"/>
      <c r="AD159" s="109"/>
      <c r="AE159" s="109"/>
      <c r="AF159" s="109"/>
      <c r="AG159" s="109"/>
      <c r="AH159" s="109"/>
      <c r="AI159" s="109"/>
      <c r="AJ159" s="109"/>
      <c r="AK159" s="109"/>
      <c r="AL159" s="109"/>
    </row>
    <row r="160" spans="9:38"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</row>
    <row r="161" spans="9:38"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AC161" s="109"/>
      <c r="AD161" s="109"/>
      <c r="AE161" s="109"/>
      <c r="AF161" s="109"/>
      <c r="AG161" s="109"/>
      <c r="AH161" s="109"/>
      <c r="AI161" s="109"/>
      <c r="AJ161" s="109"/>
      <c r="AK161" s="109"/>
      <c r="AL161" s="109"/>
    </row>
    <row r="162" spans="9:38"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AC162" s="109"/>
      <c r="AD162" s="109"/>
      <c r="AE162" s="109"/>
      <c r="AF162" s="109"/>
      <c r="AG162" s="109"/>
      <c r="AH162" s="109"/>
      <c r="AI162" s="109"/>
      <c r="AJ162" s="109"/>
      <c r="AK162" s="109"/>
      <c r="AL162" s="109"/>
    </row>
    <row r="163" spans="9:38"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AC163" s="109"/>
      <c r="AD163" s="109"/>
      <c r="AE163" s="109"/>
      <c r="AF163" s="109"/>
      <c r="AG163" s="109"/>
      <c r="AH163" s="109"/>
      <c r="AI163" s="109"/>
      <c r="AJ163" s="109"/>
      <c r="AK163" s="109"/>
      <c r="AL163" s="109"/>
    </row>
    <row r="164" spans="9:38"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AC164" s="109"/>
      <c r="AD164" s="109"/>
      <c r="AE164" s="109"/>
      <c r="AF164" s="109"/>
      <c r="AG164" s="109"/>
      <c r="AH164" s="109"/>
      <c r="AI164" s="109"/>
      <c r="AJ164" s="109"/>
      <c r="AK164" s="109"/>
      <c r="AL164" s="109"/>
    </row>
    <row r="165" spans="9:38"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AC165" s="109"/>
      <c r="AD165" s="109"/>
      <c r="AE165" s="109"/>
      <c r="AF165" s="109"/>
      <c r="AG165" s="109"/>
      <c r="AH165" s="109"/>
      <c r="AI165" s="109"/>
      <c r="AJ165" s="109"/>
      <c r="AK165" s="109"/>
      <c r="AL165" s="109"/>
    </row>
    <row r="166" spans="9:38"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AC166" s="109"/>
      <c r="AD166" s="109"/>
      <c r="AE166" s="109"/>
      <c r="AF166" s="109"/>
      <c r="AG166" s="109"/>
      <c r="AH166" s="109"/>
      <c r="AI166" s="109"/>
      <c r="AJ166" s="109"/>
      <c r="AK166" s="109"/>
      <c r="AL166" s="109"/>
    </row>
    <row r="167" spans="9:38"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AC167" s="109"/>
      <c r="AD167" s="109"/>
      <c r="AE167" s="109"/>
      <c r="AF167" s="109"/>
      <c r="AG167" s="109"/>
      <c r="AH167" s="109"/>
      <c r="AI167" s="109"/>
      <c r="AJ167" s="109"/>
      <c r="AK167" s="109"/>
      <c r="AL167" s="109"/>
    </row>
    <row r="168" spans="9:38"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AC168" s="109"/>
      <c r="AD168" s="109"/>
      <c r="AE168" s="109"/>
      <c r="AF168" s="109"/>
      <c r="AG168" s="109"/>
      <c r="AH168" s="109"/>
      <c r="AI168" s="109"/>
      <c r="AJ168" s="109"/>
      <c r="AK168" s="109"/>
      <c r="AL168" s="1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H24" sqref="H24"/>
    </sheetView>
  </sheetViews>
  <sheetFormatPr defaultRowHeight="14.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" thickBot="1">
      <c r="B5" s="3" t="s">
        <v>7</v>
      </c>
      <c r="C5" s="3" t="s">
        <v>4</v>
      </c>
      <c r="D5" s="5" t="s">
        <v>3</v>
      </c>
      <c r="E5" s="4" t="s">
        <v>451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451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12" t="s">
        <v>521</v>
      </c>
      <c r="E6">
        <v>0.60425930043573184</v>
      </c>
      <c r="F6" s="113">
        <v>0.59296051553192552</v>
      </c>
      <c r="G6" s="23">
        <v>0.5762186924521262</v>
      </c>
      <c r="H6" s="23">
        <v>0.55786459799791499</v>
      </c>
      <c r="I6" s="23">
        <v>0.53824276834520013</v>
      </c>
      <c r="J6" s="23">
        <v>0.5175287978862152</v>
      </c>
      <c r="K6" s="23">
        <v>0.4976119929395415</v>
      </c>
      <c r="L6" s="23">
        <v>0.47846167503842751</v>
      </c>
      <c r="M6" s="23">
        <v>0.46004834635967395</v>
      </c>
      <c r="N6" s="23">
        <v>0.44234364428723022</v>
      </c>
      <c r="Q6" t="s">
        <v>158</v>
      </c>
      <c r="R6" t="s">
        <v>521</v>
      </c>
      <c r="S6" s="23">
        <v>0.41243014139743156</v>
      </c>
      <c r="T6" s="23">
        <v>0.40471828747621641</v>
      </c>
      <c r="U6" s="23">
        <v>0.39329135129985415</v>
      </c>
      <c r="V6" s="23">
        <v>0.38076397809183971</v>
      </c>
      <c r="W6" s="23">
        <v>0.36737132700263037</v>
      </c>
      <c r="X6" s="23">
        <v>0.35323324793766442</v>
      </c>
      <c r="Y6" s="23">
        <v>0.33963926490021945</v>
      </c>
      <c r="Z6" s="23">
        <v>0.32656843866044649</v>
      </c>
      <c r="AA6" s="23">
        <v>0.31400063582298998</v>
      </c>
      <c r="AB6" s="23">
        <v>0.30191649781489988</v>
      </c>
    </row>
    <row r="7" spans="2:28">
      <c r="C7" t="s">
        <v>158</v>
      </c>
      <c r="D7" s="112" t="s">
        <v>522</v>
      </c>
      <c r="E7">
        <v>0.14716136992055057</v>
      </c>
      <c r="F7" s="113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t="s">
        <v>158</v>
      </c>
      <c r="R7" t="s">
        <v>522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t="s">
        <v>158</v>
      </c>
      <c r="D8" s="112" t="s">
        <v>523</v>
      </c>
      <c r="E8">
        <v>1.233600201357469</v>
      </c>
      <c r="F8" s="113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t="s">
        <v>158</v>
      </c>
      <c r="R8" t="s">
        <v>523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 ht="16">
      <c r="C9" t="s">
        <v>158</v>
      </c>
      <c r="D9" s="112" t="s">
        <v>524</v>
      </c>
      <c r="E9" s="111">
        <v>0.21328300933370362</v>
      </c>
      <c r="F9" s="113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t="s">
        <v>158</v>
      </c>
      <c r="R9" t="s">
        <v>524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 ht="16">
      <c r="C10" t="s">
        <v>158</v>
      </c>
      <c r="D10" s="112" t="s">
        <v>525</v>
      </c>
      <c r="E10" s="111">
        <v>6.8644641593167272E-2</v>
      </c>
      <c r="F10" s="113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t="s">
        <v>158</v>
      </c>
      <c r="R10" t="s">
        <v>525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 ht="16">
      <c r="C11" t="s">
        <v>158</v>
      </c>
      <c r="D11" s="112" t="s">
        <v>526</v>
      </c>
      <c r="E11" s="111">
        <v>6.307083276010951E-2</v>
      </c>
      <c r="F11" s="113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t="s">
        <v>158</v>
      </c>
      <c r="R11" t="s">
        <v>526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 ht="16">
      <c r="C12" t="s">
        <v>158</v>
      </c>
      <c r="D12" s="112" t="s">
        <v>527</v>
      </c>
      <c r="E12" s="111">
        <v>3.9351853101499988E-2</v>
      </c>
      <c r="F12" s="113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t="s">
        <v>158</v>
      </c>
      <c r="R12" t="s">
        <v>527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 ht="16">
      <c r="C13" t="s">
        <v>158</v>
      </c>
      <c r="D13" s="112" t="s">
        <v>528</v>
      </c>
      <c r="E13" s="111">
        <v>0.53126404890041945</v>
      </c>
      <c r="F13" s="113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t="s">
        <v>158</v>
      </c>
      <c r="R13" t="s">
        <v>528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 ht="16">
      <c r="C14" t="s">
        <v>158</v>
      </c>
      <c r="D14" s="112" t="s">
        <v>529</v>
      </c>
      <c r="E14" s="111">
        <v>2.0049604678860504</v>
      </c>
      <c r="F14" s="113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t="s">
        <v>158</v>
      </c>
      <c r="R14" t="s">
        <v>529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 ht="16">
      <c r="C15" t="s">
        <v>158</v>
      </c>
      <c r="D15" s="112" t="s">
        <v>530</v>
      </c>
      <c r="E15" s="111">
        <v>7.019710505979551E-3</v>
      </c>
      <c r="F15" s="113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t="s">
        <v>158</v>
      </c>
      <c r="R15" t="s">
        <v>530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 ht="16">
      <c r="C16" t="s">
        <v>158</v>
      </c>
      <c r="D16" s="112" t="s">
        <v>531</v>
      </c>
      <c r="E16" s="111">
        <v>4.4328870625555024E-2</v>
      </c>
      <c r="F16" s="113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t="s">
        <v>158</v>
      </c>
      <c r="R16" t="s">
        <v>531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 ht="16">
      <c r="C17" t="s">
        <v>158</v>
      </c>
      <c r="D17" s="112" t="s">
        <v>532</v>
      </c>
      <c r="E17" s="111">
        <v>8.9800322889324519E-2</v>
      </c>
      <c r="F17" s="113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t="s">
        <v>158</v>
      </c>
      <c r="R17" t="s">
        <v>532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 ht="16">
      <c r="C18" t="s">
        <v>158</v>
      </c>
      <c r="D18" s="112" t="s">
        <v>533</v>
      </c>
      <c r="E18" s="111">
        <v>5.6198382964155157E-3</v>
      </c>
      <c r="F18" s="113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t="s">
        <v>158</v>
      </c>
      <c r="R18" t="s">
        <v>533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 ht="16">
      <c r="C19" t="s">
        <v>158</v>
      </c>
      <c r="D19" s="112" t="s">
        <v>534</v>
      </c>
      <c r="E19" s="111">
        <v>1.0327037132272321E-2</v>
      </c>
      <c r="F19" s="113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t="s">
        <v>158</v>
      </c>
      <c r="R19" t="s">
        <v>534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 ht="16">
      <c r="C20" t="s">
        <v>158</v>
      </c>
      <c r="D20" s="112" t="s">
        <v>535</v>
      </c>
      <c r="E20" s="111">
        <v>1.6539589184300874E-2</v>
      </c>
      <c r="F20" s="113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t="s">
        <v>158</v>
      </c>
      <c r="R20" t="s">
        <v>535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 ht="16">
      <c r="C21" t="s">
        <v>158</v>
      </c>
      <c r="D21" s="112" t="s">
        <v>536</v>
      </c>
      <c r="E21" s="111">
        <v>2.5108697764931454E-2</v>
      </c>
      <c r="F21" s="113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t="s">
        <v>158</v>
      </c>
      <c r="R21" t="s">
        <v>536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 ht="16">
      <c r="C22" t="s">
        <v>158</v>
      </c>
      <c r="D22" s="112" t="s">
        <v>537</v>
      </c>
      <c r="E22" s="111">
        <v>0.11690832777847077</v>
      </c>
      <c r="F22" s="113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t="s">
        <v>158</v>
      </c>
      <c r="R22" t="s">
        <v>537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 ht="16">
      <c r="C23" t="s">
        <v>158</v>
      </c>
      <c r="D23" s="112" t="s">
        <v>538</v>
      </c>
      <c r="E23" s="111">
        <v>0.10747584942460095</v>
      </c>
      <c r="F23" s="113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t="s">
        <v>158</v>
      </c>
      <c r="R23" t="s">
        <v>538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 ht="16">
      <c r="C24" t="s">
        <v>158</v>
      </c>
      <c r="D24" s="112" t="s">
        <v>539</v>
      </c>
      <c r="E24" s="111">
        <v>6.7259991401207213E-3</v>
      </c>
      <c r="F24" s="113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t="s">
        <v>158</v>
      </c>
      <c r="R24" t="s">
        <v>539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 ht="16">
      <c r="C25" t="s">
        <v>158</v>
      </c>
      <c r="D25" s="112" t="s">
        <v>540</v>
      </c>
      <c r="E25" s="111">
        <v>1.2359722683829113E-2</v>
      </c>
      <c r="F25" s="113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t="s">
        <v>158</v>
      </c>
      <c r="R25" t="s">
        <v>540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 ht="16">
      <c r="C26" t="s">
        <v>158</v>
      </c>
      <c r="D26" s="112" t="s">
        <v>541</v>
      </c>
      <c r="E26" s="111">
        <v>5.6634898892923238E-2</v>
      </c>
      <c r="F26" s="113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t="s">
        <v>158</v>
      </c>
      <c r="R26" t="s">
        <v>541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 ht="16">
      <c r="C27" t="s">
        <v>158</v>
      </c>
      <c r="D27" s="112" t="s">
        <v>542</v>
      </c>
      <c r="E27" s="111">
        <v>1.8534710091631086E-3</v>
      </c>
      <c r="F27" s="113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t="s">
        <v>158</v>
      </c>
      <c r="R27" t="s">
        <v>542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 ht="16">
      <c r="C28" t="s">
        <v>158</v>
      </c>
      <c r="D28" s="112" t="s">
        <v>543</v>
      </c>
      <c r="E28" s="111">
        <v>2.1533824893454994</v>
      </c>
      <c r="F28" s="113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t="s">
        <v>158</v>
      </c>
      <c r="R28" t="s">
        <v>543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 ht="16">
      <c r="C29" t="s">
        <v>158</v>
      </c>
      <c r="D29" s="112" t="s">
        <v>544</v>
      </c>
      <c r="E29" s="111">
        <v>1.8541618987199999E-3</v>
      </c>
      <c r="F29" s="113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t="s">
        <v>158</v>
      </c>
      <c r="R29" t="s">
        <v>544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 ht="16">
      <c r="C30" t="s">
        <v>158</v>
      </c>
      <c r="D30" s="112" t="s">
        <v>545</v>
      </c>
      <c r="E30" s="111">
        <v>0.15216621608103953</v>
      </c>
      <c r="F30" s="113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t="s">
        <v>158</v>
      </c>
      <c r="R30" t="s">
        <v>545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t="s">
        <v>158</v>
      </c>
      <c r="D31" s="112" t="s">
        <v>546</v>
      </c>
      <c r="E31" s="114">
        <v>6.5501194804734306E-2</v>
      </c>
      <c r="F31" s="113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t="s">
        <v>158</v>
      </c>
      <c r="R31" t="s">
        <v>546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t="s">
        <v>158</v>
      </c>
      <c r="D32" s="112" t="s">
        <v>547</v>
      </c>
      <c r="E32" s="114">
        <v>5.1523370488740373E-2</v>
      </c>
      <c r="F32" s="113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t="s">
        <v>158</v>
      </c>
      <c r="R32" t="s">
        <v>547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t="s">
        <v>158</v>
      </c>
      <c r="D33" s="112" t="s">
        <v>548</v>
      </c>
      <c r="E33" s="114">
        <v>5.93664955316087E-3</v>
      </c>
      <c r="F33" s="113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t="s">
        <v>158</v>
      </c>
      <c r="R33" t="s">
        <v>548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t="s">
        <v>158</v>
      </c>
      <c r="D34" s="112" t="s">
        <v>549</v>
      </c>
      <c r="E34" s="114">
        <v>0.15597827044128967</v>
      </c>
      <c r="F34" s="113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t="s">
        <v>158</v>
      </c>
      <c r="R34" t="s">
        <v>549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t="s">
        <v>158</v>
      </c>
      <c r="D35" s="112" t="s">
        <v>550</v>
      </c>
      <c r="E35" s="114">
        <v>7.4651337592289119E-2</v>
      </c>
      <c r="F35" s="113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t="s">
        <v>158</v>
      </c>
      <c r="R35" t="s">
        <v>550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t="s">
        <v>158</v>
      </c>
      <c r="D36" s="112" t="s">
        <v>551</v>
      </c>
      <c r="E36" s="114">
        <v>9.1059179042993113E-4</v>
      </c>
      <c r="F36" s="113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t="s">
        <v>158</v>
      </c>
      <c r="R36" t="s">
        <v>551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t="s">
        <v>158</v>
      </c>
      <c r="D37" s="112" t="s">
        <v>552</v>
      </c>
      <c r="E37" s="114">
        <v>1.1645478000001042E-2</v>
      </c>
      <c r="F37" s="113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t="s">
        <v>158</v>
      </c>
      <c r="R37" t="s">
        <v>552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t="s">
        <v>158</v>
      </c>
      <c r="D38" s="112" t="s">
        <v>553</v>
      </c>
      <c r="E38" s="114">
        <v>6.2097199999988639E-4</v>
      </c>
      <c r="F38" s="113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t="s">
        <v>714</v>
      </c>
      <c r="R38" s="112" t="s">
        <v>553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12" t="s">
        <v>554</v>
      </c>
      <c r="E39" s="114">
        <v>1.5942325500000076E-2</v>
      </c>
      <c r="F39" s="113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t="s">
        <v>158</v>
      </c>
      <c r="R39" t="s">
        <v>554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t="s">
        <v>158</v>
      </c>
      <c r="D40" s="112" t="s">
        <v>555</v>
      </c>
      <c r="E40" s="114">
        <v>5.5427963499999996E-2</v>
      </c>
      <c r="F40" s="113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t="s">
        <v>158</v>
      </c>
      <c r="R40" t="s">
        <v>555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t="s">
        <v>158</v>
      </c>
      <c r="D41" s="112" t="s">
        <v>556</v>
      </c>
      <c r="E41" s="114">
        <v>6.9424525000001402E-3</v>
      </c>
      <c r="F41" s="114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t="s">
        <v>158</v>
      </c>
      <c r="R41" t="s">
        <v>556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tabSelected="1" topLeftCell="E1" workbookViewId="0">
      <selection activeCell="L23" sqref="L23"/>
    </sheetView>
  </sheetViews>
  <sheetFormatPr defaultRowHeight="14.5"/>
  <cols>
    <col min="5" max="5" width="17.453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" thickBot="1">
      <c r="C5" s="3" t="s">
        <v>7</v>
      </c>
      <c r="D5" s="3" t="s">
        <v>4</v>
      </c>
      <c r="E5" s="5" t="s">
        <v>3</v>
      </c>
      <c r="F5" s="4" t="s">
        <v>451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451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13"/>
      <c r="D6" t="s">
        <v>158</v>
      </c>
      <c r="E6" s="112" t="s">
        <v>557</v>
      </c>
      <c r="F6" s="136">
        <v>7.9721040156300008E-2</v>
      </c>
      <c r="G6" s="136">
        <v>8.594217002332652E-2</v>
      </c>
      <c r="H6" s="136">
        <v>8.9573388855791011E-2</v>
      </c>
      <c r="I6" s="136">
        <v>9.2998059314158499E-2</v>
      </c>
      <c r="J6" s="136">
        <v>9.7642665343193866E-2</v>
      </c>
      <c r="K6" s="136">
        <v>0.10153240697155673</v>
      </c>
      <c r="L6" s="136">
        <v>0.1045998514933275</v>
      </c>
      <c r="M6" s="136">
        <v>0.10711529419128143</v>
      </c>
      <c r="N6" s="136">
        <v>0.1093251793890213</v>
      </c>
      <c r="O6" s="136">
        <v>0.11136113294093784</v>
      </c>
      <c r="P6" s="23"/>
      <c r="R6" t="s">
        <v>158</v>
      </c>
      <c r="S6" t="s">
        <v>557</v>
      </c>
      <c r="T6" s="136">
        <v>2.2399270541999996E-2</v>
      </c>
      <c r="U6" s="136">
        <v>2.4147225293910383E-2</v>
      </c>
      <c r="V6" s="136">
        <v>2.5167491121678185E-2</v>
      </c>
      <c r="W6" s="136">
        <v>2.6129722923518346E-2</v>
      </c>
      <c r="X6" s="136">
        <v>2.7434720786082556E-2</v>
      </c>
      <c r="Y6" s="136">
        <v>2.8527623925597021E-2</v>
      </c>
      <c r="Z6" s="136">
        <v>2.9389485732480253E-2</v>
      </c>
      <c r="AA6" s="136">
        <v>3.0096251241483917E-2</v>
      </c>
      <c r="AB6" s="136">
        <v>3.0717164068435093E-2</v>
      </c>
      <c r="AC6" s="136">
        <v>3.1289207212013177E-2</v>
      </c>
    </row>
    <row r="7" spans="1:29">
      <c r="A7" s="113"/>
      <c r="D7" t="s">
        <v>158</v>
      </c>
      <c r="E7" t="s">
        <v>558</v>
      </c>
      <c r="F7" s="136">
        <v>7.3444216262166018E-2</v>
      </c>
      <c r="G7" s="136">
        <v>7.9175526421355003E-2</v>
      </c>
      <c r="H7" s="136">
        <v>8.2520841794861161E-2</v>
      </c>
      <c r="I7" s="136">
        <v>8.5675871348889349E-2</v>
      </c>
      <c r="J7" s="136">
        <v>8.9954785033159387E-2</v>
      </c>
      <c r="K7" s="136">
        <v>9.3538268449799872E-2</v>
      </c>
      <c r="L7" s="136">
        <v>9.6364198196670164E-2</v>
      </c>
      <c r="M7" s="136">
        <v>9.8681587898829193E-2</v>
      </c>
      <c r="N7" s="136">
        <v>0.10071747812378307</v>
      </c>
      <c r="O7" s="136">
        <v>0.10259313118442452</v>
      </c>
      <c r="P7" s="23"/>
      <c r="R7" t="s">
        <v>158</v>
      </c>
      <c r="S7" t="s">
        <v>558</v>
      </c>
      <c r="T7" s="136">
        <v>2.1183280584752003E-2</v>
      </c>
      <c r="U7" s="136">
        <v>2.28363440579459E-2</v>
      </c>
      <c r="V7" s="136">
        <v>2.3801222680225793E-2</v>
      </c>
      <c r="W7" s="136">
        <v>2.4711217771705752E-2</v>
      </c>
      <c r="X7" s="136">
        <v>2.5945371171182084E-2</v>
      </c>
      <c r="Y7" s="136">
        <v>2.6978943841009937E-2</v>
      </c>
      <c r="Z7" s="136">
        <v>2.7794017726842767E-2</v>
      </c>
      <c r="AA7" s="136">
        <v>2.8462415032762933E-2</v>
      </c>
      <c r="AB7" s="136">
        <v>2.904962034408393E-2</v>
      </c>
      <c r="AC7" s="136">
        <v>2.9590608962185426E-2</v>
      </c>
    </row>
    <row r="8" spans="1:29">
      <c r="A8" s="113"/>
      <c r="D8" t="s">
        <v>158</v>
      </c>
      <c r="E8" t="s">
        <v>559</v>
      </c>
      <c r="F8" s="136">
        <v>1.7519896686385605</v>
      </c>
      <c r="G8" s="136">
        <v>1.8887083470817934</v>
      </c>
      <c r="H8" s="136">
        <v>1.968509838213502</v>
      </c>
      <c r="I8" s="136">
        <v>2.0437721184068871</v>
      </c>
      <c r="J8" s="136">
        <v>2.1458443161831884</v>
      </c>
      <c r="K8" s="136">
        <v>2.2313272342836554</v>
      </c>
      <c r="L8" s="136">
        <v>2.2987389376524008</v>
      </c>
      <c r="M8" s="136">
        <v>2.3540195713499452</v>
      </c>
      <c r="N8" s="136">
        <v>2.4025851197638488</v>
      </c>
      <c r="O8" s="136">
        <v>2.4473282588622904</v>
      </c>
      <c r="P8" s="23"/>
      <c r="R8" t="s">
        <v>158</v>
      </c>
      <c r="S8" t="s">
        <v>559</v>
      </c>
      <c r="T8" s="136">
        <v>0.33756070399040006</v>
      </c>
      <c r="U8" s="136">
        <v>0.36390267059560144</v>
      </c>
      <c r="V8" s="136">
        <v>0.37927824501142332</v>
      </c>
      <c r="W8" s="136">
        <v>0.39377923707819962</v>
      </c>
      <c r="X8" s="136">
        <v>0.41344577025244511</v>
      </c>
      <c r="Y8" s="136">
        <v>0.4299160009448274</v>
      </c>
      <c r="Z8" s="136">
        <v>0.44290440062188069</v>
      </c>
      <c r="AA8" s="136">
        <v>0.4535554734917791</v>
      </c>
      <c r="AB8" s="136">
        <v>0.46291273227345697</v>
      </c>
      <c r="AC8" s="136">
        <v>0.47153351686092942</v>
      </c>
    </row>
    <row r="9" spans="1:29">
      <c r="A9" s="113"/>
      <c r="D9" t="s">
        <v>158</v>
      </c>
      <c r="E9" t="s">
        <v>560</v>
      </c>
      <c r="F9" s="136">
        <v>0.1292460397986</v>
      </c>
      <c r="G9" s="136">
        <v>0.13933191420276664</v>
      </c>
      <c r="H9" s="136">
        <v>0.14521895045841496</v>
      </c>
      <c r="I9" s="136">
        <v>0.15077112455814384</v>
      </c>
      <c r="J9" s="136">
        <v>0.15830109324019548</v>
      </c>
      <c r="K9" s="136">
        <v>0.16460725407703358</v>
      </c>
      <c r="L9" s="136">
        <v>0.16958028322923102</v>
      </c>
      <c r="M9" s="136">
        <v>0.1736583911717948</v>
      </c>
      <c r="N9" s="136">
        <v>0.17724112051974916</v>
      </c>
      <c r="O9" s="136">
        <v>0.18054186688837659</v>
      </c>
      <c r="P9" s="23"/>
      <c r="R9" t="s">
        <v>158</v>
      </c>
      <c r="S9" t="s">
        <v>560</v>
      </c>
      <c r="T9" s="136">
        <v>2.7142494323999997E-2</v>
      </c>
      <c r="U9" s="136">
        <v>2.9260592404175258E-2</v>
      </c>
      <c r="V9" s="136">
        <v>3.0496907639853736E-2</v>
      </c>
      <c r="W9" s="136">
        <v>3.1662899682802066E-2</v>
      </c>
      <c r="X9" s="136">
        <v>3.3244241227432504E-2</v>
      </c>
      <c r="Y9" s="136">
        <v>3.4568575303639631E-2</v>
      </c>
      <c r="Z9" s="136">
        <v>3.5612943206493296E-2</v>
      </c>
      <c r="AA9" s="136">
        <v>3.6469371936195046E-2</v>
      </c>
      <c r="AB9" s="136">
        <v>3.722176799523725E-2</v>
      </c>
      <c r="AC9" s="136">
        <v>3.7914945826566078E-2</v>
      </c>
    </row>
    <row r="10" spans="1:29">
      <c r="A10" s="113"/>
      <c r="D10" t="s">
        <v>158</v>
      </c>
      <c r="E10" t="s">
        <v>561</v>
      </c>
      <c r="F10" s="136">
        <v>7.3659150136440005E-2</v>
      </c>
      <c r="G10" s="136">
        <v>7.9407232926067078E-2</v>
      </c>
      <c r="H10" s="136">
        <v>8.2762338336563074E-2</v>
      </c>
      <c r="I10" s="136">
        <v>8.59266010577487E-2</v>
      </c>
      <c r="J10" s="136">
        <v>9.0218036946525096E-2</v>
      </c>
      <c r="K10" s="136">
        <v>9.3812007396908106E-2</v>
      </c>
      <c r="L10" s="136">
        <v>9.6646207203149065E-2</v>
      </c>
      <c r="M10" s="136">
        <v>9.8970378726562877E-2</v>
      </c>
      <c r="N10" s="136">
        <v>0.10101222696694555</v>
      </c>
      <c r="O10" s="136">
        <v>0.10289336911031718</v>
      </c>
      <c r="P10" s="23"/>
      <c r="R10" t="s">
        <v>158</v>
      </c>
      <c r="S10" t="s">
        <v>561</v>
      </c>
      <c r="T10" s="136">
        <v>2.0696057509599994E-2</v>
      </c>
      <c r="U10" s="136">
        <v>2.2311099928141447E-2</v>
      </c>
      <c r="V10" s="136">
        <v>2.3253785994947474E-2</v>
      </c>
      <c r="W10" s="136">
        <v>2.4142850871908952E-2</v>
      </c>
      <c r="X10" s="136">
        <v>2.5348618299151363E-2</v>
      </c>
      <c r="Y10" s="136">
        <v>2.6358418425695761E-2</v>
      </c>
      <c r="Z10" s="136">
        <v>2.7154745318892459E-2</v>
      </c>
      <c r="AA10" s="136">
        <v>2.7807769246288423E-2</v>
      </c>
      <c r="AB10" s="136">
        <v>2.838146862417372E-2</v>
      </c>
      <c r="AC10" s="136">
        <v>2.891001430941224E-2</v>
      </c>
    </row>
    <row r="11" spans="1:29">
      <c r="A11" s="113"/>
      <c r="D11" t="s">
        <v>158</v>
      </c>
      <c r="E11" t="s">
        <v>562</v>
      </c>
      <c r="F11" s="136">
        <v>7.8758367417000007E-3</v>
      </c>
      <c r="G11" s="136">
        <v>8.4904373927395822E-3</v>
      </c>
      <c r="H11" s="136">
        <v>8.8491743916774557E-3</v>
      </c>
      <c r="I11" s="136">
        <v>9.1875059710364807E-3</v>
      </c>
      <c r="J11" s="136">
        <v>9.6463579722456914E-3</v>
      </c>
      <c r="K11" s="136">
        <v>1.0030635071143518E-2</v>
      </c>
      <c r="L11" s="136">
        <v>1.0333675425613597E-2</v>
      </c>
      <c r="M11" s="136">
        <v>1.0582182168417569E-2</v>
      </c>
      <c r="N11" s="136">
        <v>1.0800502137665025E-2</v>
      </c>
      <c r="O11" s="136">
        <v>1.1001638973776812E-2</v>
      </c>
      <c r="P11" s="23"/>
      <c r="R11" t="s">
        <v>158</v>
      </c>
      <c r="S11" t="s">
        <v>562</v>
      </c>
      <c r="T11" s="136">
        <v>2.2128787779999996E-3</v>
      </c>
      <c r="U11" s="136">
        <v>2.3855635075385796E-3</v>
      </c>
      <c r="V11" s="136">
        <v>2.4863580666271267E-3</v>
      </c>
      <c r="W11" s="136">
        <v>2.5814193022069293E-3</v>
      </c>
      <c r="X11" s="136">
        <v>2.7103432361354428E-3</v>
      </c>
      <c r="Y11" s="136">
        <v>2.8183138130926872E-3</v>
      </c>
      <c r="Z11" s="136">
        <v>2.9034592511302578E-3</v>
      </c>
      <c r="AA11" s="136">
        <v>2.973282346170965E-3</v>
      </c>
      <c r="AB11" s="136">
        <v>3.034623844554669E-3</v>
      </c>
      <c r="AC11" s="136">
        <v>3.0911373872680704E-3</v>
      </c>
    </row>
    <row r="12" spans="1:29">
      <c r="A12" s="113"/>
      <c r="D12" t="s">
        <v>158</v>
      </c>
      <c r="E12" t="s">
        <v>563</v>
      </c>
      <c r="F12" s="136">
        <v>2.8561025897999998E-3</v>
      </c>
      <c r="G12" s="136">
        <v>3.0789820842202992E-3</v>
      </c>
      <c r="H12" s="136">
        <v>3.209074886461701E-3</v>
      </c>
      <c r="I12" s="136">
        <v>3.3317678436305745E-3</v>
      </c>
      <c r="J12" s="136">
        <v>3.4981664666555684E-3</v>
      </c>
      <c r="K12" s="136">
        <v>3.6375211604307484E-3</v>
      </c>
      <c r="L12" s="136">
        <v>3.7474160667882259E-3</v>
      </c>
      <c r="M12" s="136">
        <v>3.8375348408287327E-3</v>
      </c>
      <c r="N12" s="136">
        <v>3.9167066482217495E-3</v>
      </c>
      <c r="O12" s="136">
        <v>3.9896471442431363E-3</v>
      </c>
      <c r="P12" s="23"/>
      <c r="R12" t="s">
        <v>158</v>
      </c>
      <c r="S12" t="s">
        <v>563</v>
      </c>
      <c r="T12" s="136">
        <v>8.024809319999998E-4</v>
      </c>
      <c r="U12" s="136">
        <v>8.651035230248605E-4</v>
      </c>
      <c r="V12" s="136">
        <v>9.016557790824701E-4</v>
      </c>
      <c r="W12" s="136">
        <v>9.3612889603924166E-4</v>
      </c>
      <c r="X12" s="136">
        <v>9.8288202128253501E-4</v>
      </c>
      <c r="Y12" s="136">
        <v>1.0220365968004654E-3</v>
      </c>
      <c r="Z12" s="136">
        <v>1.0529138374117618E-3</v>
      </c>
      <c r="AA12" s="136">
        <v>1.0782345657500908E-3</v>
      </c>
      <c r="AB12" s="136">
        <v>1.1004795180188823E-3</v>
      </c>
      <c r="AC12" s="136">
        <v>1.1209736548320431E-3</v>
      </c>
    </row>
    <row r="13" spans="1:29">
      <c r="A13" s="113"/>
      <c r="D13" t="s">
        <v>158</v>
      </c>
      <c r="E13" t="s">
        <v>564</v>
      </c>
      <c r="F13" s="136">
        <v>0.35446936136849999</v>
      </c>
      <c r="G13" s="136">
        <v>0.38213081594350179</v>
      </c>
      <c r="H13" s="136">
        <v>0.39827656389171445</v>
      </c>
      <c r="I13" s="136">
        <v>0.41350392103476047</v>
      </c>
      <c r="J13" s="136">
        <v>0.43415556493820923</v>
      </c>
      <c r="K13" s="136">
        <v>0.45145080127971965</v>
      </c>
      <c r="L13" s="136">
        <v>0.46508979919712778</v>
      </c>
      <c r="M13" s="136">
        <v>0.47627439193393406</v>
      </c>
      <c r="N13" s="136">
        <v>0.48610036250838662</v>
      </c>
      <c r="O13" s="136">
        <v>0.49515296836888301</v>
      </c>
      <c r="P13" s="23"/>
      <c r="R13" t="s">
        <v>158</v>
      </c>
      <c r="S13" t="s">
        <v>564</v>
      </c>
      <c r="T13" s="136">
        <v>9.9595478289999984E-2</v>
      </c>
      <c r="U13" s="136">
        <v>0.10736753449242706</v>
      </c>
      <c r="V13" s="136">
        <v>0.11190401539741657</v>
      </c>
      <c r="W13" s="136">
        <v>0.11618245546315108</v>
      </c>
      <c r="X13" s="136">
        <v>0.12198496077446491</v>
      </c>
      <c r="Y13" s="136">
        <v>0.12684441415266706</v>
      </c>
      <c r="Z13" s="136">
        <v>0.13067657193278173</v>
      </c>
      <c r="AA13" s="136">
        <v>0.13381911395334031</v>
      </c>
      <c r="AB13" s="136">
        <v>0.13657992305471905</v>
      </c>
      <c r="AC13" s="136">
        <v>0.13912343938844729</v>
      </c>
    </row>
    <row r="14" spans="1:29">
      <c r="D14" t="s">
        <v>158</v>
      </c>
      <c r="E14" t="s">
        <v>565</v>
      </c>
      <c r="F14" s="136">
        <v>0.1601945983575</v>
      </c>
      <c r="G14" s="136">
        <v>0.17269558176695196</v>
      </c>
      <c r="H14" s="136">
        <v>0.17999229592515115</v>
      </c>
      <c r="I14" s="136">
        <v>0.18687396364435516</v>
      </c>
      <c r="J14" s="136">
        <v>0.19620701795337303</v>
      </c>
      <c r="K14" s="136">
        <v>0.20402321800104381</v>
      </c>
      <c r="L14" s="136">
        <v>0.2101870618518713</v>
      </c>
      <c r="M14" s="136">
        <v>0.21524169149418407</v>
      </c>
      <c r="N14" s="136">
        <v>0.21968232185944336</v>
      </c>
      <c r="O14" s="136">
        <v>0.22377344712429631</v>
      </c>
      <c r="P14" s="23"/>
      <c r="R14" t="s">
        <v>158</v>
      </c>
      <c r="S14" t="s">
        <v>565</v>
      </c>
      <c r="T14" s="136">
        <v>5.6667476969999998E-2</v>
      </c>
      <c r="U14" s="136">
        <v>6.1089593550214295E-2</v>
      </c>
      <c r="V14" s="136">
        <v>6.3670744136788152E-2</v>
      </c>
      <c r="W14" s="136">
        <v>6.6105075574873925E-2</v>
      </c>
      <c r="X14" s="136">
        <v>6.9406564173982291E-2</v>
      </c>
      <c r="Y14" s="136">
        <v>7.2171478476559706E-2</v>
      </c>
      <c r="Z14" s="136">
        <v>7.4351885825151745E-2</v>
      </c>
      <c r="AA14" s="136">
        <v>7.6139918079575306E-2</v>
      </c>
      <c r="AB14" s="136">
        <v>7.7710753310823499E-2</v>
      </c>
      <c r="AC14" s="136">
        <v>7.9157954084785098E-2</v>
      </c>
    </row>
    <row r="15" spans="1:29">
      <c r="D15" t="s">
        <v>158</v>
      </c>
      <c r="E15" t="s">
        <v>566</v>
      </c>
      <c r="F15" s="136">
        <v>5.0468746842517502E-2</v>
      </c>
      <c r="G15" s="136">
        <v>5.4407137858462788E-2</v>
      </c>
      <c r="H15" s="136">
        <v>5.6705942084124286E-2</v>
      </c>
      <c r="I15" s="136">
        <v>5.8873987383627799E-2</v>
      </c>
      <c r="J15" s="136">
        <v>6.1814333437856889E-2</v>
      </c>
      <c r="K15" s="136">
        <v>6.4276799872561741E-2</v>
      </c>
      <c r="L15" s="136">
        <v>6.6218697277803787E-2</v>
      </c>
      <c r="M15" s="136">
        <v>6.7811140633673175E-2</v>
      </c>
      <c r="N15" s="136">
        <v>6.9210145668944859E-2</v>
      </c>
      <c r="O15" s="136">
        <v>7.0499040347104441E-2</v>
      </c>
      <c r="P15" s="23"/>
      <c r="R15" t="s">
        <v>158</v>
      </c>
      <c r="S15" t="s">
        <v>566</v>
      </c>
      <c r="T15" s="136">
        <v>1.8326656053524001E-2</v>
      </c>
      <c r="U15" s="136">
        <v>1.9756799301953388E-2</v>
      </c>
      <c r="V15" s="136">
        <v>2.0591561348047901E-2</v>
      </c>
      <c r="W15" s="136">
        <v>2.1378841060707365E-2</v>
      </c>
      <c r="X15" s="136">
        <v>2.2446565428469872E-2</v>
      </c>
      <c r="Y15" s="136">
        <v>2.3340757938004598E-2</v>
      </c>
      <c r="Z15" s="136">
        <v>2.404591683462139E-2</v>
      </c>
      <c r="AA15" s="136">
        <v>2.4624178897652279E-2</v>
      </c>
      <c r="AB15" s="136">
        <v>2.5132197933246257E-2</v>
      </c>
      <c r="AC15" s="136">
        <v>2.5600232725739823E-2</v>
      </c>
    </row>
    <row r="16" spans="1:29">
      <c r="D16" t="s">
        <v>158</v>
      </c>
      <c r="E16" t="s">
        <v>567</v>
      </c>
      <c r="F16" s="136">
        <v>1.9829550314478999</v>
      </c>
      <c r="G16" s="136">
        <v>2.1376973773446015</v>
      </c>
      <c r="H16" s="136">
        <v>2.2280191247779837</v>
      </c>
      <c r="I16" s="136">
        <v>2.3132032556317275</v>
      </c>
      <c r="J16" s="136">
        <v>2.428731664146115</v>
      </c>
      <c r="K16" s="136">
        <v>2.5254838228970811</v>
      </c>
      <c r="L16" s="136">
        <v>2.6017824328525854</v>
      </c>
      <c r="M16" s="136">
        <v>2.6643507303114147</v>
      </c>
      <c r="N16" s="136">
        <v>2.7193186906289046</v>
      </c>
      <c r="O16" s="136">
        <v>2.7699603321786368</v>
      </c>
      <c r="P16" s="23"/>
      <c r="R16" t="s">
        <v>158</v>
      </c>
      <c r="S16" t="s">
        <v>567</v>
      </c>
      <c r="T16" s="136">
        <v>0.24567918885640003</v>
      </c>
      <c r="U16" s="136">
        <v>0.26485106790495277</v>
      </c>
      <c r="V16" s="136">
        <v>0.2760415252242614</v>
      </c>
      <c r="W16" s="136">
        <v>0.28659545501070954</v>
      </c>
      <c r="X16" s="136">
        <v>0.30090890400151249</v>
      </c>
      <c r="Y16" s="136">
        <v>0.31289606029354738</v>
      </c>
      <c r="Z16" s="136">
        <v>0.32234911409832889</v>
      </c>
      <c r="AA16" s="136">
        <v>0.33010104408364338</v>
      </c>
      <c r="AB16" s="136">
        <v>0.33691132656091721</v>
      </c>
      <c r="AC16" s="136">
        <v>0.34318559764673717</v>
      </c>
    </row>
    <row r="17" spans="4:29">
      <c r="D17" t="s">
        <v>158</v>
      </c>
      <c r="E17" t="s">
        <v>568</v>
      </c>
      <c r="F17" s="136">
        <v>0.47090572328729513</v>
      </c>
      <c r="G17" s="136">
        <v>0.50765343322626033</v>
      </c>
      <c r="H17" s="136">
        <v>0.5291027485809473</v>
      </c>
      <c r="I17" s="136">
        <v>0.54933199942936006</v>
      </c>
      <c r="J17" s="136">
        <v>0.5767673108251884</v>
      </c>
      <c r="K17" s="136">
        <v>0.59974369938351257</v>
      </c>
      <c r="L17" s="136">
        <v>0.6178628455754851</v>
      </c>
      <c r="M17" s="136">
        <v>0.6327213617306352</v>
      </c>
      <c r="N17" s="136">
        <v>0.64577497449563803</v>
      </c>
      <c r="O17" s="136">
        <v>0.65780118712488755</v>
      </c>
      <c r="P17" s="23"/>
      <c r="R17" t="s">
        <v>158</v>
      </c>
      <c r="S17" t="s">
        <v>568</v>
      </c>
      <c r="T17" s="136">
        <v>0.1481772796686</v>
      </c>
      <c r="U17" s="136">
        <v>0.15974047676630143</v>
      </c>
      <c r="V17" s="136">
        <v>0.16648981329554213</v>
      </c>
      <c r="W17" s="136">
        <v>0.17285523892580731</v>
      </c>
      <c r="X17" s="136">
        <v>0.18148815547036712</v>
      </c>
      <c r="Y17" s="136">
        <v>0.18871800761447477</v>
      </c>
      <c r="Z17" s="136">
        <v>0.19441945837175548</v>
      </c>
      <c r="AA17" s="136">
        <v>0.19909490484629078</v>
      </c>
      <c r="AB17" s="136">
        <v>0.20320241242947076</v>
      </c>
      <c r="AC17" s="136">
        <v>0.20698663373746101</v>
      </c>
    </row>
    <row r="18" spans="4:29">
      <c r="D18" t="s">
        <v>158</v>
      </c>
      <c r="E18" t="s">
        <v>569</v>
      </c>
      <c r="F18" s="136">
        <v>0.21555267007679996</v>
      </c>
      <c r="G18" s="136">
        <v>0.23237358900990698</v>
      </c>
      <c r="H18" s="136">
        <v>0.24219181156992745</v>
      </c>
      <c r="I18" s="136">
        <v>0.25145156106625804</v>
      </c>
      <c r="J18" s="136">
        <v>0.26400981706806786</v>
      </c>
      <c r="K18" s="136">
        <v>0.27452704303825903</v>
      </c>
      <c r="L18" s="136">
        <v>0.28282091195522013</v>
      </c>
      <c r="M18" s="136">
        <v>0.28962225811059034</v>
      </c>
      <c r="N18" s="136">
        <v>0.2955974266984826</v>
      </c>
      <c r="O18" s="136">
        <v>0.30110231252796427</v>
      </c>
      <c r="P18" s="23"/>
      <c r="R18" t="s">
        <v>158</v>
      </c>
      <c r="S18" t="s">
        <v>569</v>
      </c>
      <c r="T18" s="136">
        <v>7.6249924108799993E-2</v>
      </c>
      <c r="U18" s="136">
        <v>8.220018114636167E-2</v>
      </c>
      <c r="V18" s="136">
        <v>8.5673293888681848E-2</v>
      </c>
      <c r="W18" s="136">
        <v>8.8948851533642348E-2</v>
      </c>
      <c r="X18" s="136">
        <v>9.3391227806391391E-2</v>
      </c>
      <c r="Y18" s="136">
        <v>9.7111607061152905E-2</v>
      </c>
      <c r="Z18" s="136">
        <v>0.10004549266443166</v>
      </c>
      <c r="AA18" s="136">
        <v>0.10245141103231771</v>
      </c>
      <c r="AB18" s="136">
        <v>0.10456507611102792</v>
      </c>
      <c r="AC18" s="136">
        <v>0.10651238266295342</v>
      </c>
    </row>
    <row r="19" spans="4:29">
      <c r="D19" t="s">
        <v>158</v>
      </c>
      <c r="E19" t="s">
        <v>570</v>
      </c>
      <c r="F19" s="136">
        <v>9.0414356514719983E-3</v>
      </c>
      <c r="G19" s="136">
        <v>9.7469952535781893E-3</v>
      </c>
      <c r="H19" s="136">
        <v>1.0158824192911796E-2</v>
      </c>
      <c r="I19" s="136">
        <v>1.0547227775154568E-2</v>
      </c>
      <c r="J19" s="136">
        <v>1.1073988420219276E-2</v>
      </c>
      <c r="K19" s="136">
        <v>1.1515137313469327E-2</v>
      </c>
      <c r="L19" s="136">
        <v>1.1863026681240689E-2</v>
      </c>
      <c r="M19" s="136">
        <v>1.2148311635425001E-2</v>
      </c>
      <c r="N19" s="136">
        <v>1.2398942269111313E-2</v>
      </c>
      <c r="O19" s="136">
        <v>1.2629846720344624E-2</v>
      </c>
      <c r="P19" s="23"/>
      <c r="R19" t="s">
        <v>158</v>
      </c>
      <c r="S19" t="s">
        <v>570</v>
      </c>
      <c r="T19" s="136">
        <v>3.1983309787519997E-3</v>
      </c>
      <c r="U19" s="136">
        <v>3.4479166883405843E-3</v>
      </c>
      <c r="V19" s="136">
        <v>3.593597673683085E-3</v>
      </c>
      <c r="W19" s="136">
        <v>3.7309921381499162E-3</v>
      </c>
      <c r="X19" s="136">
        <v>3.917329237084371E-3</v>
      </c>
      <c r="Y19" s="136">
        <v>4.0733819068054771E-3</v>
      </c>
      <c r="Z19" s="136">
        <v>4.1964448124116741E-3</v>
      </c>
      <c r="AA19" s="136">
        <v>4.2973619390619068E-3</v>
      </c>
      <c r="AB19" s="136">
        <v>4.3860203945155678E-3</v>
      </c>
      <c r="AC19" s="136">
        <v>4.4677008806661275E-3</v>
      </c>
    </row>
    <row r="20" spans="4:29">
      <c r="D20" t="s">
        <v>158</v>
      </c>
      <c r="E20" t="s">
        <v>571</v>
      </c>
      <c r="F20" s="136">
        <v>4.5038687551199996E-2</v>
      </c>
      <c r="G20" s="136">
        <v>4.8553337181298971E-2</v>
      </c>
      <c r="H20" s="136">
        <v>5.0604807283856051E-2</v>
      </c>
      <c r="I20" s="136">
        <v>5.2539587141693232E-2</v>
      </c>
      <c r="J20" s="136">
        <v>5.5163573975407575E-2</v>
      </c>
      <c r="K20" s="136">
        <v>5.7361097458684486E-2</v>
      </c>
      <c r="L20" s="136">
        <v>5.9094061242471192E-2</v>
      </c>
      <c r="M20" s="136">
        <v>6.0515169616169984E-2</v>
      </c>
      <c r="N20" s="136">
        <v>6.1763652184258534E-2</v>
      </c>
      <c r="O20" s="136">
        <v>6.2913871445243408E-2</v>
      </c>
      <c r="P20" s="23"/>
      <c r="R20" t="s">
        <v>158</v>
      </c>
      <c r="S20" t="s">
        <v>571</v>
      </c>
      <c r="T20" s="136">
        <v>1.5932052739199998E-2</v>
      </c>
      <c r="U20" s="136">
        <v>1.7175330159371064E-2</v>
      </c>
      <c r="V20" s="136">
        <v>1.7901020263676969E-2</v>
      </c>
      <c r="W20" s="136">
        <v>1.8585432186177198E-2</v>
      </c>
      <c r="X20" s="136">
        <v>1.951364521579043E-2</v>
      </c>
      <c r="Y20" s="136">
        <v>2.0291000461575458E-2</v>
      </c>
      <c r="Z20" s="136">
        <v>2.090402166400341E-2</v>
      </c>
      <c r="AA20" s="136">
        <v>2.1406726666944476E-2</v>
      </c>
      <c r="AB20" s="136">
        <v>2.1848366759057433E-2</v>
      </c>
      <c r="AC20" s="136">
        <v>2.2255247041854807E-2</v>
      </c>
    </row>
    <row r="21" spans="4:29">
      <c r="D21" t="s">
        <v>158</v>
      </c>
      <c r="E21" t="s">
        <v>572</v>
      </c>
      <c r="F21" s="136">
        <v>8.8931149776000015E-2</v>
      </c>
      <c r="G21" s="136">
        <v>9.5871001926646604E-2</v>
      </c>
      <c r="H21" s="136">
        <v>9.9921732639971492E-2</v>
      </c>
      <c r="I21" s="136">
        <v>0.10374205260656258</v>
      </c>
      <c r="J21" s="136">
        <v>0.10892324634925378</v>
      </c>
      <c r="K21" s="136">
        <v>0.11326236679554594</v>
      </c>
      <c r="L21" s="136">
        <v>0.11668419079157429</v>
      </c>
      <c r="M21" s="136">
        <v>0.11949024062341419</v>
      </c>
      <c r="N21" s="136">
        <v>0.1219554321352492</v>
      </c>
      <c r="O21" s="136">
        <v>0.12422659781381394</v>
      </c>
      <c r="P21" s="23"/>
      <c r="R21" t="s">
        <v>158</v>
      </c>
      <c r="S21" t="s">
        <v>572</v>
      </c>
      <c r="T21" s="136">
        <v>3.1458638016000004E-2</v>
      </c>
      <c r="U21" s="136">
        <v>3.3913551701943018E-2</v>
      </c>
      <c r="V21" s="136">
        <v>3.5346463246792643E-2</v>
      </c>
      <c r="W21" s="136">
        <v>3.6697868949260241E-2</v>
      </c>
      <c r="X21" s="136">
        <v>3.8530672177967337E-2</v>
      </c>
      <c r="Y21" s="136">
        <v>4.0065599138560483E-2</v>
      </c>
      <c r="Z21" s="136">
        <v>4.1276040280012687E-2</v>
      </c>
      <c r="AA21" s="136">
        <v>4.2268656547058095E-2</v>
      </c>
      <c r="AB21" s="136">
        <v>4.3140697081856874E-2</v>
      </c>
      <c r="AC21" s="136">
        <v>4.3944102628015826E-2</v>
      </c>
    </row>
    <row r="22" spans="4:29">
      <c r="D22" t="s">
        <v>158</v>
      </c>
      <c r="E22" t="s">
        <v>573</v>
      </c>
      <c r="F22" s="136">
        <v>0.54798364199250005</v>
      </c>
      <c r="G22" s="136">
        <v>0.59074622255037679</v>
      </c>
      <c r="H22" s="136">
        <v>0.61570636502699749</v>
      </c>
      <c r="I22" s="136">
        <v>0.63924674265780834</v>
      </c>
      <c r="J22" s="136">
        <v>0.67117266989635282</v>
      </c>
      <c r="K22" s="136">
        <v>0.69790983714531363</v>
      </c>
      <c r="L22" s="136">
        <v>0.71899472787622132</v>
      </c>
      <c r="M22" s="136">
        <v>0.73628528816175864</v>
      </c>
      <c r="N22" s="136">
        <v>0.7514755182022671</v>
      </c>
      <c r="O22" s="136">
        <v>0.76547018310025927</v>
      </c>
      <c r="P22" s="23"/>
      <c r="R22" t="s">
        <v>158</v>
      </c>
      <c r="S22" t="s">
        <v>573</v>
      </c>
      <c r="T22" s="136">
        <v>0.19384455363000003</v>
      </c>
      <c r="U22" s="136">
        <v>0.20897145287496324</v>
      </c>
      <c r="V22" s="136">
        <v>0.21780089102995834</v>
      </c>
      <c r="W22" s="136">
        <v>0.22612809944357853</v>
      </c>
      <c r="X22" s="136">
        <v>0.23742162472524053</v>
      </c>
      <c r="Y22" s="136">
        <v>0.24687967028269606</v>
      </c>
      <c r="Z22" s="136">
        <v>0.25433827108546614</v>
      </c>
      <c r="AA22" s="136">
        <v>0.26045465975790111</v>
      </c>
      <c r="AB22" s="136">
        <v>0.26582807446610812</v>
      </c>
      <c r="AC22" s="136">
        <v>0.27077856817152035</v>
      </c>
    </row>
    <row r="23" spans="4:29">
      <c r="D23" t="s">
        <v>158</v>
      </c>
      <c r="E23" t="s">
        <v>574</v>
      </c>
      <c r="F23" s="136">
        <v>1.5902751652271996</v>
      </c>
      <c r="G23" s="136">
        <v>1.7143742525922008</v>
      </c>
      <c r="H23" s="136">
        <v>1.7868097993117609</v>
      </c>
      <c r="I23" s="136">
        <v>1.8551251194374314</v>
      </c>
      <c r="J23" s="136">
        <v>1.9477757121261139</v>
      </c>
      <c r="K23" s="136">
        <v>2.025368271111899</v>
      </c>
      <c r="L23" s="136">
        <v>2.0865576488987463</v>
      </c>
      <c r="M23" s="136">
        <v>2.1367356952998651</v>
      </c>
      <c r="N23" s="136">
        <v>2.1808184812379157</v>
      </c>
      <c r="O23" s="136">
        <v>2.221431679018842</v>
      </c>
      <c r="P23" s="23"/>
      <c r="R23" t="s">
        <v>158</v>
      </c>
      <c r="S23" t="s">
        <v>574</v>
      </c>
      <c r="T23" s="136">
        <v>0.47749776501599983</v>
      </c>
      <c r="U23" s="136">
        <v>0.51475989307598713</v>
      </c>
      <c r="V23" s="136">
        <v>0.5365094697672389</v>
      </c>
      <c r="W23" s="136">
        <v>0.55702190270314522</v>
      </c>
      <c r="X23" s="136">
        <v>0.58484127126502117</v>
      </c>
      <c r="Y23" s="136">
        <v>0.60813929811453893</v>
      </c>
      <c r="Z23" s="136">
        <v>0.6265120877894409</v>
      </c>
      <c r="AA23" s="136">
        <v>0.64157860302737468</v>
      </c>
      <c r="AB23" s="136">
        <v>0.65481494867457002</v>
      </c>
      <c r="AC23" s="136">
        <v>0.66700951197693692</v>
      </c>
    </row>
    <row r="24" spans="4:29">
      <c r="D24" t="s">
        <v>158</v>
      </c>
      <c r="E24" t="s">
        <v>575</v>
      </c>
      <c r="F24" s="136">
        <v>0.39998524100556909</v>
      </c>
      <c r="G24" s="136">
        <v>0.43119858348467999</v>
      </c>
      <c r="H24" s="136">
        <v>0.44941753718874167</v>
      </c>
      <c r="I24" s="136">
        <v>0.46660017349114224</v>
      </c>
      <c r="J24" s="136">
        <v>0.48990360578777686</v>
      </c>
      <c r="K24" s="136">
        <v>0.50941964872474499</v>
      </c>
      <c r="L24" s="136">
        <v>0.52480997145392894</v>
      </c>
      <c r="M24" s="136">
        <v>0.53743072943455972</v>
      </c>
      <c r="N24" s="136">
        <v>0.5485184104492532</v>
      </c>
      <c r="O24" s="136">
        <v>0.55873342232745848</v>
      </c>
      <c r="P24" s="23"/>
      <c r="R24" t="s">
        <v>158</v>
      </c>
      <c r="S24" t="s">
        <v>575</v>
      </c>
      <c r="T24" s="136">
        <v>0.12328712701970602</v>
      </c>
      <c r="U24" s="136">
        <v>0.13290799030270437</v>
      </c>
      <c r="V24" s="136">
        <v>0.13852360365341676</v>
      </c>
      <c r="W24" s="136">
        <v>0.14381979373038506</v>
      </c>
      <c r="X24" s="136">
        <v>0.15100259180145267</v>
      </c>
      <c r="Y24" s="136">
        <v>0.1570180059163413</v>
      </c>
      <c r="Z24" s="136">
        <v>0.16176175263163761</v>
      </c>
      <c r="AA24" s="136">
        <v>0.16565183864663968</v>
      </c>
      <c r="AB24" s="136">
        <v>0.16906938558956167</v>
      </c>
      <c r="AC24" s="136">
        <v>0.17221795043102933</v>
      </c>
    </row>
    <row r="25" spans="4:29">
      <c r="D25" t="s">
        <v>158</v>
      </c>
      <c r="E25" t="s">
        <v>576</v>
      </c>
      <c r="F25" s="136">
        <v>5.8799862461184</v>
      </c>
      <c r="G25" s="136">
        <v>6.3388382377847625</v>
      </c>
      <c r="H25" s="136">
        <v>6.606666112956435</v>
      </c>
      <c r="I25" s="136">
        <v>6.8592595958463782</v>
      </c>
      <c r="J25" s="136">
        <v>7.2018318893817161</v>
      </c>
      <c r="K25" s="136">
        <v>7.4887276352335759</v>
      </c>
      <c r="L25" s="136">
        <v>7.7149731980533929</v>
      </c>
      <c r="M25" s="136">
        <v>7.9005047520555678</v>
      </c>
      <c r="N25" s="136">
        <v>8.0634992958138412</v>
      </c>
      <c r="O25" s="136">
        <v>8.2136651599261796</v>
      </c>
      <c r="P25" s="23"/>
      <c r="R25" t="s">
        <v>158</v>
      </c>
      <c r="S25" t="s">
        <v>576</v>
      </c>
      <c r="T25" s="136">
        <v>1.4661924787019998</v>
      </c>
      <c r="U25" s="136">
        <v>1.5806086203150469</v>
      </c>
      <c r="V25" s="136">
        <v>1.6473923166923423</v>
      </c>
      <c r="W25" s="136">
        <v>1.7103772709559444</v>
      </c>
      <c r="X25" s="136">
        <v>1.7957987156956796</v>
      </c>
      <c r="Y25" s="136">
        <v>1.8673370437006611</v>
      </c>
      <c r="Z25" s="136">
        <v>1.9237520638488965</v>
      </c>
      <c r="AA25" s="136">
        <v>1.970014921898855</v>
      </c>
      <c r="AB25" s="136">
        <v>2.010658107805217</v>
      </c>
      <c r="AC25" s="136">
        <v>2.0481024233705196</v>
      </c>
    </row>
    <row r="26" spans="4:29">
      <c r="D26" t="s">
        <v>158</v>
      </c>
      <c r="E26" t="s">
        <v>577</v>
      </c>
      <c r="F26" s="136">
        <v>0.59011078717862009</v>
      </c>
      <c r="G26" s="136">
        <v>0.6361608115608135</v>
      </c>
      <c r="H26" s="136">
        <v>0.66303980610782731</v>
      </c>
      <c r="I26" s="136">
        <v>0.68838988904769349</v>
      </c>
      <c r="J26" s="136">
        <v>0.72277017453512549</v>
      </c>
      <c r="K26" s="136">
        <v>0.75156280556119293</v>
      </c>
      <c r="L26" s="136">
        <v>0.77426863200073726</v>
      </c>
      <c r="M26" s="136">
        <v>0.7928884325914225</v>
      </c>
      <c r="N26" s="136">
        <v>0.80924643658956263</v>
      </c>
      <c r="O26" s="136">
        <v>0.82431696440536961</v>
      </c>
      <c r="P26" s="23"/>
      <c r="R26" t="s">
        <v>158</v>
      </c>
      <c r="S26" t="s">
        <v>577</v>
      </c>
      <c r="T26" s="136">
        <v>0.17282150264109999</v>
      </c>
      <c r="U26" s="136">
        <v>0.18630784212735149</v>
      </c>
      <c r="V26" s="136">
        <v>0.19417969996832801</v>
      </c>
      <c r="W26" s="136">
        <v>0.20160379646161597</v>
      </c>
      <c r="X26" s="136">
        <v>0.21167250343709024</v>
      </c>
      <c r="Y26" s="136">
        <v>0.2201047942323601</v>
      </c>
      <c r="Z26" s="136">
        <v>0.22675448633975467</v>
      </c>
      <c r="AA26" s="136">
        <v>0.2322075334401898</v>
      </c>
      <c r="AB26" s="136">
        <v>0.23699818443757956</v>
      </c>
      <c r="AC26" s="136">
        <v>0.24141178154393764</v>
      </c>
    </row>
    <row r="27" spans="4:29">
      <c r="D27" t="s">
        <v>158</v>
      </c>
      <c r="E27" t="s">
        <v>578</v>
      </c>
      <c r="F27" s="136">
        <v>0.21971969317832002</v>
      </c>
      <c r="G27" s="136">
        <v>0.23686579090767243</v>
      </c>
      <c r="H27" s="136">
        <v>0.24687381747340945</v>
      </c>
      <c r="I27" s="136">
        <v>0.25631257468071739</v>
      </c>
      <c r="J27" s="136">
        <v>0.26911360449208244</v>
      </c>
      <c r="K27" s="136">
        <v>0.27983414746858154</v>
      </c>
      <c r="L27" s="136">
        <v>0.2882883518774001</v>
      </c>
      <c r="M27" s="136">
        <v>0.29522118035929756</v>
      </c>
      <c r="N27" s="136">
        <v>0.30131185976657499</v>
      </c>
      <c r="O27" s="136">
        <v>0.30692316499886207</v>
      </c>
      <c r="P27" s="23"/>
      <c r="R27" t="s">
        <v>158</v>
      </c>
      <c r="S27" t="s">
        <v>578</v>
      </c>
      <c r="T27" s="136">
        <v>6.59732760196E-2</v>
      </c>
      <c r="U27" s="136">
        <v>7.1121582126324606E-2</v>
      </c>
      <c r="V27" s="136">
        <v>7.4126603157812207E-2</v>
      </c>
      <c r="W27" s="136">
        <v>7.6960694747473857E-2</v>
      </c>
      <c r="X27" s="136">
        <v>8.080434599631714E-2</v>
      </c>
      <c r="Y27" s="136">
        <v>8.4023307986649767E-2</v>
      </c>
      <c r="Z27" s="136">
        <v>8.6561776673370741E-2</v>
      </c>
      <c r="AA27" s="136">
        <v>8.8643435355924796E-2</v>
      </c>
      <c r="AB27" s="136">
        <v>9.0472229433827933E-2</v>
      </c>
      <c r="AC27" s="136">
        <v>9.2157086096263996E-2</v>
      </c>
    </row>
    <row r="28" spans="4:29">
      <c r="D28" t="s">
        <v>158</v>
      </c>
      <c r="E28" t="s">
        <v>579</v>
      </c>
      <c r="F28" s="136">
        <v>0.46676443225552006</v>
      </c>
      <c r="G28" s="136">
        <v>0.5031889714320954</v>
      </c>
      <c r="H28" s="136">
        <v>0.52444965485278083</v>
      </c>
      <c r="I28" s="136">
        <v>0.54450100339299212</v>
      </c>
      <c r="J28" s="136">
        <v>0.57169504014844374</v>
      </c>
      <c r="K28" s="136">
        <v>0.59446936721723043</v>
      </c>
      <c r="L28" s="136">
        <v>0.61242916801602232</v>
      </c>
      <c r="M28" s="136">
        <v>0.62715701377016453</v>
      </c>
      <c r="N28" s="136">
        <v>0.64009582901455409</v>
      </c>
      <c r="O28" s="136">
        <v>0.65201627939874085</v>
      </c>
      <c r="P28" s="23"/>
      <c r="R28" t="s">
        <v>158</v>
      </c>
      <c r="S28" t="s">
        <v>579</v>
      </c>
      <c r="T28" s="136">
        <v>0.14015120028559999</v>
      </c>
      <c r="U28" s="136">
        <v>0.15108807236211741</v>
      </c>
      <c r="V28" s="136">
        <v>0.15747182848059998</v>
      </c>
      <c r="W28" s="136">
        <v>0.16349246838170781</v>
      </c>
      <c r="X28" s="136">
        <v>0.17165777967903662</v>
      </c>
      <c r="Y28" s="136">
        <v>0.17849602409916837</v>
      </c>
      <c r="Z28" s="136">
        <v>0.18388865358183437</v>
      </c>
      <c r="AA28" s="136">
        <v>0.18831085269861339</v>
      </c>
      <c r="AB28" s="136">
        <v>0.19219587555267292</v>
      </c>
      <c r="AC28" s="136">
        <v>0.19577512305706321</v>
      </c>
    </row>
    <row r="29" spans="4:29">
      <c r="D29" t="s">
        <v>158</v>
      </c>
      <c r="E29" t="s">
        <v>580</v>
      </c>
      <c r="F29" s="136">
        <v>4.4248587368930004</v>
      </c>
      <c r="G29" s="136">
        <v>4.7701580555106196</v>
      </c>
      <c r="H29" s="136">
        <v>4.971706233317871</v>
      </c>
      <c r="I29" s="136">
        <v>5.1617900928482614</v>
      </c>
      <c r="J29" s="136">
        <v>5.4195855948476019</v>
      </c>
      <c r="K29" s="136">
        <v>5.6354828936632346</v>
      </c>
      <c r="L29" s="136">
        <v>5.80573918567198</v>
      </c>
      <c r="M29" s="136">
        <v>5.9453570152609192</v>
      </c>
      <c r="N29" s="136">
        <v>6.0680150965601376</v>
      </c>
      <c r="O29" s="136">
        <v>6.1810192275203431</v>
      </c>
      <c r="P29" s="23"/>
      <c r="R29" t="s">
        <v>158</v>
      </c>
      <c r="S29" t="s">
        <v>580</v>
      </c>
      <c r="T29" s="136">
        <v>1.3286129366649999</v>
      </c>
      <c r="U29" s="136">
        <v>1.4322928887303426</v>
      </c>
      <c r="V29" s="136">
        <v>1.4928099656176372</v>
      </c>
      <c r="W29" s="136">
        <v>1.5498847537272846</v>
      </c>
      <c r="X29" s="136">
        <v>1.6272907138576351</v>
      </c>
      <c r="Y29" s="136">
        <v>1.6921162735542352</v>
      </c>
      <c r="Z29" s="136">
        <v>1.7432376144968089</v>
      </c>
      <c r="AA29" s="136">
        <v>1.7851594171148975</v>
      </c>
      <c r="AB29" s="136">
        <v>1.8219888671133575</v>
      </c>
      <c r="AC29" s="136">
        <v>1.8559196113964478</v>
      </c>
    </row>
    <row r="30" spans="4:29">
      <c r="D30" t="s">
        <v>158</v>
      </c>
      <c r="E30" t="s">
        <v>581</v>
      </c>
      <c r="F30" s="136">
        <v>0.51036136812360011</v>
      </c>
      <c r="G30" s="136">
        <v>0.55018804805634225</v>
      </c>
      <c r="H30" s="136">
        <v>0.57343453113859177</v>
      </c>
      <c r="I30" s="136">
        <v>0.59535872451437011</v>
      </c>
      <c r="J30" s="136">
        <v>0.62509275059739888</v>
      </c>
      <c r="K30" s="136">
        <v>0.64999425533449817</v>
      </c>
      <c r="L30" s="136">
        <v>0.66963154531095692</v>
      </c>
      <c r="M30" s="136">
        <v>0.68573500776261742</v>
      </c>
      <c r="N30" s="136">
        <v>0.69988233989355031</v>
      </c>
      <c r="O30" s="136">
        <v>0.71291618940373025</v>
      </c>
      <c r="P30" s="23"/>
      <c r="R30" t="s">
        <v>158</v>
      </c>
      <c r="S30" t="s">
        <v>581</v>
      </c>
      <c r="T30" s="136">
        <v>0.15324166405799999</v>
      </c>
      <c r="U30" s="136">
        <v>0.16520006664877113</v>
      </c>
      <c r="V30" s="136">
        <v>0.17218008115127426</v>
      </c>
      <c r="W30" s="136">
        <v>0.17876306349648183</v>
      </c>
      <c r="X30" s="136">
        <v>0.18769103477467586</v>
      </c>
      <c r="Y30" s="136">
        <v>0.19516798789417042</v>
      </c>
      <c r="Z30" s="136">
        <v>0.20106430211686691</v>
      </c>
      <c r="AA30" s="136">
        <v>0.20589954541175193</v>
      </c>
      <c r="AB30" s="136">
        <v>0.2101474388714315</v>
      </c>
      <c r="AC30" s="136">
        <v>0.21406099681835242</v>
      </c>
    </row>
    <row r="31" spans="4:29">
      <c r="D31" t="s">
        <v>158</v>
      </c>
      <c r="E31" t="s">
        <v>582</v>
      </c>
      <c r="F31" s="136">
        <v>1.0917210037359599</v>
      </c>
      <c r="G31" s="136">
        <v>1.176914801126036</v>
      </c>
      <c r="H31" s="136">
        <v>1.2266416719846043</v>
      </c>
      <c r="I31" s="136">
        <v>1.2735400147927718</v>
      </c>
      <c r="J31" s="136">
        <v>1.3371444778810004</v>
      </c>
      <c r="K31" s="136">
        <v>1.3904116282651924</v>
      </c>
      <c r="L31" s="136">
        <v>1.4324180246399305</v>
      </c>
      <c r="M31" s="136">
        <v>1.4668651620790116</v>
      </c>
      <c r="N31" s="136">
        <v>1.4971279143146541</v>
      </c>
      <c r="O31" s="136">
        <v>1.5250088006013902</v>
      </c>
      <c r="P31" s="23"/>
      <c r="R31" t="s">
        <v>158</v>
      </c>
      <c r="S31" t="s">
        <v>582</v>
      </c>
      <c r="T31" s="136">
        <v>0.24857992096379999</v>
      </c>
      <c r="U31" s="136">
        <v>0.26797816222632037</v>
      </c>
      <c r="V31" s="136">
        <v>0.27930074518066422</v>
      </c>
      <c r="W31" s="136">
        <v>0.28997928512694432</v>
      </c>
      <c r="X31" s="136">
        <v>0.30446173288906569</v>
      </c>
      <c r="Y31" s="136">
        <v>0.31659042143417654</v>
      </c>
      <c r="Z31" s="136">
        <v>0.32615508736537435</v>
      </c>
      <c r="AA31" s="136">
        <v>0.33399854432253928</v>
      </c>
      <c r="AB31" s="136">
        <v>0.34088923574749097</v>
      </c>
      <c r="AC31" s="136">
        <v>0.34723758709901792</v>
      </c>
    </row>
    <row r="32" spans="4:29">
      <c r="D32" t="s">
        <v>158</v>
      </c>
      <c r="E32" t="s">
        <v>583</v>
      </c>
      <c r="F32" s="136">
        <v>0.30806497485810308</v>
      </c>
      <c r="G32" s="136">
        <v>0.33210520579735114</v>
      </c>
      <c r="H32" s="136">
        <v>0.34613727733247202</v>
      </c>
      <c r="I32" s="136">
        <v>0.35937118668169538</v>
      </c>
      <c r="J32" s="136">
        <v>0.37731927713253854</v>
      </c>
      <c r="K32" s="136">
        <v>0.39235035493328929</v>
      </c>
      <c r="L32" s="136">
        <v>0.40420384075867788</v>
      </c>
      <c r="M32" s="136">
        <v>0.41392423314170351</v>
      </c>
      <c r="N32" s="136">
        <v>0.42246386366516736</v>
      </c>
      <c r="O32" s="136">
        <v>0.43033137240004771</v>
      </c>
      <c r="P32" s="23"/>
      <c r="R32" t="s">
        <v>158</v>
      </c>
      <c r="S32" t="s">
        <v>583</v>
      </c>
      <c r="T32" s="136">
        <v>9.4954617800822011E-2</v>
      </c>
      <c r="U32" s="136">
        <v>0.10236451872101339</v>
      </c>
      <c r="V32" s="136">
        <v>0.10668961277036097</v>
      </c>
      <c r="W32" s="136">
        <v>0.11076868993531631</v>
      </c>
      <c r="X32" s="136">
        <v>0.11630081532477153</v>
      </c>
      <c r="Y32" s="136">
        <v>0.12093383226661024</v>
      </c>
      <c r="Z32" s="136">
        <v>0.12458742260636135</v>
      </c>
      <c r="AA32" s="136">
        <v>0.12758353128125813</v>
      </c>
      <c r="AB32" s="136">
        <v>0.13021569468408975</v>
      </c>
      <c r="AC32" s="136">
        <v>0.13264069053215488</v>
      </c>
    </row>
    <row r="33" spans="4:29">
      <c r="D33" t="s">
        <v>158</v>
      </c>
      <c r="E33" t="s">
        <v>584</v>
      </c>
      <c r="F33" s="136">
        <v>4.4732273416523114</v>
      </c>
      <c r="G33" s="136">
        <v>4.8223011641036067</v>
      </c>
      <c r="H33" s="136">
        <v>5.0260524866284593</v>
      </c>
      <c r="I33" s="136">
        <v>5.2182141731855278</v>
      </c>
      <c r="J33" s="136">
        <v>5.4788276654273531</v>
      </c>
      <c r="K33" s="136">
        <v>5.6970849607391338</v>
      </c>
      <c r="L33" s="136">
        <v>5.8692023425104285</v>
      </c>
      <c r="M33" s="136">
        <v>6.010346349547798</v>
      </c>
      <c r="N33" s="136">
        <v>6.1343452194704895</v>
      </c>
      <c r="O33" s="136">
        <v>6.2485846106890639</v>
      </c>
      <c r="P33" s="23"/>
      <c r="R33" t="s">
        <v>158</v>
      </c>
      <c r="S33" t="s">
        <v>584</v>
      </c>
      <c r="T33" s="136">
        <v>0.849605855736</v>
      </c>
      <c r="U33" s="136">
        <v>0.91590589840926606</v>
      </c>
      <c r="V33" s="136">
        <v>0.95460465067682387</v>
      </c>
      <c r="W33" s="136">
        <v>0.99110216839222942</v>
      </c>
      <c r="X33" s="136">
        <v>1.0406008261131841</v>
      </c>
      <c r="Y33" s="136">
        <v>1.082054716557638</v>
      </c>
      <c r="Z33" s="136">
        <v>1.1147451935350112</v>
      </c>
      <c r="AA33" s="136">
        <v>1.1415528573808416</v>
      </c>
      <c r="AB33" s="136">
        <v>1.1651041231548838</v>
      </c>
      <c r="AC33" s="136">
        <v>1.1868017585134223</v>
      </c>
    </row>
    <row r="34" spans="4:29">
      <c r="D34" t="s">
        <v>158</v>
      </c>
      <c r="E34" t="s">
        <v>607</v>
      </c>
      <c r="F34" s="136">
        <v>2.0634111837894</v>
      </c>
      <c r="G34" s="136">
        <v>2.2244320249407599</v>
      </c>
      <c r="H34" s="136">
        <v>2.3184184748792434</v>
      </c>
      <c r="I34" s="136">
        <v>2.4070588552698422</v>
      </c>
      <c r="J34" s="136">
        <v>2.5272746979861127</v>
      </c>
      <c r="K34" s="136">
        <v>2.6279524658912878</v>
      </c>
      <c r="L34" s="136">
        <v>2.7073468054466425</v>
      </c>
      <c r="M34" s="136">
        <v>2.7724537406417098</v>
      </c>
      <c r="N34" s="136">
        <v>2.8296519636323656</v>
      </c>
      <c r="O34" s="136">
        <v>2.8823483323759738</v>
      </c>
      <c r="P34" s="23"/>
      <c r="R34" t="s">
        <v>158</v>
      </c>
      <c r="S34" t="s">
        <v>607</v>
      </c>
      <c r="T34" s="136">
        <v>0.46130960870700005</v>
      </c>
      <c r="U34" s="136">
        <v>0.49730847398832112</v>
      </c>
      <c r="V34" s="136">
        <v>0.51832069529714342</v>
      </c>
      <c r="W34" s="136">
        <v>0.53813771456837389</v>
      </c>
      <c r="X34" s="136">
        <v>0.56501394931959792</v>
      </c>
      <c r="Y34" s="136">
        <v>0.5875221251416064</v>
      </c>
      <c r="Z34" s="136">
        <v>0.60527203945900854</v>
      </c>
      <c r="AA34" s="136">
        <v>0.61982776884290713</v>
      </c>
      <c r="AB34" s="136">
        <v>0.63261537514932342</v>
      </c>
      <c r="AC34" s="136">
        <v>0.64439651767504635</v>
      </c>
    </row>
    <row r="35" spans="4:29">
      <c r="D35" t="s">
        <v>158</v>
      </c>
      <c r="E35" t="s">
        <v>585</v>
      </c>
      <c r="F35" s="136">
        <v>4.4107797195364798E-2</v>
      </c>
      <c r="G35" s="136">
        <v>4.754980364639512E-2</v>
      </c>
      <c r="H35" s="136">
        <v>4.955887256371376E-2</v>
      </c>
      <c r="I35" s="136">
        <v>5.145366306999008E-2</v>
      </c>
      <c r="J35" s="136">
        <v>5.4023415551636172E-2</v>
      </c>
      <c r="K35" s="136">
        <v>5.6175519118647127E-2</v>
      </c>
      <c r="L35" s="136">
        <v>5.7872664823332289E-2</v>
      </c>
      <c r="M35" s="136">
        <v>5.9264400758543188E-2</v>
      </c>
      <c r="N35" s="136">
        <v>6.048707883619802E-2</v>
      </c>
      <c r="O35" s="136">
        <v>6.1613524579894469E-2</v>
      </c>
      <c r="P35" s="23"/>
      <c r="R35" t="s">
        <v>158</v>
      </c>
      <c r="S35" t="s">
        <v>585</v>
      </c>
      <c r="T35" s="136">
        <v>1.3243855554743998E-2</v>
      </c>
      <c r="U35" s="136">
        <v>1.4277356186254407E-2</v>
      </c>
      <c r="V35" s="136">
        <v>1.4880601422525017E-2</v>
      </c>
      <c r="W35" s="136">
        <v>1.5449533297777698E-2</v>
      </c>
      <c r="X35" s="136">
        <v>1.6221129995922089E-2</v>
      </c>
      <c r="Y35" s="136">
        <v>1.686732297296193E-2</v>
      </c>
      <c r="Z35" s="136">
        <v>1.7376909803350427E-2</v>
      </c>
      <c r="AA35" s="136">
        <v>1.779479396144247E-2</v>
      </c>
      <c r="AB35" s="136">
        <v>1.8161916621834914E-2</v>
      </c>
      <c r="AC35" s="136">
        <v>1.8500144456104085E-2</v>
      </c>
    </row>
    <row r="36" spans="4:29">
      <c r="D36" t="s">
        <v>158</v>
      </c>
      <c r="E36" t="s">
        <v>586</v>
      </c>
      <c r="F36" s="136">
        <v>0.9612887777100001</v>
      </c>
      <c r="G36" s="136">
        <v>1.0363041351880786</v>
      </c>
      <c r="H36" s="136">
        <v>1.0800899401175379</v>
      </c>
      <c r="I36" s="136">
        <v>1.1213851524294844</v>
      </c>
      <c r="J36" s="136">
        <v>1.1773905387596459</v>
      </c>
      <c r="K36" s="136">
        <v>1.2242936520181493</v>
      </c>
      <c r="L36" s="136">
        <v>1.261281378084506</v>
      </c>
      <c r="M36" s="136">
        <v>1.2916129797767928</v>
      </c>
      <c r="N36" s="136">
        <v>1.3182601213149592</v>
      </c>
      <c r="O36" s="136">
        <v>1.3428099678493126</v>
      </c>
      <c r="P36" s="23"/>
      <c r="R36" t="s">
        <v>158</v>
      </c>
      <c r="S36" t="s">
        <v>586</v>
      </c>
      <c r="T36" s="136">
        <v>0.28863762255000003</v>
      </c>
      <c r="U36" s="136">
        <v>0.31116181604863974</v>
      </c>
      <c r="V36" s="136">
        <v>0.32430898985252432</v>
      </c>
      <c r="W36" s="136">
        <v>0.33670833558587643</v>
      </c>
      <c r="X36" s="136">
        <v>0.35352457430119905</v>
      </c>
      <c r="Y36" s="136">
        <v>0.36760775452242067</v>
      </c>
      <c r="Z36" s="136">
        <v>0.3787137297120578</v>
      </c>
      <c r="AA36" s="136">
        <v>0.38782112969799248</v>
      </c>
      <c r="AB36" s="136">
        <v>0.39582222963765079</v>
      </c>
      <c r="AC36" s="136">
        <v>0.40319359347955847</v>
      </c>
    </row>
    <row r="37" spans="4:29">
      <c r="D37" t="s">
        <v>158</v>
      </c>
      <c r="E37" t="s">
        <v>587</v>
      </c>
      <c r="F37" s="136">
        <v>7.2568000149984009</v>
      </c>
      <c r="G37" s="136">
        <v>7.8230933702259966</v>
      </c>
      <c r="H37" s="136">
        <v>8.1536338251200551</v>
      </c>
      <c r="I37" s="136">
        <v>8.4653727159438716</v>
      </c>
      <c r="J37" s="136">
        <v>8.8881591853010686</v>
      </c>
      <c r="K37" s="136">
        <v>9.24223230140319</v>
      </c>
      <c r="L37" s="136">
        <v>9.521453839505936</v>
      </c>
      <c r="M37" s="136">
        <v>9.7504280798376115</v>
      </c>
      <c r="N37" s="136">
        <v>9.9515882115250829</v>
      </c>
      <c r="O37" s="136">
        <v>10.136915795524457</v>
      </c>
      <c r="P37" s="23"/>
      <c r="R37" t="s">
        <v>158</v>
      </c>
      <c r="S37" t="s">
        <v>587</v>
      </c>
      <c r="T37" s="136">
        <v>2.1789347303520001</v>
      </c>
      <c r="U37" s="136">
        <v>2.348970594193184</v>
      </c>
      <c r="V37" s="136">
        <v>2.4482190336522356</v>
      </c>
      <c r="W37" s="136">
        <v>2.5418220948656529</v>
      </c>
      <c r="X37" s="136">
        <v>2.6687684237849161</v>
      </c>
      <c r="Y37" s="136">
        <v>2.775082805904352</v>
      </c>
      <c r="Z37" s="136">
        <v>2.8589221711310251</v>
      </c>
      <c r="AA37" s="136">
        <v>2.9276742276274814</v>
      </c>
      <c r="AB37" s="136">
        <v>2.9880747893613173</v>
      </c>
      <c r="AC37" s="136">
        <v>3.0437214529642622</v>
      </c>
    </row>
    <row r="38" spans="4:29">
      <c r="D38" t="s">
        <v>158</v>
      </c>
      <c r="E38" t="s">
        <v>588</v>
      </c>
      <c r="F38" s="136">
        <v>0.95738193641999991</v>
      </c>
      <c r="G38" s="136">
        <v>1.0320924187109597</v>
      </c>
      <c r="H38" s="136">
        <v>1.0757002706729226</v>
      </c>
      <c r="I38" s="136">
        <v>1.1168276522098923</v>
      </c>
      <c r="J38" s="136">
        <v>1.1726054231128786</v>
      </c>
      <c r="K38" s="136">
        <v>1.2193179141319916</v>
      </c>
      <c r="L38" s="136">
        <v>1.2561553157809933</v>
      </c>
      <c r="M38" s="136">
        <v>1.2863636446788493</v>
      </c>
      <c r="N38" s="136">
        <v>1.3129024876960762</v>
      </c>
      <c r="O38" s="136">
        <v>1.3373525594735329</v>
      </c>
      <c r="P38" s="23"/>
      <c r="R38" t="s">
        <v>158</v>
      </c>
      <c r="S38" t="s">
        <v>588</v>
      </c>
      <c r="T38" s="136">
        <v>0.28746455009999994</v>
      </c>
      <c r="U38" s="136">
        <v>0.30989720144062755</v>
      </c>
      <c r="V38" s="136">
        <v>0.3229909428913475</v>
      </c>
      <c r="W38" s="136">
        <v>0.33533989557216087</v>
      </c>
      <c r="X38" s="136">
        <v>0.35208779022971554</v>
      </c>
      <c r="Y38" s="136">
        <v>0.36611373400830038</v>
      </c>
      <c r="Z38" s="136">
        <v>0.37717457262353588</v>
      </c>
      <c r="AA38" s="136">
        <v>0.3862449585850331</v>
      </c>
      <c r="AB38" s="136">
        <v>0.39421354069203335</v>
      </c>
      <c r="AC38" s="136">
        <v>0.40155494605602166</v>
      </c>
    </row>
    <row r="39" spans="4:29">
      <c r="D39" t="s">
        <v>158</v>
      </c>
      <c r="E39" t="s">
        <v>589</v>
      </c>
      <c r="F39" s="136">
        <v>0.23705979309720002</v>
      </c>
      <c r="G39" s="136">
        <v>0.25555904694808657</v>
      </c>
      <c r="H39" s="136">
        <v>0.26635689885050762</v>
      </c>
      <c r="I39" s="136">
        <v>0.27654055511860176</v>
      </c>
      <c r="J39" s="136">
        <v>0.29035183181672841</v>
      </c>
      <c r="K39" s="136">
        <v>0.30191843134695789</v>
      </c>
      <c r="L39" s="136">
        <v>0.31103983470851015</v>
      </c>
      <c r="M39" s="136">
        <v>0.31851979638933753</v>
      </c>
      <c r="N39" s="136">
        <v>0.32509114727384275</v>
      </c>
      <c r="O39" s="136">
        <v>0.33114529216240146</v>
      </c>
      <c r="P39" s="23"/>
      <c r="R39" t="s">
        <v>158</v>
      </c>
      <c r="S39" t="s">
        <v>589</v>
      </c>
      <c r="T39" s="136">
        <v>7.4469044952000005E-2</v>
      </c>
      <c r="U39" s="136">
        <v>8.0280328884215685E-2</v>
      </c>
      <c r="V39" s="136">
        <v>8.3672324246232777E-2</v>
      </c>
      <c r="W39" s="136">
        <v>8.6871378571288529E-2</v>
      </c>
      <c r="X39" s="136">
        <v>9.1209999523579652E-2</v>
      </c>
      <c r="Y39" s="136">
        <v>9.4843486287002524E-2</v>
      </c>
      <c r="Z39" s="136">
        <v>9.7708848599532036E-2</v>
      </c>
      <c r="AA39" s="136">
        <v>0.1000585747819909</v>
      </c>
      <c r="AB39" s="136">
        <v>0.10212287348916531</v>
      </c>
      <c r="AC39" s="136">
        <v>0.10402469910860783</v>
      </c>
    </row>
    <row r="40" spans="4:29">
      <c r="D40" t="s">
        <v>158</v>
      </c>
      <c r="E40" t="s">
        <v>590</v>
      </c>
      <c r="F40" s="136">
        <v>0.10273819843942802</v>
      </c>
      <c r="G40" s="136">
        <v>0.11075550069166805</v>
      </c>
      <c r="H40" s="136">
        <v>0.1154351295607257</v>
      </c>
      <c r="I40" s="136">
        <v>0.1198485751511443</v>
      </c>
      <c r="J40" s="136">
        <v>0.12583417763385712</v>
      </c>
      <c r="K40" s="136">
        <v>0.13084697032333215</v>
      </c>
      <c r="L40" s="136">
        <v>0.13480005125857528</v>
      </c>
      <c r="M40" s="136">
        <v>0.13804175571399538</v>
      </c>
      <c r="N40" s="136">
        <v>0.14088968172610739</v>
      </c>
      <c r="O40" s="136">
        <v>0.14351345833037851</v>
      </c>
      <c r="P40" s="23"/>
      <c r="R40" t="s">
        <v>158</v>
      </c>
      <c r="S40" t="s">
        <v>590</v>
      </c>
      <c r="T40" s="136">
        <v>3.3130235901984002E-2</v>
      </c>
      <c r="U40" s="136">
        <v>3.5715594794283635E-2</v>
      </c>
      <c r="V40" s="136">
        <v>3.7224646059738915E-2</v>
      </c>
      <c r="W40" s="136">
        <v>3.8647860558067369E-2</v>
      </c>
      <c r="X40" s="136">
        <v>4.0578052300573854E-2</v>
      </c>
      <c r="Y40" s="136">
        <v>4.2194539710833076E-2</v>
      </c>
      <c r="Z40" s="136">
        <v>4.3469299302821209E-2</v>
      </c>
      <c r="AA40" s="136">
        <v>4.4514659596888467E-2</v>
      </c>
      <c r="AB40" s="136">
        <v>4.5433037201770207E-2</v>
      </c>
      <c r="AC40" s="136">
        <v>4.6279132803737175E-2</v>
      </c>
    </row>
    <row r="41" spans="4:29">
      <c r="D41" t="s">
        <v>158</v>
      </c>
      <c r="E41" t="s">
        <v>591</v>
      </c>
      <c r="F41" s="136">
        <v>2.1585711330074804</v>
      </c>
      <c r="G41" s="136">
        <v>2.3270178983698719</v>
      </c>
      <c r="H41" s="136">
        <v>2.4253387950117551</v>
      </c>
      <c r="I41" s="136">
        <v>2.5180670732304304</v>
      </c>
      <c r="J41" s="136">
        <v>2.6438270040945024</v>
      </c>
      <c r="K41" s="136">
        <v>2.7491478074530629</v>
      </c>
      <c r="L41" s="136">
        <v>2.8322036379316256</v>
      </c>
      <c r="M41" s="136">
        <v>2.9003131606359496</v>
      </c>
      <c r="N41" s="136">
        <v>2.9601492388625936</v>
      </c>
      <c r="O41" s="136">
        <v>3.0152758473049173</v>
      </c>
      <c r="P41" s="23"/>
      <c r="R41" t="s">
        <v>158</v>
      </c>
      <c r="S41" t="s">
        <v>591</v>
      </c>
      <c r="T41" s="136">
        <v>0.34866964765679997</v>
      </c>
      <c r="U41" s="136">
        <v>0.37587851440653858</v>
      </c>
      <c r="V41" s="136">
        <v>0.39176009081845997</v>
      </c>
      <c r="W41" s="136">
        <v>0.40673830284026186</v>
      </c>
      <c r="X41" s="136">
        <v>0.4270520511866629</v>
      </c>
      <c r="Y41" s="136">
        <v>0.44406430843240691</v>
      </c>
      <c r="Z41" s="136">
        <v>0.45748014945148668</v>
      </c>
      <c r="AA41" s="136">
        <v>0.46848174347831983</v>
      </c>
      <c r="AB41" s="136">
        <v>0.47814694468175706</v>
      </c>
      <c r="AC41" s="136">
        <v>0.48705143471601375</v>
      </c>
    </row>
    <row r="42" spans="4:29">
      <c r="D42" t="s">
        <v>158</v>
      </c>
      <c r="E42" t="s">
        <v>592</v>
      </c>
      <c r="F42" s="136">
        <v>2.2470864610274432</v>
      </c>
      <c r="G42" s="136">
        <v>2.4224406293759859</v>
      </c>
      <c r="H42" s="136">
        <v>2.5247933164390388</v>
      </c>
      <c r="I42" s="136">
        <v>2.6213240516802059</v>
      </c>
      <c r="J42" s="136">
        <v>2.7522409502077396</v>
      </c>
      <c r="K42" s="136">
        <v>2.8618805852758764</v>
      </c>
      <c r="L42" s="136">
        <v>2.9483422400825612</v>
      </c>
      <c r="M42" s="136">
        <v>3.0192446921702483</v>
      </c>
      <c r="N42" s="136">
        <v>3.0815344352359473</v>
      </c>
      <c r="O42" s="136">
        <v>3.1389215899045615</v>
      </c>
      <c r="P42" s="23"/>
      <c r="R42" t="s">
        <v>158</v>
      </c>
      <c r="S42" t="s">
        <v>592</v>
      </c>
      <c r="T42" s="136">
        <v>2.61254907E-2</v>
      </c>
      <c r="U42" s="136">
        <v>2.8164225645829096E-2</v>
      </c>
      <c r="V42" s="136">
        <v>2.9354217317428218E-2</v>
      </c>
      <c r="W42" s="136">
        <v>3.0476520739902743E-2</v>
      </c>
      <c r="X42" s="136">
        <v>3.1998610910563142E-2</v>
      </c>
      <c r="Y42" s="136">
        <v>3.327332343987735E-2</v>
      </c>
      <c r="Z42" s="136">
        <v>3.4278559863902547E-2</v>
      </c>
      <c r="AA42" s="136">
        <v>3.5102899018069809E-2</v>
      </c>
      <c r="AB42" s="136">
        <v>3.5827103507479724E-2</v>
      </c>
      <c r="AC42" s="136">
        <v>3.6494308620232188E-2</v>
      </c>
    </row>
    <row r="43" spans="4:29">
      <c r="D43" t="s">
        <v>158</v>
      </c>
      <c r="E43" t="s">
        <v>593</v>
      </c>
      <c r="F43" s="136">
        <v>0.12244500479384798</v>
      </c>
      <c r="G43" s="136">
        <v>0.13200015202847692</v>
      </c>
      <c r="H43" s="136">
        <v>0.13757740749926484</v>
      </c>
      <c r="I43" s="136">
        <v>0.1428374215416057</v>
      </c>
      <c r="J43" s="136">
        <v>0.14997115695669519</v>
      </c>
      <c r="K43" s="136">
        <v>0.15594548232171718</v>
      </c>
      <c r="L43" s="136">
        <v>0.16065682650935825</v>
      </c>
      <c r="M43" s="136">
        <v>0.16452034099193091</v>
      </c>
      <c r="N43" s="136">
        <v>0.16791454411698545</v>
      </c>
      <c r="O43" s="136">
        <v>0.17104160244356664</v>
      </c>
      <c r="P43" s="23"/>
      <c r="R43" t="s">
        <v>158</v>
      </c>
      <c r="S43" t="s">
        <v>593</v>
      </c>
      <c r="T43" s="136">
        <v>3.8464399411679999E-2</v>
      </c>
      <c r="U43" s="136">
        <v>4.1466016344024165E-2</v>
      </c>
      <c r="V43" s="136">
        <v>4.3218033769402565E-2</v>
      </c>
      <c r="W43" s="136">
        <v>4.4870394201551519E-2</v>
      </c>
      <c r="X43" s="136">
        <v>4.7111358206291677E-2</v>
      </c>
      <c r="Y43" s="136">
        <v>4.8988109629858792E-2</v>
      </c>
      <c r="Z43" s="136">
        <v>5.0468113039588966E-2</v>
      </c>
      <c r="AA43" s="136">
        <v>5.1681782510554199E-2</v>
      </c>
      <c r="AB43" s="136">
        <v>5.2748024329943057E-2</v>
      </c>
      <c r="AC43" s="136">
        <v>5.3730346317350762E-2</v>
      </c>
    </row>
    <row r="44" spans="4:29">
      <c r="D44" t="s">
        <v>158</v>
      </c>
      <c r="E44" t="s">
        <v>594</v>
      </c>
      <c r="F44" s="136">
        <v>0.24589003723871997</v>
      </c>
      <c r="G44" s="136">
        <v>0.26507837010129837</v>
      </c>
      <c r="H44" s="136">
        <v>0.2762784313672586</v>
      </c>
      <c r="I44" s="136">
        <v>0.28684141881558256</v>
      </c>
      <c r="J44" s="136">
        <v>0.3011671519871465</v>
      </c>
      <c r="K44" s="136">
        <v>0.31316459597397783</v>
      </c>
      <c r="L44" s="136">
        <v>0.32262576263973058</v>
      </c>
      <c r="M44" s="136">
        <v>0.33038434553653045</v>
      </c>
      <c r="N44" s="136">
        <v>0.33720047277847548</v>
      </c>
      <c r="O44" s="136">
        <v>0.34348012860980376</v>
      </c>
      <c r="P44" s="23"/>
      <c r="R44" t="s">
        <v>158</v>
      </c>
      <c r="S44" t="s">
        <v>594</v>
      </c>
      <c r="T44" s="136">
        <v>7.7242943635199984E-2</v>
      </c>
      <c r="U44" s="136">
        <v>8.3270692178418315E-2</v>
      </c>
      <c r="V44" s="136">
        <v>8.6789036031599542E-2</v>
      </c>
      <c r="W44" s="136">
        <v>9.0107251983952613E-2</v>
      </c>
      <c r="X44" s="136">
        <v>9.4607482299627149E-2</v>
      </c>
      <c r="Y44" s="136">
        <v>9.8376312871406621E-2</v>
      </c>
      <c r="Z44" s="136">
        <v>0.10134840711195721</v>
      </c>
      <c r="AA44" s="136">
        <v>0.10378565828372679</v>
      </c>
      <c r="AB44" s="136">
        <v>0.10592685008747917</v>
      </c>
      <c r="AC44" s="136">
        <v>0.10789951684077601</v>
      </c>
    </row>
    <row r="45" spans="4:29">
      <c r="D45" t="s">
        <v>158</v>
      </c>
      <c r="E45" t="s">
        <v>595</v>
      </c>
      <c r="F45" s="136">
        <v>1.010473830282</v>
      </c>
      <c r="G45" s="136">
        <v>1.08932740410757</v>
      </c>
      <c r="H45" s="136">
        <v>1.1353535421890431</v>
      </c>
      <c r="I45" s="136">
        <v>1.1787616546363409</v>
      </c>
      <c r="J45" s="136">
        <v>1.2376325980549001</v>
      </c>
      <c r="K45" s="136">
        <v>1.2869355438558219</v>
      </c>
      <c r="L45" s="136">
        <v>1.3258157743321712</v>
      </c>
      <c r="M45" s="136">
        <v>1.3576993148990408</v>
      </c>
      <c r="N45" s="136">
        <v>1.3857098771780283</v>
      </c>
      <c r="O45" s="136">
        <v>1.411515834800356</v>
      </c>
      <c r="P45" s="23"/>
      <c r="R45" t="s">
        <v>158</v>
      </c>
      <c r="S45" t="s">
        <v>595</v>
      </c>
      <c r="T45" s="136">
        <v>0.31742633411999999</v>
      </c>
      <c r="U45" s="136">
        <v>0.34219709029557166</v>
      </c>
      <c r="V45" s="136">
        <v>0.35665556299132239</v>
      </c>
      <c r="W45" s="136">
        <v>0.37029161925748927</v>
      </c>
      <c r="X45" s="136">
        <v>0.38878510933661781</v>
      </c>
      <c r="Y45" s="136">
        <v>0.40427294571387068</v>
      </c>
      <c r="Z45" s="136">
        <v>0.41648663068026315</v>
      </c>
      <c r="AA45" s="136">
        <v>0.42650240258608602</v>
      </c>
      <c r="AB45" s="136">
        <v>0.43530153209780981</v>
      </c>
      <c r="AC45" s="136">
        <v>0.44340811564409072</v>
      </c>
    </row>
    <row r="50" spans="3:29">
      <c r="C50" s="104" t="s">
        <v>356</v>
      </c>
      <c r="O50" s="104" t="s">
        <v>356</v>
      </c>
    </row>
    <row r="51" spans="3:29">
      <c r="C51" s="115" t="s">
        <v>596</v>
      </c>
      <c r="D51" s="116">
        <v>2018</v>
      </c>
      <c r="E51" s="116">
        <v>2020</v>
      </c>
      <c r="F51" s="116">
        <v>2025</v>
      </c>
      <c r="G51" s="116">
        <v>2030</v>
      </c>
      <c r="H51" s="116">
        <v>2035</v>
      </c>
      <c r="I51" s="116">
        <v>2040</v>
      </c>
      <c r="J51" s="116">
        <v>2045</v>
      </c>
      <c r="K51" s="116">
        <v>2050</v>
      </c>
      <c r="L51" s="116">
        <v>2055</v>
      </c>
      <c r="M51" s="116">
        <v>2060</v>
      </c>
      <c r="O51" s="115" t="s">
        <v>596</v>
      </c>
      <c r="P51" s="116">
        <v>2018</v>
      </c>
      <c r="Q51" s="116">
        <v>2020</v>
      </c>
      <c r="R51" s="116">
        <v>2025</v>
      </c>
      <c r="S51" s="116">
        <v>2030</v>
      </c>
      <c r="T51" s="116">
        <v>2035</v>
      </c>
      <c r="U51" s="116">
        <v>2040</v>
      </c>
      <c r="V51" s="116">
        <v>2045</v>
      </c>
      <c r="W51" s="116">
        <v>2050</v>
      </c>
      <c r="X51" s="116">
        <v>2055</v>
      </c>
      <c r="Y51" s="116">
        <v>2060</v>
      </c>
      <c r="AA51" t="s">
        <v>715</v>
      </c>
      <c r="AB51" t="s">
        <v>225</v>
      </c>
      <c r="AC51" t="s">
        <v>226</v>
      </c>
    </row>
    <row r="52" spans="3:29">
      <c r="C52" s="117" t="s">
        <v>597</v>
      </c>
      <c r="D52" s="117">
        <v>0</v>
      </c>
      <c r="E52" s="117">
        <v>0</v>
      </c>
      <c r="F52" s="117">
        <v>0</v>
      </c>
      <c r="G52" s="117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O52" s="117" t="s">
        <v>597</v>
      </c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AA52" t="s">
        <v>716</v>
      </c>
      <c r="AB52" s="133">
        <v>0.78300000000000003</v>
      </c>
      <c r="AC52" s="133">
        <f>1-AB52</f>
        <v>0.21699999999999997</v>
      </c>
    </row>
    <row r="53" spans="3:29">
      <c r="C53" s="117" t="s">
        <v>598</v>
      </c>
      <c r="D53" s="117">
        <v>0</v>
      </c>
      <c r="E53" s="117">
        <v>0</v>
      </c>
      <c r="F53" s="117">
        <v>0</v>
      </c>
      <c r="G53" s="117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O53" s="117" t="s">
        <v>598</v>
      </c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AA53" t="s">
        <v>717</v>
      </c>
      <c r="AB53" s="133">
        <v>0.73499999999999999</v>
      </c>
      <c r="AC53" s="133">
        <f t="shared" ref="AC53:AC56" si="0">1-AB53</f>
        <v>0.26500000000000001</v>
      </c>
    </row>
    <row r="54" spans="3:29">
      <c r="C54" s="117" t="s">
        <v>599</v>
      </c>
      <c r="D54" s="117">
        <v>113.12730000000001</v>
      </c>
      <c r="E54" s="117">
        <v>121.95537179999999</v>
      </c>
      <c r="F54" s="117">
        <v>127.1082</v>
      </c>
      <c r="G54" s="117">
        <v>131.96799999999999</v>
      </c>
      <c r="H54" s="117">
        <v>138.55879999999999</v>
      </c>
      <c r="I54" s="117">
        <v>144.07849999999999</v>
      </c>
      <c r="J54" s="117">
        <v>148.4314</v>
      </c>
      <c r="K54" s="117">
        <v>152.0009</v>
      </c>
      <c r="L54" s="117">
        <v>155.13679999999999</v>
      </c>
      <c r="M54" s="117">
        <v>158.02590000000001</v>
      </c>
      <c r="N54" t="s">
        <v>557</v>
      </c>
      <c r="O54" s="117" t="s">
        <v>599</v>
      </c>
      <c r="P54" s="117">
        <v>1</v>
      </c>
      <c r="Q54" s="117">
        <v>1.078036</v>
      </c>
      <c r="R54" s="117">
        <v>1.1235850000000001</v>
      </c>
      <c r="S54" s="117">
        <v>1.1665430000000001</v>
      </c>
      <c r="T54" s="117">
        <v>1.224804</v>
      </c>
      <c r="U54" s="117">
        <v>1.273596</v>
      </c>
      <c r="V54" s="117">
        <v>1.312073</v>
      </c>
      <c r="W54" s="117">
        <v>1.343626</v>
      </c>
      <c r="X54" s="117">
        <v>1.3713470000000001</v>
      </c>
      <c r="Y54" s="117">
        <v>1.3968849999999999</v>
      </c>
      <c r="AA54" t="s">
        <v>718</v>
      </c>
      <c r="AB54" s="133">
        <v>0.76600000000000001</v>
      </c>
      <c r="AC54" s="133">
        <f t="shared" si="0"/>
        <v>0.23399999999999999</v>
      </c>
    </row>
    <row r="55" spans="3:29">
      <c r="C55" s="117" t="s">
        <v>600</v>
      </c>
      <c r="D55" s="117">
        <v>607.10839999999996</v>
      </c>
      <c r="E55" s="117">
        <v>654.48485189999997</v>
      </c>
      <c r="F55" s="117">
        <v>682.13810000000001</v>
      </c>
      <c r="G55" s="117">
        <v>708.2183</v>
      </c>
      <c r="H55" s="117">
        <v>743.58889999999997</v>
      </c>
      <c r="I55" s="117">
        <v>773.21090000000004</v>
      </c>
      <c r="J55" s="117">
        <v>796.57069999999999</v>
      </c>
      <c r="K55" s="117">
        <v>815.7269</v>
      </c>
      <c r="L55" s="117">
        <v>832.55610000000001</v>
      </c>
      <c r="M55" s="117">
        <v>848.0607</v>
      </c>
      <c r="N55" t="s">
        <v>558</v>
      </c>
      <c r="O55" s="117" t="s">
        <v>600</v>
      </c>
      <c r="P55" s="117">
        <v>1</v>
      </c>
      <c r="Q55" s="117">
        <v>1.078036</v>
      </c>
      <c r="R55" s="117">
        <v>1.1235850000000001</v>
      </c>
      <c r="S55" s="117">
        <v>1.1665430000000001</v>
      </c>
      <c r="T55" s="117">
        <v>1.224804</v>
      </c>
      <c r="U55" s="117">
        <v>1.273596</v>
      </c>
      <c r="V55" s="117">
        <v>1.312073</v>
      </c>
      <c r="W55" s="117">
        <v>1.343626</v>
      </c>
      <c r="X55" s="117">
        <v>1.3713470000000001</v>
      </c>
      <c r="Y55" s="117">
        <v>1.3968849999999999</v>
      </c>
      <c r="AA55" t="s">
        <v>606</v>
      </c>
      <c r="AB55" s="133">
        <v>0.76600000000000001</v>
      </c>
      <c r="AC55" s="133">
        <f t="shared" si="0"/>
        <v>0.23399999999999999</v>
      </c>
    </row>
    <row r="56" spans="3:29">
      <c r="C56" s="117" t="s">
        <v>601</v>
      </c>
      <c r="D56" s="117">
        <v>2183.62</v>
      </c>
      <c r="E56" s="117">
        <v>2354.0214070000002</v>
      </c>
      <c r="F56" s="117">
        <v>2453.4830000000002</v>
      </c>
      <c r="G56" s="117">
        <v>2547.288</v>
      </c>
      <c r="H56" s="117">
        <v>2674.5070000000001</v>
      </c>
      <c r="I56" s="117">
        <v>2781.05</v>
      </c>
      <c r="J56" s="117">
        <v>2865.069</v>
      </c>
      <c r="K56" s="117">
        <v>2933.9690000000001</v>
      </c>
      <c r="L56" s="117">
        <v>2994.5</v>
      </c>
      <c r="M56" s="117">
        <v>3050.2660000000001</v>
      </c>
      <c r="N56" t="s">
        <v>559</v>
      </c>
      <c r="O56" s="117" t="s">
        <v>601</v>
      </c>
      <c r="P56" s="117">
        <v>1</v>
      </c>
      <c r="Q56" s="117">
        <v>1.078036</v>
      </c>
      <c r="R56" s="117">
        <v>1.1235850000000001</v>
      </c>
      <c r="S56" s="117">
        <v>1.1665430000000001</v>
      </c>
      <c r="T56" s="117">
        <v>1.224804</v>
      </c>
      <c r="U56" s="117">
        <v>1.273596</v>
      </c>
      <c r="V56" s="117">
        <v>1.312073</v>
      </c>
      <c r="W56" s="117">
        <v>1.343626</v>
      </c>
      <c r="X56" s="117">
        <v>1.3713470000000001</v>
      </c>
      <c r="Y56" s="117">
        <v>1.3968849999999999</v>
      </c>
      <c r="AA56" t="s">
        <v>719</v>
      </c>
      <c r="AB56" s="133">
        <v>0.76400000000000001</v>
      </c>
      <c r="AC56" s="133">
        <f t="shared" si="0"/>
        <v>0.23599999999999999</v>
      </c>
    </row>
    <row r="57" spans="3:29">
      <c r="C57" s="117" t="s">
        <v>602</v>
      </c>
      <c r="D57" s="117">
        <v>193.00620000000001</v>
      </c>
      <c r="E57" s="117">
        <v>208.06769349999999</v>
      </c>
      <c r="F57" s="117">
        <v>216.85890000000001</v>
      </c>
      <c r="G57" s="117">
        <v>225.15010000000001</v>
      </c>
      <c r="H57" s="117">
        <v>236.3948</v>
      </c>
      <c r="I57" s="117">
        <v>245.81200000000001</v>
      </c>
      <c r="J57" s="117">
        <v>253.23830000000001</v>
      </c>
      <c r="K57" s="117">
        <v>259.32819999999998</v>
      </c>
      <c r="L57" s="117">
        <v>264.67840000000001</v>
      </c>
      <c r="M57" s="117">
        <v>269.60750000000002</v>
      </c>
      <c r="N57" t="s">
        <v>560</v>
      </c>
      <c r="O57" s="117" t="s">
        <v>602</v>
      </c>
      <c r="P57" s="117">
        <v>1</v>
      </c>
      <c r="Q57" s="117">
        <v>1.078036</v>
      </c>
      <c r="R57" s="117">
        <v>1.1235850000000001</v>
      </c>
      <c r="S57" s="117">
        <v>1.1665430000000001</v>
      </c>
      <c r="T57" s="117">
        <v>1.224804</v>
      </c>
      <c r="U57" s="117">
        <v>1.273596</v>
      </c>
      <c r="V57" s="117">
        <v>1.312073</v>
      </c>
      <c r="W57" s="117">
        <v>1.343626</v>
      </c>
      <c r="X57" s="117">
        <v>1.3713470000000001</v>
      </c>
      <c r="Y57" s="117">
        <v>1.3968849999999999</v>
      </c>
    </row>
    <row r="58" spans="3:29">
      <c r="C58" s="117" t="s">
        <v>598</v>
      </c>
      <c r="D58" s="117">
        <v>0</v>
      </c>
      <c r="E58" s="117">
        <v>0</v>
      </c>
      <c r="F58" s="117">
        <v>0</v>
      </c>
      <c r="G58" s="117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O58" s="117" t="s">
        <v>598</v>
      </c>
      <c r="P58" s="117"/>
      <c r="Q58" s="117"/>
      <c r="R58" s="117"/>
      <c r="S58" s="117"/>
      <c r="T58" s="117"/>
      <c r="U58" s="117"/>
      <c r="V58" s="117"/>
      <c r="W58" s="117"/>
      <c r="X58" s="117"/>
      <c r="Y58" s="117"/>
    </row>
    <row r="59" spans="3:29">
      <c r="C59" s="117" t="s">
        <v>402</v>
      </c>
      <c r="D59" s="117">
        <v>559.72559999999999</v>
      </c>
      <c r="E59" s="117">
        <v>603.40451970000004</v>
      </c>
      <c r="F59" s="117">
        <v>628.89949999999999</v>
      </c>
      <c r="G59" s="117">
        <v>652.9443</v>
      </c>
      <c r="H59" s="117">
        <v>685.55430000000001</v>
      </c>
      <c r="I59" s="117">
        <v>712.86440000000005</v>
      </c>
      <c r="J59" s="117">
        <v>734.40110000000004</v>
      </c>
      <c r="K59" s="117">
        <v>752.06209999999999</v>
      </c>
      <c r="L59" s="117">
        <v>767.5779</v>
      </c>
      <c r="M59" s="117">
        <v>781.87239999999997</v>
      </c>
      <c r="N59" t="s">
        <v>561</v>
      </c>
      <c r="O59" s="117" t="s">
        <v>402</v>
      </c>
      <c r="P59" s="117">
        <v>1</v>
      </c>
      <c r="Q59" s="117">
        <v>1.078036</v>
      </c>
      <c r="R59" s="117">
        <v>1.1235850000000001</v>
      </c>
      <c r="S59" s="117">
        <v>1.1665430000000001</v>
      </c>
      <c r="T59" s="117">
        <v>1.224804</v>
      </c>
      <c r="U59" s="117">
        <v>1.273596</v>
      </c>
      <c r="V59" s="117">
        <v>1.312073</v>
      </c>
      <c r="W59" s="117">
        <v>1.343626</v>
      </c>
      <c r="X59" s="117">
        <v>1.3713470000000001</v>
      </c>
      <c r="Y59" s="117">
        <v>1.3968849999999999</v>
      </c>
    </row>
    <row r="60" spans="3:29">
      <c r="C60" s="117" t="s">
        <v>403</v>
      </c>
      <c r="D60" s="117">
        <v>14.642049999999999</v>
      </c>
      <c r="E60" s="117">
        <v>15.784664769999999</v>
      </c>
      <c r="F60" s="117">
        <v>16.451599999999999</v>
      </c>
      <c r="G60" s="117">
        <v>17.080590000000001</v>
      </c>
      <c r="H60" s="117">
        <v>17.93365</v>
      </c>
      <c r="I60" s="117">
        <v>18.648060000000001</v>
      </c>
      <c r="J60" s="117">
        <v>19.211449999999999</v>
      </c>
      <c r="K60" s="117">
        <v>19.673449999999999</v>
      </c>
      <c r="L60" s="117">
        <v>20.079329999999999</v>
      </c>
      <c r="M60" s="117">
        <v>20.45327</v>
      </c>
      <c r="N60" t="s">
        <v>562</v>
      </c>
      <c r="O60" s="117" t="s">
        <v>403</v>
      </c>
      <c r="P60" s="117">
        <v>1</v>
      </c>
      <c r="Q60" s="117">
        <v>1.078036</v>
      </c>
      <c r="R60" s="117">
        <v>1.1235850000000001</v>
      </c>
      <c r="S60" s="117">
        <v>1.1665430000000001</v>
      </c>
      <c r="T60" s="117">
        <v>1.224804</v>
      </c>
      <c r="U60" s="117">
        <v>1.273596</v>
      </c>
      <c r="V60" s="117">
        <v>1.312073</v>
      </c>
      <c r="W60" s="117">
        <v>1.343626</v>
      </c>
      <c r="X60" s="117">
        <v>1.3713470000000001</v>
      </c>
      <c r="Y60" s="117">
        <v>1.3968849999999999</v>
      </c>
    </row>
    <row r="61" spans="3:29">
      <c r="C61" s="117" t="s">
        <v>407</v>
      </c>
      <c r="D61" s="117">
        <v>2.0264609999999998</v>
      </c>
      <c r="E61" s="117">
        <v>2.1845983879999999</v>
      </c>
      <c r="F61" s="117">
        <v>2.2769020000000002</v>
      </c>
      <c r="G61" s="117">
        <v>2.3639549999999998</v>
      </c>
      <c r="H61" s="117">
        <v>2.4820180000000001</v>
      </c>
      <c r="I61" s="117">
        <v>2.5808930000000001</v>
      </c>
      <c r="J61" s="117">
        <v>2.658865</v>
      </c>
      <c r="K61" s="117">
        <v>2.7228059999999998</v>
      </c>
      <c r="L61" s="117">
        <v>2.7789799999999998</v>
      </c>
      <c r="M61" s="117">
        <v>2.8307329999999999</v>
      </c>
      <c r="N61" t="s">
        <v>563</v>
      </c>
      <c r="O61" s="117" t="s">
        <v>407</v>
      </c>
      <c r="P61" s="117">
        <v>1</v>
      </c>
      <c r="Q61" s="117">
        <v>1.078036</v>
      </c>
      <c r="R61" s="117">
        <v>1.1235850000000001</v>
      </c>
      <c r="S61" s="117">
        <v>1.1665430000000001</v>
      </c>
      <c r="T61" s="117">
        <v>1.224804</v>
      </c>
      <c r="U61" s="117">
        <v>1.273596</v>
      </c>
      <c r="V61" s="117">
        <v>1.312073</v>
      </c>
      <c r="W61" s="117">
        <v>1.343626</v>
      </c>
      <c r="X61" s="117">
        <v>1.3713470000000001</v>
      </c>
      <c r="Y61" s="117">
        <v>1.3968849999999999</v>
      </c>
    </row>
    <row r="62" spans="3:29">
      <c r="C62" s="118" t="s">
        <v>603</v>
      </c>
      <c r="D62" s="117">
        <v>129.34440000000001</v>
      </c>
      <c r="E62" s="117">
        <v>139.43799859999999</v>
      </c>
      <c r="F62" s="117">
        <v>145.3295</v>
      </c>
      <c r="G62" s="117">
        <v>150.88589999999999</v>
      </c>
      <c r="H62" s="117">
        <v>158.42160000000001</v>
      </c>
      <c r="I62" s="117">
        <v>164.73259999999999</v>
      </c>
      <c r="J62" s="117">
        <v>169.70939999999999</v>
      </c>
      <c r="K62" s="117">
        <v>173.79060000000001</v>
      </c>
      <c r="L62" s="117">
        <v>177.37610000000001</v>
      </c>
      <c r="M62" s="117">
        <v>180.67930000000001</v>
      </c>
      <c r="N62" t="s">
        <v>564</v>
      </c>
      <c r="O62" s="118" t="s">
        <v>603</v>
      </c>
      <c r="P62" s="117">
        <v>1</v>
      </c>
      <c r="Q62" s="117">
        <v>1.078036</v>
      </c>
      <c r="R62" s="117">
        <v>1.1235850000000001</v>
      </c>
      <c r="S62" s="117">
        <v>1.1665430000000001</v>
      </c>
      <c r="T62" s="117">
        <v>1.224804</v>
      </c>
      <c r="U62" s="117">
        <v>1.273596</v>
      </c>
      <c r="V62" s="117">
        <v>1.312073</v>
      </c>
      <c r="W62" s="117">
        <v>1.343626</v>
      </c>
      <c r="X62" s="117">
        <v>1.3713470000000001</v>
      </c>
      <c r="Y62" s="117">
        <v>1.3968849999999999</v>
      </c>
    </row>
    <row r="63" spans="3:29">
      <c r="C63" s="115" t="s">
        <v>272</v>
      </c>
      <c r="D63" s="119">
        <v>3802.6</v>
      </c>
      <c r="E63" s="120">
        <v>4099.3411059999999</v>
      </c>
      <c r="F63" s="120">
        <v>4272.5460000000003</v>
      </c>
      <c r="G63" s="120">
        <v>4435.8990000000003</v>
      </c>
      <c r="H63" s="120">
        <v>4657.4409999999998</v>
      </c>
      <c r="I63" s="120">
        <v>4842.9769999999999</v>
      </c>
      <c r="J63" s="120">
        <v>4989.2910000000002</v>
      </c>
      <c r="K63" s="120">
        <v>5109.2740000000003</v>
      </c>
      <c r="L63" s="120">
        <v>5214.683</v>
      </c>
      <c r="M63" s="120">
        <v>5311.7960000000003</v>
      </c>
      <c r="O63" s="115" t="s">
        <v>272</v>
      </c>
      <c r="P63" s="117">
        <v>1</v>
      </c>
      <c r="Q63" s="117">
        <v>1.078036</v>
      </c>
      <c r="R63" s="117">
        <v>1.1235850000000001</v>
      </c>
      <c r="S63" s="117">
        <v>1.1665430000000001</v>
      </c>
      <c r="T63" s="117">
        <v>1.224804</v>
      </c>
      <c r="U63" s="117">
        <v>1.273596</v>
      </c>
      <c r="V63" s="117">
        <v>1.312073</v>
      </c>
      <c r="W63" s="117">
        <v>1.343626</v>
      </c>
      <c r="X63" s="117">
        <v>1.3713470000000001</v>
      </c>
      <c r="Y63" s="117">
        <v>1.3968849999999999</v>
      </c>
    </row>
    <row r="64" spans="3:29">
      <c r="C64" s="117" t="s">
        <v>604</v>
      </c>
      <c r="D64" s="117">
        <v>2018</v>
      </c>
      <c r="E64" s="117">
        <v>2020</v>
      </c>
      <c r="F64" s="117">
        <v>2025</v>
      </c>
      <c r="G64" s="117">
        <v>2030</v>
      </c>
      <c r="H64" s="117">
        <v>2035</v>
      </c>
      <c r="I64" s="117">
        <v>2040</v>
      </c>
      <c r="J64" s="117">
        <v>2045</v>
      </c>
      <c r="K64" s="117">
        <v>2050</v>
      </c>
      <c r="L64" s="117">
        <v>2055</v>
      </c>
      <c r="M64" s="117">
        <v>2060</v>
      </c>
      <c r="O64" s="117" t="s">
        <v>604</v>
      </c>
      <c r="P64" s="117">
        <v>1</v>
      </c>
      <c r="Q64" s="117">
        <v>1.000991</v>
      </c>
      <c r="R64" s="117">
        <v>1.0034689999999999</v>
      </c>
      <c r="S64" s="117">
        <v>1.005946</v>
      </c>
      <c r="T64" s="117">
        <v>1.008424</v>
      </c>
      <c r="U64" s="117">
        <v>1.010902</v>
      </c>
      <c r="V64" s="117">
        <v>1.0133799999999999</v>
      </c>
      <c r="W64" s="117">
        <v>1.015857</v>
      </c>
      <c r="X64" s="117">
        <v>1.018335</v>
      </c>
      <c r="Y64" s="117">
        <v>1.020813</v>
      </c>
    </row>
    <row r="65" spans="3:25">
      <c r="C65" s="117" t="s">
        <v>597</v>
      </c>
      <c r="D65" s="117">
        <v>0</v>
      </c>
      <c r="E65" s="117">
        <v>0</v>
      </c>
      <c r="F65" s="117">
        <v>0</v>
      </c>
      <c r="G65" s="117">
        <v>0</v>
      </c>
      <c r="H65" s="117">
        <v>0</v>
      </c>
      <c r="I65" s="117">
        <v>0</v>
      </c>
      <c r="J65" s="117">
        <v>0</v>
      </c>
      <c r="K65" s="117">
        <v>0</v>
      </c>
      <c r="L65" s="117">
        <v>0</v>
      </c>
      <c r="M65" s="117">
        <v>0</v>
      </c>
      <c r="O65" s="117" t="s">
        <v>597</v>
      </c>
      <c r="P65" s="117"/>
      <c r="Q65" s="117"/>
      <c r="R65" s="117"/>
      <c r="S65" s="117"/>
      <c r="T65" s="117"/>
      <c r="U65" s="117"/>
      <c r="V65" s="117"/>
      <c r="W65" s="117"/>
      <c r="X65" s="117"/>
      <c r="Y65" s="117"/>
    </row>
    <row r="66" spans="3:25">
      <c r="C66" s="117" t="s">
        <v>598</v>
      </c>
      <c r="D66" s="117">
        <v>582.28689999999995</v>
      </c>
      <c r="E66" s="117">
        <v>627.72642080000003</v>
      </c>
      <c r="F66" s="117">
        <v>654.24900000000002</v>
      </c>
      <c r="G66" s="117">
        <v>679.26300000000003</v>
      </c>
      <c r="H66" s="117">
        <v>713.1875</v>
      </c>
      <c r="I66" s="117">
        <v>741.59839999999997</v>
      </c>
      <c r="J66" s="117">
        <v>764.00319999999999</v>
      </c>
      <c r="K66" s="117">
        <v>782.37609999999995</v>
      </c>
      <c r="L66" s="117">
        <v>798.5172</v>
      </c>
      <c r="M66" s="117">
        <v>813.38789999999995</v>
      </c>
      <c r="O66" s="117" t="s">
        <v>598</v>
      </c>
      <c r="P66" s="117">
        <v>1</v>
      </c>
      <c r="Q66" s="117">
        <v>1.078036</v>
      </c>
      <c r="R66" s="117">
        <v>1.1235850000000001</v>
      </c>
      <c r="S66" s="117">
        <v>1.1665430000000001</v>
      </c>
      <c r="T66" s="117">
        <v>1.224804</v>
      </c>
      <c r="U66" s="117">
        <v>1.273596</v>
      </c>
      <c r="V66" s="117">
        <v>1.312073</v>
      </c>
      <c r="W66" s="117">
        <v>1.343626</v>
      </c>
      <c r="X66" s="117">
        <v>1.3713470000000001</v>
      </c>
      <c r="Y66" s="117">
        <v>1.3968849999999999</v>
      </c>
    </row>
    <row r="67" spans="3:25">
      <c r="C67" s="117" t="s">
        <v>599</v>
      </c>
      <c r="D67" s="117">
        <v>242.16810000000001</v>
      </c>
      <c r="E67" s="117">
        <v>261.06596960000002</v>
      </c>
      <c r="F67" s="117">
        <v>272.09649999999999</v>
      </c>
      <c r="G67" s="117">
        <v>282.49959999999999</v>
      </c>
      <c r="H67" s="117">
        <v>296.60849999999999</v>
      </c>
      <c r="I67" s="117">
        <v>308.42430000000002</v>
      </c>
      <c r="J67" s="117">
        <v>317.7423</v>
      </c>
      <c r="K67" s="117">
        <v>325.38339999999999</v>
      </c>
      <c r="L67" s="117">
        <v>332.09640000000002</v>
      </c>
      <c r="M67" s="117">
        <v>338.28100000000001</v>
      </c>
      <c r="N67" t="s">
        <v>565</v>
      </c>
      <c r="O67" s="117" t="s">
        <v>599</v>
      </c>
      <c r="P67" s="117">
        <v>1</v>
      </c>
      <c r="Q67" s="117">
        <v>1.078036</v>
      </c>
      <c r="R67" s="117">
        <v>1.1235850000000001</v>
      </c>
      <c r="S67" s="117">
        <v>1.1665430000000001</v>
      </c>
      <c r="T67" s="117">
        <v>1.224804</v>
      </c>
      <c r="U67" s="117">
        <v>1.273596</v>
      </c>
      <c r="V67" s="117">
        <v>1.312073</v>
      </c>
      <c r="W67" s="117">
        <v>1.343626</v>
      </c>
      <c r="X67" s="117">
        <v>1.3713470000000001</v>
      </c>
      <c r="Y67" s="117">
        <v>1.3968849999999999</v>
      </c>
    </row>
    <row r="68" spans="3:25">
      <c r="C68" s="117" t="s">
        <v>600</v>
      </c>
      <c r="D68" s="117">
        <v>444.4323</v>
      </c>
      <c r="E68" s="117">
        <v>479.11409020000002</v>
      </c>
      <c r="F68" s="117">
        <v>499.35759999999999</v>
      </c>
      <c r="G68" s="117">
        <v>518.44960000000003</v>
      </c>
      <c r="H68" s="117">
        <v>544.34249999999997</v>
      </c>
      <c r="I68" s="117">
        <v>566.02719999999999</v>
      </c>
      <c r="J68" s="117">
        <v>583.1277</v>
      </c>
      <c r="K68" s="117">
        <v>597.15089999999998</v>
      </c>
      <c r="L68" s="117">
        <v>609.47069999999997</v>
      </c>
      <c r="M68" s="117">
        <v>620.82079999999996</v>
      </c>
      <c r="N68" t="s">
        <v>566</v>
      </c>
      <c r="O68" s="117" t="s">
        <v>600</v>
      </c>
      <c r="P68" s="117">
        <v>1</v>
      </c>
      <c r="Q68" s="117">
        <v>1.078036</v>
      </c>
      <c r="R68" s="117">
        <v>1.1235850000000001</v>
      </c>
      <c r="S68" s="117">
        <v>1.1665430000000001</v>
      </c>
      <c r="T68" s="117">
        <v>1.224804</v>
      </c>
      <c r="U68" s="117">
        <v>1.273596</v>
      </c>
      <c r="V68" s="117">
        <v>1.312073</v>
      </c>
      <c r="W68" s="117">
        <v>1.343626</v>
      </c>
      <c r="X68" s="117">
        <v>1.3713470000000001</v>
      </c>
      <c r="Y68" s="117">
        <v>1.3968849999999999</v>
      </c>
    </row>
    <row r="69" spans="3:25">
      <c r="C69" s="117" t="s">
        <v>601</v>
      </c>
      <c r="D69" s="117">
        <v>2234.2710000000002</v>
      </c>
      <c r="E69" s="117">
        <v>2408.624757</v>
      </c>
      <c r="F69" s="117">
        <v>2510.3939999999998</v>
      </c>
      <c r="G69" s="117">
        <v>2606.3739999999998</v>
      </c>
      <c r="H69" s="117">
        <v>2736.5439999999999</v>
      </c>
      <c r="I69" s="117">
        <v>2845.558</v>
      </c>
      <c r="J69" s="117">
        <v>2931.527</v>
      </c>
      <c r="K69" s="117">
        <v>3002.0250000000001</v>
      </c>
      <c r="L69" s="117">
        <v>3063.96</v>
      </c>
      <c r="M69" s="117">
        <v>3121.0189999999998</v>
      </c>
      <c r="N69" t="s">
        <v>567</v>
      </c>
      <c r="O69" s="117" t="s">
        <v>601</v>
      </c>
      <c r="P69" s="117">
        <v>1</v>
      </c>
      <c r="Q69" s="117">
        <v>1.078036</v>
      </c>
      <c r="R69" s="117">
        <v>1.1235850000000001</v>
      </c>
      <c r="S69" s="117">
        <v>1.1665430000000001</v>
      </c>
      <c r="T69" s="117">
        <v>1.224804</v>
      </c>
      <c r="U69" s="117">
        <v>1.273596</v>
      </c>
      <c r="V69" s="117">
        <v>1.312073</v>
      </c>
      <c r="W69" s="117">
        <v>1.343626</v>
      </c>
      <c r="X69" s="117">
        <v>1.3713470000000001</v>
      </c>
      <c r="Y69" s="117">
        <v>1.3968849999999999</v>
      </c>
    </row>
    <row r="70" spans="3:25">
      <c r="C70" s="117" t="s">
        <v>602</v>
      </c>
      <c r="D70" s="117">
        <v>698.50279999999998</v>
      </c>
      <c r="E70" s="117">
        <v>753.01137000000006</v>
      </c>
      <c r="F70" s="117">
        <v>784.82749999999999</v>
      </c>
      <c r="G70" s="117">
        <v>814.83389999999997</v>
      </c>
      <c r="H70" s="117">
        <v>855.52919999999995</v>
      </c>
      <c r="I70" s="117">
        <v>889.6105</v>
      </c>
      <c r="J70" s="117">
        <v>916.48699999999997</v>
      </c>
      <c r="K70" s="117">
        <v>938.52689999999996</v>
      </c>
      <c r="L70" s="117">
        <v>957.8895</v>
      </c>
      <c r="M70" s="117">
        <v>975.72820000000002</v>
      </c>
      <c r="N70" t="s">
        <v>568</v>
      </c>
      <c r="O70" s="117" t="s">
        <v>602</v>
      </c>
      <c r="P70" s="117">
        <v>1</v>
      </c>
      <c r="Q70" s="117">
        <v>1.078036</v>
      </c>
      <c r="R70" s="117">
        <v>1.1235850000000001</v>
      </c>
      <c r="S70" s="117">
        <v>1.1665430000000001</v>
      </c>
      <c r="T70" s="117">
        <v>1.224804</v>
      </c>
      <c r="U70" s="117">
        <v>1.273596</v>
      </c>
      <c r="V70" s="117">
        <v>1.312073</v>
      </c>
      <c r="W70" s="117">
        <v>1.343626</v>
      </c>
      <c r="X70" s="117">
        <v>1.3713470000000001</v>
      </c>
      <c r="Y70" s="117">
        <v>1.3968849999999999</v>
      </c>
    </row>
    <row r="71" spans="3:25">
      <c r="C71" s="117" t="s">
        <v>402</v>
      </c>
      <c r="D71" s="117">
        <v>75.924229999999994</v>
      </c>
      <c r="E71" s="117">
        <v>81.849066780000001</v>
      </c>
      <c r="F71" s="117">
        <v>85.307339999999996</v>
      </c>
      <c r="G71" s="117">
        <v>88.568910000000002</v>
      </c>
      <c r="H71" s="117">
        <v>92.992310000000003</v>
      </c>
      <c r="I71" s="117">
        <v>96.696799999999996</v>
      </c>
      <c r="J71" s="117">
        <v>99.61815</v>
      </c>
      <c r="K71" s="117">
        <v>102.0138</v>
      </c>
      <c r="L71" s="117">
        <v>104.11839999999999</v>
      </c>
      <c r="M71" s="117">
        <v>106.0574</v>
      </c>
      <c r="N71" t="s">
        <v>570</v>
      </c>
      <c r="O71" s="117" t="s">
        <v>402</v>
      </c>
      <c r="P71" s="117">
        <v>1</v>
      </c>
      <c r="Q71" s="117">
        <v>1.078036</v>
      </c>
      <c r="R71" s="117">
        <v>1.1235850000000001</v>
      </c>
      <c r="S71" s="117">
        <v>1.1665430000000001</v>
      </c>
      <c r="T71" s="117">
        <v>1.224804</v>
      </c>
      <c r="U71" s="117">
        <v>1.273596</v>
      </c>
      <c r="V71" s="117">
        <v>1.312073</v>
      </c>
      <c r="W71" s="117">
        <v>1.343626</v>
      </c>
      <c r="X71" s="117">
        <v>1.3713470000000001</v>
      </c>
      <c r="Y71" s="117">
        <v>1.3968849999999999</v>
      </c>
    </row>
    <row r="72" spans="3:25">
      <c r="C72" s="117" t="s">
        <v>403</v>
      </c>
      <c r="D72" s="117">
        <v>71.252290000000002</v>
      </c>
      <c r="E72" s="117">
        <v>76.812549410000003</v>
      </c>
      <c r="F72" s="117">
        <v>80.058019999999999</v>
      </c>
      <c r="G72" s="117">
        <v>83.118889999999993</v>
      </c>
      <c r="H72" s="117">
        <v>87.270099999999999</v>
      </c>
      <c r="I72" s="117">
        <v>90.746639999999999</v>
      </c>
      <c r="J72" s="117">
        <v>93.488230000000001</v>
      </c>
      <c r="K72" s="117">
        <v>95.736459999999994</v>
      </c>
      <c r="L72" s="117">
        <v>97.711590000000001</v>
      </c>
      <c r="M72" s="117">
        <v>99.531260000000003</v>
      </c>
      <c r="N72" t="s">
        <v>571</v>
      </c>
      <c r="O72" s="117" t="s">
        <v>403</v>
      </c>
      <c r="P72" s="117">
        <v>1</v>
      </c>
      <c r="Q72" s="117">
        <v>1.078036</v>
      </c>
      <c r="R72" s="117">
        <v>1.1235850000000001</v>
      </c>
      <c r="S72" s="117">
        <v>1.1665430000000001</v>
      </c>
      <c r="T72" s="117">
        <v>1.224804</v>
      </c>
      <c r="U72" s="117">
        <v>1.273596</v>
      </c>
      <c r="V72" s="117">
        <v>1.312073</v>
      </c>
      <c r="W72" s="117">
        <v>1.343626</v>
      </c>
      <c r="X72" s="117">
        <v>1.3713470000000001</v>
      </c>
      <c r="Y72" s="117">
        <v>1.3968849999999999</v>
      </c>
    </row>
    <row r="73" spans="3:25">
      <c r="C73" s="117" t="s">
        <v>407</v>
      </c>
      <c r="D73" s="117">
        <v>67.219139999999996</v>
      </c>
      <c r="E73" s="117">
        <v>72.464668639999999</v>
      </c>
      <c r="F73" s="117">
        <v>75.526439999999994</v>
      </c>
      <c r="G73" s="117">
        <v>78.414050000000003</v>
      </c>
      <c r="H73" s="117">
        <v>82.330290000000005</v>
      </c>
      <c r="I73" s="117">
        <v>85.610039999999998</v>
      </c>
      <c r="J73" s="117">
        <v>88.196439999999996</v>
      </c>
      <c r="K73" s="117">
        <v>90.317409999999995</v>
      </c>
      <c r="L73" s="117">
        <v>92.18074</v>
      </c>
      <c r="M73" s="117">
        <v>93.897409999999994</v>
      </c>
      <c r="N73" t="s">
        <v>572</v>
      </c>
      <c r="O73" s="117" t="s">
        <v>407</v>
      </c>
      <c r="P73" s="117">
        <v>1</v>
      </c>
      <c r="Q73" s="117">
        <v>1.078036</v>
      </c>
      <c r="R73" s="117">
        <v>1.1235850000000001</v>
      </c>
      <c r="S73" s="117">
        <v>1.1665430000000001</v>
      </c>
      <c r="T73" s="117">
        <v>1.224804</v>
      </c>
      <c r="U73" s="117">
        <v>1.273596</v>
      </c>
      <c r="V73" s="117">
        <v>1.312073</v>
      </c>
      <c r="W73" s="117">
        <v>1.343626</v>
      </c>
      <c r="X73" s="117">
        <v>1.3713470000000001</v>
      </c>
      <c r="Y73" s="117">
        <v>1.3968849999999999</v>
      </c>
    </row>
    <row r="74" spans="3:25">
      <c r="C74" s="117" t="s">
        <v>603</v>
      </c>
      <c r="D74" s="117">
        <v>213.0154</v>
      </c>
      <c r="E74" s="117">
        <v>229.63836950000001</v>
      </c>
      <c r="F74" s="117">
        <v>239.34100000000001</v>
      </c>
      <c r="G74" s="117">
        <v>248.49180000000001</v>
      </c>
      <c r="H74" s="117">
        <v>260.90219999999999</v>
      </c>
      <c r="I74" s="117">
        <v>271.29559999999998</v>
      </c>
      <c r="J74" s="117">
        <v>279.49189999999999</v>
      </c>
      <c r="K74" s="117">
        <v>286.21319999999997</v>
      </c>
      <c r="L74" s="117">
        <v>292.11799999999999</v>
      </c>
      <c r="M74" s="117">
        <v>297.55810000000002</v>
      </c>
      <c r="N74" t="s">
        <v>573</v>
      </c>
      <c r="O74" s="117" t="s">
        <v>603</v>
      </c>
      <c r="P74" s="117">
        <v>1</v>
      </c>
      <c r="Q74" s="117">
        <v>1.078036</v>
      </c>
      <c r="R74" s="117">
        <v>1.1235850000000001</v>
      </c>
      <c r="S74" s="117">
        <v>1.1665430000000001</v>
      </c>
      <c r="T74" s="117">
        <v>1.224804</v>
      </c>
      <c r="U74" s="117">
        <v>1.273596</v>
      </c>
      <c r="V74" s="117">
        <v>1.312073</v>
      </c>
      <c r="W74" s="117">
        <v>1.343626</v>
      </c>
      <c r="X74" s="117">
        <v>1.3713470000000001</v>
      </c>
      <c r="Y74" s="117">
        <v>1.3968849999999999</v>
      </c>
    </row>
    <row r="75" spans="3:25">
      <c r="C75" s="118" t="s">
        <v>272</v>
      </c>
      <c r="D75" s="117">
        <v>4629.0720000000001</v>
      </c>
      <c r="E75" s="117">
        <v>4990.3072620000003</v>
      </c>
      <c r="F75" s="117">
        <v>5201.1570000000002</v>
      </c>
      <c r="G75" s="117">
        <v>5400.0140000000001</v>
      </c>
      <c r="H75" s="117">
        <v>5669.7070000000003</v>
      </c>
      <c r="I75" s="117">
        <v>5895.5680000000002</v>
      </c>
      <c r="J75" s="117">
        <v>6073.6819999999998</v>
      </c>
      <c r="K75" s="117">
        <v>6219.7430000000004</v>
      </c>
      <c r="L75" s="117">
        <v>6348.0619999999999</v>
      </c>
      <c r="M75" s="117">
        <v>6466.2820000000002</v>
      </c>
      <c r="O75" s="118" t="s">
        <v>272</v>
      </c>
      <c r="P75" s="117">
        <v>1</v>
      </c>
      <c r="Q75" s="117">
        <v>1.078036</v>
      </c>
      <c r="R75" s="117">
        <v>1.1235850000000001</v>
      </c>
      <c r="S75" s="117">
        <v>1.1665430000000001</v>
      </c>
      <c r="T75" s="117">
        <v>1.224804</v>
      </c>
      <c r="U75" s="117">
        <v>1.273596</v>
      </c>
      <c r="V75" s="117">
        <v>1.312073</v>
      </c>
      <c r="W75" s="117">
        <v>1.343626</v>
      </c>
      <c r="X75" s="117">
        <v>1.3713470000000001</v>
      </c>
      <c r="Y75" s="117">
        <v>1.3968849999999999</v>
      </c>
    </row>
    <row r="76" spans="3:25">
      <c r="C76" s="115" t="s">
        <v>605</v>
      </c>
      <c r="D76" s="119">
        <v>2018</v>
      </c>
      <c r="E76" s="116">
        <v>2020</v>
      </c>
      <c r="F76" s="116">
        <v>2025</v>
      </c>
      <c r="G76" s="116">
        <v>2030</v>
      </c>
      <c r="H76" s="116">
        <v>2035</v>
      </c>
      <c r="I76" s="116">
        <v>2040</v>
      </c>
      <c r="J76" s="116">
        <v>2045</v>
      </c>
      <c r="K76" s="116">
        <v>2050</v>
      </c>
      <c r="L76" s="116">
        <v>2055</v>
      </c>
      <c r="M76" s="116">
        <v>2060</v>
      </c>
      <c r="O76" s="115" t="s">
        <v>605</v>
      </c>
      <c r="P76" s="117">
        <v>1</v>
      </c>
      <c r="Q76" s="117">
        <v>1.000991</v>
      </c>
      <c r="R76" s="117">
        <v>1.0034689999999999</v>
      </c>
      <c r="S76" s="117">
        <v>1.005946</v>
      </c>
      <c r="T76" s="117">
        <v>1.008424</v>
      </c>
      <c r="U76" s="117">
        <v>1.010902</v>
      </c>
      <c r="V76" s="117">
        <v>1.0133799999999999</v>
      </c>
      <c r="W76" s="117">
        <v>1.015857</v>
      </c>
      <c r="X76" s="117">
        <v>1.018335</v>
      </c>
      <c r="Y76" s="117">
        <v>1.020813</v>
      </c>
    </row>
    <row r="77" spans="3:25">
      <c r="C77" s="117" t="s">
        <v>597</v>
      </c>
      <c r="D77" s="117">
        <v>0</v>
      </c>
      <c r="E77" s="117">
        <v>0</v>
      </c>
      <c r="F77" s="117">
        <v>0</v>
      </c>
      <c r="G77" s="117">
        <v>0</v>
      </c>
      <c r="H77" s="117">
        <v>0</v>
      </c>
      <c r="I77" s="117">
        <v>0</v>
      </c>
      <c r="J77" s="117">
        <v>0</v>
      </c>
      <c r="K77" s="117">
        <v>0</v>
      </c>
      <c r="L77" s="117">
        <v>0</v>
      </c>
      <c r="M77" s="117">
        <v>0</v>
      </c>
      <c r="O77" s="117" t="s">
        <v>597</v>
      </c>
      <c r="P77" s="117"/>
      <c r="Q77" s="117"/>
      <c r="R77" s="117"/>
      <c r="S77" s="117"/>
      <c r="T77" s="117"/>
      <c r="U77" s="117"/>
      <c r="V77" s="117"/>
      <c r="W77" s="117"/>
      <c r="X77" s="117"/>
      <c r="Y77" s="117"/>
    </row>
    <row r="78" spans="3:25">
      <c r="C78" s="117" t="s">
        <v>598</v>
      </c>
      <c r="D78" s="117">
        <v>0</v>
      </c>
      <c r="E78" s="117">
        <v>0</v>
      </c>
      <c r="F78" s="117">
        <v>0</v>
      </c>
      <c r="G78" s="117">
        <v>0</v>
      </c>
      <c r="H78" s="117">
        <v>0</v>
      </c>
      <c r="I78" s="117">
        <v>0</v>
      </c>
      <c r="J78" s="117">
        <v>0</v>
      </c>
      <c r="K78" s="117">
        <v>0</v>
      </c>
      <c r="L78" s="117">
        <v>0</v>
      </c>
      <c r="M78" s="117">
        <v>0</v>
      </c>
      <c r="O78" s="117" t="s">
        <v>598</v>
      </c>
      <c r="P78" s="117"/>
      <c r="Q78" s="117"/>
      <c r="R78" s="117"/>
      <c r="S78" s="117"/>
      <c r="T78" s="117"/>
      <c r="U78" s="117"/>
      <c r="V78" s="117"/>
      <c r="W78" s="117"/>
      <c r="X78" s="117"/>
      <c r="Y78" s="117"/>
    </row>
    <row r="79" spans="3:25">
      <c r="C79" s="117" t="s">
        <v>599</v>
      </c>
      <c r="D79" s="117">
        <v>2312.105</v>
      </c>
      <c r="E79" s="117">
        <v>2491.1138299999998</v>
      </c>
      <c r="F79" s="117">
        <v>2657.52</v>
      </c>
      <c r="G79" s="117">
        <v>2873.029</v>
      </c>
      <c r="H79" s="117">
        <v>3163.4740000000002</v>
      </c>
      <c r="I79" s="117">
        <v>3545.76</v>
      </c>
      <c r="J79" s="117">
        <v>3954.5189999999998</v>
      </c>
      <c r="K79" s="117">
        <v>4401.6030000000001</v>
      </c>
      <c r="L79" s="117">
        <v>4899.2309999999998</v>
      </c>
      <c r="M79" s="117">
        <v>5453.12</v>
      </c>
      <c r="N79" t="s">
        <v>574</v>
      </c>
      <c r="O79" s="117" t="s">
        <v>599</v>
      </c>
      <c r="P79" s="117">
        <v>1</v>
      </c>
      <c r="Q79" s="117">
        <v>1.077423</v>
      </c>
      <c r="R79" s="117">
        <v>1.149394</v>
      </c>
      <c r="S79" s="117">
        <v>1.2426029999999999</v>
      </c>
      <c r="T79" s="117">
        <v>1.368222</v>
      </c>
      <c r="U79" s="117">
        <v>1.5335639999999999</v>
      </c>
      <c r="V79" s="117">
        <v>1.7103550000000001</v>
      </c>
      <c r="W79" s="117">
        <v>1.903721</v>
      </c>
      <c r="X79" s="117">
        <v>2.1189490000000002</v>
      </c>
      <c r="Y79" s="117">
        <v>2.3585090000000002</v>
      </c>
    </row>
    <row r="80" spans="3:25">
      <c r="C80" s="117" t="s">
        <v>600</v>
      </c>
      <c r="D80" s="117">
        <v>3378.049</v>
      </c>
      <c r="E80" s="117">
        <v>3639.5859409999998</v>
      </c>
      <c r="F80" s="117">
        <v>3882.71</v>
      </c>
      <c r="G80" s="117">
        <v>4197.5739999999996</v>
      </c>
      <c r="H80" s="117">
        <v>4621.9219999999996</v>
      </c>
      <c r="I80" s="117">
        <v>5180.4530000000004</v>
      </c>
      <c r="J80" s="117">
        <v>5777.6620000000003</v>
      </c>
      <c r="K80" s="117">
        <v>6430.8630000000003</v>
      </c>
      <c r="L80" s="117">
        <v>7157.9120000000003</v>
      </c>
      <c r="M80" s="117">
        <v>7967.1580000000004</v>
      </c>
      <c r="N80" t="s">
        <v>575</v>
      </c>
      <c r="O80" s="117" t="s">
        <v>600</v>
      </c>
      <c r="P80" s="117">
        <v>1</v>
      </c>
      <c r="Q80" s="117">
        <v>1.077423</v>
      </c>
      <c r="R80" s="117">
        <v>1.149394</v>
      </c>
      <c r="S80" s="117">
        <v>1.2426029999999999</v>
      </c>
      <c r="T80" s="117">
        <v>1.368222</v>
      </c>
      <c r="U80" s="117">
        <v>1.5335639999999999</v>
      </c>
      <c r="V80" s="117">
        <v>1.7103550000000001</v>
      </c>
      <c r="W80" s="117">
        <v>1.903721</v>
      </c>
      <c r="X80" s="117">
        <v>2.1189490000000002</v>
      </c>
      <c r="Y80" s="117">
        <v>2.3585090000000002</v>
      </c>
    </row>
    <row r="81" spans="3:25">
      <c r="C81" s="117" t="s">
        <v>601</v>
      </c>
      <c r="D81" s="117">
        <v>4600.2049999999999</v>
      </c>
      <c r="E81" s="117">
        <v>4956.3644590000004</v>
      </c>
      <c r="F81" s="117">
        <v>5287.45</v>
      </c>
      <c r="G81" s="117">
        <v>5716.2290000000003</v>
      </c>
      <c r="H81" s="117">
        <v>6294.1040000000003</v>
      </c>
      <c r="I81" s="117">
        <v>7054.7070000000003</v>
      </c>
      <c r="J81" s="117">
        <v>7867.982</v>
      </c>
      <c r="K81" s="117">
        <v>8757.5069999999996</v>
      </c>
      <c r="L81" s="117">
        <v>9747.598</v>
      </c>
      <c r="M81" s="117">
        <v>10849.62</v>
      </c>
      <c r="N81" t="s">
        <v>576</v>
      </c>
      <c r="O81" s="117" t="s">
        <v>601</v>
      </c>
      <c r="P81" s="117">
        <v>1</v>
      </c>
      <c r="Q81" s="117">
        <v>1.077423</v>
      </c>
      <c r="R81" s="117">
        <v>1.149394</v>
      </c>
      <c r="S81" s="117">
        <v>1.2426029999999999</v>
      </c>
      <c r="T81" s="117">
        <v>1.368222</v>
      </c>
      <c r="U81" s="117">
        <v>1.5335639999999999</v>
      </c>
      <c r="V81" s="117">
        <v>1.7103550000000001</v>
      </c>
      <c r="W81" s="117">
        <v>1.903721</v>
      </c>
      <c r="X81" s="117">
        <v>2.1189490000000002</v>
      </c>
      <c r="Y81" s="117">
        <v>2.3585090000000002</v>
      </c>
    </row>
    <row r="82" spans="3:25">
      <c r="C82" s="117" t="s">
        <v>602</v>
      </c>
      <c r="D82" s="117">
        <v>471.37400000000002</v>
      </c>
      <c r="E82" s="117">
        <v>507.86898150000002</v>
      </c>
      <c r="F82" s="117">
        <v>541.79459999999995</v>
      </c>
      <c r="G82" s="117">
        <v>585.73080000000004</v>
      </c>
      <c r="H82" s="117">
        <v>644.94449999999995</v>
      </c>
      <c r="I82" s="117">
        <v>722.88199999999995</v>
      </c>
      <c r="J82" s="117">
        <v>806.21680000000003</v>
      </c>
      <c r="K82" s="117">
        <v>897.3646</v>
      </c>
      <c r="L82" s="117">
        <v>998.81730000000005</v>
      </c>
      <c r="M82" s="117">
        <v>1111.74</v>
      </c>
      <c r="N82" t="s">
        <v>577</v>
      </c>
      <c r="O82" s="117" t="s">
        <v>602</v>
      </c>
      <c r="P82" s="117">
        <v>1</v>
      </c>
      <c r="Q82" s="117">
        <v>1.077423</v>
      </c>
      <c r="R82" s="117">
        <v>1.149394</v>
      </c>
      <c r="S82" s="117">
        <v>1.2426029999999999</v>
      </c>
      <c r="T82" s="117">
        <v>1.368222</v>
      </c>
      <c r="U82" s="117">
        <v>1.5335639999999999</v>
      </c>
      <c r="V82" s="117">
        <v>1.7103550000000001</v>
      </c>
      <c r="W82" s="117">
        <v>1.903721</v>
      </c>
      <c r="X82" s="117">
        <v>2.1189490000000002</v>
      </c>
      <c r="Y82" s="117">
        <v>2.3585090000000002</v>
      </c>
    </row>
    <row r="83" spans="3:25">
      <c r="C83" s="117" t="s">
        <v>402</v>
      </c>
      <c r="D83" s="117">
        <v>1779.1310000000001</v>
      </c>
      <c r="E83" s="117">
        <v>1916.8760420000001</v>
      </c>
      <c r="F83" s="117">
        <v>2044.923</v>
      </c>
      <c r="G83" s="117">
        <v>2210.7539999999999</v>
      </c>
      <c r="H83" s="117">
        <v>2434.2469999999998</v>
      </c>
      <c r="I83" s="117">
        <v>2728.4110000000001</v>
      </c>
      <c r="J83" s="117">
        <v>3042.9450000000002</v>
      </c>
      <c r="K83" s="117">
        <v>3386.9690000000001</v>
      </c>
      <c r="L83" s="117">
        <v>3769.8879999999999</v>
      </c>
      <c r="M83" s="117">
        <v>4196.0969999999998</v>
      </c>
      <c r="N83" t="s">
        <v>578</v>
      </c>
      <c r="O83" s="117" t="s">
        <v>402</v>
      </c>
      <c r="P83" s="117">
        <v>1</v>
      </c>
      <c r="Q83" s="117">
        <v>1.077423</v>
      </c>
      <c r="R83" s="117">
        <v>1.149394</v>
      </c>
      <c r="S83" s="117">
        <v>1.2426029999999999</v>
      </c>
      <c r="T83" s="117">
        <v>1.368222</v>
      </c>
      <c r="U83" s="117">
        <v>1.5335639999999999</v>
      </c>
      <c r="V83" s="117">
        <v>1.7103550000000001</v>
      </c>
      <c r="W83" s="117">
        <v>1.903721</v>
      </c>
      <c r="X83" s="117">
        <v>2.1189490000000002</v>
      </c>
      <c r="Y83" s="117">
        <v>2.3585090000000002</v>
      </c>
    </row>
    <row r="84" spans="3:25">
      <c r="C84" s="117" t="s">
        <v>403</v>
      </c>
      <c r="D84" s="117">
        <v>742.04920000000004</v>
      </c>
      <c r="E84" s="117">
        <v>799.50051599999995</v>
      </c>
      <c r="F84" s="117">
        <v>852.90719999999999</v>
      </c>
      <c r="G84" s="117">
        <v>922.07259999999997</v>
      </c>
      <c r="H84" s="117">
        <v>1015.288</v>
      </c>
      <c r="I84" s="117">
        <v>1137.98</v>
      </c>
      <c r="J84" s="117">
        <v>1269.1669999999999</v>
      </c>
      <c r="K84" s="117">
        <v>1412.655</v>
      </c>
      <c r="L84" s="117">
        <v>1572.364</v>
      </c>
      <c r="M84" s="117">
        <v>1750.13</v>
      </c>
      <c r="N84" t="s">
        <v>579</v>
      </c>
      <c r="O84" s="117" t="s">
        <v>403</v>
      </c>
      <c r="P84" s="117">
        <v>1</v>
      </c>
      <c r="Q84" s="117">
        <v>1.077423</v>
      </c>
      <c r="R84" s="117">
        <v>1.149394</v>
      </c>
      <c r="S84" s="117">
        <v>1.2426029999999999</v>
      </c>
      <c r="T84" s="117">
        <v>1.368222</v>
      </c>
      <c r="U84" s="117">
        <v>1.5335639999999999</v>
      </c>
      <c r="V84" s="117">
        <v>1.7103550000000001</v>
      </c>
      <c r="W84" s="117">
        <v>1.903721</v>
      </c>
      <c r="X84" s="117">
        <v>2.1189490000000002</v>
      </c>
      <c r="Y84" s="117">
        <v>2.3585090000000002</v>
      </c>
    </row>
    <row r="85" spans="3:25">
      <c r="C85" s="117" t="s">
        <v>407</v>
      </c>
      <c r="D85" s="117">
        <v>0</v>
      </c>
      <c r="E85" s="117">
        <v>0</v>
      </c>
      <c r="F85" s="117">
        <v>0</v>
      </c>
      <c r="G85" s="117">
        <v>0</v>
      </c>
      <c r="H85" s="117">
        <v>0</v>
      </c>
      <c r="I85" s="117">
        <v>0</v>
      </c>
      <c r="J85" s="117">
        <v>0</v>
      </c>
      <c r="K85" s="117">
        <v>0</v>
      </c>
      <c r="L85" s="117">
        <v>0</v>
      </c>
      <c r="M85" s="117">
        <v>0</v>
      </c>
      <c r="O85" s="117" t="s">
        <v>407</v>
      </c>
      <c r="P85" s="117"/>
      <c r="Q85" s="117"/>
      <c r="R85" s="117"/>
      <c r="S85" s="117"/>
      <c r="T85" s="117"/>
      <c r="U85" s="117"/>
      <c r="V85" s="117"/>
      <c r="W85" s="117"/>
      <c r="X85" s="117"/>
      <c r="Y85" s="117"/>
    </row>
    <row r="86" spans="3:25">
      <c r="C86" s="117" t="s">
        <v>603</v>
      </c>
      <c r="D86" s="117">
        <v>1651.585</v>
      </c>
      <c r="E86" s="117">
        <v>1779.4550589999999</v>
      </c>
      <c r="F86" s="117">
        <v>1898.3230000000001</v>
      </c>
      <c r="G86" s="117">
        <v>2052.2649999999999</v>
      </c>
      <c r="H86" s="117">
        <v>2259.7359999999999</v>
      </c>
      <c r="I86" s="117">
        <v>2532.8110000000001</v>
      </c>
      <c r="J86" s="117">
        <v>2824.7959999999998</v>
      </c>
      <c r="K86" s="117">
        <v>3144.1570000000002</v>
      </c>
      <c r="L86" s="117">
        <v>3499.6239999999998</v>
      </c>
      <c r="M86" s="117">
        <v>3895.2779999999998</v>
      </c>
      <c r="N86" t="s">
        <v>580</v>
      </c>
      <c r="O86" s="117" t="s">
        <v>603</v>
      </c>
      <c r="P86" s="117">
        <v>1</v>
      </c>
      <c r="Q86" s="117">
        <v>1.077423</v>
      </c>
      <c r="R86" s="117">
        <v>1.149394</v>
      </c>
      <c r="S86" s="117">
        <v>1.2426029999999999</v>
      </c>
      <c r="T86" s="117">
        <v>1.368222</v>
      </c>
      <c r="U86" s="117">
        <v>1.5335639999999999</v>
      </c>
      <c r="V86" s="117">
        <v>1.7103550000000001</v>
      </c>
      <c r="W86" s="117">
        <v>1.903721</v>
      </c>
      <c r="X86" s="117">
        <v>2.1189490000000002</v>
      </c>
      <c r="Y86" s="117">
        <v>2.3585090000000002</v>
      </c>
    </row>
    <row r="87" spans="3:25">
      <c r="C87" s="118" t="s">
        <v>272</v>
      </c>
      <c r="D87" s="117">
        <v>14934.5</v>
      </c>
      <c r="E87" s="117">
        <v>16090.76483</v>
      </c>
      <c r="F87" s="117">
        <v>17165.63</v>
      </c>
      <c r="G87" s="117">
        <v>18557.650000000001</v>
      </c>
      <c r="H87" s="117">
        <v>20433.72</v>
      </c>
      <c r="I87" s="117">
        <v>22903</v>
      </c>
      <c r="J87" s="117">
        <v>25543.29</v>
      </c>
      <c r="K87" s="117">
        <v>28431.119999999999</v>
      </c>
      <c r="L87" s="117">
        <v>31645.43</v>
      </c>
      <c r="M87" s="117">
        <v>35223.15</v>
      </c>
      <c r="O87" s="118" t="s">
        <v>272</v>
      </c>
      <c r="P87" s="117">
        <v>1</v>
      </c>
      <c r="Q87" s="117">
        <v>1.077423</v>
      </c>
      <c r="R87" s="117">
        <v>1.149394</v>
      </c>
      <c r="S87" s="117">
        <v>1.2426029999999999</v>
      </c>
      <c r="T87" s="117">
        <v>1.368222</v>
      </c>
      <c r="U87" s="117">
        <v>1.5335639999999999</v>
      </c>
      <c r="V87" s="117">
        <v>1.7103550000000001</v>
      </c>
      <c r="W87" s="117">
        <v>1.903721</v>
      </c>
      <c r="X87" s="117">
        <v>2.1189490000000002</v>
      </c>
      <c r="Y87" s="117">
        <v>2.3585090000000002</v>
      </c>
    </row>
    <row r="88" spans="3:25">
      <c r="C88" s="115" t="s">
        <v>606</v>
      </c>
      <c r="D88" s="119">
        <v>2018</v>
      </c>
      <c r="E88" s="116">
        <v>2020</v>
      </c>
      <c r="F88" s="116">
        <v>2025</v>
      </c>
      <c r="G88" s="116">
        <v>2030</v>
      </c>
      <c r="H88" s="116">
        <v>2035</v>
      </c>
      <c r="I88" s="116">
        <v>2040</v>
      </c>
      <c r="J88" s="116">
        <v>2045</v>
      </c>
      <c r="K88" s="116">
        <v>2050</v>
      </c>
      <c r="L88" s="116">
        <v>2055</v>
      </c>
      <c r="M88" s="116">
        <v>2060</v>
      </c>
      <c r="O88" s="115" t="s">
        <v>606</v>
      </c>
      <c r="P88" s="117">
        <v>1</v>
      </c>
      <c r="Q88" s="117">
        <v>1.000991</v>
      </c>
      <c r="R88" s="117">
        <v>1.0034689999999999</v>
      </c>
      <c r="S88" s="117">
        <v>1.005946</v>
      </c>
      <c r="T88" s="117">
        <v>1.008424</v>
      </c>
      <c r="U88" s="117">
        <v>1.010902</v>
      </c>
      <c r="V88" s="117">
        <v>1.0133799999999999</v>
      </c>
      <c r="W88" s="117">
        <v>1.015857</v>
      </c>
      <c r="X88" s="117">
        <v>1.018335</v>
      </c>
      <c r="Y88" s="117">
        <v>1.020813</v>
      </c>
    </row>
    <row r="89" spans="3:25">
      <c r="C89" s="117" t="s">
        <v>597</v>
      </c>
      <c r="D89" s="117">
        <v>3088.5160000000001</v>
      </c>
      <c r="E89" s="117">
        <v>3445.1927719999999</v>
      </c>
      <c r="F89" s="117">
        <v>3850.3470000000002</v>
      </c>
      <c r="G89" s="117">
        <v>4407.4449999999997</v>
      </c>
      <c r="H89" s="117">
        <v>5131.9179999999997</v>
      </c>
      <c r="I89" s="117">
        <v>6075.2290000000003</v>
      </c>
      <c r="J89" s="117">
        <v>7156.24</v>
      </c>
      <c r="K89" s="117">
        <v>8412.7860000000001</v>
      </c>
      <c r="L89" s="117">
        <v>9889.9670000000006</v>
      </c>
      <c r="M89" s="117">
        <v>11626.52</v>
      </c>
      <c r="N89" t="s">
        <v>581</v>
      </c>
      <c r="O89" s="117" t="s">
        <v>597</v>
      </c>
      <c r="P89" s="117">
        <v>1</v>
      </c>
      <c r="Q89" s="117">
        <v>1.1154850000000001</v>
      </c>
      <c r="R89" s="117">
        <v>1.2466660000000001</v>
      </c>
      <c r="S89" s="117">
        <v>1.4270430000000001</v>
      </c>
      <c r="T89" s="117">
        <v>1.661613</v>
      </c>
      <c r="U89" s="117">
        <v>1.967039</v>
      </c>
      <c r="V89" s="117">
        <v>2.3170480000000002</v>
      </c>
      <c r="W89" s="117">
        <v>2.7238929999999999</v>
      </c>
      <c r="X89" s="117">
        <v>3.202175</v>
      </c>
      <c r="Y89" s="117">
        <v>3.764437</v>
      </c>
    </row>
    <row r="90" spans="3:25">
      <c r="C90" s="117" t="s">
        <v>598</v>
      </c>
      <c r="D90" s="117">
        <v>0</v>
      </c>
      <c r="E90" s="117">
        <v>0</v>
      </c>
      <c r="F90" s="117">
        <v>0</v>
      </c>
      <c r="G90" s="117">
        <v>0</v>
      </c>
      <c r="H90" s="117">
        <v>0</v>
      </c>
      <c r="I90" s="117">
        <v>0</v>
      </c>
      <c r="J90" s="117">
        <v>0</v>
      </c>
      <c r="K90" s="117">
        <v>0</v>
      </c>
      <c r="L90" s="117">
        <v>0</v>
      </c>
      <c r="M90" s="117">
        <v>0</v>
      </c>
      <c r="O90" s="117" t="s">
        <v>598</v>
      </c>
      <c r="P90" s="117"/>
      <c r="Q90" s="117"/>
      <c r="R90" s="117"/>
      <c r="S90" s="117"/>
      <c r="T90" s="117"/>
      <c r="U90" s="117"/>
      <c r="V90" s="117"/>
      <c r="W90" s="117"/>
      <c r="X90" s="117"/>
      <c r="Y90" s="117"/>
    </row>
    <row r="91" spans="3:25">
      <c r="C91" s="117" t="s">
        <v>599</v>
      </c>
      <c r="D91" s="117">
        <v>737.22580000000005</v>
      </c>
      <c r="E91" s="117">
        <v>770.82667230000004</v>
      </c>
      <c r="F91" s="117">
        <v>796.41809999999998</v>
      </c>
      <c r="G91" s="117">
        <v>831.38589999999999</v>
      </c>
      <c r="H91" s="117">
        <v>892.83050000000003</v>
      </c>
      <c r="I91" s="117">
        <v>985.82429999999999</v>
      </c>
      <c r="J91" s="117">
        <v>1093.9880000000001</v>
      </c>
      <c r="K91" s="117">
        <v>1216.453</v>
      </c>
      <c r="L91" s="117">
        <v>1352.627</v>
      </c>
      <c r="M91" s="117">
        <v>1504.0450000000001</v>
      </c>
      <c r="N91" t="s">
        <v>582</v>
      </c>
      <c r="O91" s="117" t="s">
        <v>599</v>
      </c>
      <c r="P91" s="117">
        <v>1</v>
      </c>
      <c r="Q91" s="117">
        <v>1.0455779999999999</v>
      </c>
      <c r="R91" s="117">
        <v>1.0802909999999999</v>
      </c>
      <c r="S91" s="117">
        <v>1.1277219999999999</v>
      </c>
      <c r="T91" s="117">
        <v>1.211068</v>
      </c>
      <c r="U91" s="117">
        <v>1.337208</v>
      </c>
      <c r="V91" s="117">
        <v>1.4839249999999999</v>
      </c>
      <c r="W91" s="117">
        <v>1.6500410000000001</v>
      </c>
      <c r="X91" s="117">
        <v>1.8347530000000001</v>
      </c>
      <c r="Y91" s="117">
        <v>2.0401419999999999</v>
      </c>
    </row>
    <row r="92" spans="3:25">
      <c r="C92" s="117" t="s">
        <v>600</v>
      </c>
      <c r="D92" s="117">
        <v>2573.0259999999998</v>
      </c>
      <c r="E92" s="117">
        <v>2690.2981030000001</v>
      </c>
      <c r="F92" s="117">
        <v>2779.616</v>
      </c>
      <c r="G92" s="117">
        <v>2901.6590000000001</v>
      </c>
      <c r="H92" s="117">
        <v>3116.1089999999999</v>
      </c>
      <c r="I92" s="117">
        <v>3440.6709999999998</v>
      </c>
      <c r="J92" s="117">
        <v>3818.1779999999999</v>
      </c>
      <c r="K92" s="117">
        <v>4245.5990000000002</v>
      </c>
      <c r="L92" s="117">
        <v>4720.8670000000002</v>
      </c>
      <c r="M92" s="117">
        <v>5249.3389999999999</v>
      </c>
      <c r="N92" t="s">
        <v>583</v>
      </c>
      <c r="O92" s="117" t="s">
        <v>600</v>
      </c>
      <c r="P92" s="117">
        <v>1</v>
      </c>
      <c r="Q92" s="117">
        <v>1.0455779999999999</v>
      </c>
      <c r="R92" s="117">
        <v>1.0802909999999999</v>
      </c>
      <c r="S92" s="117">
        <v>1.1277219999999999</v>
      </c>
      <c r="T92" s="117">
        <v>1.211068</v>
      </c>
      <c r="U92" s="117">
        <v>1.337208</v>
      </c>
      <c r="V92" s="117">
        <v>1.4839249999999999</v>
      </c>
      <c r="W92" s="117">
        <v>1.6500410000000001</v>
      </c>
      <c r="X92" s="117">
        <v>1.8347530000000001</v>
      </c>
      <c r="Y92" s="117">
        <v>2.0401419999999999</v>
      </c>
    </row>
    <row r="93" spans="3:25">
      <c r="C93" s="117" t="s">
        <v>601</v>
      </c>
      <c r="D93" s="117">
        <v>5106.2920000000004</v>
      </c>
      <c r="E93" s="117">
        <v>5339.0242179999996</v>
      </c>
      <c r="F93" s="117">
        <v>5516.28</v>
      </c>
      <c r="G93" s="117">
        <v>5758.4790000000003</v>
      </c>
      <c r="H93" s="117">
        <v>6184.067</v>
      </c>
      <c r="I93" s="117">
        <v>6828.1760000000004</v>
      </c>
      <c r="J93" s="117">
        <v>7577.3549999999996</v>
      </c>
      <c r="K93" s="117">
        <v>8425.5920000000006</v>
      </c>
      <c r="L93" s="117">
        <v>9368.7849999999999</v>
      </c>
      <c r="M93" s="117">
        <v>10417.56</v>
      </c>
      <c r="N93" t="s">
        <v>584</v>
      </c>
      <c r="O93" s="117" t="s">
        <v>601</v>
      </c>
      <c r="P93" s="117">
        <v>1</v>
      </c>
      <c r="Q93" s="117">
        <v>1.0455779999999999</v>
      </c>
      <c r="R93" s="117">
        <v>1.0802909999999999</v>
      </c>
      <c r="S93" s="117">
        <v>1.1277219999999999</v>
      </c>
      <c r="T93" s="117">
        <v>1.211068</v>
      </c>
      <c r="U93" s="117">
        <v>1.337208</v>
      </c>
      <c r="V93" s="117">
        <v>1.4839249999999999</v>
      </c>
      <c r="W93" s="117">
        <v>1.6500410000000001</v>
      </c>
      <c r="X93" s="117">
        <v>1.8347530000000001</v>
      </c>
      <c r="Y93" s="117">
        <v>2.0401419999999999</v>
      </c>
    </row>
    <row r="94" spans="3:25">
      <c r="C94" s="117" t="s">
        <v>602</v>
      </c>
      <c r="D94" s="117">
        <v>3120.328</v>
      </c>
      <c r="E94" s="117">
        <v>3262.545083</v>
      </c>
      <c r="F94" s="117">
        <v>3370.8620000000001</v>
      </c>
      <c r="G94" s="117">
        <v>3518.8629999999998</v>
      </c>
      <c r="H94" s="117">
        <v>3778.9290000000001</v>
      </c>
      <c r="I94" s="117">
        <v>4172.5290000000005</v>
      </c>
      <c r="J94" s="117">
        <v>4630.3329999999996</v>
      </c>
      <c r="K94" s="117">
        <v>5148.67</v>
      </c>
      <c r="L94" s="117">
        <v>5725.0320000000002</v>
      </c>
      <c r="M94" s="117">
        <v>6365.9129999999996</v>
      </c>
      <c r="N94" t="s">
        <v>607</v>
      </c>
      <c r="O94" s="117" t="s">
        <v>602</v>
      </c>
      <c r="P94" s="117">
        <v>1</v>
      </c>
      <c r="Q94" s="117">
        <v>1.0455779999999999</v>
      </c>
      <c r="R94" s="117">
        <v>1.0802909999999999</v>
      </c>
      <c r="S94" s="117">
        <v>1.1277219999999999</v>
      </c>
      <c r="T94" s="117">
        <v>1.211068</v>
      </c>
      <c r="U94" s="117">
        <v>1.337208</v>
      </c>
      <c r="V94" s="117">
        <v>1.4839249999999999</v>
      </c>
      <c r="W94" s="117">
        <v>1.6500410000000001</v>
      </c>
      <c r="X94" s="117">
        <v>1.8347530000000001</v>
      </c>
      <c r="Y94" s="117">
        <v>2.0401419999999999</v>
      </c>
    </row>
    <row r="95" spans="3:25">
      <c r="C95" s="117" t="s">
        <v>402</v>
      </c>
      <c r="D95" s="117">
        <v>338.5523</v>
      </c>
      <c r="E95" s="117">
        <v>353.9826716</v>
      </c>
      <c r="F95" s="117">
        <v>365.73489999999998</v>
      </c>
      <c r="G95" s="117">
        <v>381.79289999999997</v>
      </c>
      <c r="H95" s="117">
        <v>410.00979999999998</v>
      </c>
      <c r="I95" s="117">
        <v>452.7149</v>
      </c>
      <c r="J95" s="117">
        <v>502.38619999999997</v>
      </c>
      <c r="K95" s="117">
        <v>558.62519999999995</v>
      </c>
      <c r="L95" s="117">
        <v>621.15980000000002</v>
      </c>
      <c r="M95" s="117">
        <v>690.69479999999999</v>
      </c>
      <c r="N95" t="s">
        <v>585</v>
      </c>
      <c r="O95" s="117" t="s">
        <v>402</v>
      </c>
      <c r="P95" s="117">
        <v>1</v>
      </c>
      <c r="Q95" s="117">
        <v>1.0455779999999999</v>
      </c>
      <c r="R95" s="117">
        <v>1.0802909999999999</v>
      </c>
      <c r="S95" s="117">
        <v>1.1277219999999999</v>
      </c>
      <c r="T95" s="117">
        <v>1.211068</v>
      </c>
      <c r="U95" s="117">
        <v>1.337208</v>
      </c>
      <c r="V95" s="117">
        <v>1.4839249999999999</v>
      </c>
      <c r="W95" s="117">
        <v>1.6500410000000001</v>
      </c>
      <c r="X95" s="117">
        <v>1.8347530000000001</v>
      </c>
      <c r="Y95" s="117">
        <v>2.0401419999999999</v>
      </c>
    </row>
    <row r="96" spans="3:25">
      <c r="C96" s="117" t="s">
        <v>403</v>
      </c>
      <c r="D96" s="117">
        <v>1448.19</v>
      </c>
      <c r="E96" s="117">
        <v>1514.1950569999999</v>
      </c>
      <c r="F96" s="117">
        <v>1564.4659999999999</v>
      </c>
      <c r="G96" s="117">
        <v>1633.1559999999999</v>
      </c>
      <c r="H96" s="117">
        <v>1753.857</v>
      </c>
      <c r="I96" s="117">
        <v>1936.5319999999999</v>
      </c>
      <c r="J96" s="117">
        <v>2149.0059999999999</v>
      </c>
      <c r="K96" s="117">
        <v>2389.5729999999999</v>
      </c>
      <c r="L96" s="117">
        <v>2657.0709999999999</v>
      </c>
      <c r="M96" s="117">
        <v>2954.5140000000001</v>
      </c>
      <c r="N96" t="s">
        <v>586</v>
      </c>
      <c r="O96" s="117" t="s">
        <v>403</v>
      </c>
      <c r="P96" s="117">
        <v>1</v>
      </c>
      <c r="Q96" s="117">
        <v>1.0455779999999999</v>
      </c>
      <c r="R96" s="117">
        <v>1.0802909999999999</v>
      </c>
      <c r="S96" s="117">
        <v>1.1277219999999999</v>
      </c>
      <c r="T96" s="117">
        <v>1.211068</v>
      </c>
      <c r="U96" s="117">
        <v>1.337208</v>
      </c>
      <c r="V96" s="117">
        <v>1.4839249999999999</v>
      </c>
      <c r="W96" s="117">
        <v>1.6500410000000001</v>
      </c>
      <c r="X96" s="117">
        <v>1.8347530000000001</v>
      </c>
      <c r="Y96" s="117">
        <v>2.0401419999999999</v>
      </c>
    </row>
    <row r="97" spans="3:25">
      <c r="C97" s="117" t="s">
        <v>407</v>
      </c>
      <c r="D97" s="117">
        <v>5305.3209999999999</v>
      </c>
      <c r="E97" s="117">
        <v>5547.1247039999998</v>
      </c>
      <c r="F97" s="117">
        <v>5731.2889999999998</v>
      </c>
      <c r="G97" s="117">
        <v>5982.9290000000001</v>
      </c>
      <c r="H97" s="117">
        <v>6425.1040000000003</v>
      </c>
      <c r="I97" s="117">
        <v>7094.3190000000004</v>
      </c>
      <c r="J97" s="117">
        <v>7872.6989999999996</v>
      </c>
      <c r="K97" s="117">
        <v>8753.9989999999998</v>
      </c>
      <c r="L97" s="117">
        <v>9733.9539999999997</v>
      </c>
      <c r="M97" s="117">
        <v>10823.61</v>
      </c>
      <c r="N97" t="s">
        <v>587</v>
      </c>
      <c r="O97" s="117" t="s">
        <v>407</v>
      </c>
      <c r="P97" s="117">
        <v>1</v>
      </c>
      <c r="Q97" s="117">
        <v>1.0455779999999999</v>
      </c>
      <c r="R97" s="117">
        <v>1.0802909999999999</v>
      </c>
      <c r="S97" s="117">
        <v>1.1277219999999999</v>
      </c>
      <c r="T97" s="117">
        <v>1.211068</v>
      </c>
      <c r="U97" s="117">
        <v>1.337208</v>
      </c>
      <c r="V97" s="117">
        <v>1.4839249999999999</v>
      </c>
      <c r="W97" s="117">
        <v>1.6500410000000001</v>
      </c>
      <c r="X97" s="117">
        <v>1.8347530000000001</v>
      </c>
      <c r="Y97" s="117">
        <v>2.0401419999999999</v>
      </c>
    </row>
    <row r="98" spans="3:25">
      <c r="C98" s="117" t="s">
        <v>603</v>
      </c>
      <c r="D98" s="117">
        <v>354.29419999999999</v>
      </c>
      <c r="E98" s="117">
        <v>370.44201670000001</v>
      </c>
      <c r="F98" s="117">
        <v>382.7407</v>
      </c>
      <c r="G98" s="117">
        <v>399.54539999999997</v>
      </c>
      <c r="H98" s="117">
        <v>429.07429999999999</v>
      </c>
      <c r="I98" s="117">
        <v>473.76510000000002</v>
      </c>
      <c r="J98" s="117">
        <v>525.74599999999998</v>
      </c>
      <c r="K98" s="117">
        <v>584.6</v>
      </c>
      <c r="L98" s="117">
        <v>650.04229999999995</v>
      </c>
      <c r="M98" s="117">
        <v>722.81039999999996</v>
      </c>
      <c r="N98" t="s">
        <v>588</v>
      </c>
      <c r="O98" s="117" t="s">
        <v>603</v>
      </c>
      <c r="P98" s="117">
        <v>1</v>
      </c>
      <c r="Q98" s="117">
        <v>1.0455779999999999</v>
      </c>
      <c r="R98" s="117">
        <v>1.0802909999999999</v>
      </c>
      <c r="S98" s="117">
        <v>1.1277219999999999</v>
      </c>
      <c r="T98" s="117">
        <v>1.211068</v>
      </c>
      <c r="U98" s="117">
        <v>1.337208</v>
      </c>
      <c r="V98" s="117">
        <v>1.4839249999999999</v>
      </c>
      <c r="W98" s="117">
        <v>1.6500410000000001</v>
      </c>
      <c r="X98" s="117">
        <v>1.8347530000000001</v>
      </c>
      <c r="Y98" s="117">
        <v>2.0401419999999999</v>
      </c>
    </row>
    <row r="99" spans="3:25">
      <c r="C99" s="118" t="s">
        <v>272</v>
      </c>
      <c r="D99" s="117">
        <v>22071.75</v>
      </c>
      <c r="E99" s="117">
        <v>23077.7209</v>
      </c>
      <c r="F99" s="117">
        <v>23843.9</v>
      </c>
      <c r="G99" s="117">
        <v>24890.799999999999</v>
      </c>
      <c r="H99" s="117">
        <v>26730.38</v>
      </c>
      <c r="I99" s="117">
        <v>29514.52</v>
      </c>
      <c r="J99" s="117">
        <v>32752.82</v>
      </c>
      <c r="K99" s="117">
        <v>36419.29</v>
      </c>
      <c r="L99" s="117">
        <v>40496.199999999997</v>
      </c>
      <c r="M99" s="117">
        <v>45029.5</v>
      </c>
      <c r="O99" s="118" t="s">
        <v>272</v>
      </c>
      <c r="P99" s="117">
        <v>1</v>
      </c>
      <c r="Q99" s="117">
        <v>1.0455779999999999</v>
      </c>
      <c r="R99" s="117">
        <v>1.0802909999999999</v>
      </c>
      <c r="S99" s="117">
        <v>1.1277219999999999</v>
      </c>
      <c r="T99" s="117">
        <v>1.211068</v>
      </c>
      <c r="U99" s="117">
        <v>1.337208</v>
      </c>
      <c r="V99" s="117">
        <v>1.4839249999999999</v>
      </c>
      <c r="W99" s="117">
        <v>1.6500410000000001</v>
      </c>
      <c r="X99" s="117">
        <v>1.8347530000000001</v>
      </c>
      <c r="Y99" s="117">
        <v>2.0401419999999999</v>
      </c>
    </row>
    <row r="100" spans="3:25">
      <c r="C100" s="115" t="s">
        <v>280</v>
      </c>
      <c r="D100" s="119">
        <v>2018</v>
      </c>
      <c r="E100" s="116">
        <v>2020</v>
      </c>
      <c r="F100" s="116">
        <v>2025</v>
      </c>
      <c r="G100" s="116">
        <v>2030</v>
      </c>
      <c r="H100" s="116">
        <v>2035</v>
      </c>
      <c r="I100" s="116">
        <v>2040</v>
      </c>
      <c r="J100" s="116">
        <v>2045</v>
      </c>
      <c r="K100" s="116">
        <v>2050</v>
      </c>
      <c r="L100" s="116">
        <v>2055</v>
      </c>
      <c r="M100" s="116">
        <v>2060</v>
      </c>
      <c r="O100" s="115" t="s">
        <v>280</v>
      </c>
      <c r="P100" s="117">
        <v>1</v>
      </c>
      <c r="Q100" s="117">
        <v>1.000991</v>
      </c>
      <c r="R100" s="117">
        <v>1.0034689999999999</v>
      </c>
      <c r="S100" s="117">
        <v>1.005946</v>
      </c>
      <c r="T100" s="117">
        <v>1.008424</v>
      </c>
      <c r="U100" s="117">
        <v>1.010902</v>
      </c>
      <c r="V100" s="117">
        <v>1.0133799999999999</v>
      </c>
      <c r="W100" s="117">
        <v>1.015857</v>
      </c>
      <c r="X100" s="117">
        <v>1.018335</v>
      </c>
      <c r="Y100" s="117">
        <v>1.020813</v>
      </c>
    </row>
    <row r="101" spans="3:25">
      <c r="C101" s="117" t="s">
        <v>597</v>
      </c>
      <c r="D101" s="117">
        <v>0</v>
      </c>
      <c r="E101" s="117">
        <v>0</v>
      </c>
      <c r="F101" s="117">
        <v>0</v>
      </c>
      <c r="G101" s="117">
        <v>0</v>
      </c>
      <c r="H101" s="117">
        <v>0</v>
      </c>
      <c r="I101" s="117">
        <v>0</v>
      </c>
      <c r="J101" s="117">
        <v>0</v>
      </c>
      <c r="K101" s="117">
        <v>0</v>
      </c>
      <c r="L101" s="117">
        <v>0</v>
      </c>
      <c r="M101" s="117">
        <v>0</v>
      </c>
      <c r="O101" s="117" t="s">
        <v>597</v>
      </c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</row>
    <row r="102" spans="3:25">
      <c r="C102" s="117" t="s">
        <v>598</v>
      </c>
      <c r="D102" s="117">
        <v>0</v>
      </c>
      <c r="E102" s="117">
        <v>0</v>
      </c>
      <c r="F102" s="117">
        <v>0</v>
      </c>
      <c r="G102" s="117">
        <v>0</v>
      </c>
      <c r="H102" s="117">
        <v>0</v>
      </c>
      <c r="I102" s="117">
        <v>0</v>
      </c>
      <c r="J102" s="117">
        <v>0</v>
      </c>
      <c r="K102" s="117">
        <v>0</v>
      </c>
      <c r="L102" s="117">
        <v>0</v>
      </c>
      <c r="M102" s="117">
        <v>0</v>
      </c>
      <c r="O102" s="117" t="s">
        <v>598</v>
      </c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</row>
    <row r="103" spans="3:25">
      <c r="C103" s="117" t="s">
        <v>599</v>
      </c>
      <c r="D103" s="117">
        <v>344.91320000000002</v>
      </c>
      <c r="E103" s="117">
        <v>366.12535439999999</v>
      </c>
      <c r="F103" s="117">
        <v>384.4316</v>
      </c>
      <c r="G103" s="117">
        <v>408.45859999999999</v>
      </c>
      <c r="H103" s="117">
        <v>444.19869999999997</v>
      </c>
      <c r="I103" s="117">
        <v>494.17110000000002</v>
      </c>
      <c r="J103" s="117">
        <v>549.76530000000002</v>
      </c>
      <c r="K103" s="117">
        <v>611.61389999999994</v>
      </c>
      <c r="L103" s="117">
        <v>680.42049999999995</v>
      </c>
      <c r="M103" s="117">
        <v>756.96780000000001</v>
      </c>
      <c r="N103" t="s">
        <v>589</v>
      </c>
      <c r="O103" s="117" t="s">
        <v>599</v>
      </c>
      <c r="P103" s="117">
        <v>1</v>
      </c>
      <c r="Q103" s="117">
        <v>1.0615000000000001</v>
      </c>
      <c r="R103" s="117">
        <v>1.1145750000000001</v>
      </c>
      <c r="S103" s="117">
        <v>1.1842360000000001</v>
      </c>
      <c r="T103" s="117">
        <v>1.287857</v>
      </c>
      <c r="U103" s="117">
        <v>1.4327399999999999</v>
      </c>
      <c r="V103" s="117">
        <v>1.5939239999999999</v>
      </c>
      <c r="W103" s="117">
        <v>1.7732399999999999</v>
      </c>
      <c r="X103" s="117">
        <v>1.9727300000000001</v>
      </c>
      <c r="Y103" s="117">
        <v>2.1946620000000001</v>
      </c>
    </row>
    <row r="104" spans="3:25">
      <c r="C104" s="117" t="s">
        <v>600</v>
      </c>
      <c r="D104" s="117">
        <v>871.13689999999997</v>
      </c>
      <c r="E104" s="117">
        <v>924.71177260000002</v>
      </c>
      <c r="F104" s="117">
        <v>970.94740000000002</v>
      </c>
      <c r="G104" s="117">
        <v>1031.6320000000001</v>
      </c>
      <c r="H104" s="117">
        <v>1121.8989999999999</v>
      </c>
      <c r="I104" s="117">
        <v>1248.1130000000001</v>
      </c>
      <c r="J104" s="117">
        <v>1388.5260000000001</v>
      </c>
      <c r="K104" s="117">
        <v>1544.7349999999999</v>
      </c>
      <c r="L104" s="117">
        <v>1718.518</v>
      </c>
      <c r="M104" s="117">
        <v>1911.8510000000001</v>
      </c>
      <c r="N104" t="s">
        <v>590</v>
      </c>
      <c r="O104" s="117" t="s">
        <v>600</v>
      </c>
      <c r="P104" s="117">
        <v>1</v>
      </c>
      <c r="Q104" s="117">
        <v>1.0615000000000001</v>
      </c>
      <c r="R104" s="117">
        <v>1.1145750000000001</v>
      </c>
      <c r="S104" s="117">
        <v>1.1842360000000001</v>
      </c>
      <c r="T104" s="117">
        <v>1.287857</v>
      </c>
      <c r="U104" s="117">
        <v>1.4327399999999999</v>
      </c>
      <c r="V104" s="117">
        <v>1.5939239999999999</v>
      </c>
      <c r="W104" s="117">
        <v>1.7732399999999999</v>
      </c>
      <c r="X104" s="117">
        <v>1.9727300000000001</v>
      </c>
      <c r="Y104" s="117">
        <v>2.1946620000000001</v>
      </c>
    </row>
    <row r="105" spans="3:25">
      <c r="C105" s="117" t="s">
        <v>601</v>
      </c>
      <c r="D105" s="117">
        <v>2257.6120000000001</v>
      </c>
      <c r="E105" s="117">
        <v>2396.455387</v>
      </c>
      <c r="F105" s="117">
        <v>2516.2779999999998</v>
      </c>
      <c r="G105" s="117">
        <v>2673.5459999999998</v>
      </c>
      <c r="H105" s="117">
        <v>2907.4810000000002</v>
      </c>
      <c r="I105" s="117">
        <v>3234.5720000000001</v>
      </c>
      <c r="J105" s="117">
        <v>3598.462</v>
      </c>
      <c r="K105" s="117">
        <v>4003.2890000000002</v>
      </c>
      <c r="L105" s="117">
        <v>4453.6589999999997</v>
      </c>
      <c r="M105" s="117">
        <v>4954.6949999999997</v>
      </c>
      <c r="N105" t="s">
        <v>591</v>
      </c>
      <c r="O105" s="117" t="s">
        <v>601</v>
      </c>
      <c r="P105" s="117">
        <v>1</v>
      </c>
      <c r="Q105" s="117">
        <v>1.0615000000000001</v>
      </c>
      <c r="R105" s="117">
        <v>1.1145750000000001</v>
      </c>
      <c r="S105" s="117">
        <v>1.1842360000000001</v>
      </c>
      <c r="T105" s="117">
        <v>1.287857</v>
      </c>
      <c r="U105" s="117">
        <v>1.4327399999999999</v>
      </c>
      <c r="V105" s="117">
        <v>1.5939239999999999</v>
      </c>
      <c r="W105" s="117">
        <v>1.7732399999999999</v>
      </c>
      <c r="X105" s="117">
        <v>1.9727300000000001</v>
      </c>
      <c r="Y105" s="117">
        <v>2.1946620000000001</v>
      </c>
    </row>
    <row r="106" spans="3:25">
      <c r="C106" s="117" t="s">
        <v>602</v>
      </c>
      <c r="D106" s="117">
        <v>2499.1689999999999</v>
      </c>
      <c r="E106" s="117">
        <v>2652.8683970000002</v>
      </c>
      <c r="F106" s="117">
        <v>2785.5120000000002</v>
      </c>
      <c r="G106" s="117">
        <v>2959.6060000000002</v>
      </c>
      <c r="H106" s="117">
        <v>3218.5720000000001</v>
      </c>
      <c r="I106" s="117">
        <v>3580.6610000000001</v>
      </c>
      <c r="J106" s="117">
        <v>3983.4859999999999</v>
      </c>
      <c r="K106" s="117">
        <v>4431.6279999999997</v>
      </c>
      <c r="L106" s="117">
        <v>4930.1859999999997</v>
      </c>
      <c r="M106" s="117">
        <v>5484.8320000000003</v>
      </c>
      <c r="N106" t="s">
        <v>592</v>
      </c>
      <c r="O106" s="117" t="s">
        <v>602</v>
      </c>
      <c r="P106" s="117">
        <v>1</v>
      </c>
      <c r="Q106" s="117">
        <v>1.0615000000000001</v>
      </c>
      <c r="R106" s="117">
        <v>1.1145750000000001</v>
      </c>
      <c r="S106" s="117">
        <v>1.1842360000000001</v>
      </c>
      <c r="T106" s="117">
        <v>1.287857</v>
      </c>
      <c r="U106" s="117">
        <v>1.4327399999999999</v>
      </c>
      <c r="V106" s="117">
        <v>1.5939239999999999</v>
      </c>
      <c r="W106" s="117">
        <v>1.7732399999999999</v>
      </c>
      <c r="X106" s="117">
        <v>1.9727300000000001</v>
      </c>
      <c r="Y106" s="117">
        <v>2.1946620000000001</v>
      </c>
    </row>
    <row r="107" spans="3:25">
      <c r="C107" s="117" t="s">
        <v>402</v>
      </c>
      <c r="D107" s="117">
        <v>966.46559999999999</v>
      </c>
      <c r="E107" s="117">
        <v>1025.9032769999999</v>
      </c>
      <c r="F107" s="117">
        <v>1077.1980000000001</v>
      </c>
      <c r="G107" s="117">
        <v>1144.5229999999999</v>
      </c>
      <c r="H107" s="117">
        <v>1244.6690000000001</v>
      </c>
      <c r="I107" s="117">
        <v>1384.694</v>
      </c>
      <c r="J107" s="117">
        <v>1540.473</v>
      </c>
      <c r="K107" s="117">
        <v>1713.7760000000001</v>
      </c>
      <c r="L107" s="117">
        <v>1906.575</v>
      </c>
      <c r="M107" s="117">
        <v>2121.0650000000001</v>
      </c>
      <c r="N107" t="s">
        <v>593</v>
      </c>
      <c r="O107" s="117" t="s">
        <v>402</v>
      </c>
      <c r="P107" s="117">
        <v>1</v>
      </c>
      <c r="Q107" s="117">
        <v>1.0615000000000001</v>
      </c>
      <c r="R107" s="117">
        <v>1.1145750000000001</v>
      </c>
      <c r="S107" s="117">
        <v>1.1842360000000001</v>
      </c>
      <c r="T107" s="117">
        <v>1.287857</v>
      </c>
      <c r="U107" s="117">
        <v>1.4327399999999999</v>
      </c>
      <c r="V107" s="117">
        <v>1.5939239999999999</v>
      </c>
      <c r="W107" s="117">
        <v>1.7732399999999999</v>
      </c>
      <c r="X107" s="117">
        <v>1.9727300000000001</v>
      </c>
      <c r="Y107" s="117">
        <v>2.1946620000000001</v>
      </c>
    </row>
    <row r="108" spans="3:25">
      <c r="C108" s="117" t="s">
        <v>403</v>
      </c>
      <c r="D108" s="117">
        <v>374.38810000000001</v>
      </c>
      <c r="E108" s="117">
        <v>397.41295539999999</v>
      </c>
      <c r="F108" s="117">
        <v>417.28359999999998</v>
      </c>
      <c r="G108" s="117">
        <v>443.36380000000003</v>
      </c>
      <c r="H108" s="117">
        <v>482.15820000000002</v>
      </c>
      <c r="I108" s="117">
        <v>536.40099999999995</v>
      </c>
      <c r="J108" s="117">
        <v>596.74609999999996</v>
      </c>
      <c r="K108" s="117">
        <v>663.88</v>
      </c>
      <c r="L108" s="117">
        <v>738.56650000000002</v>
      </c>
      <c r="M108" s="117">
        <v>821.65520000000004</v>
      </c>
      <c r="N108" t="s">
        <v>594</v>
      </c>
      <c r="O108" s="117" t="s">
        <v>403</v>
      </c>
      <c r="P108" s="117">
        <v>1</v>
      </c>
      <c r="Q108" s="117">
        <v>1.0615000000000001</v>
      </c>
      <c r="R108" s="117">
        <v>1.1145750000000001</v>
      </c>
      <c r="S108" s="117">
        <v>1.1842360000000001</v>
      </c>
      <c r="T108" s="117">
        <v>1.287857</v>
      </c>
      <c r="U108" s="117">
        <v>1.4327399999999999</v>
      </c>
      <c r="V108" s="117">
        <v>1.5939239999999999</v>
      </c>
      <c r="W108" s="117">
        <v>1.7732399999999999</v>
      </c>
      <c r="X108" s="117">
        <v>1.9727300000000001</v>
      </c>
      <c r="Y108" s="117">
        <v>2.1946620000000001</v>
      </c>
    </row>
    <row r="109" spans="3:25">
      <c r="C109" s="117" t="s">
        <v>407</v>
      </c>
      <c r="D109" s="117">
        <v>0</v>
      </c>
      <c r="E109" s="117">
        <v>0</v>
      </c>
      <c r="F109" s="117">
        <v>0</v>
      </c>
      <c r="G109" s="117">
        <v>0</v>
      </c>
      <c r="H109" s="117">
        <v>0</v>
      </c>
      <c r="I109" s="117">
        <v>0</v>
      </c>
      <c r="J109" s="117">
        <v>0</v>
      </c>
      <c r="K109" s="117">
        <v>0</v>
      </c>
      <c r="L109" s="117">
        <v>0</v>
      </c>
      <c r="M109" s="117">
        <v>0</v>
      </c>
      <c r="O109" s="117" t="s">
        <v>407</v>
      </c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</row>
    <row r="110" spans="3:25">
      <c r="C110" s="117" t="s">
        <v>603</v>
      </c>
      <c r="D110" s="117">
        <v>378.40019999999998</v>
      </c>
      <c r="E110" s="117">
        <v>401.67182609999998</v>
      </c>
      <c r="F110" s="117">
        <v>421.75540000000001</v>
      </c>
      <c r="G110" s="117">
        <v>448.11509999999998</v>
      </c>
      <c r="H110" s="117">
        <v>487.3252</v>
      </c>
      <c r="I110" s="117">
        <v>542.14930000000004</v>
      </c>
      <c r="J110" s="117">
        <v>603.14110000000005</v>
      </c>
      <c r="K110" s="117">
        <v>670.99450000000002</v>
      </c>
      <c r="L110" s="117">
        <v>746.48130000000003</v>
      </c>
      <c r="M110" s="117">
        <v>830.46050000000002</v>
      </c>
      <c r="N110" t="s">
        <v>595</v>
      </c>
      <c r="O110" s="117" t="s">
        <v>603</v>
      </c>
      <c r="P110" s="117">
        <v>1</v>
      </c>
      <c r="Q110" s="117">
        <v>1.0615000000000001</v>
      </c>
      <c r="R110" s="117">
        <v>1.1145750000000001</v>
      </c>
      <c r="S110" s="117">
        <v>1.1842360000000001</v>
      </c>
      <c r="T110" s="117">
        <v>1.287857</v>
      </c>
      <c r="U110" s="117">
        <v>1.4327399999999999</v>
      </c>
      <c r="V110" s="117">
        <v>1.5939239999999999</v>
      </c>
      <c r="W110" s="117">
        <v>1.7732399999999999</v>
      </c>
      <c r="X110" s="117">
        <v>1.9727300000000001</v>
      </c>
      <c r="Y110" s="117">
        <v>2.1946620000000001</v>
      </c>
    </row>
    <row r="111" spans="3:25">
      <c r="C111" s="118" t="s">
        <v>272</v>
      </c>
      <c r="D111" s="117">
        <v>7692.0860000000002</v>
      </c>
      <c r="E111" s="117">
        <v>8165.1489689999999</v>
      </c>
      <c r="F111" s="117">
        <v>8573.4060000000009</v>
      </c>
      <c r="G111" s="117">
        <v>9109.2440000000006</v>
      </c>
      <c r="H111" s="117">
        <v>9906.3029999999999</v>
      </c>
      <c r="I111" s="117">
        <v>11020.76</v>
      </c>
      <c r="J111" s="117">
        <v>12260.6</v>
      </c>
      <c r="K111" s="117">
        <v>13639.92</v>
      </c>
      <c r="L111" s="117">
        <v>15174.41</v>
      </c>
      <c r="M111" s="117">
        <v>16881.53</v>
      </c>
      <c r="O111" s="118" t="s">
        <v>272</v>
      </c>
      <c r="P111" s="117">
        <v>1</v>
      </c>
      <c r="Q111" s="117">
        <v>1.0615000000000001</v>
      </c>
      <c r="R111" s="117">
        <v>1.1145750000000001</v>
      </c>
      <c r="S111" s="117">
        <v>1.1842360000000001</v>
      </c>
      <c r="T111" s="117">
        <v>1.287857</v>
      </c>
      <c r="U111" s="117">
        <v>1.4327399999999999</v>
      </c>
      <c r="V111" s="117">
        <v>1.5939239999999999</v>
      </c>
      <c r="W111" s="117">
        <v>1.7732399999999999</v>
      </c>
      <c r="X111" s="117">
        <v>1.9727300000000001</v>
      </c>
      <c r="Y111" s="117">
        <v>2.1946620000000001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C1" zoomScaleNormal="100" workbookViewId="0">
      <selection activeCell="N45" sqref="N45"/>
    </sheetView>
  </sheetViews>
  <sheetFormatPr defaultRowHeight="14.5"/>
  <cols>
    <col min="5" max="5" width="13.269531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" thickBot="1">
      <c r="C5" s="3" t="s">
        <v>7</v>
      </c>
      <c r="D5" s="3" t="s">
        <v>4</v>
      </c>
      <c r="E5" s="5" t="s">
        <v>3</v>
      </c>
      <c r="F5" s="4" t="s">
        <v>451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451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652</v>
      </c>
      <c r="F6">
        <f>E37/1000</f>
        <v>17.788706422804264</v>
      </c>
      <c r="G6">
        <f t="shared" ref="G6:O6" si="0">F37/1000</f>
        <v>18.655672756403561</v>
      </c>
      <c r="H6">
        <f t="shared" si="0"/>
        <v>19.038772742265497</v>
      </c>
      <c r="I6">
        <f t="shared" si="0"/>
        <v>19.348696326333581</v>
      </c>
      <c r="J6">
        <f t="shared" si="0"/>
        <v>19.922628889422622</v>
      </c>
      <c r="K6">
        <f t="shared" si="0"/>
        <v>20.439168196202761</v>
      </c>
      <c r="L6">
        <f t="shared" si="0"/>
        <v>20.898314246673994</v>
      </c>
      <c r="M6">
        <f t="shared" si="0"/>
        <v>21.300067040836325</v>
      </c>
      <c r="N6">
        <f t="shared" si="0"/>
        <v>21.651600735728362</v>
      </c>
      <c r="O6">
        <f t="shared" si="0"/>
        <v>21.974437802465953</v>
      </c>
      <c r="S6" t="s">
        <v>158</v>
      </c>
      <c r="T6" t="s">
        <v>652</v>
      </c>
      <c r="U6">
        <f>S37/1000</f>
        <v>10.134853744543925</v>
      </c>
      <c r="V6">
        <f t="shared" ref="V6:AD21" si="1">T37/1000</f>
        <v>10.628795056724353</v>
      </c>
      <c r="W6">
        <f t="shared" si="1"/>
        <v>10.847060636804432</v>
      </c>
      <c r="X6">
        <f t="shared" si="1"/>
        <v>11.023635038666965</v>
      </c>
      <c r="Y6">
        <f t="shared" si="1"/>
        <v>11.350624671745733</v>
      </c>
      <c r="Z6">
        <f t="shared" si="1"/>
        <v>11.644915341516624</v>
      </c>
      <c r="AA6">
        <f t="shared" si="1"/>
        <v>11.906507047979638</v>
      </c>
      <c r="AB6">
        <f t="shared" si="1"/>
        <v>12.135399791134775</v>
      </c>
      <c r="AC6">
        <f t="shared" si="1"/>
        <v>12.33568094139552</v>
      </c>
      <c r="AD6">
        <f t="shared" si="1"/>
        <v>12.519612610002326</v>
      </c>
    </row>
    <row r="7" spans="3:30">
      <c r="D7" t="s">
        <v>158</v>
      </c>
      <c r="E7" t="s">
        <v>653</v>
      </c>
      <c r="F7">
        <f t="shared" ref="F7:O22" si="2">E38/1000</f>
        <v>13.835685770952232</v>
      </c>
      <c r="G7">
        <f t="shared" si="2"/>
        <v>14.509994148446017</v>
      </c>
      <c r="H7">
        <f t="shared" si="2"/>
        <v>14.807961347255205</v>
      </c>
      <c r="I7">
        <f t="shared" si="2"/>
        <v>15.049013463145783</v>
      </c>
      <c r="J7">
        <f t="shared" si="2"/>
        <v>15.495406270350559</v>
      </c>
      <c r="K7">
        <f t="shared" si="2"/>
        <v>15.897159796834856</v>
      </c>
      <c r="L7">
        <f t="shared" si="2"/>
        <v>16.254274042598677</v>
      </c>
      <c r="M7">
        <f t="shared" si="2"/>
        <v>16.566749007642017</v>
      </c>
      <c r="N7">
        <f t="shared" si="2"/>
        <v>16.840164602054944</v>
      </c>
      <c r="O7">
        <f t="shared" si="2"/>
        <v>17.091260556107631</v>
      </c>
      <c r="S7" t="s">
        <v>158</v>
      </c>
      <c r="T7" t="s">
        <v>653</v>
      </c>
      <c r="U7">
        <f t="shared" ref="U7:AD29" si="3">S38/1000</f>
        <v>3.3244062910980494</v>
      </c>
      <c r="V7">
        <f t="shared" si="1"/>
        <v>3.4864275345254487</v>
      </c>
      <c r="W7">
        <f t="shared" si="1"/>
        <v>3.5580223977408161</v>
      </c>
      <c r="X7">
        <f t="shared" si="1"/>
        <v>3.6159418376453822</v>
      </c>
      <c r="Y7">
        <f t="shared" si="1"/>
        <v>3.7232000596908761</v>
      </c>
      <c r="Z7">
        <f t="shared" si="1"/>
        <v>3.8197324595318203</v>
      </c>
      <c r="AA7">
        <f t="shared" si="1"/>
        <v>3.9055390371682157</v>
      </c>
      <c r="AB7">
        <f t="shared" si="1"/>
        <v>3.9806197926000615</v>
      </c>
      <c r="AC7">
        <f t="shared" si="1"/>
        <v>4.0463154536029267</v>
      </c>
      <c r="AD7">
        <f t="shared" si="1"/>
        <v>4.106648203503517</v>
      </c>
    </row>
    <row r="8" spans="3:30">
      <c r="D8" t="s">
        <v>158</v>
      </c>
      <c r="E8" t="s">
        <v>654</v>
      </c>
      <c r="F8">
        <f t="shared" si="2"/>
        <v>1.759208123495914</v>
      </c>
      <c r="G8">
        <f t="shared" si="2"/>
        <v>1.8449464667241859</v>
      </c>
      <c r="H8">
        <f t="shared" si="2"/>
        <v>1.8828330106482294</v>
      </c>
      <c r="I8">
        <f t="shared" si="2"/>
        <v>1.9134827989912757</v>
      </c>
      <c r="J8">
        <f t="shared" si="2"/>
        <v>1.9702416662932134</v>
      </c>
      <c r="K8">
        <f t="shared" si="2"/>
        <v>2.0213246468649575</v>
      </c>
      <c r="L8">
        <f t="shared" si="2"/>
        <v>2.066731740706508</v>
      </c>
      <c r="M8">
        <f t="shared" si="2"/>
        <v>2.1064629478178638</v>
      </c>
      <c r="N8">
        <f t="shared" si="2"/>
        <v>2.1412277540403011</v>
      </c>
      <c r="O8">
        <f t="shared" si="2"/>
        <v>2.1731546168976412</v>
      </c>
      <c r="S8" t="s">
        <v>158</v>
      </c>
      <c r="T8" t="s">
        <v>654</v>
      </c>
      <c r="U8">
        <f t="shared" si="3"/>
        <v>0.61069185571072104</v>
      </c>
      <c r="V8">
        <f t="shared" si="1"/>
        <v>0.64045508112579363</v>
      </c>
      <c r="W8">
        <f t="shared" si="1"/>
        <v>0.65360702347213862</v>
      </c>
      <c r="X8">
        <f t="shared" si="1"/>
        <v>0.66424679705569845</v>
      </c>
      <c r="Y8">
        <f t="shared" si="1"/>
        <v>0.68395008146969838</v>
      </c>
      <c r="Z8">
        <f t="shared" si="1"/>
        <v>0.70168303744229821</v>
      </c>
      <c r="AA8">
        <f t="shared" si="1"/>
        <v>0.71744566497349793</v>
      </c>
      <c r="AB8">
        <f t="shared" si="1"/>
        <v>0.73123796406329788</v>
      </c>
      <c r="AC8">
        <f t="shared" si="1"/>
        <v>0.74330622576687277</v>
      </c>
      <c r="AD8">
        <f t="shared" si="1"/>
        <v>0.75438932324974772</v>
      </c>
    </row>
    <row r="9" spans="3:30">
      <c r="D9" t="s">
        <v>158</v>
      </c>
      <c r="E9" t="s">
        <v>655</v>
      </c>
      <c r="F9">
        <f t="shared" si="2"/>
        <v>5.1267755706482792</v>
      </c>
      <c r="G9">
        <f t="shared" si="2"/>
        <v>5.3766386980746468</v>
      </c>
      <c r="H9">
        <f t="shared" si="2"/>
        <v>5.4870496297045515</v>
      </c>
      <c r="I9">
        <f t="shared" si="2"/>
        <v>5.5763708328208779</v>
      </c>
      <c r="J9">
        <f t="shared" si="2"/>
        <v>5.7417804682214832</v>
      </c>
      <c r="K9">
        <f t="shared" si="2"/>
        <v>5.8906491400820276</v>
      </c>
      <c r="L9">
        <f t="shared" si="2"/>
        <v>6.0229768484025117</v>
      </c>
      <c r="M9">
        <f t="shared" si="2"/>
        <v>6.1387635931829356</v>
      </c>
      <c r="N9">
        <f t="shared" si="2"/>
        <v>6.2400769948658059</v>
      </c>
      <c r="O9">
        <f t="shared" si="2"/>
        <v>6.3331199147786466</v>
      </c>
      <c r="S9" t="s">
        <v>158</v>
      </c>
      <c r="T9" t="s">
        <v>655</v>
      </c>
      <c r="U9">
        <f t="shared" si="3"/>
        <v>1.8012995248223687</v>
      </c>
      <c r="V9">
        <f t="shared" si="1"/>
        <v>1.889089272296498</v>
      </c>
      <c r="W9">
        <f t="shared" si="1"/>
        <v>1.9278823023286262</v>
      </c>
      <c r="X9">
        <f t="shared" si="1"/>
        <v>1.9592654277478765</v>
      </c>
      <c r="Y9">
        <f t="shared" si="1"/>
        <v>2.0173823266724136</v>
      </c>
      <c r="Z9">
        <f t="shared" si="1"/>
        <v>2.0696875357044964</v>
      </c>
      <c r="AA9">
        <f t="shared" si="1"/>
        <v>2.1161810548441262</v>
      </c>
      <c r="AB9">
        <f t="shared" si="1"/>
        <v>2.1568628840913022</v>
      </c>
      <c r="AC9">
        <f t="shared" si="1"/>
        <v>2.1924594846825807</v>
      </c>
      <c r="AD9">
        <f t="shared" si="1"/>
        <v>2.2251502403276331</v>
      </c>
    </row>
    <row r="10" spans="3:30">
      <c r="D10" t="s">
        <v>158</v>
      </c>
      <c r="E10" t="s">
        <v>656</v>
      </c>
      <c r="F10">
        <f t="shared" si="2"/>
        <v>0.14902669102885208</v>
      </c>
      <c r="G10">
        <f t="shared" si="2"/>
        <v>0.1562897893598296</v>
      </c>
      <c r="H10">
        <f t="shared" si="2"/>
        <v>0.15949924832043255</v>
      </c>
      <c r="I10">
        <f t="shared" si="2"/>
        <v>0.16209566455822372</v>
      </c>
      <c r="J10">
        <f t="shared" si="2"/>
        <v>0.16690384277635545</v>
      </c>
      <c r="K10">
        <f t="shared" si="2"/>
        <v>0.17123120317267404</v>
      </c>
      <c r="L10">
        <f t="shared" si="2"/>
        <v>0.17507774574717944</v>
      </c>
      <c r="M10">
        <f t="shared" si="2"/>
        <v>0.17844347049987166</v>
      </c>
      <c r="N10">
        <f t="shared" si="2"/>
        <v>0.18138847965847738</v>
      </c>
      <c r="O10">
        <f t="shared" si="2"/>
        <v>0.18409307990617649</v>
      </c>
      <c r="S10" t="s">
        <v>158</v>
      </c>
      <c r="T10" t="s">
        <v>656</v>
      </c>
      <c r="U10">
        <f t="shared" si="3"/>
        <v>5.2360729280407491E-2</v>
      </c>
      <c r="V10">
        <f t="shared" si="1"/>
        <v>5.4912628693994187E-2</v>
      </c>
      <c r="W10">
        <f t="shared" si="1"/>
        <v>5.6040276436908738E-2</v>
      </c>
      <c r="X10">
        <f t="shared" si="1"/>
        <v>5.6952530790727249E-2</v>
      </c>
      <c r="Y10">
        <f t="shared" si="1"/>
        <v>5.8641890705205972E-2</v>
      </c>
      <c r="Z10">
        <f t="shared" si="1"/>
        <v>6.0162314628236825E-2</v>
      </c>
      <c r="AA10">
        <f t="shared" si="1"/>
        <v>6.1513802559819808E-2</v>
      </c>
      <c r="AB10">
        <f t="shared" si="1"/>
        <v>6.269635449995492E-2</v>
      </c>
      <c r="AC10">
        <f t="shared" si="1"/>
        <v>6.3731087447573137E-2</v>
      </c>
      <c r="AD10">
        <f t="shared" si="1"/>
        <v>6.4681352399467415E-2</v>
      </c>
    </row>
    <row r="11" spans="3:30">
      <c r="D11" t="s">
        <v>158</v>
      </c>
      <c r="E11" t="s">
        <v>657</v>
      </c>
      <c r="F11">
        <f t="shared" si="2"/>
        <v>1.0578140733688828</v>
      </c>
      <c r="G11">
        <f t="shared" si="2"/>
        <v>1.1093686477724884</v>
      </c>
      <c r="H11">
        <f t="shared" si="2"/>
        <v>1.1321498746318326</v>
      </c>
      <c r="I11">
        <f t="shared" si="2"/>
        <v>1.1505796311922007</v>
      </c>
      <c r="J11">
        <f t="shared" si="2"/>
        <v>1.1847088100076977</v>
      </c>
      <c r="K11">
        <f t="shared" si="2"/>
        <v>1.215425070941645</v>
      </c>
      <c r="L11">
        <f t="shared" si="2"/>
        <v>1.2427284139940422</v>
      </c>
      <c r="M11">
        <f t="shared" si="2"/>
        <v>1.26661883916489</v>
      </c>
      <c r="N11">
        <f t="shared" si="2"/>
        <v>1.2875229611893819</v>
      </c>
      <c r="O11">
        <f t="shared" si="2"/>
        <v>1.3067206242730989</v>
      </c>
      <c r="S11" t="s">
        <v>158</v>
      </c>
      <c r="T11" t="s">
        <v>657</v>
      </c>
      <c r="U11">
        <f t="shared" si="3"/>
        <v>0.37166440415663454</v>
      </c>
      <c r="V11">
        <f t="shared" si="1"/>
        <v>0.38977817354168515</v>
      </c>
      <c r="W11">
        <f t="shared" si="1"/>
        <v>0.39778238838415741</v>
      </c>
      <c r="X11">
        <f t="shared" si="1"/>
        <v>0.40425770825671925</v>
      </c>
      <c r="Y11">
        <f t="shared" si="1"/>
        <v>0.41624904135405599</v>
      </c>
      <c r="Z11">
        <f t="shared" si="1"/>
        <v>0.42704124114165903</v>
      </c>
      <c r="AA11">
        <f t="shared" si="1"/>
        <v>0.43663430761952837</v>
      </c>
      <c r="AB11">
        <f t="shared" si="1"/>
        <v>0.44502824078766412</v>
      </c>
      <c r="AC11">
        <f t="shared" si="1"/>
        <v>0.45237293230978287</v>
      </c>
      <c r="AD11">
        <f t="shared" si="1"/>
        <v>0.45911805717703474</v>
      </c>
    </row>
    <row r="12" spans="3:30">
      <c r="D12" t="s">
        <v>158</v>
      </c>
      <c r="E12" t="s">
        <v>658</v>
      </c>
      <c r="F12">
        <f t="shared" si="2"/>
        <v>0.48234457986160145</v>
      </c>
      <c r="G12">
        <f t="shared" si="2"/>
        <v>0.50585255745113678</v>
      </c>
      <c r="H12">
        <f t="shared" si="2"/>
        <v>0.5162403955172411</v>
      </c>
      <c r="I12">
        <f t="shared" si="2"/>
        <v>0.52464403979543794</v>
      </c>
      <c r="J12">
        <f t="shared" si="2"/>
        <v>0.54020634401432088</v>
      </c>
      <c r="K12">
        <f t="shared" si="2"/>
        <v>0.55421241781131547</v>
      </c>
      <c r="L12">
        <f t="shared" si="2"/>
        <v>0.56666226118642182</v>
      </c>
      <c r="M12">
        <f t="shared" si="2"/>
        <v>0.57755587413963982</v>
      </c>
      <c r="N12">
        <f t="shared" si="2"/>
        <v>0.58708778547370555</v>
      </c>
      <c r="O12">
        <f t="shared" si="2"/>
        <v>0.59584158159682732</v>
      </c>
      <c r="S12" t="s">
        <v>158</v>
      </c>
      <c r="T12" t="s">
        <v>658</v>
      </c>
      <c r="U12">
        <f t="shared" si="3"/>
        <v>0.16947241995137349</v>
      </c>
      <c r="V12">
        <f t="shared" si="1"/>
        <v>0.17773197964499401</v>
      </c>
      <c r="W12">
        <f t="shared" si="1"/>
        <v>0.18138176058713881</v>
      </c>
      <c r="X12">
        <f t="shared" si="1"/>
        <v>0.18433439236055929</v>
      </c>
      <c r="Y12">
        <f t="shared" si="1"/>
        <v>0.18980222897800464</v>
      </c>
      <c r="Z12">
        <f t="shared" si="1"/>
        <v>0.19472328193370547</v>
      </c>
      <c r="AA12">
        <f t="shared" si="1"/>
        <v>0.19909755122766173</v>
      </c>
      <c r="AB12">
        <f t="shared" si="1"/>
        <v>0.20292503685987348</v>
      </c>
      <c r="AC12">
        <f t="shared" si="1"/>
        <v>0.20627408678805875</v>
      </c>
      <c r="AD12">
        <f t="shared" si="1"/>
        <v>0.20934974488537175</v>
      </c>
    </row>
    <row r="13" spans="3:30">
      <c r="D13" t="s">
        <v>158</v>
      </c>
      <c r="E13" t="s">
        <v>659</v>
      </c>
      <c r="F13">
        <f t="shared" si="2"/>
        <v>0.1601931465528143</v>
      </c>
      <c r="G13">
        <f t="shared" si="2"/>
        <v>0.16800046326453361</v>
      </c>
      <c r="H13">
        <f t="shared" si="2"/>
        <v>0.17145040452057056</v>
      </c>
      <c r="I13">
        <f t="shared" si="2"/>
        <v>0.17424136823331959</v>
      </c>
      <c r="J13">
        <f t="shared" si="2"/>
        <v>0.17940981955322516</v>
      </c>
      <c r="K13">
        <f t="shared" si="2"/>
        <v>0.18406142574114018</v>
      </c>
      <c r="L13">
        <f t="shared" si="2"/>
        <v>0.18819618679706462</v>
      </c>
      <c r="M13">
        <f t="shared" si="2"/>
        <v>0.1918141027209985</v>
      </c>
      <c r="N13">
        <f t="shared" si="2"/>
        <v>0.19497977915444067</v>
      </c>
      <c r="O13">
        <f t="shared" si="2"/>
        <v>0.19788703302188757</v>
      </c>
      <c r="S13" t="s">
        <v>158</v>
      </c>
      <c r="T13" t="s">
        <v>659</v>
      </c>
      <c r="U13">
        <f t="shared" si="3"/>
        <v>5.6284078518556387E-2</v>
      </c>
      <c r="V13">
        <f t="shared" si="1"/>
        <v>5.9027189795646952E-2</v>
      </c>
      <c r="W13">
        <f t="shared" si="1"/>
        <v>6.0239331318038318E-2</v>
      </c>
      <c r="X13">
        <f t="shared" si="1"/>
        <v>6.1219940190085267E-2</v>
      </c>
      <c r="Y13">
        <f t="shared" si="1"/>
        <v>6.303588254572777E-2</v>
      </c>
      <c r="Z13">
        <f t="shared" si="1"/>
        <v>6.4670230665806017E-2</v>
      </c>
      <c r="AA13">
        <f t="shared" si="1"/>
        <v>6.6122984550320008E-2</v>
      </c>
      <c r="AB13">
        <f t="shared" si="1"/>
        <v>6.7394144199269757E-2</v>
      </c>
      <c r="AC13">
        <f t="shared" si="1"/>
        <v>6.8506408892100787E-2</v>
      </c>
      <c r="AD13">
        <f t="shared" si="1"/>
        <v>6.9527876467149696E-2</v>
      </c>
    </row>
    <row r="14" spans="3:30">
      <c r="D14" t="s">
        <v>158</v>
      </c>
      <c r="E14" t="s">
        <v>660</v>
      </c>
      <c r="F14">
        <f t="shared" si="2"/>
        <v>2.3600935354279646</v>
      </c>
      <c r="G14">
        <f t="shared" si="2"/>
        <v>2.4751171684414568</v>
      </c>
      <c r="H14">
        <f t="shared" si="2"/>
        <v>2.5259444618131783</v>
      </c>
      <c r="I14">
        <f t="shared" si="2"/>
        <v>2.5670631710577174</v>
      </c>
      <c r="J14">
        <f t="shared" si="2"/>
        <v>2.6432089289179741</v>
      </c>
      <c r="K14">
        <f t="shared" si="2"/>
        <v>2.7117401109922055</v>
      </c>
      <c r="L14">
        <f t="shared" si="2"/>
        <v>2.7726567172804106</v>
      </c>
      <c r="M14">
        <f t="shared" si="2"/>
        <v>2.8259587477825909</v>
      </c>
      <c r="N14">
        <f t="shared" si="2"/>
        <v>2.8725980244719982</v>
      </c>
      <c r="O14">
        <f t="shared" si="2"/>
        <v>2.9154300132683928</v>
      </c>
      <c r="S14" t="s">
        <v>158</v>
      </c>
      <c r="T14" t="s">
        <v>660</v>
      </c>
      <c r="U14">
        <f t="shared" si="3"/>
        <v>0.17489952708425854</v>
      </c>
      <c r="V14">
        <f t="shared" si="1"/>
        <v>0.18342358713339768</v>
      </c>
      <c r="W14">
        <f t="shared" si="1"/>
        <v>0.18719024698828982</v>
      </c>
      <c r="X14">
        <f t="shared" si="1"/>
        <v>0.19023743248887676</v>
      </c>
      <c r="Y14">
        <f t="shared" si="1"/>
        <v>0.19588036860107472</v>
      </c>
      <c r="Z14">
        <f t="shared" si="1"/>
        <v>0.20095901110205286</v>
      </c>
      <c r="AA14">
        <f t="shared" si="1"/>
        <v>0.20547335999181124</v>
      </c>
      <c r="AB14">
        <f t="shared" si="1"/>
        <v>0.2094234152703498</v>
      </c>
      <c r="AC14">
        <f t="shared" si="1"/>
        <v>0.21287971363907104</v>
      </c>
      <c r="AD14">
        <f t="shared" si="1"/>
        <v>0.21605386520218242</v>
      </c>
    </row>
    <row r="15" spans="3:30">
      <c r="D15" t="s">
        <v>158</v>
      </c>
      <c r="E15" t="s">
        <v>661</v>
      </c>
      <c r="F15">
        <f t="shared" si="2"/>
        <v>1.8623025737266132</v>
      </c>
      <c r="G15">
        <f t="shared" si="2"/>
        <v>1.9530654204464013</v>
      </c>
      <c r="H15">
        <f t="shared" si="2"/>
        <v>1.9931722203849684</v>
      </c>
      <c r="I15">
        <f t="shared" si="2"/>
        <v>2.0256181708970677</v>
      </c>
      <c r="J15">
        <f t="shared" si="2"/>
        <v>2.085703264437992</v>
      </c>
      <c r="K15">
        <f t="shared" si="2"/>
        <v>2.1397798486248241</v>
      </c>
      <c r="L15">
        <f t="shared" si="2"/>
        <v>2.1878479234575634</v>
      </c>
      <c r="M15">
        <f t="shared" si="2"/>
        <v>2.2299074889362105</v>
      </c>
      <c r="N15">
        <f t="shared" si="2"/>
        <v>2.2667096087300265</v>
      </c>
      <c r="O15">
        <f t="shared" si="2"/>
        <v>2.3005074738467965</v>
      </c>
      <c r="S15" t="s">
        <v>158</v>
      </c>
      <c r="T15" t="s">
        <v>661</v>
      </c>
      <c r="U15">
        <f t="shared" si="3"/>
        <v>0.65432252590394524</v>
      </c>
      <c r="V15">
        <f t="shared" si="1"/>
        <v>0.68621217475143836</v>
      </c>
      <c r="W15">
        <f t="shared" si="1"/>
        <v>0.70030375310823234</v>
      </c>
      <c r="X15">
        <f t="shared" si="1"/>
        <v>0.71170368166653741</v>
      </c>
      <c r="Y15">
        <f t="shared" si="1"/>
        <v>0.73281466047821342</v>
      </c>
      <c r="Z15">
        <f t="shared" si="1"/>
        <v>0.75181454140872195</v>
      </c>
      <c r="AA15">
        <f t="shared" si="1"/>
        <v>0.76870332445806289</v>
      </c>
      <c r="AB15">
        <f t="shared" si="1"/>
        <v>0.78348100962623624</v>
      </c>
      <c r="AC15">
        <f t="shared" si="1"/>
        <v>0.7964114841483878</v>
      </c>
      <c r="AD15">
        <f t="shared" si="1"/>
        <v>0.80828640972995558</v>
      </c>
    </row>
    <row r="16" spans="3:30">
      <c r="D16" t="s">
        <v>158</v>
      </c>
      <c r="E16" t="s">
        <v>662</v>
      </c>
      <c r="F16">
        <f t="shared" si="2"/>
        <v>0.14768862255953705</v>
      </c>
      <c r="G16">
        <f t="shared" si="2"/>
        <v>0.15488650758678274</v>
      </c>
      <c r="H16">
        <f t="shared" si="2"/>
        <v>0.15806714972397576</v>
      </c>
      <c r="I16">
        <f t="shared" si="2"/>
        <v>0.1606402534754128</v>
      </c>
      <c r="J16">
        <f t="shared" si="2"/>
        <v>0.16540526042251846</v>
      </c>
      <c r="K16">
        <f t="shared" si="2"/>
        <v>0.16969376667491354</v>
      </c>
      <c r="L16">
        <f t="shared" si="2"/>
        <v>0.17350577223259808</v>
      </c>
      <c r="M16">
        <f t="shared" si="2"/>
        <v>0.17684127709557201</v>
      </c>
      <c r="N16">
        <f t="shared" si="2"/>
        <v>0.17975984385067426</v>
      </c>
      <c r="O16">
        <f t="shared" si="2"/>
        <v>0.18244016025842119</v>
      </c>
      <c r="S16" t="s">
        <v>158</v>
      </c>
      <c r="T16" t="s">
        <v>662</v>
      </c>
      <c r="U16">
        <f t="shared" si="3"/>
        <v>5.1890597115513006E-2</v>
      </c>
      <c r="V16">
        <f t="shared" si="1"/>
        <v>5.4419583746707439E-2</v>
      </c>
      <c r="W16">
        <f t="shared" si="1"/>
        <v>5.5537106659775265E-2</v>
      </c>
      <c r="X16">
        <f t="shared" si="1"/>
        <v>5.6441170140009905E-2</v>
      </c>
      <c r="Y16">
        <f t="shared" si="1"/>
        <v>5.8115361770074044E-2</v>
      </c>
      <c r="Z16">
        <f t="shared" si="1"/>
        <v>5.962213423713178E-2</v>
      </c>
      <c r="AA16">
        <f t="shared" si="1"/>
        <v>6.0961487541183093E-2</v>
      </c>
      <c r="AB16">
        <f t="shared" si="1"/>
        <v>6.2133421682228004E-2</v>
      </c>
      <c r="AC16">
        <f t="shared" si="1"/>
        <v>6.3158864055642291E-2</v>
      </c>
      <c r="AD16">
        <f t="shared" si="1"/>
        <v>6.4100596847553371E-2</v>
      </c>
    </row>
    <row r="17" spans="4:30">
      <c r="D17" t="s">
        <v>158</v>
      </c>
      <c r="E17" t="s">
        <v>663</v>
      </c>
      <c r="F17">
        <f t="shared" si="2"/>
        <v>3.7042487809168515E-5</v>
      </c>
      <c r="G17">
        <f t="shared" si="2"/>
        <v>3.8847823682390986E-5</v>
      </c>
      <c r="H17">
        <f t="shared" si="2"/>
        <v>3.9645575706551168E-5</v>
      </c>
      <c r="I17">
        <f t="shared" si="2"/>
        <v>4.0290948130590873E-5</v>
      </c>
      <c r="J17">
        <f t="shared" si="2"/>
        <v>4.148608224918291E-5</v>
      </c>
      <c r="K17">
        <f t="shared" si="2"/>
        <v>4.2561702955915741E-5</v>
      </c>
      <c r="L17">
        <f t="shared" si="2"/>
        <v>4.3517810250789372E-5</v>
      </c>
      <c r="M17">
        <f t="shared" si="2"/>
        <v>4.4354404133803803E-5</v>
      </c>
      <c r="N17">
        <f t="shared" si="2"/>
        <v>4.5086423781441425E-5</v>
      </c>
      <c r="O17">
        <f t="shared" si="2"/>
        <v>4.5758686723149447E-5</v>
      </c>
      <c r="S17" t="s">
        <v>158</v>
      </c>
      <c r="T17" t="s">
        <v>663</v>
      </c>
      <c r="U17">
        <f t="shared" si="3"/>
        <v>1.3014928149167314E-5</v>
      </c>
      <c r="V17">
        <f t="shared" si="1"/>
        <v>1.3649235347867101E-5</v>
      </c>
      <c r="W17">
        <f t="shared" si="1"/>
        <v>1.3929526599599057E-5</v>
      </c>
      <c r="X17">
        <f t="shared" si="1"/>
        <v>1.4156279072910304E-5</v>
      </c>
      <c r="Y17">
        <f t="shared" si="1"/>
        <v>1.4576191060523723E-5</v>
      </c>
      <c r="Z17">
        <f t="shared" si="1"/>
        <v>1.49541118493758E-5</v>
      </c>
      <c r="AA17">
        <f t="shared" si="1"/>
        <v>1.5290041439466534E-5</v>
      </c>
      <c r="AB17">
        <f t="shared" si="1"/>
        <v>1.5583979830795926E-5</v>
      </c>
      <c r="AC17">
        <f t="shared" si="1"/>
        <v>1.5841175923209146E-5</v>
      </c>
      <c r="AD17">
        <f t="shared" si="1"/>
        <v>1.6077376416241695E-5</v>
      </c>
    </row>
    <row r="18" spans="4:30">
      <c r="D18" t="s">
        <v>158</v>
      </c>
      <c r="E18" t="s">
        <v>664</v>
      </c>
      <c r="F18">
        <f t="shared" si="2"/>
        <v>8.7480000000000016E-2</v>
      </c>
      <c r="G18">
        <f t="shared" si="2"/>
        <v>8.7480000000000016E-2</v>
      </c>
      <c r="H18">
        <f t="shared" si="2"/>
        <v>8.7480000000000016E-2</v>
      </c>
      <c r="I18">
        <f t="shared" si="2"/>
        <v>8.7480000000000016E-2</v>
      </c>
      <c r="J18">
        <f t="shared" si="2"/>
        <v>8.7480000000000016E-2</v>
      </c>
      <c r="K18">
        <f t="shared" si="2"/>
        <v>8.7480000000000016E-2</v>
      </c>
      <c r="L18">
        <f t="shared" si="2"/>
        <v>8.7480000000000016E-2</v>
      </c>
      <c r="M18">
        <f t="shared" si="2"/>
        <v>8.7480000000000016E-2</v>
      </c>
      <c r="N18">
        <f t="shared" si="2"/>
        <v>8.7480000000000016E-2</v>
      </c>
      <c r="O18">
        <f t="shared" si="2"/>
        <v>8.7480000000000016E-2</v>
      </c>
      <c r="S18" t="s">
        <v>158</v>
      </c>
      <c r="T18" t="s">
        <v>665</v>
      </c>
      <c r="U18">
        <f t="shared" si="3"/>
        <v>1.3657579118132808</v>
      </c>
      <c r="V18">
        <f t="shared" si="1"/>
        <v>1.5359840919547048</v>
      </c>
      <c r="W18">
        <f t="shared" si="1"/>
        <v>1.6112045990011203</v>
      </c>
      <c r="X18">
        <f t="shared" si="1"/>
        <v>1.6720571440274343</v>
      </c>
      <c r="Y18">
        <f t="shared" si="1"/>
        <v>1.7847470422243115</v>
      </c>
      <c r="Z18">
        <f t="shared" si="1"/>
        <v>1.8861679506015008</v>
      </c>
      <c r="AA18">
        <f t="shared" si="1"/>
        <v>1.9763198691590025</v>
      </c>
      <c r="AB18">
        <f t="shared" si="1"/>
        <v>2.0552027978968166</v>
      </c>
      <c r="AC18">
        <f t="shared" si="1"/>
        <v>2.124225360542404</v>
      </c>
      <c r="AD18">
        <f t="shared" si="1"/>
        <v>2.1876134282781474</v>
      </c>
    </row>
    <row r="19" spans="4:30">
      <c r="D19" t="s">
        <v>158</v>
      </c>
      <c r="E19" t="s">
        <v>665</v>
      </c>
      <c r="F19">
        <f t="shared" si="2"/>
        <v>2.4343347885822273</v>
      </c>
      <c r="G19">
        <f t="shared" si="2"/>
        <v>2.7377469150370266</v>
      </c>
      <c r="H19">
        <f t="shared" si="2"/>
        <v>2.87182038115722</v>
      </c>
      <c r="I19">
        <f t="shared" si="2"/>
        <v>2.9802843088050173</v>
      </c>
      <c r="J19">
        <f t="shared" si="2"/>
        <v>3.1811434340787148</v>
      </c>
      <c r="K19">
        <f t="shared" si="2"/>
        <v>3.3619166468250428</v>
      </c>
      <c r="L19">
        <f t="shared" si="2"/>
        <v>3.5226039470440011</v>
      </c>
      <c r="M19">
        <f t="shared" si="2"/>
        <v>3.6632053347355895</v>
      </c>
      <c r="N19">
        <f t="shared" si="2"/>
        <v>3.7862315489657297</v>
      </c>
      <c r="O19">
        <f t="shared" si="2"/>
        <v>3.8992148069321848</v>
      </c>
      <c r="S19" t="s">
        <v>158</v>
      </c>
      <c r="T19" t="s">
        <v>666</v>
      </c>
      <c r="U19">
        <f t="shared" si="3"/>
        <v>0.76271651728403533</v>
      </c>
      <c r="V19">
        <f t="shared" si="1"/>
        <v>0.85778045075644282</v>
      </c>
      <c r="W19">
        <f t="shared" si="1"/>
        <v>0.8997878392302977</v>
      </c>
      <c r="X19">
        <f t="shared" si="1"/>
        <v>0.93377134451251742</v>
      </c>
      <c r="Y19">
        <f t="shared" si="1"/>
        <v>0.99670376170181307</v>
      </c>
      <c r="Z19">
        <f t="shared" si="1"/>
        <v>1.053342937172179</v>
      </c>
      <c r="AA19">
        <f t="shared" si="1"/>
        <v>1.1036888709236157</v>
      </c>
      <c r="AB19">
        <f t="shared" si="1"/>
        <v>1.1477415629561225</v>
      </c>
      <c r="AC19">
        <f t="shared" si="1"/>
        <v>1.1862876684845662</v>
      </c>
      <c r="AD19">
        <f t="shared" si="1"/>
        <v>1.2216871531535451</v>
      </c>
    </row>
    <row r="20" spans="4:30">
      <c r="D20" t="s">
        <v>158</v>
      </c>
      <c r="E20" t="s">
        <v>666</v>
      </c>
      <c r="F20">
        <f t="shared" si="2"/>
        <v>3.1751365195422769</v>
      </c>
      <c r="G20">
        <f t="shared" si="2"/>
        <v>3.5708811507643814</v>
      </c>
      <c r="H20">
        <f t="shared" si="2"/>
        <v>3.745755026197009</v>
      </c>
      <c r="I20">
        <f t="shared" si="2"/>
        <v>3.8872260265469998</v>
      </c>
      <c r="J20">
        <f t="shared" si="2"/>
        <v>4.1492093605284648</v>
      </c>
      <c r="K20">
        <f t="shared" si="2"/>
        <v>4.3849943611117821</v>
      </c>
      <c r="L20">
        <f t="shared" si="2"/>
        <v>4.594581028296953</v>
      </c>
      <c r="M20">
        <f t="shared" si="2"/>
        <v>4.7779693620839785</v>
      </c>
      <c r="N20">
        <f t="shared" si="2"/>
        <v>4.9384341541476262</v>
      </c>
      <c r="O20">
        <f t="shared" si="2"/>
        <v>5.0857997795122003</v>
      </c>
      <c r="S20" t="s">
        <v>158</v>
      </c>
      <c r="T20" t="s">
        <v>667</v>
      </c>
      <c r="U20">
        <f t="shared" si="3"/>
        <v>0.134040414243323</v>
      </c>
      <c r="V20">
        <f t="shared" si="1"/>
        <v>0.15074702637703655</v>
      </c>
      <c r="W20">
        <f t="shared" si="1"/>
        <v>0.15812943861633885</v>
      </c>
      <c r="X20">
        <f t="shared" si="1"/>
        <v>0.16410172716948229</v>
      </c>
      <c r="Y20">
        <f t="shared" si="1"/>
        <v>0.17516152078641459</v>
      </c>
      <c r="Z20">
        <f t="shared" si="1"/>
        <v>0.18511533504165367</v>
      </c>
      <c r="AA20">
        <f t="shared" si="1"/>
        <v>0.19396316993519952</v>
      </c>
      <c r="AB20">
        <f t="shared" si="1"/>
        <v>0.20170502546705213</v>
      </c>
      <c r="AC20">
        <f t="shared" si="1"/>
        <v>0.20847914905742318</v>
      </c>
      <c r="AD20">
        <f t="shared" si="1"/>
        <v>0.2147002829669476</v>
      </c>
    </row>
    <row r="21" spans="4:30">
      <c r="D21" t="s">
        <v>158</v>
      </c>
      <c r="E21" t="s">
        <v>667</v>
      </c>
      <c r="F21">
        <f t="shared" si="2"/>
        <v>0.38612808800088722</v>
      </c>
      <c r="G21">
        <f t="shared" si="2"/>
        <v>0.43425455968168158</v>
      </c>
      <c r="H21">
        <f t="shared" si="2"/>
        <v>0.45552095712522839</v>
      </c>
      <c r="I21">
        <f t="shared" si="2"/>
        <v>0.47272523370877184</v>
      </c>
      <c r="J21">
        <f t="shared" si="2"/>
        <v>0.50458500515977822</v>
      </c>
      <c r="K21">
        <f t="shared" si="2"/>
        <v>0.53325879946568389</v>
      </c>
      <c r="L21">
        <f t="shared" si="2"/>
        <v>0.55874661662648895</v>
      </c>
      <c r="M21">
        <f t="shared" si="2"/>
        <v>0.5810484566421934</v>
      </c>
      <c r="N21">
        <f t="shared" si="2"/>
        <v>0.60056256665593477</v>
      </c>
      <c r="O21">
        <f t="shared" si="2"/>
        <v>0.61848368809712584</v>
      </c>
      <c r="S21" t="s">
        <v>158</v>
      </c>
      <c r="T21" t="s">
        <v>668</v>
      </c>
      <c r="U21">
        <f t="shared" si="3"/>
        <v>0.39540721276588586</v>
      </c>
      <c r="V21">
        <f t="shared" si="1"/>
        <v>0.44469022174376555</v>
      </c>
      <c r="W21">
        <f t="shared" si="1"/>
        <v>0.46646767642793513</v>
      </c>
      <c r="X21">
        <f t="shared" si="1"/>
        <v>0.48408539257692634</v>
      </c>
      <c r="Y21">
        <f t="shared" si="1"/>
        <v>0.51671079285283583</v>
      </c>
      <c r="Z21">
        <f t="shared" si="1"/>
        <v>0.54607365310115441</v>
      </c>
      <c r="AA21">
        <f t="shared" si="1"/>
        <v>0.57217397332188202</v>
      </c>
      <c r="AB21">
        <f t="shared" si="1"/>
        <v>0.59501175351501878</v>
      </c>
      <c r="AC21">
        <f t="shared" si="1"/>
        <v>0.61499481118401333</v>
      </c>
      <c r="AD21">
        <f t="shared" si="1"/>
        <v>0.6333465988392124</v>
      </c>
    </row>
    <row r="22" spans="4:30">
      <c r="D22" t="s">
        <v>158</v>
      </c>
      <c r="E22" t="s">
        <v>668</v>
      </c>
      <c r="F22">
        <f t="shared" si="2"/>
        <v>1.1253897594105982</v>
      </c>
      <c r="G22">
        <f t="shared" si="2"/>
        <v>1.2656567849630249</v>
      </c>
      <c r="H22">
        <f t="shared" si="2"/>
        <v>1.3276387713718154</v>
      </c>
      <c r="I22">
        <f t="shared" si="2"/>
        <v>1.3777815019497135</v>
      </c>
      <c r="J22">
        <f t="shared" si="2"/>
        <v>1.4706384104273018</v>
      </c>
      <c r="K22">
        <f t="shared" si="2"/>
        <v>1.5542096280571316</v>
      </c>
      <c r="L22">
        <f t="shared" si="2"/>
        <v>1.6284951548392026</v>
      </c>
      <c r="M22">
        <f t="shared" si="2"/>
        <v>1.6934949907735146</v>
      </c>
      <c r="N22">
        <f t="shared" si="2"/>
        <v>1.7503698472160378</v>
      </c>
      <c r="O22">
        <f t="shared" si="2"/>
        <v>1.8026018582346814</v>
      </c>
      <c r="S22" t="s">
        <v>158</v>
      </c>
      <c r="T22" t="s">
        <v>669</v>
      </c>
      <c r="U22">
        <f t="shared" si="3"/>
        <v>1.1493818622528474E-2</v>
      </c>
      <c r="V22">
        <f t="shared" si="3"/>
        <v>1.2926392303726289E-2</v>
      </c>
      <c r="W22">
        <f t="shared" si="3"/>
        <v>1.355942606264353E-2</v>
      </c>
      <c r="X22">
        <f t="shared" si="3"/>
        <v>1.4071543260868718E-2</v>
      </c>
      <c r="Y22">
        <f t="shared" si="3"/>
        <v>1.5019908442767207E-2</v>
      </c>
      <c r="Z22">
        <f t="shared" si="3"/>
        <v>1.5873437106475846E-2</v>
      </c>
      <c r="AA22">
        <f t="shared" si="3"/>
        <v>1.6632129251994639E-2</v>
      </c>
      <c r="AB22">
        <f t="shared" si="3"/>
        <v>1.7295984879323583E-2</v>
      </c>
      <c r="AC22">
        <f t="shared" si="3"/>
        <v>1.787685855323641E-2</v>
      </c>
      <c r="AD22">
        <f t="shared" si="3"/>
        <v>1.8410313968054311E-2</v>
      </c>
    </row>
    <row r="23" spans="4:30">
      <c r="D23" t="s">
        <v>158</v>
      </c>
      <c r="E23" t="s">
        <v>669</v>
      </c>
      <c r="F23">
        <f t="shared" ref="F23:O27" si="4">E54/1000</f>
        <v>3.2713176079504115E-2</v>
      </c>
      <c r="G23">
        <f t="shared" si="4"/>
        <v>3.6790501172144045E-2</v>
      </c>
      <c r="H23">
        <f t="shared" si="4"/>
        <v>3.8592212639831577E-2</v>
      </c>
      <c r="I23">
        <f t="shared" si="4"/>
        <v>4.0049776973241726E-2</v>
      </c>
      <c r="J23">
        <f t="shared" si="4"/>
        <v>4.2748970183260501E-2</v>
      </c>
      <c r="K23">
        <f t="shared" si="4"/>
        <v>4.5178244072277406E-2</v>
      </c>
      <c r="L23">
        <f t="shared" si="4"/>
        <v>4.7337598640292432E-2</v>
      </c>
      <c r="M23">
        <f t="shared" si="4"/>
        <v>4.922703388730558E-2</v>
      </c>
      <c r="N23">
        <f t="shared" si="4"/>
        <v>5.0880289728442087E-2</v>
      </c>
      <c r="O23">
        <f t="shared" si="4"/>
        <v>5.2398585909077651E-2</v>
      </c>
      <c r="S23" t="s">
        <v>158</v>
      </c>
      <c r="T23" t="s">
        <v>670</v>
      </c>
      <c r="U23">
        <f t="shared" si="3"/>
        <v>8.1584869205114915E-2</v>
      </c>
      <c r="V23">
        <f t="shared" si="3"/>
        <v>9.1753494641584735E-2</v>
      </c>
      <c r="W23">
        <f t="shared" si="3"/>
        <v>9.6246864349234101E-2</v>
      </c>
      <c r="X23">
        <f t="shared" si="3"/>
        <v>9.9881949955422336E-2</v>
      </c>
      <c r="Y23">
        <f t="shared" si="3"/>
        <v>0.10661358996688204</v>
      </c>
      <c r="Z23">
        <f t="shared" si="3"/>
        <v>0.11267206597719578</v>
      </c>
      <c r="AA23">
        <f t="shared" si="3"/>
        <v>0.11805737798636355</v>
      </c>
      <c r="AB23">
        <f t="shared" si="3"/>
        <v>0.12276952599438534</v>
      </c>
      <c r="AC23">
        <f t="shared" si="3"/>
        <v>0.12689265550140444</v>
      </c>
      <c r="AD23">
        <f t="shared" si="3"/>
        <v>0.13067920300785049</v>
      </c>
    </row>
    <row r="24" spans="4:30">
      <c r="D24" t="s">
        <v>158</v>
      </c>
      <c r="E24" t="s">
        <v>670</v>
      </c>
      <c r="F24">
        <f t="shared" si="4"/>
        <v>0.23220308927609629</v>
      </c>
      <c r="G24">
        <f t="shared" si="4"/>
        <v>0.26114456167220274</v>
      </c>
      <c r="H24">
        <f t="shared" si="4"/>
        <v>0.27393338314782012</v>
      </c>
      <c r="I24">
        <f t="shared" si="4"/>
        <v>0.28427939602697128</v>
      </c>
      <c r="J24">
        <f t="shared" si="4"/>
        <v>0.3034386791365104</v>
      </c>
      <c r="K24">
        <f t="shared" si="4"/>
        <v>0.32068203393509565</v>
      </c>
      <c r="L24">
        <f t="shared" si="4"/>
        <v>0.336009460422727</v>
      </c>
      <c r="M24">
        <f t="shared" si="4"/>
        <v>0.34942095859940442</v>
      </c>
      <c r="N24">
        <f t="shared" si="4"/>
        <v>0.36115601950399717</v>
      </c>
      <c r="O24">
        <f t="shared" si="4"/>
        <v>0.37193311625311298</v>
      </c>
      <c r="S24" t="s">
        <v>158</v>
      </c>
      <c r="T24" t="s">
        <v>671</v>
      </c>
      <c r="U24">
        <f t="shared" si="3"/>
        <v>3.7201262916155158E-2</v>
      </c>
      <c r="V24">
        <f t="shared" si="3"/>
        <v>4.1837976954477114E-2</v>
      </c>
      <c r="W24">
        <f t="shared" si="3"/>
        <v>4.3886874372618352E-2</v>
      </c>
      <c r="X24">
        <f t="shared" si="3"/>
        <v>4.5544409362575318E-2</v>
      </c>
      <c r="Y24">
        <f t="shared" si="3"/>
        <v>4.8613918603236349E-2</v>
      </c>
      <c r="Z24">
        <f t="shared" si="3"/>
        <v>5.1376476919831285E-2</v>
      </c>
      <c r="AA24">
        <f t="shared" si="3"/>
        <v>5.3832084312360119E-2</v>
      </c>
      <c r="AB24">
        <f t="shared" si="3"/>
        <v>5.5980740780822845E-2</v>
      </c>
      <c r="AC24">
        <f t="shared" si="3"/>
        <v>5.7860815190727728E-2</v>
      </c>
      <c r="AD24">
        <f t="shared" si="3"/>
        <v>5.9587414138599561E-2</v>
      </c>
    </row>
    <row r="25" spans="4:30">
      <c r="D25" t="s">
        <v>158</v>
      </c>
      <c r="E25" t="s">
        <v>671</v>
      </c>
      <c r="F25">
        <f t="shared" si="4"/>
        <v>0.10588051753059545</v>
      </c>
      <c r="G25">
        <f t="shared" si="4"/>
        <v>0.11907731902428102</v>
      </c>
      <c r="H25">
        <f t="shared" si="4"/>
        <v>0.1249087962912984</v>
      </c>
      <c r="I25">
        <f t="shared" si="4"/>
        <v>0.12962639587809902</v>
      </c>
      <c r="J25">
        <f t="shared" si="4"/>
        <v>0.13836269140921117</v>
      </c>
      <c r="K25">
        <f t="shared" si="4"/>
        <v>0.14622535738721215</v>
      </c>
      <c r="L25">
        <f t="shared" si="4"/>
        <v>0.15321439381210189</v>
      </c>
      <c r="M25">
        <f t="shared" si="4"/>
        <v>0.15932980068388042</v>
      </c>
      <c r="N25">
        <f t="shared" si="4"/>
        <v>0.16468078169668662</v>
      </c>
      <c r="O25">
        <f t="shared" si="4"/>
        <v>0.16959494793293722</v>
      </c>
      <c r="S25" t="s">
        <v>158</v>
      </c>
      <c r="T25" t="s">
        <v>672</v>
      </c>
      <c r="U25">
        <f t="shared" si="3"/>
        <v>1.2355041626024577E-2</v>
      </c>
      <c r="V25">
        <f t="shared" si="3"/>
        <v>1.3894956953107804E-2</v>
      </c>
      <c r="W25">
        <f t="shared" si="3"/>
        <v>1.4575423445485845E-2</v>
      </c>
      <c r="X25">
        <f t="shared" si="3"/>
        <v>1.5125913192128755E-2</v>
      </c>
      <c r="Y25">
        <f t="shared" si="3"/>
        <v>1.614533864887488E-2</v>
      </c>
      <c r="Z25">
        <f t="shared" si="3"/>
        <v>1.7062821559946394E-2</v>
      </c>
      <c r="AA25">
        <f t="shared" si="3"/>
        <v>1.7878361925343294E-2</v>
      </c>
      <c r="AB25">
        <f t="shared" si="3"/>
        <v>1.8591959745065584E-2</v>
      </c>
      <c r="AC25">
        <f t="shared" si="3"/>
        <v>1.9216357837322586E-2</v>
      </c>
      <c r="AD25">
        <f t="shared" si="3"/>
        <v>1.978978465674228E-2</v>
      </c>
    </row>
    <row r="26" spans="4:30">
      <c r="D26" t="s">
        <v>158</v>
      </c>
      <c r="E26" t="s">
        <v>672</v>
      </c>
      <c r="F26">
        <f t="shared" si="4"/>
        <v>3.516434924330071E-2</v>
      </c>
      <c r="G26">
        <f t="shared" si="4"/>
        <v>3.95471851742299E-2</v>
      </c>
      <c r="H26">
        <f t="shared" si="4"/>
        <v>4.1483897498690477E-2</v>
      </c>
      <c r="I26">
        <f t="shared" si="4"/>
        <v>4.3050676008366442E-2</v>
      </c>
      <c r="J26">
        <f t="shared" si="4"/>
        <v>4.5952117692951572E-2</v>
      </c>
      <c r="K26">
        <f t="shared" si="4"/>
        <v>4.8563415209078184E-2</v>
      </c>
      <c r="L26">
        <f t="shared" si="4"/>
        <v>5.0884568556746286E-2</v>
      </c>
      <c r="M26">
        <f t="shared" si="4"/>
        <v>5.2915577735955878E-2</v>
      </c>
      <c r="N26">
        <f t="shared" si="4"/>
        <v>5.4692710767764274E-2</v>
      </c>
      <c r="O26">
        <f t="shared" si="4"/>
        <v>5.6324771715343412E-2</v>
      </c>
      <c r="S26" t="s">
        <v>158</v>
      </c>
      <c r="T26" t="s">
        <v>673</v>
      </c>
      <c r="U26">
        <f t="shared" si="3"/>
        <v>3.5489268658362397E-2</v>
      </c>
      <c r="V26">
        <f t="shared" si="3"/>
        <v>3.9912602096500827E-2</v>
      </c>
      <c r="W26">
        <f t="shared" si="3"/>
        <v>4.186720968844531E-2</v>
      </c>
      <c r="X26">
        <f t="shared" si="3"/>
        <v>4.3448465268445348E-2</v>
      </c>
      <c r="Y26">
        <f t="shared" si="3"/>
        <v>4.637671634251947E-2</v>
      </c>
      <c r="Z26">
        <f t="shared" si="3"/>
        <v>4.9012142309186185E-2</v>
      </c>
      <c r="AA26">
        <f t="shared" si="3"/>
        <v>5.1354743168445495E-2</v>
      </c>
      <c r="AB26">
        <f t="shared" si="3"/>
        <v>5.3404518920297392E-2</v>
      </c>
      <c r="AC26">
        <f t="shared" si="3"/>
        <v>5.5198072703167796E-2</v>
      </c>
      <c r="AD26">
        <f t="shared" si="3"/>
        <v>5.6845213932334493E-2</v>
      </c>
    </row>
    <row r="27" spans="4:30">
      <c r="D27" t="s">
        <v>158</v>
      </c>
      <c r="E27" t="s">
        <v>673</v>
      </c>
      <c r="F27">
        <f>E58/1000</f>
        <v>0.10100791848918528</v>
      </c>
      <c r="G27">
        <f t="shared" si="4"/>
        <v>0.11359740596696387</v>
      </c>
      <c r="H27">
        <f t="shared" si="4"/>
        <v>0.11916051988249816</v>
      </c>
      <c r="I27">
        <f t="shared" si="4"/>
        <v>0.12366101653326748</v>
      </c>
      <c r="J27">
        <f t="shared" si="4"/>
        <v>0.13199526959024771</v>
      </c>
      <c r="K27">
        <f t="shared" si="4"/>
        <v>0.1394960973415299</v>
      </c>
      <c r="L27">
        <f t="shared" si="4"/>
        <v>0.14616349978711407</v>
      </c>
      <c r="M27">
        <f t="shared" si="4"/>
        <v>0.15199747692700025</v>
      </c>
      <c r="N27">
        <f t="shared" si="4"/>
        <v>0.15710220692440063</v>
      </c>
      <c r="O27">
        <f t="shared" si="4"/>
        <v>0.16179022426895198</v>
      </c>
      <c r="S27" t="s">
        <v>158</v>
      </c>
      <c r="T27" t="s">
        <v>674</v>
      </c>
      <c r="U27">
        <f t="shared" si="3"/>
        <v>0.14363177397891483</v>
      </c>
      <c r="V27">
        <f t="shared" si="3"/>
        <v>0.16153383994528042</v>
      </c>
      <c r="W27">
        <f t="shared" si="3"/>
        <v>0.16944450608400033</v>
      </c>
      <c r="X27">
        <f t="shared" si="3"/>
        <v>0.17584414610633556</v>
      </c>
      <c r="Y27">
        <f t="shared" si="3"/>
        <v>0.18769533133288221</v>
      </c>
      <c r="Z27">
        <f t="shared" si="3"/>
        <v>0.19836139803677422</v>
      </c>
      <c r="AA27">
        <f t="shared" si="3"/>
        <v>0.20784234621801156</v>
      </c>
      <c r="AB27">
        <f t="shared" si="3"/>
        <v>0.21613817587659423</v>
      </c>
      <c r="AC27">
        <f t="shared" si="3"/>
        <v>0.22339702682785406</v>
      </c>
      <c r="AD27">
        <f t="shared" si="3"/>
        <v>0.23006331851778658</v>
      </c>
    </row>
    <row r="28" spans="4:30">
      <c r="D28" t="s">
        <v>158</v>
      </c>
      <c r="E28" t="s">
        <v>674</v>
      </c>
      <c r="F28">
        <f t="shared" ref="F28:O31" si="5">E59/1000</f>
        <v>0.40879812593998838</v>
      </c>
      <c r="G28">
        <f t="shared" si="5"/>
        <v>0.45975015984425971</v>
      </c>
      <c r="H28">
        <f t="shared" si="5"/>
        <v>0.48226513270061633</v>
      </c>
      <c r="I28">
        <f t="shared" si="5"/>
        <v>0.5004794927641858</v>
      </c>
      <c r="J28">
        <f t="shared" si="5"/>
        <v>0.53420978917820316</v>
      </c>
      <c r="K28">
        <f t="shared" si="5"/>
        <v>0.56456705595081891</v>
      </c>
      <c r="L28">
        <f t="shared" si="5"/>
        <v>0.59155129308203291</v>
      </c>
      <c r="M28">
        <f t="shared" si="5"/>
        <v>0.61516250057184518</v>
      </c>
      <c r="N28">
        <f t="shared" si="5"/>
        <v>0.63582230712543086</v>
      </c>
      <c r="O28">
        <f t="shared" si="5"/>
        <v>0.65479559885831562</v>
      </c>
      <c r="S28" t="s">
        <v>158</v>
      </c>
      <c r="T28" t="s">
        <v>675</v>
      </c>
      <c r="U28">
        <f t="shared" si="3"/>
        <v>1.1390618879015053E-2</v>
      </c>
      <c r="V28">
        <f t="shared" si="3"/>
        <v>1.2810329886690775E-2</v>
      </c>
      <c r="W28">
        <f t="shared" si="3"/>
        <v>1.3437679814698459E-2</v>
      </c>
      <c r="X28">
        <f t="shared" si="3"/>
        <v>1.394519885758108E-2</v>
      </c>
      <c r="Y28">
        <f t="shared" si="3"/>
        <v>1.4885048936993339E-2</v>
      </c>
      <c r="Z28">
        <f t="shared" si="3"/>
        <v>1.5730914008464374E-2</v>
      </c>
      <c r="AA28">
        <f t="shared" si="3"/>
        <v>1.6482794071994177E-2</v>
      </c>
      <c r="AB28">
        <f t="shared" si="3"/>
        <v>1.7140689127582761E-2</v>
      </c>
      <c r="AC28">
        <f t="shared" si="3"/>
        <v>1.7716347301222773E-2</v>
      </c>
      <c r="AD28">
        <f t="shared" si="3"/>
        <v>1.8245012970892167E-2</v>
      </c>
    </row>
    <row r="29" spans="4:30">
      <c r="D29" t="s">
        <v>158</v>
      </c>
      <c r="E29" t="s">
        <v>675</v>
      </c>
      <c r="F29">
        <f t="shared" si="5"/>
        <v>3.2419453732581302E-2</v>
      </c>
      <c r="G29">
        <f t="shared" si="5"/>
        <v>3.6460169677504518E-2</v>
      </c>
      <c r="H29">
        <f t="shared" si="5"/>
        <v>3.8245704087987928E-2</v>
      </c>
      <c r="I29">
        <f t="shared" si="5"/>
        <v>3.9690181363884615E-2</v>
      </c>
      <c r="J29">
        <f t="shared" si="5"/>
        <v>4.2365139282211813E-2</v>
      </c>
      <c r="K29">
        <f t="shared" si="5"/>
        <v>4.4772601408706286E-2</v>
      </c>
      <c r="L29">
        <f t="shared" si="5"/>
        <v>4.691256774336805E-2</v>
      </c>
      <c r="M29">
        <f t="shared" si="5"/>
        <v>4.878503828619709E-2</v>
      </c>
      <c r="N29">
        <f t="shared" si="5"/>
        <v>5.0423450011172502E-2</v>
      </c>
      <c r="O29">
        <f t="shared" si="5"/>
        <v>5.1928113840231556E-2</v>
      </c>
      <c r="S29" t="s">
        <v>158</v>
      </c>
      <c r="T29" t="s">
        <v>676</v>
      </c>
      <c r="U29">
        <f t="shared" si="3"/>
        <v>2.8569354473781914E-6</v>
      </c>
      <c r="V29">
        <f t="shared" si="3"/>
        <v>3.2130199363723933E-6</v>
      </c>
      <c r="W29">
        <f t="shared" si="3"/>
        <v>3.3703685638940517E-6</v>
      </c>
      <c r="X29">
        <f t="shared" si="3"/>
        <v>3.4976618355969661E-6</v>
      </c>
      <c r="Y29">
        <f t="shared" si="3"/>
        <v>3.7333901165282888E-6</v>
      </c>
      <c r="Z29">
        <f t="shared" si="3"/>
        <v>3.9455455693664792E-6</v>
      </c>
      <c r="AA29">
        <f t="shared" si="3"/>
        <v>4.1341281941115385E-6</v>
      </c>
      <c r="AB29">
        <f t="shared" si="3"/>
        <v>4.2991379907634638E-6</v>
      </c>
      <c r="AC29">
        <f t="shared" si="3"/>
        <v>4.4435215628338997E-6</v>
      </c>
      <c r="AD29">
        <f t="shared" si="3"/>
        <v>4.5761187208577693E-6</v>
      </c>
    </row>
    <row r="30" spans="4:30">
      <c r="D30" t="s">
        <v>158</v>
      </c>
      <c r="E30" t="s">
        <v>676</v>
      </c>
      <c r="F30">
        <f t="shared" si="5"/>
        <v>8.1312778117687007E-6</v>
      </c>
      <c r="G30">
        <f t="shared" si="5"/>
        <v>9.1447490496752752E-6</v>
      </c>
      <c r="H30">
        <f t="shared" si="5"/>
        <v>9.5925874510830708E-6</v>
      </c>
      <c r="I30">
        <f t="shared" si="5"/>
        <v>9.9548836859298289E-6</v>
      </c>
      <c r="J30">
        <f t="shared" si="5"/>
        <v>1.0625802639349748E-5</v>
      </c>
      <c r="K30">
        <f t="shared" si="5"/>
        <v>1.1229629697427675E-5</v>
      </c>
      <c r="L30">
        <f t="shared" si="5"/>
        <v>1.1766364860163611E-5</v>
      </c>
      <c r="M30">
        <f t="shared" si="5"/>
        <v>1.2236008127557554E-5</v>
      </c>
      <c r="N30">
        <f t="shared" si="5"/>
        <v>1.2646945986527255E-5</v>
      </c>
      <c r="O30">
        <f t="shared" si="5"/>
        <v>1.3024337897825962E-5</v>
      </c>
    </row>
    <row r="31" spans="4:30">
      <c r="D31" t="s">
        <v>158</v>
      </c>
      <c r="E31" t="s">
        <v>677</v>
      </c>
      <c r="F31">
        <f t="shared" si="5"/>
        <v>2.052E-2</v>
      </c>
      <c r="G31">
        <f t="shared" si="5"/>
        <v>2.052E-2</v>
      </c>
      <c r="H31">
        <f t="shared" si="5"/>
        <v>2.052E-2</v>
      </c>
      <c r="I31">
        <f t="shared" si="5"/>
        <v>2.052E-2</v>
      </c>
      <c r="J31">
        <f t="shared" si="5"/>
        <v>2.052E-2</v>
      </c>
      <c r="K31">
        <f t="shared" si="5"/>
        <v>2.052E-2</v>
      </c>
      <c r="L31">
        <f t="shared" si="5"/>
        <v>2.052E-2</v>
      </c>
      <c r="M31">
        <f t="shared" si="5"/>
        <v>2.052E-2</v>
      </c>
      <c r="N31">
        <f t="shared" si="5"/>
        <v>2.052E-2</v>
      </c>
      <c r="O31">
        <f t="shared" si="5"/>
        <v>2.052E-2</v>
      </c>
    </row>
    <row r="35" spans="4:28">
      <c r="D35" s="115" t="s">
        <v>356</v>
      </c>
      <c r="R35" s="115" t="s">
        <v>356</v>
      </c>
    </row>
    <row r="36" spans="4:28" ht="15" thickBot="1">
      <c r="D36" s="121" t="s">
        <v>646</v>
      </c>
      <c r="E36" s="115">
        <v>2018</v>
      </c>
      <c r="F36" s="115">
        <v>2021</v>
      </c>
      <c r="G36" s="115">
        <v>2025</v>
      </c>
      <c r="H36" s="115">
        <v>2030</v>
      </c>
      <c r="I36" s="115">
        <v>2035</v>
      </c>
      <c r="J36" s="115">
        <v>2040</v>
      </c>
      <c r="K36" s="115">
        <v>2045</v>
      </c>
      <c r="L36" s="115">
        <v>2050</v>
      </c>
      <c r="M36" s="115">
        <v>2055</v>
      </c>
      <c r="N36" s="115">
        <v>2060</v>
      </c>
      <c r="R36" s="121" t="s">
        <v>646</v>
      </c>
      <c r="S36" s="115">
        <v>2018</v>
      </c>
      <c r="T36" s="115">
        <v>2021</v>
      </c>
      <c r="U36" s="115">
        <v>2025</v>
      </c>
      <c r="V36" s="115">
        <v>2030</v>
      </c>
      <c r="W36" s="115">
        <v>2035</v>
      </c>
      <c r="X36" s="115">
        <v>2040</v>
      </c>
      <c r="Y36" s="115">
        <v>2045</v>
      </c>
      <c r="Z36" s="115">
        <v>2050</v>
      </c>
      <c r="AA36" s="115">
        <v>2055</v>
      </c>
      <c r="AB36" s="115">
        <v>2060</v>
      </c>
    </row>
    <row r="37" spans="4:28">
      <c r="D37" s="124" t="s">
        <v>601</v>
      </c>
      <c r="E37" s="123">
        <v>17788.706422804265</v>
      </c>
      <c r="F37" s="123">
        <v>18655.672756403561</v>
      </c>
      <c r="G37" s="123">
        <v>19038.772742265497</v>
      </c>
      <c r="H37" s="123">
        <v>19348.696326333582</v>
      </c>
      <c r="I37" s="123">
        <v>19922.628889422624</v>
      </c>
      <c r="J37" s="123">
        <v>20439.168196202761</v>
      </c>
      <c r="K37" s="123">
        <v>20898.314246673996</v>
      </c>
      <c r="L37" s="123">
        <v>21300.067040836326</v>
      </c>
      <c r="M37" s="123">
        <v>21651.600735728363</v>
      </c>
      <c r="N37" s="123">
        <v>21974.437802465953</v>
      </c>
      <c r="R37" s="124" t="s">
        <v>601</v>
      </c>
      <c r="S37" s="122">
        <v>10134.853744543925</v>
      </c>
      <c r="T37" s="123">
        <v>10628.795056724353</v>
      </c>
      <c r="U37" s="123">
        <v>10847.060636804432</v>
      </c>
      <c r="V37" s="123">
        <v>11023.635038666966</v>
      </c>
      <c r="W37" s="123">
        <v>11350.624671745732</v>
      </c>
      <c r="X37" s="123">
        <v>11644.915341516624</v>
      </c>
      <c r="Y37" s="123">
        <v>11906.507047979638</v>
      </c>
      <c r="Z37" s="123">
        <v>12135.399791134774</v>
      </c>
      <c r="AA37" s="123">
        <v>12335.68094139552</v>
      </c>
      <c r="AB37" s="123">
        <v>12519.612610002327</v>
      </c>
    </row>
    <row r="38" spans="4:28">
      <c r="D38" s="124" t="s">
        <v>602</v>
      </c>
      <c r="E38" s="123">
        <v>13835.685770952232</v>
      </c>
      <c r="F38" s="123">
        <v>14509.994148446018</v>
      </c>
      <c r="G38" s="123">
        <v>14807.961347255205</v>
      </c>
      <c r="H38" s="123">
        <v>15049.013463145784</v>
      </c>
      <c r="I38" s="123">
        <v>15495.406270350559</v>
      </c>
      <c r="J38" s="123">
        <v>15897.159796834856</v>
      </c>
      <c r="K38" s="123">
        <v>16254.274042598678</v>
      </c>
      <c r="L38" s="123">
        <v>16566.749007642018</v>
      </c>
      <c r="M38" s="123">
        <v>16840.164602054945</v>
      </c>
      <c r="N38" s="123">
        <v>17091.260556107631</v>
      </c>
      <c r="R38" s="124" t="s">
        <v>602</v>
      </c>
      <c r="S38" s="122">
        <v>3324.4062910980492</v>
      </c>
      <c r="T38" s="123">
        <v>3486.4275345254487</v>
      </c>
      <c r="U38" s="123">
        <v>3558.0223977408159</v>
      </c>
      <c r="V38" s="123">
        <v>3615.9418376453823</v>
      </c>
      <c r="W38" s="123">
        <v>3723.2000596908761</v>
      </c>
      <c r="X38" s="123">
        <v>3819.7324595318205</v>
      </c>
      <c r="Y38" s="123">
        <v>3905.5390371682156</v>
      </c>
      <c r="Z38" s="123">
        <v>3980.6197926000614</v>
      </c>
      <c r="AA38" s="123">
        <v>4046.3154536029265</v>
      </c>
      <c r="AB38" s="123">
        <v>4106.6482035035169</v>
      </c>
    </row>
    <row r="39" spans="4:28">
      <c r="D39" s="124" t="s">
        <v>647</v>
      </c>
      <c r="E39" s="123">
        <v>1759.2081234959142</v>
      </c>
      <c r="F39" s="123">
        <v>1844.9464667241859</v>
      </c>
      <c r="G39" s="123">
        <v>1882.8330106482294</v>
      </c>
      <c r="H39" s="123">
        <v>1913.4827989912758</v>
      </c>
      <c r="I39" s="123">
        <v>1970.2416662932135</v>
      </c>
      <c r="J39" s="123">
        <v>2021.3246468649575</v>
      </c>
      <c r="K39" s="123">
        <v>2066.7317407065079</v>
      </c>
      <c r="L39" s="123">
        <v>2106.462947817864</v>
      </c>
      <c r="M39" s="123">
        <v>2141.2277540403011</v>
      </c>
      <c r="N39" s="123">
        <v>2173.1546168976411</v>
      </c>
      <c r="R39" s="124" t="s">
        <v>647</v>
      </c>
      <c r="S39" s="122">
        <v>610.69185571072103</v>
      </c>
      <c r="T39" s="123">
        <v>640.45508112579364</v>
      </c>
      <c r="U39" s="123">
        <v>653.60702347213862</v>
      </c>
      <c r="V39" s="123">
        <v>664.24679705569849</v>
      </c>
      <c r="W39" s="123">
        <v>683.95008146969838</v>
      </c>
      <c r="X39" s="123">
        <v>701.6830374422982</v>
      </c>
      <c r="Y39" s="123">
        <v>717.44566497349797</v>
      </c>
      <c r="Z39" s="123">
        <v>731.23796406329791</v>
      </c>
      <c r="AA39" s="123">
        <v>743.30622576687279</v>
      </c>
      <c r="AB39" s="123">
        <v>754.38932324974769</v>
      </c>
    </row>
    <row r="40" spans="4:28">
      <c r="D40" s="124" t="s">
        <v>407</v>
      </c>
      <c r="E40" s="123">
        <v>5126.7755706482794</v>
      </c>
      <c r="F40" s="123">
        <v>5376.6386980746465</v>
      </c>
      <c r="G40" s="123">
        <v>5487.0496297045511</v>
      </c>
      <c r="H40" s="123">
        <v>5576.3708328208777</v>
      </c>
      <c r="I40" s="123">
        <v>5741.7804682214828</v>
      </c>
      <c r="J40" s="123">
        <v>5890.6491400820278</v>
      </c>
      <c r="K40" s="123">
        <v>6022.9768484025117</v>
      </c>
      <c r="L40" s="123">
        <v>6138.7635931829354</v>
      </c>
      <c r="M40" s="123">
        <v>6240.0769948658062</v>
      </c>
      <c r="N40" s="123">
        <v>6333.1199147786465</v>
      </c>
      <c r="R40" s="124" t="s">
        <v>407</v>
      </c>
      <c r="S40" s="122">
        <v>1801.2995248223688</v>
      </c>
      <c r="T40" s="123">
        <v>1889.0892722964979</v>
      </c>
      <c r="U40" s="123">
        <v>1927.8823023286263</v>
      </c>
      <c r="V40" s="123">
        <v>1959.2654277478764</v>
      </c>
      <c r="W40" s="123">
        <v>2017.3823266724135</v>
      </c>
      <c r="X40" s="123">
        <v>2069.6875357044964</v>
      </c>
      <c r="Y40" s="123">
        <v>2116.1810548441263</v>
      </c>
      <c r="Z40" s="123">
        <v>2156.862884091302</v>
      </c>
      <c r="AA40" s="123">
        <v>2192.4594846825808</v>
      </c>
      <c r="AB40" s="123">
        <v>2225.1502403276331</v>
      </c>
    </row>
    <row r="41" spans="4:28">
      <c r="D41" s="124" t="s">
        <v>648</v>
      </c>
      <c r="E41" s="123">
        <v>149.02669102885207</v>
      </c>
      <c r="F41" s="123">
        <v>156.2897893598296</v>
      </c>
      <c r="G41" s="123">
        <v>159.49924832043254</v>
      </c>
      <c r="H41" s="123">
        <v>162.09566455822372</v>
      </c>
      <c r="I41" s="123">
        <v>166.90384277635545</v>
      </c>
      <c r="J41" s="123">
        <v>171.23120317267404</v>
      </c>
      <c r="K41" s="123">
        <v>175.07774574717945</v>
      </c>
      <c r="L41" s="123">
        <v>178.44347049987167</v>
      </c>
      <c r="M41" s="123">
        <v>181.38847965847737</v>
      </c>
      <c r="N41" s="123">
        <v>184.09307990617648</v>
      </c>
      <c r="R41" s="124" t="s">
        <v>648</v>
      </c>
      <c r="S41" s="122">
        <v>52.36072928040749</v>
      </c>
      <c r="T41" s="123">
        <v>54.912628693994186</v>
      </c>
      <c r="U41" s="123">
        <v>56.040276436908741</v>
      </c>
      <c r="V41" s="123">
        <v>56.952530790727252</v>
      </c>
      <c r="W41" s="123">
        <v>58.641890705205974</v>
      </c>
      <c r="X41" s="123">
        <v>60.162314628236828</v>
      </c>
      <c r="Y41" s="123">
        <v>61.513802559819808</v>
      </c>
      <c r="Z41" s="123">
        <v>62.696354499954914</v>
      </c>
      <c r="AA41" s="123">
        <v>63.731087447573131</v>
      </c>
      <c r="AB41" s="123">
        <v>64.681352399467414</v>
      </c>
    </row>
    <row r="42" spans="4:28">
      <c r="D42" s="124" t="s">
        <v>603</v>
      </c>
      <c r="E42" s="123">
        <v>1057.8140733688829</v>
      </c>
      <c r="F42" s="123">
        <v>1109.3686477724884</v>
      </c>
      <c r="G42" s="123">
        <v>1132.1498746318325</v>
      </c>
      <c r="H42" s="123">
        <v>1150.5796311922008</v>
      </c>
      <c r="I42" s="123">
        <v>1184.7088100076976</v>
      </c>
      <c r="J42" s="123">
        <v>1215.4250709416449</v>
      </c>
      <c r="K42" s="123">
        <v>1242.7284139940423</v>
      </c>
      <c r="L42" s="123">
        <v>1266.61883916489</v>
      </c>
      <c r="M42" s="123">
        <v>1287.5229611893819</v>
      </c>
      <c r="N42" s="123">
        <v>1306.7206242730988</v>
      </c>
      <c r="R42" s="124" t="s">
        <v>603</v>
      </c>
      <c r="S42" s="122">
        <v>371.66440415663453</v>
      </c>
      <c r="T42" s="123">
        <v>389.77817354168513</v>
      </c>
      <c r="U42" s="123">
        <v>397.7823883841574</v>
      </c>
      <c r="V42" s="123">
        <v>404.25770825671924</v>
      </c>
      <c r="W42" s="123">
        <v>416.24904135405598</v>
      </c>
      <c r="X42" s="123">
        <v>427.04124114165904</v>
      </c>
      <c r="Y42" s="123">
        <v>436.63430761952839</v>
      </c>
      <c r="Z42" s="123">
        <v>445.02824078766412</v>
      </c>
      <c r="AA42" s="123">
        <v>452.37293230978287</v>
      </c>
      <c r="AB42" s="123">
        <v>459.11805717703476</v>
      </c>
    </row>
    <row r="43" spans="4:28">
      <c r="D43" s="124" t="s">
        <v>649</v>
      </c>
      <c r="E43" s="123">
        <v>482.34457986160146</v>
      </c>
      <c r="F43" s="123">
        <v>505.85255745113682</v>
      </c>
      <c r="G43" s="123">
        <v>516.24039551724115</v>
      </c>
      <c r="H43" s="123">
        <v>524.64403979543795</v>
      </c>
      <c r="I43" s="123">
        <v>540.20634401432085</v>
      </c>
      <c r="J43" s="123">
        <v>554.2124178113155</v>
      </c>
      <c r="K43" s="123">
        <v>566.6622611864218</v>
      </c>
      <c r="L43" s="123">
        <v>577.55587413963985</v>
      </c>
      <c r="M43" s="123">
        <v>587.08778547370559</v>
      </c>
      <c r="N43" s="123">
        <v>595.84158159682727</v>
      </c>
      <c r="R43" s="124" t="s">
        <v>649</v>
      </c>
      <c r="S43" s="122">
        <v>169.4724199513735</v>
      </c>
      <c r="T43" s="123">
        <v>177.73197964499403</v>
      </c>
      <c r="U43" s="123">
        <v>181.38176058713881</v>
      </c>
      <c r="V43" s="123">
        <v>184.33439236055929</v>
      </c>
      <c r="W43" s="123">
        <v>189.80222897800465</v>
      </c>
      <c r="X43" s="123">
        <v>194.72328193370547</v>
      </c>
      <c r="Y43" s="123">
        <v>199.09755122766174</v>
      </c>
      <c r="Z43" s="123">
        <v>202.92503685987347</v>
      </c>
      <c r="AA43" s="123">
        <v>206.27408678805875</v>
      </c>
      <c r="AB43" s="123">
        <v>209.34974488537176</v>
      </c>
    </row>
    <row r="44" spans="4:28">
      <c r="D44" s="124" t="s">
        <v>650</v>
      </c>
      <c r="E44" s="123">
        <v>160.19314655281431</v>
      </c>
      <c r="F44" s="123">
        <v>168.00046326453361</v>
      </c>
      <c r="G44" s="123">
        <v>171.45040452057057</v>
      </c>
      <c r="H44" s="123">
        <v>174.2413682333196</v>
      </c>
      <c r="I44" s="123">
        <v>179.40981955322516</v>
      </c>
      <c r="J44" s="123">
        <v>184.06142574114017</v>
      </c>
      <c r="K44" s="123">
        <v>188.19618679706463</v>
      </c>
      <c r="L44" s="123">
        <v>191.81410272099851</v>
      </c>
      <c r="M44" s="123">
        <v>194.97977915444068</v>
      </c>
      <c r="N44" s="123">
        <v>197.88703302188756</v>
      </c>
      <c r="R44" s="124" t="s">
        <v>650</v>
      </c>
      <c r="S44" s="122">
        <v>56.284078518556385</v>
      </c>
      <c r="T44" s="123">
        <v>59.027189795646954</v>
      </c>
      <c r="U44" s="123">
        <v>60.239331318038317</v>
      </c>
      <c r="V44" s="123">
        <v>61.219940190085268</v>
      </c>
      <c r="W44" s="123">
        <v>63.035882545727766</v>
      </c>
      <c r="X44" s="123">
        <v>64.670230665806017</v>
      </c>
      <c r="Y44" s="123">
        <v>66.122984550320012</v>
      </c>
      <c r="Z44" s="123">
        <v>67.394144199269761</v>
      </c>
      <c r="AA44" s="123">
        <v>68.506408892100794</v>
      </c>
      <c r="AB44" s="123">
        <v>69.527876467149696</v>
      </c>
    </row>
    <row r="45" spans="4:28">
      <c r="D45" s="124" t="s">
        <v>600</v>
      </c>
      <c r="E45" s="123">
        <v>2360.0935354279645</v>
      </c>
      <c r="F45" s="123">
        <v>2475.1171684414567</v>
      </c>
      <c r="G45" s="123">
        <v>2525.9444618131783</v>
      </c>
      <c r="H45" s="123">
        <v>2567.0631710577172</v>
      </c>
      <c r="I45" s="123">
        <v>2643.2089289179739</v>
      </c>
      <c r="J45" s="123">
        <v>2711.7401109922052</v>
      </c>
      <c r="K45" s="123">
        <v>2772.6567172804107</v>
      </c>
      <c r="L45" s="123">
        <v>2825.9587477825908</v>
      </c>
      <c r="M45" s="123">
        <v>2872.5980244719981</v>
      </c>
      <c r="N45" s="123">
        <v>2915.4300132683929</v>
      </c>
      <c r="R45" s="124" t="s">
        <v>600</v>
      </c>
      <c r="S45" s="122">
        <v>174.89952708425855</v>
      </c>
      <c r="T45" s="123">
        <v>183.42358713339769</v>
      </c>
      <c r="U45" s="123">
        <v>187.19024698828983</v>
      </c>
      <c r="V45" s="123">
        <v>190.23743248887675</v>
      </c>
      <c r="W45" s="123">
        <v>195.88036860107471</v>
      </c>
      <c r="X45" s="123">
        <v>200.95901110205287</v>
      </c>
      <c r="Y45" s="123">
        <v>205.47335999181124</v>
      </c>
      <c r="Z45" s="123">
        <v>209.42341527034981</v>
      </c>
      <c r="AA45" s="123">
        <v>212.87971363907104</v>
      </c>
      <c r="AB45" s="123">
        <v>216.05386520218241</v>
      </c>
    </row>
    <row r="46" spans="4:28">
      <c r="D46" s="124" t="s">
        <v>599</v>
      </c>
      <c r="E46" s="123">
        <v>1862.3025737266132</v>
      </c>
      <c r="F46" s="123">
        <v>1953.0654204464013</v>
      </c>
      <c r="G46" s="123">
        <v>1993.1722203849683</v>
      </c>
      <c r="H46" s="123">
        <v>2025.6181708970676</v>
      </c>
      <c r="I46" s="123">
        <v>2085.7032644379919</v>
      </c>
      <c r="J46" s="123">
        <v>2139.7798486248239</v>
      </c>
      <c r="K46" s="123">
        <v>2187.8479234575634</v>
      </c>
      <c r="L46" s="123">
        <v>2229.9074889362105</v>
      </c>
      <c r="M46" s="123">
        <v>2266.7096087300265</v>
      </c>
      <c r="N46" s="123">
        <v>2300.5074738467965</v>
      </c>
      <c r="R46" s="124" t="s">
        <v>599</v>
      </c>
      <c r="S46" s="122">
        <v>654.32252590394523</v>
      </c>
      <c r="T46" s="123">
        <v>686.2121747514384</v>
      </c>
      <c r="U46" s="123">
        <v>700.30375310823229</v>
      </c>
      <c r="V46" s="123">
        <v>711.70368166653736</v>
      </c>
      <c r="W46" s="123">
        <v>732.81466047821345</v>
      </c>
      <c r="X46" s="123">
        <v>751.81454140872199</v>
      </c>
      <c r="Y46" s="123">
        <v>768.70332445806287</v>
      </c>
      <c r="Z46" s="123">
        <v>783.48100962623619</v>
      </c>
      <c r="AA46" s="123">
        <v>796.41148414838779</v>
      </c>
      <c r="AB46" s="123">
        <v>808.28640972995561</v>
      </c>
    </row>
    <row r="47" spans="4:28">
      <c r="D47" s="124" t="s">
        <v>403</v>
      </c>
      <c r="E47" s="123">
        <v>147.68862255953704</v>
      </c>
      <c r="F47" s="123">
        <v>154.88650758678273</v>
      </c>
      <c r="G47" s="123">
        <v>158.06714972397575</v>
      </c>
      <c r="H47" s="123">
        <v>160.64025347541281</v>
      </c>
      <c r="I47" s="123">
        <v>165.40526042251847</v>
      </c>
      <c r="J47" s="123">
        <v>169.69376667491355</v>
      </c>
      <c r="K47" s="123">
        <v>173.50577223259808</v>
      </c>
      <c r="L47" s="123">
        <v>176.84127709557202</v>
      </c>
      <c r="M47" s="123">
        <v>179.75984385067426</v>
      </c>
      <c r="N47" s="123">
        <v>182.4401602584212</v>
      </c>
      <c r="R47" s="124" t="s">
        <v>403</v>
      </c>
      <c r="S47" s="122">
        <v>51.890597115513003</v>
      </c>
      <c r="T47" s="123">
        <v>54.419583746707438</v>
      </c>
      <c r="U47" s="123">
        <v>55.537106659775262</v>
      </c>
      <c r="V47" s="123">
        <v>56.441170140009902</v>
      </c>
      <c r="W47" s="123">
        <v>58.115361770074045</v>
      </c>
      <c r="X47" s="123">
        <v>59.622134237131782</v>
      </c>
      <c r="Y47" s="123">
        <v>60.961487541183097</v>
      </c>
      <c r="Z47" s="123">
        <v>62.133421682228004</v>
      </c>
      <c r="AA47" s="123">
        <v>63.158864055642297</v>
      </c>
      <c r="AB47" s="123">
        <v>64.100596847553376</v>
      </c>
    </row>
    <row r="48" spans="4:28">
      <c r="D48" s="124" t="s">
        <v>402</v>
      </c>
      <c r="E48" s="123">
        <v>3.7042487809168516E-2</v>
      </c>
      <c r="F48" s="123">
        <v>3.8847823682390988E-2</v>
      </c>
      <c r="G48" s="123">
        <v>3.9645575706551167E-2</v>
      </c>
      <c r="H48" s="123">
        <v>4.0290948130590871E-2</v>
      </c>
      <c r="I48" s="123">
        <v>4.1486082249182911E-2</v>
      </c>
      <c r="J48" s="123">
        <v>4.2561702955915742E-2</v>
      </c>
      <c r="K48" s="123">
        <v>4.3517810250789372E-2</v>
      </c>
      <c r="L48" s="123">
        <v>4.4354404133803801E-2</v>
      </c>
      <c r="M48" s="123">
        <v>4.5086423781441426E-2</v>
      </c>
      <c r="N48" s="123">
        <v>4.575868672314945E-2</v>
      </c>
      <c r="R48" s="124" t="s">
        <v>402</v>
      </c>
      <c r="S48" s="122">
        <v>1.3014928149167314E-2</v>
      </c>
      <c r="T48" s="123">
        <v>1.3649235347867101E-2</v>
      </c>
      <c r="U48" s="123">
        <v>1.3929526599599057E-2</v>
      </c>
      <c r="V48" s="123">
        <v>1.4156279072910304E-2</v>
      </c>
      <c r="W48" s="123">
        <v>1.4576191060523722E-2</v>
      </c>
      <c r="X48" s="123">
        <v>1.49541118493758E-2</v>
      </c>
      <c r="Y48" s="123">
        <v>1.5290041439466533E-2</v>
      </c>
      <c r="Z48" s="123">
        <v>1.5583979830795926E-2</v>
      </c>
      <c r="AA48" s="123">
        <v>1.5841175923209147E-2</v>
      </c>
      <c r="AB48" s="123">
        <v>1.6077376416241695E-2</v>
      </c>
    </row>
    <row r="49" spans="4:28">
      <c r="D49" s="124" t="s">
        <v>651</v>
      </c>
      <c r="E49" s="123">
        <v>87.480000000000018</v>
      </c>
      <c r="F49" s="123">
        <f>E49</f>
        <v>87.480000000000018</v>
      </c>
      <c r="G49" s="123">
        <f t="shared" ref="G49:N49" si="6">F49</f>
        <v>87.480000000000018</v>
      </c>
      <c r="H49" s="123">
        <f t="shared" si="6"/>
        <v>87.480000000000018</v>
      </c>
      <c r="I49" s="123">
        <f t="shared" si="6"/>
        <v>87.480000000000018</v>
      </c>
      <c r="J49" s="123">
        <f t="shared" si="6"/>
        <v>87.480000000000018</v>
      </c>
      <c r="K49" s="123">
        <f t="shared" si="6"/>
        <v>87.480000000000018</v>
      </c>
      <c r="L49" s="123">
        <f t="shared" si="6"/>
        <v>87.480000000000018</v>
      </c>
      <c r="M49" s="123">
        <f t="shared" si="6"/>
        <v>87.480000000000018</v>
      </c>
      <c r="N49" s="123">
        <f t="shared" si="6"/>
        <v>87.480000000000018</v>
      </c>
      <c r="R49" s="125" t="s">
        <v>601</v>
      </c>
      <c r="S49" s="127">
        <v>1365.7579118132808</v>
      </c>
      <c r="T49" s="126">
        <v>1535.9840919547048</v>
      </c>
      <c r="U49" s="126">
        <v>1611.2045990011204</v>
      </c>
      <c r="V49" s="126">
        <v>1672.0571440274343</v>
      </c>
      <c r="W49" s="126">
        <v>1784.7470422243114</v>
      </c>
      <c r="X49" s="126">
        <v>1886.1679506015007</v>
      </c>
      <c r="Y49" s="126">
        <v>1976.3198691590026</v>
      </c>
      <c r="Z49" s="126">
        <v>2055.2027978968167</v>
      </c>
      <c r="AA49" s="126">
        <v>2124.2253605424039</v>
      </c>
      <c r="AB49" s="126">
        <v>2187.6134282781472</v>
      </c>
    </row>
    <row r="50" spans="4:28">
      <c r="D50" s="125" t="s">
        <v>601</v>
      </c>
      <c r="E50" s="126">
        <v>2434.3347885822272</v>
      </c>
      <c r="F50" s="126">
        <v>2737.7469150370266</v>
      </c>
      <c r="G50" s="126">
        <v>2871.8203811572203</v>
      </c>
      <c r="H50" s="126">
        <v>2980.2843088050172</v>
      </c>
      <c r="I50" s="126">
        <v>3181.143434078715</v>
      </c>
      <c r="J50" s="126">
        <v>3361.9166468250428</v>
      </c>
      <c r="K50" s="126">
        <v>3522.603947044001</v>
      </c>
      <c r="L50" s="126">
        <v>3663.2053347355895</v>
      </c>
      <c r="M50" s="126">
        <v>3786.2315489657299</v>
      </c>
      <c r="N50" s="126">
        <v>3899.2148069321847</v>
      </c>
      <c r="R50" s="125" t="s">
        <v>602</v>
      </c>
      <c r="S50" s="127">
        <v>762.71651728403538</v>
      </c>
      <c r="T50" s="126">
        <v>857.78045075644286</v>
      </c>
      <c r="U50" s="126">
        <v>899.78783923029766</v>
      </c>
      <c r="V50" s="126">
        <v>933.77134451251743</v>
      </c>
      <c r="W50" s="126">
        <v>996.70376170181305</v>
      </c>
      <c r="X50" s="126">
        <v>1053.3429371721791</v>
      </c>
      <c r="Y50" s="126">
        <v>1103.6888709236157</v>
      </c>
      <c r="Z50" s="126">
        <v>1147.7415629561226</v>
      </c>
      <c r="AA50" s="126">
        <v>1186.2876684845662</v>
      </c>
      <c r="AB50" s="126">
        <v>1221.6871531535451</v>
      </c>
    </row>
    <row r="51" spans="4:28">
      <c r="D51" s="125" t="s">
        <v>602</v>
      </c>
      <c r="E51" s="126">
        <v>3175.1365195422768</v>
      </c>
      <c r="F51" s="126">
        <v>3570.8811507643813</v>
      </c>
      <c r="G51" s="126">
        <v>3745.7550261970091</v>
      </c>
      <c r="H51" s="126">
        <v>3887.2260265469999</v>
      </c>
      <c r="I51" s="126">
        <v>4149.2093605284645</v>
      </c>
      <c r="J51" s="126">
        <v>4384.9943611117824</v>
      </c>
      <c r="K51" s="126">
        <v>4594.5810282969533</v>
      </c>
      <c r="L51" s="126">
        <v>4777.9693620839789</v>
      </c>
      <c r="M51" s="126">
        <v>4938.434154147626</v>
      </c>
      <c r="N51" s="126">
        <v>5085.7997795122001</v>
      </c>
      <c r="R51" s="125" t="s">
        <v>647</v>
      </c>
      <c r="S51" s="127">
        <v>134.040414243323</v>
      </c>
      <c r="T51" s="126">
        <v>150.74702637703655</v>
      </c>
      <c r="U51" s="126">
        <v>158.12943861633886</v>
      </c>
      <c r="V51" s="126">
        <v>164.1017271694823</v>
      </c>
      <c r="W51" s="126">
        <v>175.1615207864146</v>
      </c>
      <c r="X51" s="126">
        <v>185.11533504165368</v>
      </c>
      <c r="Y51" s="126">
        <v>193.96316993519952</v>
      </c>
      <c r="Z51" s="126">
        <v>201.70502546705214</v>
      </c>
      <c r="AA51" s="126">
        <v>208.47914905742317</v>
      </c>
      <c r="AB51" s="126">
        <v>214.70028296694761</v>
      </c>
    </row>
    <row r="52" spans="4:28">
      <c r="D52" s="125" t="s">
        <v>647</v>
      </c>
      <c r="E52" s="126">
        <v>386.1280880008872</v>
      </c>
      <c r="F52" s="126">
        <v>434.2545596816816</v>
      </c>
      <c r="G52" s="126">
        <v>455.52095712522839</v>
      </c>
      <c r="H52" s="126">
        <v>472.72523370877184</v>
      </c>
      <c r="I52" s="126">
        <v>504.58500515977818</v>
      </c>
      <c r="J52" s="126">
        <v>533.25879946568386</v>
      </c>
      <c r="K52" s="126">
        <v>558.74661662648896</v>
      </c>
      <c r="L52" s="126">
        <v>581.0484566421934</v>
      </c>
      <c r="M52" s="126">
        <v>600.5625666559348</v>
      </c>
      <c r="N52" s="126">
        <v>618.48368809712588</v>
      </c>
      <c r="R52" s="125" t="s">
        <v>407</v>
      </c>
      <c r="S52" s="127">
        <v>395.40721276588584</v>
      </c>
      <c r="T52" s="126">
        <v>444.69022174376556</v>
      </c>
      <c r="U52" s="126">
        <v>466.46767642793515</v>
      </c>
      <c r="V52" s="126">
        <v>484.08539257692632</v>
      </c>
      <c r="W52" s="126">
        <v>516.71079285283588</v>
      </c>
      <c r="X52" s="126">
        <v>546.07365310115438</v>
      </c>
      <c r="Y52" s="126">
        <v>572.17397332188204</v>
      </c>
      <c r="Z52" s="126">
        <v>595.01175351501877</v>
      </c>
      <c r="AA52" s="126">
        <v>614.99481118401332</v>
      </c>
      <c r="AB52" s="126">
        <v>633.34659883921245</v>
      </c>
    </row>
    <row r="53" spans="4:28">
      <c r="D53" s="125" t="s">
        <v>407</v>
      </c>
      <c r="E53" s="126">
        <v>1125.3897594105981</v>
      </c>
      <c r="F53" s="126">
        <v>1265.6567849630248</v>
      </c>
      <c r="G53" s="126">
        <v>1327.6387713718154</v>
      </c>
      <c r="H53" s="126">
        <v>1377.7815019497134</v>
      </c>
      <c r="I53" s="126">
        <v>1470.6384104273018</v>
      </c>
      <c r="J53" s="126">
        <v>1554.2096280571316</v>
      </c>
      <c r="K53" s="126">
        <v>1628.4951548392025</v>
      </c>
      <c r="L53" s="126">
        <v>1693.4949907735147</v>
      </c>
      <c r="M53" s="126">
        <v>1750.3698472160379</v>
      </c>
      <c r="N53" s="126">
        <v>1802.6018582346815</v>
      </c>
      <c r="R53" s="125" t="s">
        <v>648</v>
      </c>
      <c r="S53" s="127">
        <v>11.493818622528474</v>
      </c>
      <c r="T53" s="126">
        <v>12.926392303726288</v>
      </c>
      <c r="U53" s="126">
        <v>13.55942606264353</v>
      </c>
      <c r="V53" s="126">
        <v>14.071543260868717</v>
      </c>
      <c r="W53" s="126">
        <v>15.019908442767207</v>
      </c>
      <c r="X53" s="126">
        <v>15.873437106475848</v>
      </c>
      <c r="Y53" s="126">
        <v>16.632129251994641</v>
      </c>
      <c r="Z53" s="126">
        <v>17.295984879323584</v>
      </c>
      <c r="AA53" s="126">
        <v>17.87685855323641</v>
      </c>
      <c r="AB53" s="126">
        <v>18.410313968054311</v>
      </c>
    </row>
    <row r="54" spans="4:28">
      <c r="D54" s="125" t="s">
        <v>648</v>
      </c>
      <c r="E54" s="126">
        <v>32.713176079504116</v>
      </c>
      <c r="F54" s="126">
        <v>36.790501172144047</v>
      </c>
      <c r="G54" s="126">
        <v>38.59221263983158</v>
      </c>
      <c r="H54" s="126">
        <v>40.049776973241727</v>
      </c>
      <c r="I54" s="126">
        <v>42.748970183260504</v>
      </c>
      <c r="J54" s="126">
        <v>45.178244072277408</v>
      </c>
      <c r="K54" s="126">
        <v>47.337598640292434</v>
      </c>
      <c r="L54" s="126">
        <v>49.227033887305581</v>
      </c>
      <c r="M54" s="126">
        <v>50.880289728442087</v>
      </c>
      <c r="N54" s="126">
        <v>52.398585909077653</v>
      </c>
      <c r="R54" s="125" t="s">
        <v>603</v>
      </c>
      <c r="S54" s="127">
        <v>81.584869205114913</v>
      </c>
      <c r="T54" s="126">
        <v>91.753494641584737</v>
      </c>
      <c r="U54" s="126">
        <v>96.246864349234102</v>
      </c>
      <c r="V54" s="126">
        <v>99.881949955422343</v>
      </c>
      <c r="W54" s="126">
        <v>106.61358996688205</v>
      </c>
      <c r="X54" s="126">
        <v>112.67206597719579</v>
      </c>
      <c r="Y54" s="126">
        <v>118.05737798636355</v>
      </c>
      <c r="Z54" s="126">
        <v>122.76952599438535</v>
      </c>
      <c r="AA54" s="126">
        <v>126.89265550140443</v>
      </c>
      <c r="AB54" s="126">
        <v>130.6792030078505</v>
      </c>
    </row>
    <row r="55" spans="4:28">
      <c r="D55" s="125" t="s">
        <v>603</v>
      </c>
      <c r="E55" s="126">
        <v>232.20308927609628</v>
      </c>
      <c r="F55" s="126">
        <v>261.14456167220271</v>
      </c>
      <c r="G55" s="126">
        <v>273.93338314782011</v>
      </c>
      <c r="H55" s="126">
        <v>284.27939602697126</v>
      </c>
      <c r="I55" s="126">
        <v>303.43867913651042</v>
      </c>
      <c r="J55" s="126">
        <v>320.68203393509566</v>
      </c>
      <c r="K55" s="126">
        <v>336.00946042272699</v>
      </c>
      <c r="L55" s="126">
        <v>349.4209585994044</v>
      </c>
      <c r="M55" s="126">
        <v>361.15601950399719</v>
      </c>
      <c r="N55" s="126">
        <v>371.93311625311298</v>
      </c>
      <c r="R55" s="125" t="s">
        <v>649</v>
      </c>
      <c r="S55" s="127">
        <v>37.201262916155159</v>
      </c>
      <c r="T55" s="126">
        <v>41.837976954477114</v>
      </c>
      <c r="U55" s="126">
        <v>43.886874372618351</v>
      </c>
      <c r="V55" s="126">
        <v>45.544409362575315</v>
      </c>
      <c r="W55" s="126">
        <v>48.61391860323635</v>
      </c>
      <c r="X55" s="126">
        <v>51.376476919831283</v>
      </c>
      <c r="Y55" s="126">
        <v>53.832084312360116</v>
      </c>
      <c r="Z55" s="126">
        <v>55.980740780822842</v>
      </c>
      <c r="AA55" s="126">
        <v>57.860815190727727</v>
      </c>
      <c r="AB55" s="126">
        <v>59.587414138599563</v>
      </c>
    </row>
    <row r="56" spans="4:28">
      <c r="D56" s="125" t="s">
        <v>649</v>
      </c>
      <c r="E56" s="126">
        <v>105.88051753059545</v>
      </c>
      <c r="F56" s="126">
        <v>119.07731902428102</v>
      </c>
      <c r="G56" s="126">
        <v>124.9087962912984</v>
      </c>
      <c r="H56" s="126">
        <v>129.626395878099</v>
      </c>
      <c r="I56" s="126">
        <v>138.36269140921118</v>
      </c>
      <c r="J56" s="126">
        <v>146.22535738721214</v>
      </c>
      <c r="K56" s="126">
        <v>153.21439381210189</v>
      </c>
      <c r="L56" s="126">
        <v>159.32980068388042</v>
      </c>
      <c r="M56" s="126">
        <v>164.68078169668664</v>
      </c>
      <c r="N56" s="126">
        <v>169.59494793293723</v>
      </c>
      <c r="R56" s="125" t="s">
        <v>650</v>
      </c>
      <c r="S56" s="127">
        <v>12.355041626024576</v>
      </c>
      <c r="T56" s="126">
        <v>13.894956953107805</v>
      </c>
      <c r="U56" s="126">
        <v>14.575423445485844</v>
      </c>
      <c r="V56" s="126">
        <v>15.125913192128754</v>
      </c>
      <c r="W56" s="126">
        <v>16.14533864887488</v>
      </c>
      <c r="X56" s="126">
        <v>17.062821559946393</v>
      </c>
      <c r="Y56" s="126">
        <v>17.878361925343295</v>
      </c>
      <c r="Z56" s="126">
        <v>18.591959745065584</v>
      </c>
      <c r="AA56" s="126">
        <v>19.216357837322587</v>
      </c>
      <c r="AB56" s="126">
        <v>19.789784656742281</v>
      </c>
    </row>
    <row r="57" spans="4:28">
      <c r="D57" s="125" t="s">
        <v>650</v>
      </c>
      <c r="E57" s="126">
        <v>35.164349243300713</v>
      </c>
      <c r="F57" s="126">
        <v>39.547185174229902</v>
      </c>
      <c r="G57" s="126">
        <v>41.483897498690474</v>
      </c>
      <c r="H57" s="126">
        <v>43.050676008366445</v>
      </c>
      <c r="I57" s="126">
        <v>45.952117692951575</v>
      </c>
      <c r="J57" s="126">
        <v>48.563415209078187</v>
      </c>
      <c r="K57" s="126">
        <v>50.884568556746288</v>
      </c>
      <c r="L57" s="126">
        <v>52.915577735955878</v>
      </c>
      <c r="M57" s="126">
        <v>54.692710767764275</v>
      </c>
      <c r="N57" s="126">
        <v>56.32477171534341</v>
      </c>
      <c r="R57" s="125" t="s">
        <v>600</v>
      </c>
      <c r="S57" s="127">
        <v>35.489268658362398</v>
      </c>
      <c r="T57" s="126">
        <v>39.912602096500827</v>
      </c>
      <c r="U57" s="126">
        <v>41.867209688445307</v>
      </c>
      <c r="V57" s="126">
        <v>43.448465268445347</v>
      </c>
      <c r="W57" s="126">
        <v>46.376716342519472</v>
      </c>
      <c r="X57" s="126">
        <v>49.012142309186189</v>
      </c>
      <c r="Y57" s="126">
        <v>51.354743168445495</v>
      </c>
      <c r="Z57" s="126">
        <v>53.404518920297392</v>
      </c>
      <c r="AA57" s="126">
        <v>55.198072703167796</v>
      </c>
      <c r="AB57" s="126">
        <v>56.845213932334495</v>
      </c>
    </row>
    <row r="58" spans="4:28">
      <c r="D58" s="125" t="s">
        <v>600</v>
      </c>
      <c r="E58" s="126">
        <v>101.00791848918527</v>
      </c>
      <c r="F58" s="126">
        <v>113.59740596696386</v>
      </c>
      <c r="G58" s="126">
        <v>119.16051988249816</v>
      </c>
      <c r="H58" s="126">
        <v>123.66101653326749</v>
      </c>
      <c r="I58" s="126">
        <v>131.99526959024772</v>
      </c>
      <c r="J58" s="126">
        <v>139.49609734152989</v>
      </c>
      <c r="K58" s="126">
        <v>146.16349978711406</v>
      </c>
      <c r="L58" s="126">
        <v>151.99747692700024</v>
      </c>
      <c r="M58" s="126">
        <v>157.10220692440063</v>
      </c>
      <c r="N58" s="126">
        <v>161.79022426895199</v>
      </c>
      <c r="R58" s="125" t="s">
        <v>599</v>
      </c>
      <c r="S58" s="127">
        <v>143.63177397891482</v>
      </c>
      <c r="T58" s="126">
        <v>161.53383994528042</v>
      </c>
      <c r="U58" s="126">
        <v>169.44450608400032</v>
      </c>
      <c r="V58" s="126">
        <v>175.84414610633556</v>
      </c>
      <c r="W58" s="126">
        <v>187.6953313328822</v>
      </c>
      <c r="X58" s="126">
        <v>198.3613980367742</v>
      </c>
      <c r="Y58" s="126">
        <v>207.84234621801156</v>
      </c>
      <c r="Z58" s="126">
        <v>216.13817587659423</v>
      </c>
      <c r="AA58" s="126">
        <v>223.39702682785406</v>
      </c>
      <c r="AB58" s="126">
        <v>230.06331851778657</v>
      </c>
    </row>
    <row r="59" spans="4:28">
      <c r="D59" s="125" t="s">
        <v>599</v>
      </c>
      <c r="E59" s="126">
        <v>408.79812593998838</v>
      </c>
      <c r="F59" s="126">
        <v>459.75015984425971</v>
      </c>
      <c r="G59" s="126">
        <v>482.26513270061633</v>
      </c>
      <c r="H59" s="126">
        <v>500.47949276418581</v>
      </c>
      <c r="I59" s="126">
        <v>534.20978917820321</v>
      </c>
      <c r="J59" s="126">
        <v>564.56705595081894</v>
      </c>
      <c r="K59" s="126">
        <v>591.55129308203288</v>
      </c>
      <c r="L59" s="126">
        <v>615.16250057184516</v>
      </c>
      <c r="M59" s="126">
        <v>635.82230712543083</v>
      </c>
      <c r="N59" s="126">
        <v>654.79559885831566</v>
      </c>
      <c r="R59" s="125" t="s">
        <v>403</v>
      </c>
      <c r="S59" s="127">
        <v>11.390618879015053</v>
      </c>
      <c r="T59" s="126">
        <v>12.810329886690775</v>
      </c>
      <c r="U59" s="126">
        <v>13.437679814698459</v>
      </c>
      <c r="V59" s="126">
        <v>13.945198857581079</v>
      </c>
      <c r="W59" s="126">
        <v>14.885048936993339</v>
      </c>
      <c r="X59" s="126">
        <v>15.730914008464373</v>
      </c>
      <c r="Y59" s="126">
        <v>16.482794071994178</v>
      </c>
      <c r="Z59" s="126">
        <v>17.14068912758276</v>
      </c>
      <c r="AA59" s="126">
        <v>17.716347301222772</v>
      </c>
      <c r="AB59" s="126">
        <v>18.245012970892166</v>
      </c>
    </row>
    <row r="60" spans="4:28">
      <c r="D60" s="125" t="s">
        <v>403</v>
      </c>
      <c r="E60" s="126">
        <v>32.419453732581303</v>
      </c>
      <c r="F60" s="126">
        <v>36.460169677504517</v>
      </c>
      <c r="G60" s="126">
        <v>38.245704087987924</v>
      </c>
      <c r="H60" s="126">
        <v>39.690181363884612</v>
      </c>
      <c r="I60" s="126">
        <v>42.365139282211814</v>
      </c>
      <c r="J60" s="126">
        <v>44.772601408706286</v>
      </c>
      <c r="K60" s="126">
        <v>46.912567743368051</v>
      </c>
      <c r="L60" s="126">
        <v>48.785038286197093</v>
      </c>
      <c r="M60" s="126">
        <v>50.423450011172505</v>
      </c>
      <c r="N60" s="126">
        <v>51.928113840231553</v>
      </c>
      <c r="R60" s="125" t="s">
        <v>402</v>
      </c>
      <c r="S60" s="127">
        <v>2.8569354473781915E-3</v>
      </c>
      <c r="T60" s="126">
        <v>3.2130199363723934E-3</v>
      </c>
      <c r="U60" s="126">
        <v>3.3703685638940516E-3</v>
      </c>
      <c r="V60" s="126">
        <v>3.4976618355969662E-3</v>
      </c>
      <c r="W60" s="126">
        <v>3.7333901165282888E-3</v>
      </c>
      <c r="X60" s="126">
        <v>3.9455455693664793E-3</v>
      </c>
      <c r="Y60" s="126">
        <v>4.1341281941115384E-3</v>
      </c>
      <c r="Z60" s="126">
        <v>4.2991379907634641E-3</v>
      </c>
      <c r="AA60" s="126">
        <v>4.4435215628338999E-3</v>
      </c>
      <c r="AB60" s="126">
        <v>4.576118720857769E-3</v>
      </c>
    </row>
    <row r="61" spans="4:28">
      <c r="D61" s="125" t="s">
        <v>402</v>
      </c>
      <c r="E61" s="126">
        <v>8.1312778117687001E-3</v>
      </c>
      <c r="F61" s="126">
        <v>9.1447490496752749E-3</v>
      </c>
      <c r="G61" s="126">
        <v>9.5925874510830716E-3</v>
      </c>
      <c r="H61" s="126">
        <v>9.9548836859298297E-3</v>
      </c>
      <c r="I61" s="126">
        <v>1.0625802639349749E-2</v>
      </c>
      <c r="J61" s="126">
        <v>1.1229629697427674E-2</v>
      </c>
      <c r="K61" s="126">
        <v>1.176636486016361E-2</v>
      </c>
      <c r="L61" s="126">
        <v>1.2236008127557554E-2</v>
      </c>
      <c r="M61" s="126">
        <v>1.2646945986527255E-2</v>
      </c>
      <c r="N61" s="126">
        <v>1.3024337897825962E-2</v>
      </c>
    </row>
    <row r="62" spans="4:28">
      <c r="D62" s="125" t="s">
        <v>651</v>
      </c>
      <c r="E62" s="126">
        <v>20.52</v>
      </c>
      <c r="F62" s="126">
        <f>E62</f>
        <v>20.52</v>
      </c>
      <c r="G62" s="126">
        <f t="shared" ref="G62:N62" si="7">F62</f>
        <v>20.52</v>
      </c>
      <c r="H62" s="126">
        <f t="shared" si="7"/>
        <v>20.52</v>
      </c>
      <c r="I62" s="126">
        <f t="shared" si="7"/>
        <v>20.52</v>
      </c>
      <c r="J62" s="126">
        <f t="shared" si="7"/>
        <v>20.52</v>
      </c>
      <c r="K62" s="126">
        <f t="shared" si="7"/>
        <v>20.52</v>
      </c>
      <c r="L62" s="126">
        <f t="shared" si="7"/>
        <v>20.52</v>
      </c>
      <c r="M62" s="126">
        <f t="shared" si="7"/>
        <v>20.52</v>
      </c>
      <c r="N62" s="126">
        <f t="shared" si="7"/>
        <v>20.52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4.5"/>
  <cols>
    <col min="5" max="5" width="12.54296875" customWidth="1"/>
    <col min="7" max="7" width="17.269531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620</v>
      </c>
      <c r="I3" t="s">
        <v>1</v>
      </c>
      <c r="J3" t="s">
        <v>225</v>
      </c>
      <c r="K3" t="s">
        <v>226</v>
      </c>
    </row>
    <row r="4" spans="5:11">
      <c r="E4" t="s">
        <v>621</v>
      </c>
      <c r="F4" t="s">
        <v>618</v>
      </c>
      <c r="G4" t="s">
        <v>645</v>
      </c>
      <c r="H4" t="s">
        <v>619</v>
      </c>
      <c r="I4">
        <v>2020</v>
      </c>
      <c r="J4">
        <v>8.0812535184837664E-2</v>
      </c>
      <c r="K4">
        <v>8.0812535184837664E-2</v>
      </c>
    </row>
    <row r="5" spans="5:11">
      <c r="E5" t="s">
        <v>622</v>
      </c>
      <c r="F5" t="s">
        <v>618</v>
      </c>
      <c r="G5" t="s">
        <v>645</v>
      </c>
      <c r="H5" t="s">
        <v>619</v>
      </c>
      <c r="I5">
        <v>2020</v>
      </c>
      <c r="J5">
        <v>8.8159129292550181E-2</v>
      </c>
      <c r="K5">
        <v>8.8159129292550181E-2</v>
      </c>
    </row>
    <row r="6" spans="5:11">
      <c r="E6" t="s">
        <v>623</v>
      </c>
      <c r="F6" t="s">
        <v>618</v>
      </c>
      <c r="G6" t="s">
        <v>645</v>
      </c>
      <c r="H6" t="s">
        <v>619</v>
      </c>
      <c r="I6">
        <v>2020</v>
      </c>
      <c r="J6">
        <v>7.3465941077125148E-3</v>
      </c>
      <c r="K6">
        <v>7.3465941077125148E-3</v>
      </c>
    </row>
    <row r="7" spans="5:11">
      <c r="E7" t="s">
        <v>624</v>
      </c>
      <c r="F7" t="s">
        <v>618</v>
      </c>
      <c r="G7" t="s">
        <v>645</v>
      </c>
      <c r="H7" t="s">
        <v>619</v>
      </c>
      <c r="I7">
        <v>2020</v>
      </c>
      <c r="J7">
        <v>3.2201163445299302E-2</v>
      </c>
      <c r="K7">
        <v>3.2201163445299302E-2</v>
      </c>
    </row>
    <row r="8" spans="5:11">
      <c r="E8" t="s">
        <v>625</v>
      </c>
      <c r="F8" t="s">
        <v>618</v>
      </c>
      <c r="G8" t="s">
        <v>645</v>
      </c>
      <c r="H8" t="s">
        <v>619</v>
      </c>
      <c r="I8">
        <v>2020</v>
      </c>
      <c r="J8">
        <v>3.512854194032651E-2</v>
      </c>
      <c r="K8">
        <v>3.512854194032651E-2</v>
      </c>
    </row>
    <row r="9" spans="5:11">
      <c r="E9" t="s">
        <v>626</v>
      </c>
      <c r="F9" t="s">
        <v>618</v>
      </c>
      <c r="G9" t="s">
        <v>645</v>
      </c>
      <c r="H9" t="s">
        <v>619</v>
      </c>
      <c r="I9">
        <v>2020</v>
      </c>
      <c r="J9">
        <v>2.9273784950272089E-3</v>
      </c>
      <c r="K9">
        <v>2.9273784950272089E-3</v>
      </c>
    </row>
    <row r="10" spans="5:11">
      <c r="E10" t="s">
        <v>627</v>
      </c>
      <c r="F10" t="s">
        <v>618</v>
      </c>
      <c r="G10" t="s">
        <v>645</v>
      </c>
      <c r="H10" t="s">
        <v>619</v>
      </c>
      <c r="I10">
        <v>2020</v>
      </c>
      <c r="J10">
        <v>8.26083693000563E-2</v>
      </c>
      <c r="K10">
        <v>8.26083693000563E-2</v>
      </c>
    </row>
    <row r="11" spans="5:11">
      <c r="E11" t="s">
        <v>628</v>
      </c>
      <c r="F11" t="s">
        <v>618</v>
      </c>
      <c r="G11" t="s">
        <v>645</v>
      </c>
      <c r="H11" t="s">
        <v>619</v>
      </c>
      <c r="I11">
        <v>2020</v>
      </c>
      <c r="J11">
        <v>9.0118221054606873E-2</v>
      </c>
      <c r="K11">
        <v>9.0118221054606873E-2</v>
      </c>
    </row>
    <row r="12" spans="5:11">
      <c r="E12" t="s">
        <v>629</v>
      </c>
      <c r="F12" t="s">
        <v>618</v>
      </c>
      <c r="G12" t="s">
        <v>645</v>
      </c>
      <c r="H12" t="s">
        <v>619</v>
      </c>
      <c r="I12">
        <v>2020</v>
      </c>
      <c r="J12">
        <v>7.5098517545505727E-3</v>
      </c>
      <c r="K12">
        <v>7.5098517545505727E-3</v>
      </c>
    </row>
    <row r="13" spans="5:11">
      <c r="E13" t="s">
        <v>630</v>
      </c>
      <c r="F13" t="s">
        <v>618</v>
      </c>
      <c r="G13" t="s">
        <v>645</v>
      </c>
      <c r="H13" t="s">
        <v>619</v>
      </c>
      <c r="I13">
        <v>2020</v>
      </c>
      <c r="J13">
        <v>3.291674485519485E-2</v>
      </c>
      <c r="K13">
        <v>3.291674485519485E-2</v>
      </c>
    </row>
    <row r="14" spans="5:11">
      <c r="E14" t="s">
        <v>631</v>
      </c>
      <c r="F14" t="s">
        <v>618</v>
      </c>
      <c r="G14" t="s">
        <v>645</v>
      </c>
      <c r="H14" t="s">
        <v>619</v>
      </c>
      <c r="I14">
        <v>2020</v>
      </c>
      <c r="J14">
        <v>3.5909176205667109E-2</v>
      </c>
      <c r="K14">
        <v>3.5909176205667109E-2</v>
      </c>
    </row>
    <row r="15" spans="5:11">
      <c r="E15" t="s">
        <v>632</v>
      </c>
      <c r="F15" t="s">
        <v>618</v>
      </c>
      <c r="G15" t="s">
        <v>645</v>
      </c>
      <c r="H15" t="s">
        <v>619</v>
      </c>
      <c r="I15">
        <v>2020</v>
      </c>
      <c r="J15">
        <v>2.9924313504722591E-3</v>
      </c>
      <c r="K15">
        <v>2.9924313504722591E-3</v>
      </c>
    </row>
    <row r="16" spans="5:11">
      <c r="E16" t="s">
        <v>633</v>
      </c>
      <c r="F16" t="s">
        <v>618</v>
      </c>
      <c r="G16" t="s">
        <v>645</v>
      </c>
      <c r="H16" t="s">
        <v>619</v>
      </c>
      <c r="I16">
        <v>2020</v>
      </c>
      <c r="J16">
        <v>8.26083693000563E-2</v>
      </c>
      <c r="K16">
        <v>8.26083693000563E-2</v>
      </c>
    </row>
    <row r="17" spans="5:11">
      <c r="E17" t="s">
        <v>634</v>
      </c>
      <c r="F17" t="s">
        <v>618</v>
      </c>
      <c r="G17" t="s">
        <v>645</v>
      </c>
      <c r="H17" t="s">
        <v>619</v>
      </c>
      <c r="I17">
        <v>2020</v>
      </c>
      <c r="J17">
        <v>9.0118221054606873E-2</v>
      </c>
      <c r="K17">
        <v>9.0118221054606873E-2</v>
      </c>
    </row>
    <row r="18" spans="5:11">
      <c r="E18" t="s">
        <v>635</v>
      </c>
      <c r="F18" t="s">
        <v>618</v>
      </c>
      <c r="G18" t="s">
        <v>645</v>
      </c>
      <c r="H18" t="s">
        <v>619</v>
      </c>
      <c r="I18">
        <v>2020</v>
      </c>
      <c r="J18">
        <v>7.5098517545505727E-3</v>
      </c>
      <c r="K18">
        <v>7.5098517545505727E-3</v>
      </c>
    </row>
    <row r="19" spans="5:11">
      <c r="E19" t="s">
        <v>636</v>
      </c>
      <c r="F19" t="s">
        <v>618</v>
      </c>
      <c r="G19" t="s">
        <v>645</v>
      </c>
      <c r="H19" t="s">
        <v>619</v>
      </c>
      <c r="I19">
        <v>2020</v>
      </c>
      <c r="J19">
        <v>3.291674485519485E-2</v>
      </c>
      <c r="K19">
        <v>3.291674485519485E-2</v>
      </c>
    </row>
    <row r="20" spans="5:11">
      <c r="E20" t="s">
        <v>637</v>
      </c>
      <c r="F20" t="s">
        <v>618</v>
      </c>
      <c r="G20" t="s">
        <v>645</v>
      </c>
      <c r="H20" t="s">
        <v>619</v>
      </c>
      <c r="I20">
        <v>2020</v>
      </c>
      <c r="J20">
        <v>3.5909176205667109E-2</v>
      </c>
      <c r="K20">
        <v>3.5909176205667109E-2</v>
      </c>
    </row>
    <row r="21" spans="5:11">
      <c r="E21" t="s">
        <v>638</v>
      </c>
      <c r="F21" t="s">
        <v>618</v>
      </c>
      <c r="G21" t="s">
        <v>645</v>
      </c>
      <c r="H21" t="s">
        <v>619</v>
      </c>
      <c r="I21">
        <v>2020</v>
      </c>
      <c r="J21">
        <v>2.9924313504722591E-3</v>
      </c>
      <c r="K21">
        <v>2.9924313504722591E-3</v>
      </c>
    </row>
    <row r="22" spans="5:11">
      <c r="E22" t="s">
        <v>639</v>
      </c>
      <c r="F22" t="s">
        <v>618</v>
      </c>
      <c r="G22" t="s">
        <v>645</v>
      </c>
      <c r="H22" t="s">
        <v>619</v>
      </c>
      <c r="I22">
        <v>2020</v>
      </c>
      <c r="J22">
        <v>8.1710452242446982E-2</v>
      </c>
      <c r="K22">
        <v>8.1710452242446982E-2</v>
      </c>
    </row>
    <row r="23" spans="5:11">
      <c r="E23" t="s">
        <v>640</v>
      </c>
      <c r="F23" t="s">
        <v>618</v>
      </c>
      <c r="G23" t="s">
        <v>645</v>
      </c>
      <c r="H23" t="s">
        <v>619</v>
      </c>
      <c r="I23">
        <v>2020</v>
      </c>
      <c r="J23">
        <v>8.9138675173578527E-2</v>
      </c>
      <c r="K23">
        <v>8.9138675173578527E-2</v>
      </c>
    </row>
    <row r="24" spans="5:11">
      <c r="E24" t="s">
        <v>641</v>
      </c>
      <c r="F24" t="s">
        <v>618</v>
      </c>
      <c r="G24" t="s">
        <v>645</v>
      </c>
      <c r="H24" t="s">
        <v>619</v>
      </c>
      <c r="I24">
        <v>2020</v>
      </c>
      <c r="J24">
        <v>7.4282229311315433E-3</v>
      </c>
      <c r="K24">
        <v>7.4282229311315433E-3</v>
      </c>
    </row>
    <row r="25" spans="5:11">
      <c r="E25" t="s">
        <v>642</v>
      </c>
      <c r="F25" t="s">
        <v>618</v>
      </c>
      <c r="G25" t="s">
        <v>645</v>
      </c>
      <c r="H25" t="s">
        <v>619</v>
      </c>
      <c r="I25">
        <v>2020</v>
      </c>
      <c r="J25">
        <v>3.2558954150247073E-2</v>
      </c>
      <c r="K25">
        <v>3.2558954150247073E-2</v>
      </c>
    </row>
    <row r="26" spans="5:11">
      <c r="E26" t="s">
        <v>643</v>
      </c>
      <c r="F26" t="s">
        <v>618</v>
      </c>
      <c r="G26" t="s">
        <v>645</v>
      </c>
      <c r="H26" t="s">
        <v>619</v>
      </c>
      <c r="I26">
        <v>2020</v>
      </c>
      <c r="J26">
        <v>3.551885907299681E-2</v>
      </c>
      <c r="K26">
        <v>3.551885907299681E-2</v>
      </c>
    </row>
    <row r="27" spans="5:11">
      <c r="E27" t="s">
        <v>644</v>
      </c>
      <c r="F27" t="s">
        <v>618</v>
      </c>
      <c r="G27" t="s">
        <v>645</v>
      </c>
      <c r="H27" t="s">
        <v>619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M12" sqref="M12"/>
    </sheetView>
  </sheetViews>
  <sheetFormatPr defaultRowHeight="14.5"/>
  <cols>
    <col min="1" max="1" width="9.1796875" customWidth="1"/>
    <col min="2" max="2" width="10.1796875" customWidth="1"/>
    <col min="3" max="3" width="8.81640625" customWidth="1"/>
    <col min="4" max="4" width="14.26953125" customWidth="1"/>
    <col min="5" max="6" width="8.453125" customWidth="1"/>
    <col min="7" max="7" width="7.54296875" bestFit="1" customWidth="1"/>
    <col min="8" max="8" width="8.54296875" bestFit="1" customWidth="1"/>
    <col min="9" max="9" width="8.7265625" bestFit="1" customWidth="1"/>
    <col min="10" max="11" width="8.453125" bestFit="1" customWidth="1"/>
    <col min="21" max="21" width="10.1796875" bestFit="1" customWidth="1"/>
  </cols>
  <sheetData>
    <row r="1" spans="1:24">
      <c r="A1" t="s">
        <v>10</v>
      </c>
    </row>
    <row r="3" spans="1:24">
      <c r="B3" s="1" t="s">
        <v>373</v>
      </c>
      <c r="D3" s="97" t="s">
        <v>374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219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" thickBot="1">
      <c r="D5" t="s">
        <v>157</v>
      </c>
      <c r="E5" t="s">
        <v>319</v>
      </c>
      <c r="F5" s="92" t="s">
        <v>318</v>
      </c>
      <c r="H5" s="4">
        <v>2015</v>
      </c>
      <c r="I5" s="23">
        <v>1</v>
      </c>
      <c r="Q5" t="s">
        <v>259</v>
      </c>
      <c r="R5" t="s">
        <v>375</v>
      </c>
      <c r="S5" t="s">
        <v>220</v>
      </c>
      <c r="V5" s="64">
        <v>2.5000000000000001E-2</v>
      </c>
      <c r="X5" t="s">
        <v>260</v>
      </c>
    </row>
    <row r="6" spans="1:24" ht="15" thickBot="1">
      <c r="D6" t="s">
        <v>157</v>
      </c>
      <c r="E6" t="s">
        <v>319</v>
      </c>
      <c r="F6" s="92" t="s">
        <v>318</v>
      </c>
      <c r="H6" s="4">
        <v>2018</v>
      </c>
      <c r="I6" s="23">
        <v>1</v>
      </c>
      <c r="O6" t="s">
        <v>327</v>
      </c>
      <c r="Q6" t="s">
        <v>259</v>
      </c>
      <c r="R6" t="s">
        <v>293</v>
      </c>
      <c r="S6" t="s">
        <v>294</v>
      </c>
      <c r="U6">
        <v>2016</v>
      </c>
      <c r="V6" s="65">
        <v>0.2</v>
      </c>
    </row>
    <row r="7" spans="1:24" ht="15" thickBot="1">
      <c r="D7" t="s">
        <v>157</v>
      </c>
      <c r="E7" t="s">
        <v>319</v>
      </c>
      <c r="F7" s="92" t="s">
        <v>318</v>
      </c>
      <c r="H7" s="4">
        <v>2020</v>
      </c>
      <c r="I7" s="23">
        <f>+I6*(1+Summary!$E$80)^(Costs_techs!H7-Costs_techs!H6)</f>
        <v>1.0609</v>
      </c>
      <c r="O7" t="s">
        <v>327</v>
      </c>
      <c r="Q7" t="s">
        <v>259</v>
      </c>
      <c r="R7" t="s">
        <v>293</v>
      </c>
      <c r="S7" t="s">
        <v>294</v>
      </c>
      <c r="U7">
        <v>2040</v>
      </c>
      <c r="V7" s="65">
        <v>0.05</v>
      </c>
    </row>
    <row r="8" spans="1:24" ht="15" thickBot="1">
      <c r="D8" t="s">
        <v>157</v>
      </c>
      <c r="E8" t="s">
        <v>319</v>
      </c>
      <c r="F8" s="92" t="s">
        <v>318</v>
      </c>
      <c r="H8" s="4">
        <v>2025</v>
      </c>
      <c r="I8" s="23">
        <f>+I7*(1+Summary!$E$80)^(Costs_techs!H8-Costs_techs!H7)</f>
        <v>1.2298738654248698</v>
      </c>
      <c r="O8" t="s">
        <v>327</v>
      </c>
      <c r="Q8" t="s">
        <v>259</v>
      </c>
      <c r="R8" t="s">
        <v>293</v>
      </c>
      <c r="S8" t="s">
        <v>294</v>
      </c>
      <c r="U8">
        <v>0</v>
      </c>
      <c r="V8">
        <v>5</v>
      </c>
    </row>
    <row r="9" spans="1:24" ht="15" thickBot="1">
      <c r="D9" t="s">
        <v>157</v>
      </c>
      <c r="E9" t="s">
        <v>319</v>
      </c>
      <c r="F9" s="92" t="s">
        <v>318</v>
      </c>
      <c r="H9" s="4">
        <v>2030</v>
      </c>
      <c r="I9" s="23">
        <f>+I8*(1+Summary!$E$80)^(Costs_techs!H9-Costs_techs!H8)</f>
        <v>1.4257608868461784</v>
      </c>
      <c r="Q9" t="s">
        <v>295</v>
      </c>
      <c r="R9" t="s">
        <v>293</v>
      </c>
      <c r="S9" t="s">
        <v>294</v>
      </c>
      <c r="U9">
        <v>2040</v>
      </c>
      <c r="V9">
        <v>5</v>
      </c>
    </row>
    <row r="10" spans="1:24" ht="15" thickBot="1">
      <c r="D10" t="s">
        <v>157</v>
      </c>
      <c r="E10" t="s">
        <v>319</v>
      </c>
      <c r="F10" s="92" t="s">
        <v>318</v>
      </c>
      <c r="H10" s="4">
        <v>2035</v>
      </c>
      <c r="I10" s="23">
        <f>+I9*(1+Summary!$E$80)^(Costs_techs!H10-Costs_techs!H9)</f>
        <v>1.6528476322717502</v>
      </c>
      <c r="Q10" t="s">
        <v>295</v>
      </c>
      <c r="R10" t="s">
        <v>293</v>
      </c>
      <c r="S10" t="s">
        <v>294</v>
      </c>
      <c r="U10">
        <v>2050</v>
      </c>
      <c r="V10">
        <v>5</v>
      </c>
    </row>
    <row r="11" spans="1:24" ht="15" thickBot="1">
      <c r="D11" t="s">
        <v>157</v>
      </c>
      <c r="E11" t="s">
        <v>319</v>
      </c>
      <c r="F11" s="92" t="s">
        <v>318</v>
      </c>
      <c r="H11" s="4">
        <v>2040</v>
      </c>
      <c r="I11" s="23">
        <f>+I10*(1+Summary!$E$80)^(Costs_techs!H11-Costs_techs!H10)</f>
        <v>1.9161034088607798</v>
      </c>
    </row>
    <row r="12" spans="1:24" ht="15" thickBot="1">
      <c r="D12" t="s">
        <v>157</v>
      </c>
      <c r="E12" t="s">
        <v>319</v>
      </c>
      <c r="F12" s="92" t="s">
        <v>318</v>
      </c>
      <c r="H12" s="4">
        <v>2045</v>
      </c>
      <c r="I12" s="23">
        <f>+I11*(1+Summary!$E$80)^(Costs_techs!H12-Costs_techs!H11)</f>
        <v>2.2212890055701546</v>
      </c>
    </row>
    <row r="13" spans="1:24" ht="15" thickBot="1">
      <c r="D13" t="s">
        <v>157</v>
      </c>
      <c r="E13" t="s">
        <v>319</v>
      </c>
      <c r="F13" s="92" t="s">
        <v>318</v>
      </c>
      <c r="H13" s="4">
        <v>2050</v>
      </c>
      <c r="I13" s="23">
        <f>+I12*(1+Summary!$E$80)^(Costs_techs!H13-Costs_techs!H12)</f>
        <v>2.5750827556851084</v>
      </c>
    </row>
    <row r="14" spans="1:24" ht="15" thickBot="1">
      <c r="D14" t="s">
        <v>157</v>
      </c>
      <c r="E14" t="s">
        <v>319</v>
      </c>
      <c r="F14" s="92" t="s">
        <v>318</v>
      </c>
      <c r="H14" s="4">
        <v>2055</v>
      </c>
      <c r="I14" s="23">
        <f>+I13*(1+Summary!$E$80)^(Costs_techs!H14-Costs_techs!H13)</f>
        <v>2.9852266778427468</v>
      </c>
    </row>
    <row r="15" spans="1:24" ht="15" thickBot="1">
      <c r="D15" t="s">
        <v>157</v>
      </c>
      <c r="E15" t="s">
        <v>319</v>
      </c>
      <c r="F15" s="92" t="s">
        <v>318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205</v>
      </c>
      <c r="Y19" t="s">
        <v>206</v>
      </c>
    </row>
    <row r="20" spans="2:26" ht="15" thickBot="1">
      <c r="D20" t="s">
        <v>266</v>
      </c>
      <c r="F20" t="s">
        <v>265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205</v>
      </c>
      <c r="R20" t="s">
        <v>207</v>
      </c>
      <c r="S20" t="s">
        <v>208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" thickBot="1">
      <c r="D21" t="s">
        <v>266</v>
      </c>
      <c r="F21" t="s">
        <v>265</v>
      </c>
      <c r="H21" s="4">
        <v>2025</v>
      </c>
      <c r="I21">
        <f t="shared" ref="I21:I29" si="0">+L21/$M$20</f>
        <v>0.06</v>
      </c>
      <c r="L21">
        <v>60</v>
      </c>
      <c r="Q21" t="s">
        <v>205</v>
      </c>
      <c r="R21" t="s">
        <v>207</v>
      </c>
      <c r="S21" t="s">
        <v>208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" thickBot="1">
      <c r="D22" t="s">
        <v>266</v>
      </c>
      <c r="F22" t="s">
        <v>265</v>
      </c>
      <c r="H22" s="4">
        <v>2030</v>
      </c>
      <c r="I22">
        <f t="shared" si="0"/>
        <v>0.105</v>
      </c>
      <c r="L22">
        <f>S41</f>
        <v>105</v>
      </c>
      <c r="Q22" t="s">
        <v>205</v>
      </c>
      <c r="R22" t="s">
        <v>207</v>
      </c>
      <c r="S22" t="s">
        <v>208</v>
      </c>
      <c r="U22" s="4">
        <v>2030</v>
      </c>
      <c r="V22">
        <f t="shared" si="1"/>
        <v>4.3499999999999996</v>
      </c>
      <c r="X22">
        <v>4.3499999999999996</v>
      </c>
    </row>
    <row r="23" spans="2:26" ht="15" thickBot="1">
      <c r="D23" t="s">
        <v>266</v>
      </c>
      <c r="F23" t="s">
        <v>265</v>
      </c>
      <c r="H23" s="4">
        <v>2035</v>
      </c>
      <c r="I23">
        <f t="shared" si="0"/>
        <v>0.12</v>
      </c>
      <c r="L23">
        <v>120</v>
      </c>
      <c r="Q23" t="s">
        <v>205</v>
      </c>
      <c r="R23" t="s">
        <v>207</v>
      </c>
      <c r="S23" t="s">
        <v>208</v>
      </c>
      <c r="U23" s="4">
        <v>2035</v>
      </c>
      <c r="V23">
        <f t="shared" si="1"/>
        <v>4.4800000000000004</v>
      </c>
      <c r="X23">
        <v>4.4800000000000004</v>
      </c>
    </row>
    <row r="24" spans="2:26" ht="15" thickBot="1">
      <c r="D24" t="s">
        <v>266</v>
      </c>
      <c r="F24" t="s">
        <v>265</v>
      </c>
      <c r="H24" s="4">
        <v>2040</v>
      </c>
      <c r="I24">
        <f t="shared" si="0"/>
        <v>0.14000000000000001</v>
      </c>
      <c r="L24">
        <v>140</v>
      </c>
      <c r="Q24" t="s">
        <v>205</v>
      </c>
      <c r="R24" t="s">
        <v>207</v>
      </c>
      <c r="S24" t="s">
        <v>208</v>
      </c>
      <c r="U24" s="4">
        <v>2040</v>
      </c>
      <c r="V24">
        <f>+X24</f>
        <v>4.6100000000000003</v>
      </c>
      <c r="X24">
        <v>4.6100000000000003</v>
      </c>
    </row>
    <row r="25" spans="2:26" ht="15" thickBot="1">
      <c r="D25" t="s">
        <v>266</v>
      </c>
      <c r="F25" t="s">
        <v>265</v>
      </c>
      <c r="H25" s="4">
        <v>2045</v>
      </c>
      <c r="I25">
        <f t="shared" si="0"/>
        <v>0.155</v>
      </c>
      <c r="L25">
        <v>155</v>
      </c>
      <c r="Q25" t="s">
        <v>205</v>
      </c>
      <c r="R25" t="s">
        <v>207</v>
      </c>
      <c r="S25" t="s">
        <v>208</v>
      </c>
      <c r="U25" s="4">
        <v>2045</v>
      </c>
      <c r="V25">
        <f t="shared" ref="V25:V28" si="2">+IF(X25-$Y$20*I25&gt;0,X25-$Y$20*I25,0)</f>
        <v>0</v>
      </c>
    </row>
    <row r="26" spans="2:26" ht="15" thickBot="1">
      <c r="D26" t="s">
        <v>266</v>
      </c>
      <c r="F26" t="s">
        <v>265</v>
      </c>
      <c r="H26" s="4">
        <v>2050</v>
      </c>
      <c r="I26">
        <f t="shared" si="0"/>
        <v>0.17</v>
      </c>
      <c r="L26">
        <v>170</v>
      </c>
      <c r="Q26" t="s">
        <v>205</v>
      </c>
      <c r="R26" t="s">
        <v>207</v>
      </c>
      <c r="S26" t="s">
        <v>208</v>
      </c>
      <c r="U26" s="4">
        <v>2050</v>
      </c>
      <c r="V26">
        <f t="shared" si="2"/>
        <v>0</v>
      </c>
      <c r="X26">
        <v>4.74</v>
      </c>
    </row>
    <row r="27" spans="2:26" ht="15" thickBot="1">
      <c r="D27" t="s">
        <v>266</v>
      </c>
      <c r="F27" t="s">
        <v>265</v>
      </c>
      <c r="H27" s="4">
        <v>2055</v>
      </c>
      <c r="I27">
        <f t="shared" si="0"/>
        <v>0.185</v>
      </c>
      <c r="L27">
        <v>185</v>
      </c>
      <c r="Q27" t="s">
        <v>205</v>
      </c>
      <c r="R27" t="s">
        <v>207</v>
      </c>
      <c r="S27" t="s">
        <v>208</v>
      </c>
      <c r="U27" s="4">
        <v>2055</v>
      </c>
      <c r="V27">
        <f t="shared" si="2"/>
        <v>0</v>
      </c>
    </row>
    <row r="28" spans="2:26" ht="15" thickBot="1">
      <c r="D28" t="s">
        <v>266</v>
      </c>
      <c r="F28" t="s">
        <v>265</v>
      </c>
      <c r="H28" s="4">
        <v>2060</v>
      </c>
      <c r="I28">
        <f t="shared" si="0"/>
        <v>0.20499999999999999</v>
      </c>
      <c r="L28">
        <v>205</v>
      </c>
      <c r="Q28" t="s">
        <v>205</v>
      </c>
      <c r="R28" t="s">
        <v>207</v>
      </c>
      <c r="S28" t="s">
        <v>208</v>
      </c>
      <c r="U28" s="4">
        <v>2060</v>
      </c>
      <c r="V28">
        <f t="shared" si="2"/>
        <v>0</v>
      </c>
      <c r="X28">
        <v>4.74</v>
      </c>
    </row>
    <row r="29" spans="2:26">
      <c r="D29" t="s">
        <v>266</v>
      </c>
      <c r="F29" t="s">
        <v>265</v>
      </c>
      <c r="H29" s="24">
        <v>0</v>
      </c>
      <c r="I29">
        <f t="shared" si="0"/>
        <v>0</v>
      </c>
      <c r="Q29" t="s">
        <v>205</v>
      </c>
      <c r="R29" t="s">
        <v>207</v>
      </c>
      <c r="S29" t="s">
        <v>208</v>
      </c>
      <c r="U29" s="24">
        <v>0</v>
      </c>
      <c r="V29">
        <v>5</v>
      </c>
    </row>
    <row r="32" spans="2:26">
      <c r="S32" t="s">
        <v>205</v>
      </c>
      <c r="T32" t="s">
        <v>608</v>
      </c>
      <c r="U32" t="s">
        <v>209</v>
      </c>
      <c r="V32" t="s">
        <v>210</v>
      </c>
      <c r="W32" t="s">
        <v>211</v>
      </c>
      <c r="X32" t="s">
        <v>212</v>
      </c>
      <c r="Y32" t="s">
        <v>213</v>
      </c>
      <c r="Z32" t="s">
        <v>214</v>
      </c>
    </row>
    <row r="33" spans="15:26">
      <c r="O33" t="s">
        <v>208</v>
      </c>
      <c r="P33" t="s">
        <v>207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215</v>
      </c>
      <c r="P34" t="s">
        <v>216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612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342</v>
      </c>
      <c r="Q40">
        <v>40</v>
      </c>
      <c r="R40" t="s">
        <v>613</v>
      </c>
      <c r="S40">
        <v>50</v>
      </c>
      <c r="T40" t="s">
        <v>614</v>
      </c>
      <c r="U40">
        <v>70</v>
      </c>
      <c r="V40">
        <v>95</v>
      </c>
      <c r="W40">
        <v>130</v>
      </c>
    </row>
    <row r="41" spans="15:26">
      <c r="P41" t="s">
        <v>356</v>
      </c>
      <c r="Q41">
        <v>40</v>
      </c>
      <c r="R41" t="s">
        <v>615</v>
      </c>
      <c r="S41">
        <v>105</v>
      </c>
      <c r="T41" t="s">
        <v>616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4.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302</v>
      </c>
      <c r="D5" t="s">
        <v>224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227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303</v>
      </c>
      <c r="C7" t="s">
        <v>304</v>
      </c>
      <c r="D7" t="s">
        <v>305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306</v>
      </c>
      <c r="D8" t="s">
        <v>307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308</v>
      </c>
      <c r="D9" t="s">
        <v>309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310</v>
      </c>
      <c r="D10" t="s">
        <v>311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312</v>
      </c>
      <c r="C13" t="s">
        <v>304</v>
      </c>
      <c r="D13" t="s">
        <v>305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306</v>
      </c>
      <c r="D14" t="s">
        <v>307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308</v>
      </c>
      <c r="D15" t="s">
        <v>309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310</v>
      </c>
      <c r="D16" t="s">
        <v>311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" thickBot="1">
      <c r="E22" t="s">
        <v>205</v>
      </c>
      <c r="F22" t="s">
        <v>313</v>
      </c>
      <c r="G22" t="s">
        <v>314</v>
      </c>
      <c r="I22" s="4">
        <v>2020</v>
      </c>
      <c r="J22" s="23">
        <v>5.27</v>
      </c>
    </row>
    <row r="23" spans="3:25" ht="15" thickBot="1">
      <c r="E23" t="s">
        <v>205</v>
      </c>
      <c r="F23" t="s">
        <v>313</v>
      </c>
      <c r="G23" t="s">
        <v>314</v>
      </c>
      <c r="I23" s="4">
        <v>2025</v>
      </c>
      <c r="J23" s="23">
        <v>5.4</v>
      </c>
    </row>
    <row r="24" spans="3:25" ht="15" thickBot="1">
      <c r="E24" t="s">
        <v>205</v>
      </c>
      <c r="F24" t="s">
        <v>313</v>
      </c>
      <c r="G24" t="s">
        <v>314</v>
      </c>
      <c r="I24" s="4">
        <v>2030</v>
      </c>
      <c r="J24" s="23">
        <v>5.7</v>
      </c>
    </row>
    <row r="25" spans="3:25" ht="15" thickBot="1">
      <c r="E25" t="s">
        <v>205</v>
      </c>
      <c r="F25" t="s">
        <v>313</v>
      </c>
      <c r="G25" t="s">
        <v>314</v>
      </c>
      <c r="I25" s="4">
        <v>2035</v>
      </c>
      <c r="J25" s="23">
        <v>5.8</v>
      </c>
      <c r="O25" t="s">
        <v>303</v>
      </c>
      <c r="P25" t="s">
        <v>304</v>
      </c>
      <c r="Q25" t="s">
        <v>305</v>
      </c>
      <c r="R25" s="128">
        <v>5</v>
      </c>
      <c r="S25" s="128">
        <v>5.27</v>
      </c>
      <c r="T25" s="128">
        <v>5.4</v>
      </c>
      <c r="U25" s="128">
        <v>5.7</v>
      </c>
      <c r="V25" s="128">
        <v>5.8</v>
      </c>
      <c r="W25" s="128">
        <v>5.93</v>
      </c>
      <c r="X25" s="128">
        <v>6.13</v>
      </c>
      <c r="Y25" s="128">
        <v>6.37</v>
      </c>
    </row>
    <row r="26" spans="3:25" ht="15" thickBot="1">
      <c r="E26" t="s">
        <v>205</v>
      </c>
      <c r="F26" t="s">
        <v>313</v>
      </c>
      <c r="G26" t="s">
        <v>314</v>
      </c>
      <c r="I26" s="4">
        <v>2040</v>
      </c>
      <c r="J26" s="23">
        <v>5.93</v>
      </c>
      <c r="P26" t="s">
        <v>306</v>
      </c>
      <c r="Q26" t="s">
        <v>307</v>
      </c>
      <c r="R26" s="128">
        <v>8</v>
      </c>
      <c r="S26" s="128">
        <v>8.8000000000000007</v>
      </c>
      <c r="T26" s="128">
        <v>9.1999999999999993</v>
      </c>
      <c r="U26" s="128">
        <v>10.1</v>
      </c>
      <c r="V26" s="128">
        <v>10.4</v>
      </c>
      <c r="W26" s="128">
        <v>10.8</v>
      </c>
      <c r="X26" s="128">
        <v>11.4</v>
      </c>
      <c r="Y26" s="128">
        <v>12.1</v>
      </c>
    </row>
    <row r="27" spans="3:25" ht="15" thickBot="1">
      <c r="E27" t="s">
        <v>205</v>
      </c>
      <c r="F27" t="s">
        <v>313</v>
      </c>
      <c r="G27" t="s">
        <v>314</v>
      </c>
      <c r="I27" s="4">
        <v>2050</v>
      </c>
      <c r="J27" s="23">
        <v>6.13</v>
      </c>
      <c r="P27" t="s">
        <v>308</v>
      </c>
      <c r="Q27" t="s">
        <v>309</v>
      </c>
      <c r="R27" s="128">
        <v>7</v>
      </c>
      <c r="S27" s="128">
        <v>7.27</v>
      </c>
      <c r="T27" s="128">
        <v>7.4</v>
      </c>
      <c r="U27" s="128">
        <v>7.7</v>
      </c>
      <c r="V27" s="128">
        <v>7.8</v>
      </c>
      <c r="W27" s="128">
        <v>7.93</v>
      </c>
      <c r="X27" s="128">
        <v>8.1300000000000008</v>
      </c>
      <c r="Y27" s="128">
        <v>8.3699999999999992</v>
      </c>
    </row>
    <row r="28" spans="3:25" ht="15" thickBot="1">
      <c r="E28" t="s">
        <v>205</v>
      </c>
      <c r="F28" t="s">
        <v>313</v>
      </c>
      <c r="G28" t="s">
        <v>314</v>
      </c>
      <c r="I28" s="4">
        <v>2060</v>
      </c>
      <c r="J28" s="23">
        <v>6.37</v>
      </c>
      <c r="P28" t="s">
        <v>310</v>
      </c>
      <c r="Q28" t="s">
        <v>311</v>
      </c>
      <c r="R28" s="128">
        <v>10</v>
      </c>
      <c r="S28" s="128">
        <v>10.27</v>
      </c>
      <c r="T28" s="128">
        <v>10.4</v>
      </c>
      <c r="U28" s="128">
        <v>10.7</v>
      </c>
      <c r="V28" s="128">
        <v>10.8</v>
      </c>
      <c r="W28" s="128">
        <v>10.93</v>
      </c>
      <c r="X28" s="128">
        <v>11.13</v>
      </c>
      <c r="Y28" s="128">
        <v>11.37</v>
      </c>
    </row>
    <row r="29" spans="3:25" ht="15" thickBot="1">
      <c r="E29" t="s">
        <v>205</v>
      </c>
      <c r="F29" t="s">
        <v>313</v>
      </c>
      <c r="G29" t="s">
        <v>315</v>
      </c>
      <c r="I29" s="4">
        <v>2020</v>
      </c>
      <c r="J29" s="23">
        <v>8.8000000000000007</v>
      </c>
    </row>
    <row r="30" spans="3:25" ht="15" thickBot="1">
      <c r="E30" t="s">
        <v>205</v>
      </c>
      <c r="F30" t="s">
        <v>313</v>
      </c>
      <c r="G30" t="s">
        <v>315</v>
      </c>
      <c r="I30" s="4">
        <v>2025</v>
      </c>
      <c r="J30" s="23">
        <v>9.1999999999999993</v>
      </c>
    </row>
    <row r="31" spans="3:25" ht="15" thickBot="1">
      <c r="E31" t="s">
        <v>205</v>
      </c>
      <c r="F31" t="s">
        <v>313</v>
      </c>
      <c r="G31" t="s">
        <v>315</v>
      </c>
      <c r="I31" s="4">
        <v>2030</v>
      </c>
      <c r="J31" s="23">
        <v>10.1</v>
      </c>
      <c r="O31" t="s">
        <v>312</v>
      </c>
      <c r="P31" t="s">
        <v>304</v>
      </c>
      <c r="Q31" t="s">
        <v>305</v>
      </c>
      <c r="R31" s="128">
        <v>5</v>
      </c>
      <c r="S31" s="128">
        <v>5.27</v>
      </c>
      <c r="T31" s="128">
        <v>5.2</v>
      </c>
      <c r="U31" s="128">
        <v>5.27</v>
      </c>
      <c r="V31" s="128">
        <v>5.33</v>
      </c>
      <c r="W31" s="128">
        <v>5.43</v>
      </c>
      <c r="X31" s="128">
        <v>5.63</v>
      </c>
      <c r="Y31" s="128">
        <v>5.87</v>
      </c>
    </row>
    <row r="32" spans="3:25" ht="15" thickBot="1">
      <c r="E32" t="s">
        <v>205</v>
      </c>
      <c r="F32" t="s">
        <v>313</v>
      </c>
      <c r="G32" t="s">
        <v>315</v>
      </c>
      <c r="I32" s="4">
        <v>2035</v>
      </c>
      <c r="J32" s="23">
        <v>10.4</v>
      </c>
      <c r="P32" t="s">
        <v>306</v>
      </c>
      <c r="Q32" t="s">
        <v>307</v>
      </c>
      <c r="R32" s="128">
        <v>8</v>
      </c>
      <c r="S32" s="128">
        <v>8.8000000000000007</v>
      </c>
      <c r="T32" s="128">
        <v>8.6</v>
      </c>
      <c r="U32" s="128">
        <v>8.8000000000000007</v>
      </c>
      <c r="V32" s="128">
        <v>9</v>
      </c>
      <c r="W32" s="128">
        <v>9.3000000000000007</v>
      </c>
      <c r="X32" s="128">
        <v>9.9</v>
      </c>
      <c r="Y32" s="128">
        <v>10.6</v>
      </c>
    </row>
    <row r="33" spans="5:25" ht="15" thickBot="1">
      <c r="E33" t="s">
        <v>205</v>
      </c>
      <c r="F33" t="s">
        <v>313</v>
      </c>
      <c r="G33" t="s">
        <v>315</v>
      </c>
      <c r="I33" s="4">
        <v>2040</v>
      </c>
      <c r="J33" s="23">
        <v>10.8</v>
      </c>
      <c r="P33" t="s">
        <v>308</v>
      </c>
      <c r="Q33" t="s">
        <v>309</v>
      </c>
      <c r="R33" s="128">
        <v>7</v>
      </c>
      <c r="S33" s="128">
        <v>7.27</v>
      </c>
      <c r="T33" s="128">
        <v>7.2</v>
      </c>
      <c r="U33" s="128">
        <v>7.27</v>
      </c>
      <c r="V33" s="128">
        <v>7.33</v>
      </c>
      <c r="W33" s="128">
        <v>7.43</v>
      </c>
      <c r="X33" s="128">
        <v>7.63</v>
      </c>
      <c r="Y33" s="128">
        <v>7.87</v>
      </c>
    </row>
    <row r="34" spans="5:25" ht="15" thickBot="1">
      <c r="E34" t="s">
        <v>205</v>
      </c>
      <c r="F34" t="s">
        <v>313</v>
      </c>
      <c r="G34" t="s">
        <v>315</v>
      </c>
      <c r="I34" s="4">
        <v>2050</v>
      </c>
      <c r="J34" s="23">
        <v>11.4</v>
      </c>
      <c r="P34" t="s">
        <v>310</v>
      </c>
      <c r="Q34" t="s">
        <v>311</v>
      </c>
      <c r="R34" s="128">
        <v>10</v>
      </c>
      <c r="S34" s="128">
        <v>10.27</v>
      </c>
      <c r="T34" s="128">
        <v>10.199999999999999</v>
      </c>
      <c r="U34" s="128">
        <v>10.27</v>
      </c>
      <c r="V34" s="128">
        <v>10.33</v>
      </c>
      <c r="W34" s="128">
        <v>10.43</v>
      </c>
      <c r="X34" s="128">
        <v>10.63</v>
      </c>
      <c r="Y34" s="128">
        <v>10.87</v>
      </c>
    </row>
    <row r="35" spans="5:25" ht="15" thickBot="1">
      <c r="E35" t="s">
        <v>205</v>
      </c>
      <c r="F35" t="s">
        <v>313</v>
      </c>
      <c r="G35" t="s">
        <v>315</v>
      </c>
      <c r="I35" s="4">
        <v>2060</v>
      </c>
      <c r="J35" s="23">
        <v>12.1</v>
      </c>
    </row>
    <row r="36" spans="5:25" ht="15" thickBot="1">
      <c r="E36" t="s">
        <v>205</v>
      </c>
      <c r="F36" t="s">
        <v>313</v>
      </c>
      <c r="G36" t="s">
        <v>316</v>
      </c>
      <c r="I36" s="4">
        <v>2020</v>
      </c>
      <c r="J36" s="23">
        <v>7.27</v>
      </c>
    </row>
    <row r="37" spans="5:25" ht="15" thickBot="1">
      <c r="E37" t="s">
        <v>205</v>
      </c>
      <c r="F37" t="s">
        <v>313</v>
      </c>
      <c r="G37" t="s">
        <v>316</v>
      </c>
      <c r="I37" s="4">
        <v>2025</v>
      </c>
      <c r="J37" s="23">
        <v>7.4</v>
      </c>
    </row>
    <row r="38" spans="5:25" ht="15" thickBot="1">
      <c r="E38" t="s">
        <v>205</v>
      </c>
      <c r="F38" t="s">
        <v>313</v>
      </c>
      <c r="G38" t="s">
        <v>316</v>
      </c>
      <c r="I38" s="4">
        <v>2030</v>
      </c>
      <c r="J38" s="23">
        <v>7.7</v>
      </c>
    </row>
    <row r="39" spans="5:25" ht="15" thickBot="1">
      <c r="E39" t="s">
        <v>205</v>
      </c>
      <c r="F39" t="s">
        <v>313</v>
      </c>
      <c r="G39" t="s">
        <v>316</v>
      </c>
      <c r="I39" s="4">
        <v>2035</v>
      </c>
      <c r="J39" s="23">
        <v>7.8</v>
      </c>
    </row>
    <row r="40" spans="5:25" ht="15" thickBot="1">
      <c r="E40" t="s">
        <v>205</v>
      </c>
      <c r="F40" t="s">
        <v>313</v>
      </c>
      <c r="G40" t="s">
        <v>316</v>
      </c>
      <c r="I40" s="4">
        <v>2040</v>
      </c>
      <c r="J40" s="23">
        <v>7.93</v>
      </c>
    </row>
    <row r="41" spans="5:25" ht="15" thickBot="1">
      <c r="E41" t="s">
        <v>205</v>
      </c>
      <c r="F41" t="s">
        <v>313</v>
      </c>
      <c r="G41" t="s">
        <v>316</v>
      </c>
      <c r="I41" s="4">
        <v>2050</v>
      </c>
      <c r="J41" s="23">
        <v>8.1300000000000008</v>
      </c>
    </row>
    <row r="42" spans="5:25" ht="15" thickBot="1">
      <c r="E42" t="s">
        <v>205</v>
      </c>
      <c r="F42" t="s">
        <v>313</v>
      </c>
      <c r="G42" t="s">
        <v>316</v>
      </c>
      <c r="I42" s="4">
        <v>2060</v>
      </c>
      <c r="J42" s="23">
        <v>8.3699999999999992</v>
      </c>
    </row>
    <row r="43" spans="5:25" ht="15" thickBot="1">
      <c r="E43" t="s">
        <v>205</v>
      </c>
      <c r="F43" t="s">
        <v>313</v>
      </c>
      <c r="G43" t="s">
        <v>317</v>
      </c>
      <c r="I43" s="4">
        <v>2020</v>
      </c>
      <c r="J43" s="23">
        <v>10.27</v>
      </c>
    </row>
    <row r="44" spans="5:25" ht="15" thickBot="1">
      <c r="E44" t="s">
        <v>205</v>
      </c>
      <c r="F44" t="s">
        <v>313</v>
      </c>
      <c r="G44" t="s">
        <v>317</v>
      </c>
      <c r="I44" s="4">
        <v>2025</v>
      </c>
      <c r="J44" s="23">
        <v>10.4</v>
      </c>
    </row>
    <row r="45" spans="5:25" ht="15" thickBot="1">
      <c r="E45" t="s">
        <v>205</v>
      </c>
      <c r="F45" t="s">
        <v>313</v>
      </c>
      <c r="G45" t="s">
        <v>317</v>
      </c>
      <c r="I45" s="4">
        <v>2030</v>
      </c>
      <c r="J45" s="23">
        <v>10.7</v>
      </c>
    </row>
    <row r="46" spans="5:25" ht="15" thickBot="1">
      <c r="E46" t="s">
        <v>205</v>
      </c>
      <c r="F46" t="s">
        <v>313</v>
      </c>
      <c r="G46" t="s">
        <v>317</v>
      </c>
      <c r="I46" s="4">
        <v>2035</v>
      </c>
      <c r="J46" s="23">
        <v>10.8</v>
      </c>
    </row>
    <row r="47" spans="5:25" ht="15" thickBot="1">
      <c r="E47" t="s">
        <v>205</v>
      </c>
      <c r="F47" t="s">
        <v>313</v>
      </c>
      <c r="G47" t="s">
        <v>317</v>
      </c>
      <c r="I47" s="4">
        <v>2040</v>
      </c>
      <c r="J47" s="23">
        <v>10.93</v>
      </c>
    </row>
    <row r="48" spans="5:25" ht="15" thickBot="1">
      <c r="E48" t="s">
        <v>205</v>
      </c>
      <c r="F48" t="s">
        <v>313</v>
      </c>
      <c r="G48" t="s">
        <v>317</v>
      </c>
      <c r="I48" s="4">
        <v>2050</v>
      </c>
      <c r="J48" s="23">
        <v>11.13</v>
      </c>
    </row>
    <row r="49" spans="5:10" ht="15" thickBot="1">
      <c r="E49" t="s">
        <v>205</v>
      </c>
      <c r="F49" t="s">
        <v>313</v>
      </c>
      <c r="G49" t="s">
        <v>317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3" workbookViewId="0">
      <selection activeCell="M59" sqref="M59"/>
    </sheetView>
  </sheetViews>
  <sheetFormatPr defaultRowHeight="14.5"/>
  <sheetData>
    <row r="3" spans="2:16">
      <c r="C3" t="s">
        <v>376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377</v>
      </c>
      <c r="C5" t="s">
        <v>342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377</v>
      </c>
      <c r="C6" t="s">
        <v>356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378</v>
      </c>
      <c r="C7" t="s">
        <v>342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378</v>
      </c>
      <c r="C8" t="s">
        <v>356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04" t="s">
        <v>356</v>
      </c>
    </row>
    <row r="12" spans="2:16">
      <c r="B12" s="70" t="s">
        <v>236</v>
      </c>
    </row>
    <row r="13" spans="2:16">
      <c r="B13" s="70" t="s">
        <v>269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239</v>
      </c>
      <c r="I15" s="45" t="s">
        <v>240</v>
      </c>
      <c r="J15" s="46" t="s">
        <v>203</v>
      </c>
    </row>
    <row r="16" spans="2:16">
      <c r="B16" t="s">
        <v>379</v>
      </c>
      <c r="C16" t="s">
        <v>294</v>
      </c>
      <c r="D16" t="s">
        <v>380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381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236</v>
      </c>
      <c r="H23" s="23"/>
    </row>
    <row r="24" spans="2:10">
      <c r="B24" s="70" t="s">
        <v>269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239</v>
      </c>
      <c r="I26" s="45" t="s">
        <v>240</v>
      </c>
      <c r="J26" s="46" t="s">
        <v>203</v>
      </c>
    </row>
    <row r="27" spans="2:10">
      <c r="B27" t="s">
        <v>382</v>
      </c>
      <c r="C27" t="s">
        <v>294</v>
      </c>
      <c r="D27" t="s">
        <v>383</v>
      </c>
      <c r="E27">
        <v>2025</v>
      </c>
      <c r="F27" t="s">
        <v>204</v>
      </c>
      <c r="G27">
        <v>1</v>
      </c>
      <c r="H27" s="105">
        <f>F6</f>
        <v>0.32700000000000001</v>
      </c>
      <c r="I27">
        <v>3</v>
      </c>
      <c r="J27" t="s">
        <v>384</v>
      </c>
    </row>
    <row r="28" spans="2:10">
      <c r="E28">
        <v>2030</v>
      </c>
      <c r="H28" s="105">
        <f>G6</f>
        <v>1.6759999999999999</v>
      </c>
    </row>
    <row r="29" spans="2:10">
      <c r="H29" s="105"/>
    </row>
    <row r="32" spans="2:10">
      <c r="B32" s="70" t="s">
        <v>268</v>
      </c>
    </row>
    <row r="33" spans="2:11">
      <c r="B33" s="70" t="s">
        <v>269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385</v>
      </c>
      <c r="I35" s="45" t="s">
        <v>386</v>
      </c>
      <c r="J35" s="45" t="s">
        <v>387</v>
      </c>
      <c r="K35" s="46" t="s">
        <v>203</v>
      </c>
    </row>
    <row r="36" spans="2:11">
      <c r="B36" t="s">
        <v>388</v>
      </c>
      <c r="C36" t="s">
        <v>294</v>
      </c>
      <c r="D36" t="s">
        <v>389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270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268</v>
      </c>
    </row>
    <row r="41" spans="2:11">
      <c r="B41" s="70" t="s">
        <v>269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390</v>
      </c>
      <c r="C43" t="s">
        <v>294</v>
      </c>
      <c r="D43" t="s">
        <v>391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271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392</v>
      </c>
    </row>
    <row r="50" spans="2:11">
      <c r="B50" s="70" t="s">
        <v>268</v>
      </c>
    </row>
    <row r="51" spans="2:11">
      <c r="B51" s="70" t="s">
        <v>269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385</v>
      </c>
      <c r="I53" s="45" t="s">
        <v>386</v>
      </c>
      <c r="J53" s="45" t="s">
        <v>387</v>
      </c>
      <c r="K53" s="46" t="s">
        <v>203</v>
      </c>
    </row>
    <row r="54" spans="2:11">
      <c r="B54" t="s">
        <v>393</v>
      </c>
      <c r="C54" t="s">
        <v>294</v>
      </c>
      <c r="D54" t="s">
        <v>394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395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396</v>
      </c>
    </row>
    <row r="60" spans="2:11">
      <c r="B60" s="70" t="s">
        <v>236</v>
      </c>
    </row>
    <row r="61" spans="2:11">
      <c r="B61" s="70" t="s">
        <v>269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267</v>
      </c>
      <c r="E63" s="45" t="s">
        <v>1</v>
      </c>
      <c r="F63" s="45" t="s">
        <v>5</v>
      </c>
      <c r="G63" s="44" t="s">
        <v>238</v>
      </c>
      <c r="H63" s="47" t="s">
        <v>239</v>
      </c>
      <c r="I63" s="47" t="s">
        <v>240</v>
      </c>
      <c r="J63" s="46" t="s">
        <v>203</v>
      </c>
    </row>
    <row r="64" spans="2:11">
      <c r="B64" t="s">
        <v>275</v>
      </c>
      <c r="C64" t="s">
        <v>273</v>
      </c>
      <c r="D64" t="s">
        <v>274</v>
      </c>
      <c r="E64">
        <v>2020</v>
      </c>
      <c r="F64" t="s">
        <v>264</v>
      </c>
      <c r="G64">
        <v>1</v>
      </c>
      <c r="H64" s="71">
        <f>0.03</f>
        <v>0.03</v>
      </c>
      <c r="I64">
        <v>5</v>
      </c>
      <c r="J64" t="s">
        <v>276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8.453125" bestFit="1" customWidth="1"/>
    <col min="6" max="6" width="11.54296875" bestFit="1" customWidth="1"/>
    <col min="7" max="7" width="9.7265625" bestFit="1" customWidth="1"/>
    <col min="8" max="8" width="10.7265625" bestFit="1" customWidth="1"/>
    <col min="9" max="12" width="10.7265625" customWidth="1"/>
    <col min="13" max="13" width="8.7265625" bestFit="1" customWidth="1"/>
    <col min="14" max="15" width="8.453125" bestFit="1" customWidth="1"/>
    <col min="16" max="16" width="7.54296875" bestFit="1" customWidth="1"/>
    <col min="17" max="17" width="8.54296875" bestFit="1" customWidth="1"/>
    <col min="18" max="18" width="8.7265625" bestFit="1" customWidth="1"/>
    <col min="19" max="20" width="8.453125" bestFit="1" customWidth="1"/>
  </cols>
  <sheetData>
    <row r="7" spans="3:44">
      <c r="C7" s="63" t="s">
        <v>236</v>
      </c>
      <c r="R7" s="63" t="s">
        <v>236</v>
      </c>
      <c r="AF7" s="63" t="s">
        <v>236</v>
      </c>
    </row>
    <row r="8" spans="3:44">
      <c r="C8" s="63" t="s">
        <v>237</v>
      </c>
      <c r="G8" t="s">
        <v>196</v>
      </c>
      <c r="R8" s="63" t="s">
        <v>237</v>
      </c>
      <c r="V8" t="s">
        <v>196</v>
      </c>
      <c r="AF8" s="63" t="s">
        <v>237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609</v>
      </c>
      <c r="I9" s="44" t="s">
        <v>281</v>
      </c>
      <c r="J9" s="44" t="s">
        <v>250</v>
      </c>
      <c r="K9" s="44" t="s">
        <v>251</v>
      </c>
      <c r="L9" s="47" t="s">
        <v>239</v>
      </c>
      <c r="M9" s="47" t="s">
        <v>240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609</v>
      </c>
      <c r="X9" s="44" t="s">
        <v>281</v>
      </c>
      <c r="Y9" s="44" t="s">
        <v>250</v>
      </c>
      <c r="Z9" s="44" t="s">
        <v>251</v>
      </c>
      <c r="AA9" s="47" t="s">
        <v>239</v>
      </c>
      <c r="AB9" s="47" t="s">
        <v>240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609</v>
      </c>
      <c r="AL9" s="44" t="s">
        <v>281</v>
      </c>
      <c r="AM9" s="44" t="s">
        <v>250</v>
      </c>
      <c r="AN9" s="44" t="s">
        <v>251</v>
      </c>
      <c r="AO9" s="44" t="s">
        <v>252</v>
      </c>
      <c r="AP9" s="47" t="s">
        <v>239</v>
      </c>
      <c r="AQ9" s="47" t="s">
        <v>240</v>
      </c>
      <c r="AR9" s="46" t="s">
        <v>203</v>
      </c>
    </row>
    <row r="10" spans="3:44">
      <c r="C10" t="s">
        <v>282</v>
      </c>
      <c r="E10" t="s">
        <v>337</v>
      </c>
      <c r="F10" s="48">
        <v>2020</v>
      </c>
      <c r="G10" t="s">
        <v>264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283</v>
      </c>
      <c r="R10" t="s">
        <v>331</v>
      </c>
      <c r="T10" t="s">
        <v>339</v>
      </c>
      <c r="U10" s="48">
        <v>2020</v>
      </c>
      <c r="V10" t="s">
        <v>264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332</v>
      </c>
      <c r="AF10" t="s">
        <v>691</v>
      </c>
      <c r="AH10" t="s">
        <v>690</v>
      </c>
      <c r="AI10" s="48">
        <v>2020</v>
      </c>
      <c r="AJ10" t="s">
        <v>264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283</v>
      </c>
    </row>
    <row r="11" spans="3:44">
      <c r="E11" t="s">
        <v>338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340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692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236</v>
      </c>
      <c r="R13" s="63" t="s">
        <v>236</v>
      </c>
      <c r="AF13" s="63" t="s">
        <v>236</v>
      </c>
    </row>
    <row r="14" spans="3:44">
      <c r="C14" s="63" t="s">
        <v>237</v>
      </c>
      <c r="G14" t="s">
        <v>196</v>
      </c>
      <c r="R14" s="63" t="s">
        <v>237</v>
      </c>
      <c r="V14" t="s">
        <v>196</v>
      </c>
      <c r="AF14" s="63" t="s">
        <v>237</v>
      </c>
      <c r="AJ14" t="s">
        <v>248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609</v>
      </c>
      <c r="I15" s="44" t="s">
        <v>281</v>
      </c>
      <c r="J15" s="44" t="s">
        <v>250</v>
      </c>
      <c r="K15" s="44" t="s">
        <v>284</v>
      </c>
      <c r="L15" s="47" t="s">
        <v>239</v>
      </c>
      <c r="M15" s="47" t="s">
        <v>240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609</v>
      </c>
      <c r="X15" s="44" t="s">
        <v>281</v>
      </c>
      <c r="Y15" s="44" t="s">
        <v>250</v>
      </c>
      <c r="Z15" s="44" t="s">
        <v>284</v>
      </c>
      <c r="AA15" s="47" t="s">
        <v>239</v>
      </c>
      <c r="AB15" s="47" t="s">
        <v>240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609</v>
      </c>
      <c r="AL15" s="44" t="s">
        <v>281</v>
      </c>
      <c r="AM15" s="44" t="s">
        <v>250</v>
      </c>
      <c r="AN15" s="44" t="s">
        <v>251</v>
      </c>
      <c r="AO15" s="44" t="s">
        <v>252</v>
      </c>
      <c r="AP15" s="47" t="s">
        <v>239</v>
      </c>
      <c r="AQ15" s="47" t="s">
        <v>240</v>
      </c>
      <c r="AR15" s="46" t="s">
        <v>203</v>
      </c>
    </row>
    <row r="16" spans="3:44">
      <c r="C16" t="s">
        <v>285</v>
      </c>
      <c r="E16" t="s">
        <v>329</v>
      </c>
      <c r="F16" s="48">
        <v>2020</v>
      </c>
      <c r="G16" t="s">
        <v>264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286</v>
      </c>
      <c r="R16" t="s">
        <v>333</v>
      </c>
      <c r="T16" t="s">
        <v>334</v>
      </c>
      <c r="U16" s="48">
        <v>2020</v>
      </c>
      <c r="V16" t="s">
        <v>264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336</v>
      </c>
      <c r="AF16" t="s">
        <v>699</v>
      </c>
      <c r="AH16" t="s">
        <v>700</v>
      </c>
      <c r="AI16" s="48">
        <v>2020</v>
      </c>
      <c r="AJ16" t="s">
        <v>264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283</v>
      </c>
    </row>
    <row r="17" spans="3:44">
      <c r="E17" t="s">
        <v>330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335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701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287</v>
      </c>
      <c r="AF20" s="63" t="s">
        <v>236</v>
      </c>
    </row>
    <row r="21" spans="3:44">
      <c r="C21" s="72" t="s">
        <v>288</v>
      </c>
      <c r="D21" s="73"/>
      <c r="E21" s="73"/>
      <c r="F21" s="73"/>
      <c r="G21" s="73"/>
      <c r="I21" t="s">
        <v>289</v>
      </c>
      <c r="AF21" s="63" t="s">
        <v>237</v>
      </c>
      <c r="AJ21" t="s">
        <v>248</v>
      </c>
    </row>
    <row r="22" spans="3:44">
      <c r="C22" s="74"/>
      <c r="D22" s="75" t="s">
        <v>290</v>
      </c>
      <c r="E22" s="74"/>
      <c r="F22" s="134" t="s">
        <v>245</v>
      </c>
      <c r="G22" s="134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609</v>
      </c>
      <c r="AL22" s="44" t="s">
        <v>281</v>
      </c>
      <c r="AM22" s="44" t="s">
        <v>250</v>
      </c>
      <c r="AN22" s="44" t="s">
        <v>251</v>
      </c>
      <c r="AO22" s="44" t="s">
        <v>252</v>
      </c>
      <c r="AP22" s="47" t="s">
        <v>239</v>
      </c>
      <c r="AQ22" s="47" t="s">
        <v>240</v>
      </c>
      <c r="AR22" s="46" t="s">
        <v>203</v>
      </c>
    </row>
    <row r="23" spans="3:44" ht="25.5" customHeight="1">
      <c r="C23" s="76"/>
      <c r="D23" s="77" t="s">
        <v>291</v>
      </c>
      <c r="E23" s="78" t="s">
        <v>292</v>
      </c>
      <c r="F23" s="79" t="s">
        <v>291</v>
      </c>
      <c r="G23" s="80" t="s">
        <v>292</v>
      </c>
      <c r="AF23" t="s">
        <v>703</v>
      </c>
      <c r="AH23" t="s">
        <v>702</v>
      </c>
      <c r="AI23" s="48">
        <v>2020</v>
      </c>
      <c r="AJ23" t="s">
        <v>264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283</v>
      </c>
    </row>
    <row r="24" spans="3:44">
      <c r="C24" s="81">
        <v>2020</v>
      </c>
      <c r="D24" s="82">
        <f>+$I$22*E24</f>
        <v>7200</v>
      </c>
      <c r="E24" s="83">
        <v>0.03</v>
      </c>
      <c r="F24" s="84">
        <f>+$I$22*G24</f>
        <v>2400</v>
      </c>
      <c r="G24" s="85">
        <v>0.01</v>
      </c>
      <c r="AH24" t="s">
        <v>704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86">
        <v>2025</v>
      </c>
      <c r="D25" s="82">
        <f t="shared" ref="D25:D31" si="2">+$I$22*E25</f>
        <v>7200</v>
      </c>
      <c r="E25" s="87">
        <v>0.03</v>
      </c>
      <c r="F25" s="84">
        <f t="shared" ref="F25:F31" si="3">+$I$22*G25</f>
        <v>2400</v>
      </c>
      <c r="G25" s="88">
        <v>0.01</v>
      </c>
    </row>
    <row r="26" spans="3:44">
      <c r="C26" s="86">
        <v>2030</v>
      </c>
      <c r="D26" s="82">
        <f t="shared" si="2"/>
        <v>26400</v>
      </c>
      <c r="E26" s="87">
        <v>0.11</v>
      </c>
      <c r="F26" s="84">
        <f t="shared" si="3"/>
        <v>4800</v>
      </c>
      <c r="G26" s="88">
        <v>0.02</v>
      </c>
      <c r="AF26" s="131" t="s">
        <v>705</v>
      </c>
    </row>
    <row r="27" spans="3:44">
      <c r="C27" s="86">
        <v>2035</v>
      </c>
      <c r="D27" s="82">
        <f t="shared" si="2"/>
        <v>100800</v>
      </c>
      <c r="E27" s="87">
        <v>0.42</v>
      </c>
      <c r="F27" s="84">
        <f t="shared" si="3"/>
        <v>9600</v>
      </c>
      <c r="G27" s="88">
        <v>0.04</v>
      </c>
    </row>
    <row r="28" spans="3:44">
      <c r="C28" s="86">
        <v>2040</v>
      </c>
      <c r="D28" s="82">
        <f t="shared" si="2"/>
        <v>239997.6</v>
      </c>
      <c r="E28" s="87">
        <v>0.99999000000000005</v>
      </c>
      <c r="F28" s="84">
        <f t="shared" si="3"/>
        <v>16800</v>
      </c>
      <c r="G28" s="88">
        <v>7.0000000000000007E-2</v>
      </c>
    </row>
    <row r="29" spans="3:44">
      <c r="C29" s="86">
        <v>2045</v>
      </c>
      <c r="D29" s="82">
        <f t="shared" si="2"/>
        <v>240000</v>
      </c>
      <c r="E29" s="87">
        <v>1</v>
      </c>
      <c r="F29" s="84">
        <f t="shared" si="3"/>
        <v>26400</v>
      </c>
      <c r="G29" s="88">
        <v>0.11</v>
      </c>
    </row>
    <row r="30" spans="3:44">
      <c r="C30" s="86">
        <v>2050</v>
      </c>
      <c r="D30" s="82">
        <f t="shared" si="2"/>
        <v>240000</v>
      </c>
      <c r="E30" s="87">
        <v>1</v>
      </c>
      <c r="F30" s="84">
        <f t="shared" si="3"/>
        <v>36000</v>
      </c>
      <c r="G30" s="88">
        <v>0.15</v>
      </c>
    </row>
    <row r="31" spans="3:44">
      <c r="C31" s="89">
        <v>2055</v>
      </c>
      <c r="D31" s="82">
        <f t="shared" si="2"/>
        <v>240000</v>
      </c>
      <c r="E31" s="90">
        <v>1</v>
      </c>
      <c r="F31" s="84">
        <f t="shared" si="3"/>
        <v>40800</v>
      </c>
      <c r="G31" s="91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4.5"/>
  <cols>
    <col min="5" max="5" width="12.1796875" customWidth="1"/>
  </cols>
  <sheetData>
    <row r="1" spans="3:19">
      <c r="C1" t="s">
        <v>697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693</v>
      </c>
      <c r="H4" t="s">
        <v>694</v>
      </c>
      <c r="I4" t="s">
        <v>159</v>
      </c>
      <c r="J4" t="s">
        <v>225</v>
      </c>
      <c r="K4" t="s">
        <v>226</v>
      </c>
      <c r="L4" t="s">
        <v>198</v>
      </c>
      <c r="M4" t="s">
        <v>2</v>
      </c>
      <c r="N4" t="s">
        <v>695</v>
      </c>
      <c r="O4" t="s">
        <v>0</v>
      </c>
      <c r="P4" t="s">
        <v>267</v>
      </c>
      <c r="Q4" t="s">
        <v>8</v>
      </c>
      <c r="R4" t="s">
        <v>3</v>
      </c>
      <c r="S4" t="s">
        <v>9</v>
      </c>
    </row>
    <row r="5" spans="3:19">
      <c r="D5" t="s">
        <v>264</v>
      </c>
      <c r="E5" t="s">
        <v>696</v>
      </c>
      <c r="F5">
        <v>2020</v>
      </c>
      <c r="I5">
        <v>1.3</v>
      </c>
      <c r="L5" t="s">
        <v>220</v>
      </c>
      <c r="M5" t="s">
        <v>698</v>
      </c>
    </row>
    <row r="6" spans="3:19">
      <c r="D6" t="s">
        <v>264</v>
      </c>
      <c r="E6" t="s">
        <v>696</v>
      </c>
      <c r="F6">
        <v>2040</v>
      </c>
      <c r="I6">
        <v>1.3</v>
      </c>
      <c r="L6" t="s">
        <v>220</v>
      </c>
      <c r="M6" t="s">
        <v>698</v>
      </c>
    </row>
    <row r="7" spans="3:19">
      <c r="D7" t="s">
        <v>264</v>
      </c>
      <c r="E7" t="s">
        <v>696</v>
      </c>
      <c r="F7">
        <v>2050</v>
      </c>
      <c r="I7">
        <v>0</v>
      </c>
      <c r="L7" t="s">
        <v>220</v>
      </c>
      <c r="M7" t="s">
        <v>698</v>
      </c>
    </row>
    <row r="8" spans="3:19">
      <c r="D8" t="s">
        <v>264</v>
      </c>
      <c r="E8" t="s">
        <v>696</v>
      </c>
      <c r="F8">
        <v>0</v>
      </c>
      <c r="I8">
        <v>5</v>
      </c>
      <c r="L8" t="s">
        <v>220</v>
      </c>
      <c r="M8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4.5"/>
  <cols>
    <col min="3" max="3" width="21.453125" bestFit="1" customWidth="1"/>
    <col min="9" max="10" width="15" bestFit="1" customWidth="1"/>
  </cols>
  <sheetData>
    <row r="2" spans="3:13" ht="15.5">
      <c r="C2" s="66"/>
      <c r="D2" s="66"/>
      <c r="E2" s="135" t="s">
        <v>241</v>
      </c>
      <c r="F2" s="135"/>
      <c r="G2" s="135"/>
      <c r="H2" s="135"/>
      <c r="I2" s="135"/>
      <c r="J2" s="135"/>
      <c r="K2" s="135"/>
      <c r="L2" s="135"/>
      <c r="M2" s="135"/>
    </row>
    <row r="3" spans="3:13" ht="15.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5">
      <c r="C4" s="66" t="s">
        <v>242</v>
      </c>
      <c r="D4" s="66" t="s">
        <v>53</v>
      </c>
      <c r="E4" s="66" t="s">
        <v>243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5">
      <c r="C5" s="66" t="s">
        <v>244</v>
      </c>
      <c r="D5" s="66" t="s">
        <v>53</v>
      </c>
      <c r="E5" s="66" t="s">
        <v>243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5">
      <c r="C6" s="66" t="s">
        <v>245</v>
      </c>
      <c r="D6" s="66" t="s">
        <v>53</v>
      </c>
      <c r="E6" s="66" t="s">
        <v>243</v>
      </c>
      <c r="F6" s="66" t="s">
        <v>243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5">
      <c r="C7" s="66" t="s">
        <v>242</v>
      </c>
      <c r="D7" s="66" t="s">
        <v>56</v>
      </c>
      <c r="E7" s="66" t="s">
        <v>243</v>
      </c>
      <c r="F7" s="66" t="s">
        <v>243</v>
      </c>
      <c r="G7" s="66" t="s">
        <v>243</v>
      </c>
      <c r="H7" s="66" t="s">
        <v>243</v>
      </c>
      <c r="I7" s="66" t="s">
        <v>243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5">
      <c r="C8" s="66" t="s">
        <v>244</v>
      </c>
      <c r="D8" s="66" t="s">
        <v>56</v>
      </c>
      <c r="E8" s="66" t="s">
        <v>243</v>
      </c>
      <c r="F8" s="66" t="s">
        <v>243</v>
      </c>
      <c r="G8" s="66" t="s">
        <v>243</v>
      </c>
      <c r="H8" s="66" t="s">
        <v>243</v>
      </c>
      <c r="I8" s="66" t="s">
        <v>243</v>
      </c>
      <c r="J8" s="68">
        <v>0.2</v>
      </c>
      <c r="K8" s="68">
        <v>0.2</v>
      </c>
      <c r="L8" s="68">
        <v>0.2</v>
      </c>
      <c r="M8" s="68">
        <v>0.2</v>
      </c>
    </row>
    <row r="9" spans="3:13" ht="15.5">
      <c r="C9" s="66" t="s">
        <v>245</v>
      </c>
      <c r="D9" s="66" t="s">
        <v>56</v>
      </c>
      <c r="E9" s="66" t="s">
        <v>243</v>
      </c>
      <c r="F9" s="66" t="s">
        <v>243</v>
      </c>
      <c r="G9" s="66" t="s">
        <v>243</v>
      </c>
      <c r="H9" s="66" t="s">
        <v>243</v>
      </c>
      <c r="I9" s="66" t="s">
        <v>243</v>
      </c>
      <c r="J9" s="66" t="s">
        <v>243</v>
      </c>
      <c r="K9" s="66" t="s">
        <v>243</v>
      </c>
      <c r="L9" s="66" t="s">
        <v>243</v>
      </c>
      <c r="M9" s="66" t="s">
        <v>243</v>
      </c>
    </row>
    <row r="15" spans="3:13">
      <c r="D15" s="63" t="s">
        <v>236</v>
      </c>
    </row>
    <row r="16" spans="3:13">
      <c r="D16" s="63" t="s">
        <v>237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251</v>
      </c>
      <c r="J17" s="47" t="s">
        <v>239</v>
      </c>
      <c r="K17" s="47" t="s">
        <v>240</v>
      </c>
      <c r="L17" s="46" t="s">
        <v>203</v>
      </c>
    </row>
    <row r="18" spans="4:14">
      <c r="D18" t="s">
        <v>233</v>
      </c>
      <c r="F18" t="s">
        <v>234</v>
      </c>
      <c r="G18" s="48">
        <v>2035</v>
      </c>
      <c r="H18" t="s">
        <v>264</v>
      </c>
      <c r="I18" s="65">
        <f t="shared" ref="I18" si="0">+I19-1</f>
        <v>-0.99999000000000005</v>
      </c>
      <c r="J18" s="42">
        <v>0</v>
      </c>
      <c r="K18">
        <v>5</v>
      </c>
      <c r="L18" t="s">
        <v>235</v>
      </c>
    </row>
    <row r="19" spans="4:14">
      <c r="F19" t="s">
        <v>249</v>
      </c>
      <c r="I19" s="65">
        <f>+H4</f>
        <v>1.0000000000000001E-5</v>
      </c>
    </row>
    <row r="21" spans="4:14">
      <c r="D21" s="63" t="s">
        <v>236</v>
      </c>
    </row>
    <row r="22" spans="4:14">
      <c r="D22" s="63" t="s">
        <v>237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251</v>
      </c>
      <c r="J23" s="44" t="s">
        <v>252</v>
      </c>
      <c r="K23" s="47" t="s">
        <v>239</v>
      </c>
      <c r="L23" s="47" t="s">
        <v>240</v>
      </c>
      <c r="M23" s="46" t="s">
        <v>203</v>
      </c>
    </row>
    <row r="24" spans="4:14">
      <c r="D24" t="s">
        <v>255</v>
      </c>
      <c r="F24" t="s">
        <v>253</v>
      </c>
      <c r="G24" s="48">
        <v>2035</v>
      </c>
      <c r="H24" t="s">
        <v>264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256</v>
      </c>
    </row>
    <row r="25" spans="4:14">
      <c r="F25" t="s">
        <v>254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246</v>
      </c>
    </row>
    <row r="29" spans="4:14">
      <c r="D29" s="63" t="s">
        <v>247</v>
      </c>
      <c r="H29" t="s">
        <v>248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250</v>
      </c>
      <c r="J30" s="44" t="s">
        <v>251</v>
      </c>
      <c r="K30" s="44" t="s">
        <v>252</v>
      </c>
      <c r="L30" s="47" t="s">
        <v>239</v>
      </c>
      <c r="M30" s="47" t="s">
        <v>240</v>
      </c>
      <c r="N30" s="46" t="s">
        <v>203</v>
      </c>
    </row>
    <row r="31" spans="4:14">
      <c r="D31" t="s">
        <v>257</v>
      </c>
      <c r="F31" t="s">
        <v>329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258</v>
      </c>
    </row>
    <row r="32" spans="4:14">
      <c r="F32" t="s">
        <v>330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218</v>
      </c>
      <c r="G36" s="2"/>
      <c r="H36" s="2"/>
      <c r="I36" s="2"/>
      <c r="J36" s="2"/>
    </row>
    <row r="37" spans="4:16" ht="1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219</v>
      </c>
      <c r="K37" s="4" t="s">
        <v>1</v>
      </c>
      <c r="L37" s="4" t="s">
        <v>159</v>
      </c>
    </row>
    <row r="38" spans="4:16">
      <c r="E38" t="s">
        <v>204</v>
      </c>
      <c r="F38" t="s">
        <v>217</v>
      </c>
      <c r="G38" t="s">
        <v>262</v>
      </c>
      <c r="H38" t="s">
        <v>263</v>
      </c>
      <c r="I38" t="s">
        <v>263</v>
      </c>
      <c r="K38">
        <v>2060</v>
      </c>
      <c r="L38">
        <v>0.15</v>
      </c>
    </row>
    <row r="41" spans="4:16">
      <c r="D41" s="1" t="s">
        <v>371</v>
      </c>
      <c r="G41" s="2"/>
      <c r="H41" s="2"/>
      <c r="I41" s="2"/>
      <c r="J41" s="2"/>
    </row>
    <row r="42" spans="4:16" ht="15" thickBot="1">
      <c r="D42" s="3" t="s">
        <v>7</v>
      </c>
      <c r="E42" s="3" t="s">
        <v>5</v>
      </c>
      <c r="F42" s="3" t="s">
        <v>4</v>
      </c>
      <c r="G42" s="5" t="s">
        <v>219</v>
      </c>
      <c r="H42" s="5" t="s">
        <v>267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220</v>
      </c>
      <c r="H43" t="s">
        <v>328</v>
      </c>
      <c r="K43">
        <v>2060</v>
      </c>
      <c r="L43">
        <f>1.02^40</f>
        <v>2.2080396636148518</v>
      </c>
      <c r="N43" t="s">
        <v>299</v>
      </c>
    </row>
    <row r="44" spans="4:16">
      <c r="D44" s="94" t="s">
        <v>327</v>
      </c>
      <c r="E44" s="94"/>
      <c r="F44" s="94" t="s">
        <v>277</v>
      </c>
      <c r="G44" s="94" t="s">
        <v>220</v>
      </c>
      <c r="H44" s="94" t="s">
        <v>278</v>
      </c>
      <c r="I44" s="94"/>
      <c r="J44" s="94"/>
      <c r="K44" s="94">
        <v>2050</v>
      </c>
      <c r="L44" s="95">
        <v>0.1875</v>
      </c>
      <c r="M44" s="94"/>
      <c r="N44" s="94" t="s">
        <v>300</v>
      </c>
      <c r="O44" s="93"/>
      <c r="P44" s="93"/>
    </row>
    <row r="45" spans="4:16">
      <c r="D45" s="94" t="s">
        <v>327</v>
      </c>
      <c r="E45" s="94"/>
      <c r="F45" s="94" t="s">
        <v>277</v>
      </c>
      <c r="G45" s="94" t="s">
        <v>220</v>
      </c>
      <c r="H45" s="94" t="s">
        <v>278</v>
      </c>
      <c r="I45" s="94"/>
      <c r="J45" s="94"/>
      <c r="K45" s="94">
        <v>2060</v>
      </c>
      <c r="L45" s="95">
        <f>+L44</f>
        <v>0.1875</v>
      </c>
      <c r="M45" s="94"/>
      <c r="N45" s="94"/>
      <c r="O45" s="93"/>
      <c r="P45" s="93"/>
    </row>
    <row r="46" spans="4:16">
      <c r="D46" s="94" t="s">
        <v>327</v>
      </c>
      <c r="E46" s="94"/>
      <c r="F46" s="94" t="s">
        <v>277</v>
      </c>
      <c r="G46" s="94" t="s">
        <v>220</v>
      </c>
      <c r="H46" s="94" t="s">
        <v>278</v>
      </c>
      <c r="I46" s="94"/>
      <c r="J46" s="94"/>
      <c r="K46" s="94">
        <v>0</v>
      </c>
      <c r="L46" s="94">
        <v>5</v>
      </c>
      <c r="M46" s="94"/>
      <c r="N46" s="94"/>
      <c r="O46" s="93"/>
      <c r="P46" s="93"/>
    </row>
    <row r="47" spans="4:16">
      <c r="D47" s="94" t="s">
        <v>327</v>
      </c>
      <c r="E47" s="94"/>
      <c r="F47" s="94" t="s">
        <v>297</v>
      </c>
      <c r="G47" s="94"/>
      <c r="H47" s="94"/>
      <c r="I47" s="94"/>
      <c r="J47" s="94" t="s">
        <v>298</v>
      </c>
      <c r="K47" s="94">
        <v>2030</v>
      </c>
      <c r="L47" s="94">
        <v>24957.272727272728</v>
      </c>
      <c r="M47" s="94"/>
      <c r="N47" s="94" t="s">
        <v>301</v>
      </c>
      <c r="O47" s="93"/>
      <c r="P47" s="93"/>
    </row>
    <row r="48" spans="4:16">
      <c r="D48" s="94" t="s">
        <v>327</v>
      </c>
      <c r="E48" s="94"/>
      <c r="F48" s="94" t="s">
        <v>297</v>
      </c>
      <c r="G48" s="94"/>
      <c r="H48" s="94"/>
      <c r="I48" s="94"/>
      <c r="J48" s="94" t="s">
        <v>298</v>
      </c>
      <c r="K48" s="94">
        <v>2050</v>
      </c>
      <c r="L48" s="94">
        <v>24012.5</v>
      </c>
      <c r="M48" s="94"/>
      <c r="N48" s="94"/>
      <c r="O48" s="93"/>
      <c r="P48" s="93"/>
    </row>
    <row r="49" spans="4:16">
      <c r="D49" s="94" t="s">
        <v>327</v>
      </c>
      <c r="E49" s="94"/>
      <c r="F49" s="94" t="s">
        <v>261</v>
      </c>
      <c r="G49" s="94"/>
      <c r="H49" s="94"/>
      <c r="I49" s="94"/>
      <c r="J49" s="94" t="s">
        <v>326</v>
      </c>
      <c r="K49" s="94">
        <v>2025</v>
      </c>
      <c r="L49" s="94">
        <v>425000</v>
      </c>
      <c r="M49" s="94"/>
      <c r="N49" s="94"/>
      <c r="O49" s="93"/>
      <c r="P49" s="93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4.5"/>
  <cols>
    <col min="3" max="3" width="11.1796875" customWidth="1"/>
  </cols>
  <sheetData>
    <row r="3" spans="3:11">
      <c r="C3" s="1" t="s">
        <v>6</v>
      </c>
      <c r="F3" s="2"/>
      <c r="G3" s="2"/>
      <c r="H3" s="2"/>
      <c r="I3" s="2"/>
    </row>
    <row r="4" spans="3:11" ht="1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219</v>
      </c>
      <c r="J4" s="4" t="s">
        <v>1</v>
      </c>
      <c r="K4" s="4" t="s">
        <v>159</v>
      </c>
    </row>
    <row r="5" spans="3:11">
      <c r="E5" t="s">
        <v>617</v>
      </c>
      <c r="F5" t="s">
        <v>688</v>
      </c>
      <c r="J5">
        <v>2040</v>
      </c>
      <c r="K5">
        <v>0</v>
      </c>
    </row>
    <row r="6" spans="3:11">
      <c r="E6" t="s">
        <v>617</v>
      </c>
      <c r="F6" t="s">
        <v>688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4.5"/>
  <sheetData>
    <row r="3" spans="3:11">
      <c r="C3" s="1" t="s">
        <v>218</v>
      </c>
      <c r="F3" s="2"/>
      <c r="G3" s="2"/>
      <c r="H3" s="2"/>
      <c r="I3" s="2"/>
    </row>
    <row r="4" spans="3:11" ht="1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219</v>
      </c>
      <c r="J4" s="4" t="s">
        <v>1</v>
      </c>
      <c r="K4" s="4" t="s">
        <v>159</v>
      </c>
    </row>
    <row r="5" spans="3:11">
      <c r="E5" t="s">
        <v>515</v>
      </c>
      <c r="F5" t="s">
        <v>516</v>
      </c>
      <c r="J5">
        <v>2035</v>
      </c>
      <c r="K5">
        <v>574.75</v>
      </c>
    </row>
    <row r="6" spans="3:11">
      <c r="E6" t="s">
        <v>515</v>
      </c>
      <c r="F6" t="s">
        <v>516</v>
      </c>
      <c r="J6">
        <v>2050</v>
      </c>
      <c r="K6">
        <v>503.5</v>
      </c>
    </row>
    <row r="7" spans="3:11">
      <c r="E7" t="s">
        <v>515</v>
      </c>
      <c r="F7" t="s">
        <v>517</v>
      </c>
      <c r="J7">
        <v>2035</v>
      </c>
      <c r="K7">
        <v>804.65</v>
      </c>
    </row>
    <row r="8" spans="3:11">
      <c r="E8" t="s">
        <v>515</v>
      </c>
      <c r="F8" t="s">
        <v>517</v>
      </c>
      <c r="J8">
        <v>2050</v>
      </c>
      <c r="K8">
        <v>704.9</v>
      </c>
    </row>
    <row r="10" spans="3:11">
      <c r="E10" t="s">
        <v>515</v>
      </c>
      <c r="F10" t="s">
        <v>518</v>
      </c>
      <c r="J10">
        <v>2035</v>
      </c>
      <c r="K10">
        <v>1268.7439999999999</v>
      </c>
    </row>
    <row r="11" spans="3:11">
      <c r="E11" t="s">
        <v>515</v>
      </c>
      <c r="F11" t="s">
        <v>518</v>
      </c>
      <c r="J11">
        <v>2050</v>
      </c>
      <c r="K11">
        <v>1078.7439999999999</v>
      </c>
    </row>
    <row r="12" spans="3:11">
      <c r="E12" t="s">
        <v>515</v>
      </c>
      <c r="F12" t="s">
        <v>519</v>
      </c>
      <c r="J12">
        <v>2035</v>
      </c>
      <c r="K12">
        <v>1776.2415999999998</v>
      </c>
    </row>
    <row r="13" spans="3:11">
      <c r="E13" t="s">
        <v>515</v>
      </c>
      <c r="F13" t="s">
        <v>519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796875" defaultRowHeight="15.5"/>
  <cols>
    <col min="1" max="1" width="46.1796875" style="8" bestFit="1" customWidth="1"/>
    <col min="2" max="2" width="14.1796875" style="8" bestFit="1" customWidth="1"/>
    <col min="3" max="3" width="69.1796875" style="8" customWidth="1"/>
    <col min="4" max="4" width="22.26953125" style="8" customWidth="1"/>
    <col min="5" max="16384" width="12.179687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610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96">
        <v>2.8000000000000001E-2</v>
      </c>
      <c r="F2" s="96">
        <v>0.02</v>
      </c>
      <c r="G2" s="96">
        <v>0.02</v>
      </c>
      <c r="H2" s="96">
        <v>2.5000000000000001E-2</v>
      </c>
      <c r="I2" s="96">
        <v>2.5000000000000001E-2</v>
      </c>
      <c r="J2" s="96">
        <v>0.03</v>
      </c>
      <c r="K2" s="96">
        <v>0.03</v>
      </c>
      <c r="L2" s="96">
        <v>0.03</v>
      </c>
      <c r="M2" s="96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96">
        <v>2.8000000000000001E-2</v>
      </c>
      <c r="F3" s="96">
        <v>0.04</v>
      </c>
      <c r="G3" s="96">
        <v>0.04</v>
      </c>
      <c r="H3" s="96">
        <v>2.5000000000000001E-2</v>
      </c>
      <c r="I3" s="96">
        <v>2.5000000000000001E-2</v>
      </c>
      <c r="J3" s="96">
        <v>0.01</v>
      </c>
      <c r="K3" s="96">
        <v>0.01</v>
      </c>
      <c r="L3" s="96">
        <v>0.01</v>
      </c>
      <c r="M3" s="96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221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221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ColWidth="9.1796875" defaultRowHeight="15.5"/>
  <cols>
    <col min="1" max="2" width="9.1796875" style="8"/>
    <col min="3" max="3" width="24.7265625" style="8" customWidth="1"/>
    <col min="4" max="4" width="33.81640625" style="8" customWidth="1"/>
    <col min="5" max="5" width="29.81640625" style="8" customWidth="1"/>
    <col min="6" max="6" width="20.54296875" style="8" customWidth="1"/>
    <col min="7" max="7" width="9.1796875" style="8"/>
    <col min="8" max="8" width="27.54296875" style="8" customWidth="1"/>
    <col min="9" max="9" width="33.81640625" style="8" customWidth="1"/>
    <col min="10" max="16384" width="9.1796875" style="8"/>
  </cols>
  <sheetData>
    <row r="3" spans="3:10">
      <c r="C3" s="25" t="s">
        <v>611</v>
      </c>
    </row>
    <row r="4" spans="3:10">
      <c r="C4" s="26" t="s">
        <v>164</v>
      </c>
    </row>
    <row r="6" spans="3:10" ht="16" thickBot="1"/>
    <row r="7" spans="3:10" ht="29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29.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58.5" thickBot="1">
      <c r="C22" s="35" t="s">
        <v>188</v>
      </c>
      <c r="D22" s="35"/>
      <c r="E22" s="37"/>
      <c r="F22" s="35"/>
    </row>
    <row r="23" spans="3:10" ht="16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4.5"/>
  <cols>
    <col min="1" max="1" width="37" customWidth="1"/>
    <col min="2" max="2" width="15.26953125" customWidth="1"/>
    <col min="17" max="17" width="35" customWidth="1"/>
    <col min="18" max="18" width="15.1796875" customWidth="1"/>
  </cols>
  <sheetData>
    <row r="1" spans="1:30">
      <c r="A1" s="98" t="s">
        <v>341</v>
      </c>
      <c r="B1" s="99" t="s">
        <v>342</v>
      </c>
      <c r="C1" s="99">
        <v>2015</v>
      </c>
      <c r="D1" s="99">
        <v>2016</v>
      </c>
      <c r="E1" s="99">
        <v>2018</v>
      </c>
      <c r="F1" s="99">
        <v>2020</v>
      </c>
      <c r="G1" s="99">
        <v>2025</v>
      </c>
      <c r="H1" s="99">
        <v>2030</v>
      </c>
      <c r="I1" s="99">
        <v>2035</v>
      </c>
      <c r="J1" s="99">
        <v>2040</v>
      </c>
      <c r="K1" s="99">
        <v>2045</v>
      </c>
      <c r="L1" s="99">
        <v>2050</v>
      </c>
      <c r="M1" s="99">
        <v>2055</v>
      </c>
      <c r="N1" s="99">
        <v>2060</v>
      </c>
      <c r="Q1" s="100" t="s">
        <v>343</v>
      </c>
      <c r="R1" s="101" t="s">
        <v>342</v>
      </c>
      <c r="S1" s="101">
        <v>2015</v>
      </c>
      <c r="T1" s="101">
        <v>2016</v>
      </c>
      <c r="U1" s="101">
        <v>2018</v>
      </c>
      <c r="V1" s="101">
        <v>2020</v>
      </c>
      <c r="W1" s="101">
        <v>2025</v>
      </c>
      <c r="X1" s="101">
        <v>2030</v>
      </c>
      <c r="Y1" s="101">
        <v>2035</v>
      </c>
      <c r="Z1" s="101">
        <v>2040</v>
      </c>
      <c r="AA1" s="101">
        <v>2045</v>
      </c>
      <c r="AB1" s="101">
        <v>2050</v>
      </c>
      <c r="AC1" s="101">
        <v>2055</v>
      </c>
      <c r="AD1" s="101">
        <v>2060</v>
      </c>
    </row>
    <row r="2" spans="1:30">
      <c r="A2" s="51" t="s">
        <v>344</v>
      </c>
      <c r="B2" s="51" t="s">
        <v>345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344</v>
      </c>
      <c r="R2" s="59" t="s">
        <v>345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346</v>
      </c>
      <c r="B3" t="s">
        <v>345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346</v>
      </c>
      <c r="R3" s="23" t="s">
        <v>345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347</v>
      </c>
      <c r="B4" s="51" t="s">
        <v>345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347</v>
      </c>
      <c r="R4" s="59" t="s">
        <v>345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222</v>
      </c>
      <c r="B5" t="s">
        <v>345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222</v>
      </c>
      <c r="R5" s="23" t="s">
        <v>345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223</v>
      </c>
      <c r="B6" s="51" t="s">
        <v>345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223</v>
      </c>
      <c r="R6" s="59" t="s">
        <v>345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348</v>
      </c>
      <c r="B7" t="s">
        <v>345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348</v>
      </c>
      <c r="R7" s="23" t="s">
        <v>345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349</v>
      </c>
      <c r="B8" s="51" t="s">
        <v>350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349</v>
      </c>
      <c r="R8" s="59" t="s">
        <v>350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351</v>
      </c>
      <c r="B9" t="s">
        <v>350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351</v>
      </c>
      <c r="R9" s="23" t="s">
        <v>350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352</v>
      </c>
      <c r="B10" s="51" t="s">
        <v>350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352</v>
      </c>
      <c r="R10" s="59" t="s">
        <v>350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353</v>
      </c>
      <c r="B11" t="s">
        <v>350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353</v>
      </c>
      <c r="R11" s="23" t="s">
        <v>350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354</v>
      </c>
      <c r="B12" s="51" t="s">
        <v>350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354</v>
      </c>
      <c r="R12" s="59" t="s">
        <v>350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355</v>
      </c>
      <c r="B13" t="s">
        <v>350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355</v>
      </c>
      <c r="R13" s="23" t="s">
        <v>350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98" t="s">
        <v>341</v>
      </c>
      <c r="B15" s="99" t="s">
        <v>356</v>
      </c>
      <c r="C15" s="99">
        <v>2015</v>
      </c>
      <c r="D15" s="99">
        <v>2016</v>
      </c>
      <c r="E15" s="99">
        <v>2018</v>
      </c>
      <c r="F15" s="99">
        <v>2020</v>
      </c>
      <c r="G15" s="99">
        <v>2025</v>
      </c>
      <c r="H15" s="99">
        <v>2030</v>
      </c>
      <c r="I15" s="99">
        <v>2035</v>
      </c>
      <c r="J15" s="99">
        <v>2040</v>
      </c>
      <c r="K15" s="99">
        <v>2045</v>
      </c>
      <c r="L15" s="99">
        <v>2050</v>
      </c>
      <c r="M15" s="99">
        <v>2055</v>
      </c>
      <c r="N15" s="99">
        <v>2060</v>
      </c>
      <c r="O15" s="23"/>
      <c r="P15" s="23"/>
      <c r="Q15" s="102" t="s">
        <v>343</v>
      </c>
      <c r="R15" s="103" t="s">
        <v>356</v>
      </c>
      <c r="S15" s="101">
        <v>2015</v>
      </c>
      <c r="T15" s="101">
        <v>2016</v>
      </c>
      <c r="U15" s="101">
        <v>2018</v>
      </c>
      <c r="V15" s="101">
        <v>2020</v>
      </c>
      <c r="W15" s="101">
        <v>2025</v>
      </c>
      <c r="X15" s="101">
        <v>2030</v>
      </c>
      <c r="Y15" s="101">
        <v>2035</v>
      </c>
      <c r="Z15" s="101">
        <v>2040</v>
      </c>
      <c r="AA15" s="101">
        <v>2045</v>
      </c>
      <c r="AB15" s="101">
        <v>2050</v>
      </c>
      <c r="AC15" s="101">
        <v>2055</v>
      </c>
      <c r="AD15" s="101">
        <v>2060</v>
      </c>
    </row>
    <row r="16" spans="1:30">
      <c r="A16" s="51" t="s">
        <v>344</v>
      </c>
      <c r="B16" s="51" t="s">
        <v>345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344</v>
      </c>
      <c r="R16" s="59" t="s">
        <v>345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346</v>
      </c>
      <c r="B17" t="s">
        <v>345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346</v>
      </c>
      <c r="R17" s="23" t="s">
        <v>345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347</v>
      </c>
      <c r="B18" s="51" t="s">
        <v>345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347</v>
      </c>
      <c r="R18" s="59" t="s">
        <v>345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222</v>
      </c>
      <c r="B19" t="s">
        <v>345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222</v>
      </c>
      <c r="R19" s="23" t="s">
        <v>345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223</v>
      </c>
      <c r="B20" s="51" t="s">
        <v>345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223</v>
      </c>
      <c r="R20" s="59" t="s">
        <v>345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348</v>
      </c>
      <c r="B21" t="s">
        <v>345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348</v>
      </c>
      <c r="R21" s="23" t="s">
        <v>345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349</v>
      </c>
      <c r="B22" s="51" t="s">
        <v>350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349</v>
      </c>
      <c r="R22" s="59" t="s">
        <v>350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351</v>
      </c>
      <c r="B23" t="s">
        <v>350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351</v>
      </c>
      <c r="R23" s="23" t="s">
        <v>350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352</v>
      </c>
      <c r="B24" s="51" t="s">
        <v>350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352</v>
      </c>
      <c r="R24" s="59" t="s">
        <v>350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353</v>
      </c>
      <c r="B25" t="s">
        <v>350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353</v>
      </c>
      <c r="R25" s="23" t="s">
        <v>350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354</v>
      </c>
      <c r="B26" s="51" t="s">
        <v>350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354</v>
      </c>
      <c r="R26" s="59" t="s">
        <v>350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355</v>
      </c>
      <c r="B27" t="s">
        <v>350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355</v>
      </c>
      <c r="R27" s="23" t="s">
        <v>350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357</v>
      </c>
      <c r="M36" t="s">
        <v>358</v>
      </c>
    </row>
    <row r="37" spans="10:13">
      <c r="J37" t="s">
        <v>359</v>
      </c>
      <c r="K37" t="s">
        <v>360</v>
      </c>
      <c r="L37">
        <v>0.74133047237566796</v>
      </c>
    </row>
    <row r="38" spans="10:13">
      <c r="J38" t="s">
        <v>361</v>
      </c>
      <c r="K38" t="s">
        <v>362</v>
      </c>
      <c r="L38">
        <v>0.70579966949183226</v>
      </c>
    </row>
    <row r="39" spans="10:13">
      <c r="J39" t="s">
        <v>363</v>
      </c>
      <c r="K39" t="s">
        <v>364</v>
      </c>
      <c r="L39">
        <v>0.70448204835116923</v>
      </c>
    </row>
    <row r="40" spans="10:13">
      <c r="J40" t="s">
        <v>365</v>
      </c>
      <c r="K40" t="s">
        <v>366</v>
      </c>
      <c r="L40">
        <v>0.70448204835116923</v>
      </c>
    </row>
    <row r="41" spans="10:13">
      <c r="K41" t="s">
        <v>223</v>
      </c>
      <c r="L41">
        <v>0.72394704223382245</v>
      </c>
    </row>
    <row r="42" spans="10:13">
      <c r="J42" t="s">
        <v>367</v>
      </c>
      <c r="K42" t="s">
        <v>348</v>
      </c>
      <c r="L42">
        <v>0.67564531292204155</v>
      </c>
    </row>
    <row r="43" spans="10:13">
      <c r="J43" t="s">
        <v>368</v>
      </c>
      <c r="K43" t="s">
        <v>369</v>
      </c>
      <c r="L43">
        <v>0.66</v>
      </c>
    </row>
    <row r="44" spans="10:13">
      <c r="J44" t="s">
        <v>370</v>
      </c>
      <c r="K44" t="s">
        <v>369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Documentation</vt:lpstr>
      <vt:lpstr>Dem</vt:lpstr>
      <vt:lpstr>Dem_IND</vt:lpstr>
      <vt:lpstr>Dem_AGR</vt:lpstr>
      <vt:lpstr>Dem_COM</vt:lpstr>
      <vt:lpstr>Dem_RES</vt:lpstr>
      <vt:lpstr>Load_Curves</vt:lpstr>
      <vt:lpstr>Costs_techs</vt:lpstr>
      <vt:lpstr>Gas_price</vt:lpstr>
      <vt:lpstr>Solar</vt:lpstr>
      <vt:lpstr>BEV_PHEV-share</vt:lpstr>
      <vt:lpstr>Trucks</vt:lpstr>
      <vt:lpstr>TRA_costs_and_ban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2024-04-09T01:16:26Z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