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ppXLS\"/>
    </mc:Choice>
  </mc:AlternateContent>
  <xr:revisionPtr revIDLastSave="0" documentId="13_ncr:1_{F1FB0E12-5745-45E2-898E-AEFF145FFC72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9" r:id="rId1"/>
    <sheet name="Hydro" sheetId="8" r:id="rId2"/>
    <sheet name="Wind" sheetId="7" r:id="rId3"/>
    <sheet name="Geo" sheetId="6" r:id="rId4"/>
    <sheet name="TI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7" l="1"/>
  <c r="I11" i="8" l="1"/>
  <c r="J10" i="8"/>
  <c r="I8" i="8"/>
  <c r="I9" i="8" s="1"/>
  <c r="J7" i="8"/>
  <c r="H56" i="6"/>
  <c r="H57" i="6" s="1"/>
  <c r="H58" i="6" s="1"/>
  <c r="H59" i="6" s="1"/>
  <c r="H60" i="6" s="1"/>
  <c r="H46" i="6"/>
  <c r="H47" i="6" s="1"/>
  <c r="H48" i="6" s="1"/>
  <c r="H36" i="6"/>
  <c r="H37" i="6" s="1"/>
  <c r="H38" i="6" s="1"/>
  <c r="H26" i="6"/>
  <c r="H16" i="6"/>
  <c r="H9" i="6"/>
  <c r="H8" i="6"/>
  <c r="H12" i="5" l="1"/>
  <c r="H13" i="5" s="1"/>
  <c r="I13" i="5" l="1"/>
  <c r="I12" i="5"/>
</calcChain>
</file>

<file path=xl/sharedStrings.xml><?xml version="1.0" encoding="utf-8"?>
<sst xmlns="http://schemas.openxmlformats.org/spreadsheetml/2006/main" count="307" uniqueCount="92">
  <si>
    <t>LimType</t>
  </si>
  <si>
    <t>Year</t>
  </si>
  <si>
    <t>Pset_Set</t>
  </si>
  <si>
    <t>Pset_PN</t>
  </si>
  <si>
    <t>UP</t>
  </si>
  <si>
    <t>~UC_Sets: R_E: AllRegions</t>
  </si>
  <si>
    <t>~UC_Sets: T_E:</t>
  </si>
  <si>
    <t>~UC_T</t>
  </si>
  <si>
    <t>UC_N</t>
  </si>
  <si>
    <t>UC_CAP</t>
  </si>
  <si>
    <t>UC_Desc</t>
  </si>
  <si>
    <t>UC_RHSRTS~NI</t>
  </si>
  <si>
    <t>UC_RHSRTS~SI</t>
  </si>
  <si>
    <t>UC_RHSRTS~0</t>
  </si>
  <si>
    <t>TID_CAP_BND</t>
  </si>
  <si>
    <t>ETID*</t>
  </si>
  <si>
    <t>TIDAl potential 2025</t>
  </si>
  <si>
    <t>TIDAl potential 2030</t>
  </si>
  <si>
    <t>TIDAl potential 2050</t>
  </si>
  <si>
    <t>EHY*DAM*</t>
  </si>
  <si>
    <t>UC_RHSRT~NI</t>
  </si>
  <si>
    <t>UC_RHSRT~SI</t>
  </si>
  <si>
    <t>UC_RHSRT~0</t>
  </si>
  <si>
    <t>UC_GEO_Ngawha2021</t>
  </si>
  <si>
    <t>ELE</t>
  </si>
  <si>
    <t>EGEOCONSBIN20</t>
  </si>
  <si>
    <t>Ngawha - consented binary type geothermal plant 2021-2040</t>
  </si>
  <si>
    <t xml:space="preserve">*unsure what interpolation rule to use </t>
  </si>
  <si>
    <t>UC_GEO_Ngawha2040</t>
  </si>
  <si>
    <t>Ngawha - consented binary type geothermal plant till 2050</t>
  </si>
  <si>
    <t>*in 2021, x amount of capacity can be installed, and in 2050, y capacity can be installed</t>
  </si>
  <si>
    <t>UC_GEO_Ngawha2050</t>
  </si>
  <si>
    <t>Ngawha - consented binary type geothermal plant, total</t>
  </si>
  <si>
    <t>* it should be a stepwise change, rather than a linear interpolation</t>
  </si>
  <si>
    <t>B.S. : 3 separate Ucs for setting stepwise potential</t>
  </si>
  <si>
    <t>UC_GEO_LARGEBINARY</t>
  </si>
  <si>
    <t>EGEOC*BIN*</t>
  </si>
  <si>
    <t>Geothermal potential for large binary technologies</t>
  </si>
  <si>
    <t>UC_GEO_LARGEFLASH</t>
  </si>
  <si>
    <t>EGEOC*FLSH*</t>
  </si>
  <si>
    <t>Geothermal potential for large flash technologies</t>
  </si>
  <si>
    <t>UC_GEO_SMALLBINARY</t>
  </si>
  <si>
    <t>EGEOBI*</t>
  </si>
  <si>
    <t>Geothermal potential for small binary technologies</t>
  </si>
  <si>
    <t>UC_GEO_SMALLFLASH</t>
  </si>
  <si>
    <t>EGEOF*</t>
  </si>
  <si>
    <t>Geothermal potential for small flash technologies</t>
  </si>
  <si>
    <t>UC_GEONEW_TOTAL</t>
  </si>
  <si>
    <t>EGEO*</t>
  </si>
  <si>
    <t xml:space="preserve">Total geothermal potential for new power plants </t>
  </si>
  <si>
    <t>total geothermal capacity for all years so that technologies can compete withut breaking the upper ceiling'</t>
  </si>
  <si>
    <t>UC_RHSR~NI</t>
  </si>
  <si>
    <t>UC_RHSR~SI</t>
  </si>
  <si>
    <t>UC_WIND_OFFSHORE</t>
  </si>
  <si>
    <t>EWIN*OFF*FIX*</t>
  </si>
  <si>
    <t>Fixed offshore wind potential</t>
  </si>
  <si>
    <t>Offshore wind- floating assumed to have unlimited capacity</t>
  </si>
  <si>
    <t>UC_WIND_CONSENTED</t>
  </si>
  <si>
    <t>EWIN*CONS*</t>
  </si>
  <si>
    <t>Onshore (consented/initial works completed) wind potential 2021</t>
  </si>
  <si>
    <t>UC_WIND_HIGHCF</t>
  </si>
  <si>
    <t>EWIN*HIG*</t>
  </si>
  <si>
    <t>Onshore (High capacity Factor) wind potential 2030</t>
  </si>
  <si>
    <t>UC_WIND_LOWCF</t>
  </si>
  <si>
    <t>EWIN*LOW*</t>
  </si>
  <si>
    <t>Onshore (Low capacity Factor) wind potential 2030</t>
  </si>
  <si>
    <t>UC_WIND_DISTR</t>
  </si>
  <si>
    <t>EWIN*DIST*</t>
  </si>
  <si>
    <t>Onshore (small - locally embedded) wind potential 2030</t>
  </si>
  <si>
    <t>UC_HYDRO_RoRsm</t>
  </si>
  <si>
    <t>EHYD*RR*Sma*</t>
  </si>
  <si>
    <t>New Hydro - Small RoR</t>
  </si>
  <si>
    <t>UC_HYDRO_RoR_lrg</t>
  </si>
  <si>
    <t>EHYD*RR*new*</t>
  </si>
  <si>
    <t>New Hydro - Large RoR</t>
  </si>
  <si>
    <t>UC_HYDRO_DAM_NEW</t>
  </si>
  <si>
    <t>New Hydro - Dams</t>
  </si>
  <si>
    <t>UC_PUMPHYD_STG_LRG</t>
  </si>
  <si>
    <t>EHY*PUM*L</t>
  </si>
  <si>
    <t>Pumped hydro - large (lake onslow)</t>
  </si>
  <si>
    <t>UC_PUMPHYD_STG_SML</t>
  </si>
  <si>
    <t>EHY*PUM*S</t>
  </si>
  <si>
    <t>Pumped hydro -small/generic</t>
  </si>
  <si>
    <t>UC_WIND_WAIPIPI</t>
  </si>
  <si>
    <t>LO</t>
  </si>
  <si>
    <t>Waipipi wind farm constructed 2021</t>
  </si>
  <si>
    <t>&lt;&lt;&lt;&lt;doesn’t work</t>
  </si>
  <si>
    <t>Workbook: Sets upper bounds for Renewable electricty uptake by technology</t>
  </si>
  <si>
    <t>Hydro: Hydro uptake constraints</t>
  </si>
  <si>
    <t>Wind: Wind uptake constraints</t>
  </si>
  <si>
    <t>Geo: Geothermal uptake constraints</t>
  </si>
  <si>
    <t>TID: Tidal uptake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</si>
</sst>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[$€-2]* #,##0.00_-;\-[$€-2]* #,##0.00_-;_-[$€-2]* &quot;-&quot;??_-"/>
    <numFmt numFmtId="166" formatCode="#,##0.0"/>
    <numFmt numFmtId="167" formatCode="0.0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u/>
      <sz val="6"/>
      <color indexed="12"/>
      <name val="Times New Roman"/>
      <family val="1"/>
    </font>
    <font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6" fillId="20" borderId="1" applyNumberFormat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" fillId="7" borderId="2" applyNumberFormat="0" applyAlignment="0" applyProtection="0"/>
    <xf numFmtId="0" fontId="3" fillId="0" borderId="4" applyNumberFormat="0" applyFill="0" applyAlignment="0" applyProtection="0"/>
    <xf numFmtId="0" fontId="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164" fontId="4" fillId="0" borderId="0" applyFont="0" applyFill="0" applyBorder="0" applyAlignment="0" applyProtection="0"/>
    <xf numFmtId="0" fontId="15" fillId="0" borderId="8" applyNumberFormat="0" applyFill="0" applyAlignment="0" applyProtection="0"/>
    <xf numFmtId="0" fontId="24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23" borderId="9" applyNumberFormat="0" applyFont="0" applyAlignment="0" applyProtection="0"/>
    <xf numFmtId="0" fontId="16" fillId="20" borderId="1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17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</cellStyleXfs>
  <cellXfs count="13">
    <xf numFmtId="0" fontId="0" fillId="0" borderId="0" xfId="0"/>
    <xf numFmtId="166" fontId="0" fillId="0" borderId="0" xfId="0" applyNumberFormat="1"/>
    <xf numFmtId="0" fontId="3" fillId="0" borderId="0" xfId="216" applyFont="1"/>
    <xf numFmtId="0" fontId="20" fillId="27" borderId="0" xfId="0" applyFont="1" applyFill="1"/>
    <xf numFmtId="0" fontId="20" fillId="0" borderId="0" xfId="0" applyFont="1" applyAlignment="1">
      <alignment horizontal="right"/>
    </xf>
    <xf numFmtId="0" fontId="20" fillId="28" borderId="0" xfId="0" applyFont="1" applyFill="1"/>
    <xf numFmtId="0" fontId="20" fillId="29" borderId="0" xfId="0" applyFont="1" applyFill="1"/>
    <xf numFmtId="0" fontId="4" fillId="0" borderId="0" xfId="0" applyFont="1"/>
    <xf numFmtId="4" fontId="0" fillId="0" borderId="0" xfId="0" applyNumberFormat="1"/>
    <xf numFmtId="0" fontId="26" fillId="0" borderId="0" xfId="0" applyFon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1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Akzent1" xfId="8" xr:uid="{00000000-0005-0000-0000-000006000000}"/>
    <cellStyle name="20% - Akzent2" xfId="9" xr:uid="{00000000-0005-0000-0000-000007000000}"/>
    <cellStyle name="20% - Akzent3" xfId="10" xr:uid="{00000000-0005-0000-0000-000008000000}"/>
    <cellStyle name="20% - Akzent4" xfId="11" xr:uid="{00000000-0005-0000-0000-000009000000}"/>
    <cellStyle name="20% - Akzent5" xfId="12" xr:uid="{00000000-0005-0000-0000-00000A000000}"/>
    <cellStyle name="20% - Akzent6" xfId="13" xr:uid="{00000000-0005-0000-0000-00000B000000}"/>
    <cellStyle name="40% - Accent1 2" xfId="14" xr:uid="{00000000-0005-0000-0000-00000C000000}"/>
    <cellStyle name="40% - Accent2 2" xfId="15" xr:uid="{00000000-0005-0000-0000-00000D000000}"/>
    <cellStyle name="40% - Accent3 2" xfId="16" xr:uid="{00000000-0005-0000-0000-00000E000000}"/>
    <cellStyle name="40% - Accent4 2" xfId="17" xr:uid="{00000000-0005-0000-0000-00000F000000}"/>
    <cellStyle name="40% - Accent5 2" xfId="18" xr:uid="{00000000-0005-0000-0000-000010000000}"/>
    <cellStyle name="40% - Accent6 2" xfId="19" xr:uid="{00000000-0005-0000-0000-000011000000}"/>
    <cellStyle name="40% - Akzent1" xfId="20" xr:uid="{00000000-0005-0000-0000-000012000000}"/>
    <cellStyle name="40% - Akzent2" xfId="21" xr:uid="{00000000-0005-0000-0000-000013000000}"/>
    <cellStyle name="40% - Akzent3" xfId="22" xr:uid="{00000000-0005-0000-0000-000014000000}"/>
    <cellStyle name="40% - Akzent4" xfId="23" xr:uid="{00000000-0005-0000-0000-000015000000}"/>
    <cellStyle name="40% - Akzent5" xfId="24" xr:uid="{00000000-0005-0000-0000-000016000000}"/>
    <cellStyle name="40% - Akzent6" xfId="25" xr:uid="{00000000-0005-0000-0000-000017000000}"/>
    <cellStyle name="60% - Accent1 2" xfId="26" xr:uid="{00000000-0005-0000-0000-000018000000}"/>
    <cellStyle name="60% - Accent2 2" xfId="27" xr:uid="{00000000-0005-0000-0000-000019000000}"/>
    <cellStyle name="60% - Accent3 2" xfId="28" xr:uid="{00000000-0005-0000-0000-00001A000000}"/>
    <cellStyle name="60% - Accent4 2" xfId="29" xr:uid="{00000000-0005-0000-0000-00001B000000}"/>
    <cellStyle name="60% - Accent5 2" xfId="30" xr:uid="{00000000-0005-0000-0000-00001C000000}"/>
    <cellStyle name="60% - Accent6 2" xfId="31" xr:uid="{00000000-0005-0000-0000-00001D000000}"/>
    <cellStyle name="60% - Akzent1" xfId="32" xr:uid="{00000000-0005-0000-0000-00001E000000}"/>
    <cellStyle name="60% - Akzent2" xfId="33" xr:uid="{00000000-0005-0000-0000-00001F000000}"/>
    <cellStyle name="60% - Akzent3" xfId="34" xr:uid="{00000000-0005-0000-0000-000020000000}"/>
    <cellStyle name="60% - Akzent4" xfId="35" xr:uid="{00000000-0005-0000-0000-000021000000}"/>
    <cellStyle name="60% - Akzent5" xfId="36" xr:uid="{00000000-0005-0000-0000-000022000000}"/>
    <cellStyle name="60% - Akzent6" xfId="37" xr:uid="{00000000-0005-0000-0000-000023000000}"/>
    <cellStyle name="Accent1 2" xfId="38" xr:uid="{00000000-0005-0000-0000-000024000000}"/>
    <cellStyle name="Accent2 2" xfId="39" xr:uid="{00000000-0005-0000-0000-000025000000}"/>
    <cellStyle name="Accent3 2" xfId="40" xr:uid="{00000000-0005-0000-0000-000026000000}"/>
    <cellStyle name="Accent4 2" xfId="41" xr:uid="{00000000-0005-0000-0000-000027000000}"/>
    <cellStyle name="Accent5 2" xfId="42" xr:uid="{00000000-0005-0000-0000-000028000000}"/>
    <cellStyle name="Accent6 2" xfId="43" xr:uid="{00000000-0005-0000-0000-000029000000}"/>
    <cellStyle name="Ausgabe" xfId="44" xr:uid="{00000000-0005-0000-0000-00002A000000}"/>
    <cellStyle name="Bad 2" xfId="45" xr:uid="{00000000-0005-0000-0000-00002B000000}"/>
    <cellStyle name="Berechnung" xfId="46" xr:uid="{00000000-0005-0000-0000-00002C000000}"/>
    <cellStyle name="Calculation 2" xfId="47" xr:uid="{00000000-0005-0000-0000-00002D000000}"/>
    <cellStyle name="Check Cell 2" xfId="48" xr:uid="{00000000-0005-0000-0000-00002E000000}"/>
    <cellStyle name="Comma 2" xfId="50" xr:uid="{00000000-0005-0000-0000-00002F000000}"/>
    <cellStyle name="Comma 3" xfId="51" xr:uid="{00000000-0005-0000-0000-000030000000}"/>
    <cellStyle name="Comma 3 2" xfId="52" xr:uid="{00000000-0005-0000-0000-000031000000}"/>
    <cellStyle name="Comma 4" xfId="53" xr:uid="{00000000-0005-0000-0000-000032000000}"/>
    <cellStyle name="Comma 5" xfId="49" xr:uid="{00000000-0005-0000-0000-000033000000}"/>
    <cellStyle name="Eingabe" xfId="54" xr:uid="{00000000-0005-0000-0000-000034000000}"/>
    <cellStyle name="Ergebnis" xfId="55" xr:uid="{00000000-0005-0000-0000-000035000000}"/>
    <cellStyle name="Erklärender Text" xfId="56" xr:uid="{00000000-0005-0000-0000-000036000000}"/>
    <cellStyle name="Euro" xfId="57" xr:uid="{00000000-0005-0000-0000-000037000000}"/>
    <cellStyle name="Euro 2" xfId="58" xr:uid="{00000000-0005-0000-0000-000038000000}"/>
    <cellStyle name="Explanatory Text 2" xfId="59" xr:uid="{00000000-0005-0000-0000-000039000000}"/>
    <cellStyle name="Float" xfId="60" xr:uid="{00000000-0005-0000-0000-00003A000000}"/>
    <cellStyle name="Float 2" xfId="61" xr:uid="{00000000-0005-0000-0000-00003B000000}"/>
    <cellStyle name="Good 2" xfId="62" xr:uid="{00000000-0005-0000-0000-00003C000000}"/>
    <cellStyle name="Heading 1 2" xfId="63" xr:uid="{00000000-0005-0000-0000-00003D000000}"/>
    <cellStyle name="Heading 2 2" xfId="64" xr:uid="{00000000-0005-0000-0000-00003E000000}"/>
    <cellStyle name="Heading 3 2" xfId="65" xr:uid="{00000000-0005-0000-0000-00003F000000}"/>
    <cellStyle name="Heading 4 2" xfId="66" xr:uid="{00000000-0005-0000-0000-000040000000}"/>
    <cellStyle name="Hyperlink 2" xfId="67" xr:uid="{00000000-0005-0000-0000-000041000000}"/>
    <cellStyle name="Input 2" xfId="68" xr:uid="{00000000-0005-0000-0000-000042000000}"/>
    <cellStyle name="Komma 5" xfId="69" xr:uid="{00000000-0005-0000-0000-000043000000}"/>
    <cellStyle name="Linked Cell 2" xfId="70" xr:uid="{00000000-0005-0000-0000-000044000000}"/>
    <cellStyle name="Neutral 2" xfId="71" xr:uid="{00000000-0005-0000-0000-000045000000}"/>
    <cellStyle name="Normal" xfId="0" builtinId="0"/>
    <cellStyle name="Normal 10" xfId="72" xr:uid="{00000000-0005-0000-0000-000047000000}"/>
    <cellStyle name="Normal 11" xfId="1" xr:uid="{00000000-0005-0000-0000-000048000000}"/>
    <cellStyle name="Normal 2" xfId="73" xr:uid="{00000000-0005-0000-0000-000049000000}"/>
    <cellStyle name="Normal 3" xfId="74" xr:uid="{00000000-0005-0000-0000-00004A000000}"/>
    <cellStyle name="Normal 4" xfId="75" xr:uid="{00000000-0005-0000-0000-00004B000000}"/>
    <cellStyle name="Normal 4 2" xfId="76" xr:uid="{00000000-0005-0000-0000-00004C000000}"/>
    <cellStyle name="Normal 4_AFs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rmal 8" xfId="81" xr:uid="{00000000-0005-0000-0000-000051000000}"/>
    <cellStyle name="Normal 9" xfId="82" xr:uid="{00000000-0005-0000-0000-000052000000}"/>
    <cellStyle name="Normal 9 2" xfId="83" xr:uid="{00000000-0005-0000-0000-000053000000}"/>
    <cellStyle name="Normale_B2020" xfId="84" xr:uid="{00000000-0005-0000-0000-000055000000}"/>
    <cellStyle name="Normale_Scen_UC_IND-StrucConst" xfId="216" xr:uid="{00000000-0005-0000-0000-000056000000}"/>
    <cellStyle name="Note 2" xfId="85" xr:uid="{00000000-0005-0000-0000-000057000000}"/>
    <cellStyle name="Output 2" xfId="86" xr:uid="{00000000-0005-0000-0000-000058000000}"/>
    <cellStyle name="Percent 2" xfId="87" xr:uid="{00000000-0005-0000-0000-000059000000}"/>
    <cellStyle name="Percent 3" xfId="88" xr:uid="{00000000-0005-0000-0000-00005A000000}"/>
    <cellStyle name="Style 103" xfId="89" xr:uid="{00000000-0005-0000-0000-00005B000000}"/>
    <cellStyle name="Style 103 2" xfId="90" xr:uid="{00000000-0005-0000-0000-00005C000000}"/>
    <cellStyle name="Style 104" xfId="91" xr:uid="{00000000-0005-0000-0000-00005D000000}"/>
    <cellStyle name="Style 104 2" xfId="92" xr:uid="{00000000-0005-0000-0000-00005E000000}"/>
    <cellStyle name="Style 105" xfId="93" xr:uid="{00000000-0005-0000-0000-00005F000000}"/>
    <cellStyle name="Style 106" xfId="94" xr:uid="{00000000-0005-0000-0000-000060000000}"/>
    <cellStyle name="Style 107" xfId="95" xr:uid="{00000000-0005-0000-0000-000061000000}"/>
    <cellStyle name="Style 108" xfId="96" xr:uid="{00000000-0005-0000-0000-000062000000}"/>
    <cellStyle name="Style 108 2" xfId="97" xr:uid="{00000000-0005-0000-0000-000063000000}"/>
    <cellStyle name="Style 109" xfId="98" xr:uid="{00000000-0005-0000-0000-000064000000}"/>
    <cellStyle name="Style 110" xfId="99" xr:uid="{00000000-0005-0000-0000-000065000000}"/>
    <cellStyle name="Style 114" xfId="100" xr:uid="{00000000-0005-0000-0000-000066000000}"/>
    <cellStyle name="Style 114 2" xfId="101" xr:uid="{00000000-0005-0000-0000-000067000000}"/>
    <cellStyle name="Style 115" xfId="102" xr:uid="{00000000-0005-0000-0000-000068000000}"/>
    <cellStyle name="Style 115 2" xfId="103" xr:uid="{00000000-0005-0000-0000-000069000000}"/>
    <cellStyle name="Style 116" xfId="104" xr:uid="{00000000-0005-0000-0000-00006A000000}"/>
    <cellStyle name="Style 117" xfId="105" xr:uid="{00000000-0005-0000-0000-00006B000000}"/>
    <cellStyle name="Style 118" xfId="106" xr:uid="{00000000-0005-0000-0000-00006C000000}"/>
    <cellStyle name="Style 119" xfId="107" xr:uid="{00000000-0005-0000-0000-00006D000000}"/>
    <cellStyle name="Style 119 2" xfId="108" xr:uid="{00000000-0005-0000-0000-00006E000000}"/>
    <cellStyle name="Style 120" xfId="109" xr:uid="{00000000-0005-0000-0000-00006F000000}"/>
    <cellStyle name="Style 121" xfId="110" xr:uid="{00000000-0005-0000-0000-000070000000}"/>
    <cellStyle name="Style 126" xfId="111" xr:uid="{00000000-0005-0000-0000-000071000000}"/>
    <cellStyle name="Style 126 2" xfId="112" xr:uid="{00000000-0005-0000-0000-000072000000}"/>
    <cellStyle name="Style 127" xfId="113" xr:uid="{00000000-0005-0000-0000-000073000000}"/>
    <cellStyle name="Style 128" xfId="114" xr:uid="{00000000-0005-0000-0000-000074000000}"/>
    <cellStyle name="Style 129" xfId="115" xr:uid="{00000000-0005-0000-0000-000075000000}"/>
    <cellStyle name="Style 130" xfId="116" xr:uid="{00000000-0005-0000-0000-000076000000}"/>
    <cellStyle name="Style 130 2" xfId="117" xr:uid="{00000000-0005-0000-0000-000077000000}"/>
    <cellStyle name="Style 131" xfId="118" xr:uid="{00000000-0005-0000-0000-000078000000}"/>
    <cellStyle name="Style 132" xfId="119" xr:uid="{00000000-0005-0000-0000-000079000000}"/>
    <cellStyle name="Style 137" xfId="120" xr:uid="{00000000-0005-0000-0000-00007A000000}"/>
    <cellStyle name="Style 137 2" xfId="121" xr:uid="{00000000-0005-0000-0000-00007B000000}"/>
    <cellStyle name="Style 138" xfId="122" xr:uid="{00000000-0005-0000-0000-00007C000000}"/>
    <cellStyle name="Style 139" xfId="123" xr:uid="{00000000-0005-0000-0000-00007D000000}"/>
    <cellStyle name="Style 140" xfId="124" xr:uid="{00000000-0005-0000-0000-00007E000000}"/>
    <cellStyle name="Style 141" xfId="125" xr:uid="{00000000-0005-0000-0000-00007F000000}"/>
    <cellStyle name="Style 141 2" xfId="126" xr:uid="{00000000-0005-0000-0000-000080000000}"/>
    <cellStyle name="Style 142" xfId="127" xr:uid="{00000000-0005-0000-0000-000081000000}"/>
    <cellStyle name="Style 143" xfId="128" xr:uid="{00000000-0005-0000-0000-000082000000}"/>
    <cellStyle name="Style 148" xfId="129" xr:uid="{00000000-0005-0000-0000-000083000000}"/>
    <cellStyle name="Style 148 2" xfId="130" xr:uid="{00000000-0005-0000-0000-000084000000}"/>
    <cellStyle name="Style 149" xfId="131" xr:uid="{00000000-0005-0000-0000-000085000000}"/>
    <cellStyle name="Style 150" xfId="132" xr:uid="{00000000-0005-0000-0000-000086000000}"/>
    <cellStyle name="Style 151" xfId="133" xr:uid="{00000000-0005-0000-0000-000087000000}"/>
    <cellStyle name="Style 152" xfId="134" xr:uid="{00000000-0005-0000-0000-000088000000}"/>
    <cellStyle name="Style 152 2" xfId="135" xr:uid="{00000000-0005-0000-0000-000089000000}"/>
    <cellStyle name="Style 153" xfId="136" xr:uid="{00000000-0005-0000-0000-00008A000000}"/>
    <cellStyle name="Style 154" xfId="137" xr:uid="{00000000-0005-0000-0000-00008B000000}"/>
    <cellStyle name="Style 159" xfId="138" xr:uid="{00000000-0005-0000-0000-00008C000000}"/>
    <cellStyle name="Style 159 2" xfId="139" xr:uid="{00000000-0005-0000-0000-00008D000000}"/>
    <cellStyle name="Style 160" xfId="140" xr:uid="{00000000-0005-0000-0000-00008E000000}"/>
    <cellStyle name="Style 161" xfId="141" xr:uid="{00000000-0005-0000-0000-00008F000000}"/>
    <cellStyle name="Style 162" xfId="142" xr:uid="{00000000-0005-0000-0000-000090000000}"/>
    <cellStyle name="Style 163" xfId="143" xr:uid="{00000000-0005-0000-0000-000091000000}"/>
    <cellStyle name="Style 163 2" xfId="144" xr:uid="{00000000-0005-0000-0000-000092000000}"/>
    <cellStyle name="Style 164" xfId="145" xr:uid="{00000000-0005-0000-0000-000093000000}"/>
    <cellStyle name="Style 165" xfId="146" xr:uid="{00000000-0005-0000-0000-000094000000}"/>
    <cellStyle name="Style 21" xfId="147" xr:uid="{00000000-0005-0000-0000-000095000000}"/>
    <cellStyle name="Style 21 2" xfId="148" xr:uid="{00000000-0005-0000-0000-000096000000}"/>
    <cellStyle name="Style 22" xfId="149" xr:uid="{00000000-0005-0000-0000-000097000000}"/>
    <cellStyle name="Style 23" xfId="150" xr:uid="{00000000-0005-0000-0000-000098000000}"/>
    <cellStyle name="Style 24" xfId="151" xr:uid="{00000000-0005-0000-0000-000099000000}"/>
    <cellStyle name="Style 25" xfId="152" xr:uid="{00000000-0005-0000-0000-00009A000000}"/>
    <cellStyle name="Style 25 2" xfId="153" xr:uid="{00000000-0005-0000-0000-00009B000000}"/>
    <cellStyle name="Style 26" xfId="154" xr:uid="{00000000-0005-0000-0000-00009C000000}"/>
    <cellStyle name="Style 27" xfId="155" xr:uid="{00000000-0005-0000-0000-00009D000000}"/>
    <cellStyle name="Style 35" xfId="156" xr:uid="{00000000-0005-0000-0000-00009E000000}"/>
    <cellStyle name="Style 35 2" xfId="157" xr:uid="{00000000-0005-0000-0000-00009F000000}"/>
    <cellStyle name="Style 36" xfId="158" xr:uid="{00000000-0005-0000-0000-0000A0000000}"/>
    <cellStyle name="Style 37" xfId="159" xr:uid="{00000000-0005-0000-0000-0000A1000000}"/>
    <cellStyle name="Style 38" xfId="160" xr:uid="{00000000-0005-0000-0000-0000A2000000}"/>
    <cellStyle name="Style 39" xfId="161" xr:uid="{00000000-0005-0000-0000-0000A3000000}"/>
    <cellStyle name="Style 39 2" xfId="162" xr:uid="{00000000-0005-0000-0000-0000A4000000}"/>
    <cellStyle name="Style 40" xfId="163" xr:uid="{00000000-0005-0000-0000-0000A5000000}"/>
    <cellStyle name="Style 41" xfId="164" xr:uid="{00000000-0005-0000-0000-0000A6000000}"/>
    <cellStyle name="Style 46" xfId="165" xr:uid="{00000000-0005-0000-0000-0000A7000000}"/>
    <cellStyle name="Style 46 2" xfId="166" xr:uid="{00000000-0005-0000-0000-0000A8000000}"/>
    <cellStyle name="Style 47" xfId="167" xr:uid="{00000000-0005-0000-0000-0000A9000000}"/>
    <cellStyle name="Style 48" xfId="168" xr:uid="{00000000-0005-0000-0000-0000AA000000}"/>
    <cellStyle name="Style 49" xfId="169" xr:uid="{00000000-0005-0000-0000-0000AB000000}"/>
    <cellStyle name="Style 50" xfId="170" xr:uid="{00000000-0005-0000-0000-0000AC000000}"/>
    <cellStyle name="Style 50 2" xfId="171" xr:uid="{00000000-0005-0000-0000-0000AD000000}"/>
    <cellStyle name="Style 51" xfId="172" xr:uid="{00000000-0005-0000-0000-0000AE000000}"/>
    <cellStyle name="Style 52" xfId="173" xr:uid="{00000000-0005-0000-0000-0000AF000000}"/>
    <cellStyle name="Style 58" xfId="174" xr:uid="{00000000-0005-0000-0000-0000B0000000}"/>
    <cellStyle name="Style 58 2" xfId="175" xr:uid="{00000000-0005-0000-0000-0000B1000000}"/>
    <cellStyle name="Style 59" xfId="176" xr:uid="{00000000-0005-0000-0000-0000B2000000}"/>
    <cellStyle name="Style 60" xfId="177" xr:uid="{00000000-0005-0000-0000-0000B3000000}"/>
    <cellStyle name="Style 61" xfId="178" xr:uid="{00000000-0005-0000-0000-0000B4000000}"/>
    <cellStyle name="Style 62" xfId="179" xr:uid="{00000000-0005-0000-0000-0000B5000000}"/>
    <cellStyle name="Style 62 2" xfId="180" xr:uid="{00000000-0005-0000-0000-0000B6000000}"/>
    <cellStyle name="Style 63" xfId="181" xr:uid="{00000000-0005-0000-0000-0000B7000000}"/>
    <cellStyle name="Style 64" xfId="182" xr:uid="{00000000-0005-0000-0000-0000B8000000}"/>
    <cellStyle name="Style 69" xfId="183" xr:uid="{00000000-0005-0000-0000-0000B9000000}"/>
    <cellStyle name="Style 69 2" xfId="184" xr:uid="{00000000-0005-0000-0000-0000BA000000}"/>
    <cellStyle name="Style 70" xfId="185" xr:uid="{00000000-0005-0000-0000-0000BB000000}"/>
    <cellStyle name="Style 71" xfId="186" xr:uid="{00000000-0005-0000-0000-0000BC000000}"/>
    <cellStyle name="Style 72" xfId="187" xr:uid="{00000000-0005-0000-0000-0000BD000000}"/>
    <cellStyle name="Style 73" xfId="188" xr:uid="{00000000-0005-0000-0000-0000BE000000}"/>
    <cellStyle name="Style 73 2" xfId="189" xr:uid="{00000000-0005-0000-0000-0000BF000000}"/>
    <cellStyle name="Style 74" xfId="190" xr:uid="{00000000-0005-0000-0000-0000C0000000}"/>
    <cellStyle name="Style 75" xfId="191" xr:uid="{00000000-0005-0000-0000-0000C1000000}"/>
    <cellStyle name="Style 80" xfId="192" xr:uid="{00000000-0005-0000-0000-0000C2000000}"/>
    <cellStyle name="Style 80 2" xfId="193" xr:uid="{00000000-0005-0000-0000-0000C3000000}"/>
    <cellStyle name="Style 81" xfId="194" xr:uid="{00000000-0005-0000-0000-0000C4000000}"/>
    <cellStyle name="Style 81 2" xfId="195" xr:uid="{00000000-0005-0000-0000-0000C5000000}"/>
    <cellStyle name="Style 82" xfId="196" xr:uid="{00000000-0005-0000-0000-0000C6000000}"/>
    <cellStyle name="Style 83" xfId="197" xr:uid="{00000000-0005-0000-0000-0000C7000000}"/>
    <cellStyle name="Style 84" xfId="198" xr:uid="{00000000-0005-0000-0000-0000C8000000}"/>
    <cellStyle name="Style 85" xfId="199" xr:uid="{00000000-0005-0000-0000-0000C9000000}"/>
    <cellStyle name="Style 85 2" xfId="200" xr:uid="{00000000-0005-0000-0000-0000CA000000}"/>
    <cellStyle name="Style 86" xfId="201" xr:uid="{00000000-0005-0000-0000-0000CB000000}"/>
    <cellStyle name="Style 87" xfId="202" xr:uid="{00000000-0005-0000-0000-0000CC000000}"/>
    <cellStyle name="Style 93" xfId="203" xr:uid="{00000000-0005-0000-0000-0000CD000000}"/>
    <cellStyle name="Style 93 2" xfId="204" xr:uid="{00000000-0005-0000-0000-0000CE000000}"/>
    <cellStyle name="Style 94" xfId="205" xr:uid="{00000000-0005-0000-0000-0000CF000000}"/>
    <cellStyle name="Style 95" xfId="206" xr:uid="{00000000-0005-0000-0000-0000D0000000}"/>
    <cellStyle name="Style 96" xfId="207" xr:uid="{00000000-0005-0000-0000-0000D1000000}"/>
    <cellStyle name="Style 97" xfId="208" xr:uid="{00000000-0005-0000-0000-0000D2000000}"/>
    <cellStyle name="Style 97 2" xfId="209" xr:uid="{00000000-0005-0000-0000-0000D3000000}"/>
    <cellStyle name="Style 98" xfId="210" xr:uid="{00000000-0005-0000-0000-0000D4000000}"/>
    <cellStyle name="Style 99" xfId="211" xr:uid="{00000000-0005-0000-0000-0000D5000000}"/>
    <cellStyle name="Title 2" xfId="212" xr:uid="{00000000-0005-0000-0000-0000D6000000}"/>
    <cellStyle name="Total 2" xfId="213" xr:uid="{00000000-0005-0000-0000-0000D7000000}"/>
    <cellStyle name="Warnender Text" xfId="214" xr:uid="{00000000-0005-0000-0000-0000D8000000}"/>
    <cellStyle name="Warning Text 2" xfId="215" xr:uid="{00000000-0005-0000-0000-0000D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41</xdr:row>
      <xdr:rowOff>172769</xdr:rowOff>
    </xdr:from>
    <xdr:to>
      <xdr:col>21</xdr:col>
      <xdr:colOff>304800</xdr:colOff>
      <xdr:row>52</xdr:row>
      <xdr:rowOff>161563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7983269"/>
          <a:ext cx="4429125" cy="2084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BC5-F8F1-4A39-A9B9-62A70A58129C}">
  <dimension ref="A1:A5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48"/>
  <sheetViews>
    <sheetView workbookViewId="0">
      <selection activeCell="N22" sqref="N22"/>
    </sheetView>
  </sheetViews>
  <sheetFormatPr defaultRowHeight="15" x14ac:dyDescent="0.25"/>
  <sheetData>
    <row r="3" spans="3:12" x14ac:dyDescent="0.25">
      <c r="C3" s="2" t="s">
        <v>5</v>
      </c>
    </row>
    <row r="4" spans="3:12" x14ac:dyDescent="0.25">
      <c r="C4" s="2" t="s">
        <v>6</v>
      </c>
    </row>
    <row r="5" spans="3:12" x14ac:dyDescent="0.25">
      <c r="G5" t="s">
        <v>7</v>
      </c>
    </row>
    <row r="6" spans="3:12" x14ac:dyDescent="0.25">
      <c r="C6" s="6" t="s">
        <v>8</v>
      </c>
      <c r="D6" s="3" t="s">
        <v>2</v>
      </c>
      <c r="E6" s="3" t="s">
        <v>3</v>
      </c>
      <c r="F6" s="5" t="s">
        <v>1</v>
      </c>
      <c r="G6" s="5" t="s">
        <v>0</v>
      </c>
      <c r="H6" s="5" t="s">
        <v>9</v>
      </c>
      <c r="I6" s="5" t="s">
        <v>20</v>
      </c>
      <c r="J6" s="5" t="s">
        <v>21</v>
      </c>
      <c r="K6" s="5" t="s">
        <v>22</v>
      </c>
      <c r="L6" s="6" t="s">
        <v>10</v>
      </c>
    </row>
    <row r="7" spans="3:12" x14ac:dyDescent="0.25">
      <c r="C7" t="s">
        <v>69</v>
      </c>
      <c r="D7" t="s">
        <v>24</v>
      </c>
      <c r="E7" t="s">
        <v>70</v>
      </c>
      <c r="F7">
        <v>2021</v>
      </c>
      <c r="G7" t="s">
        <v>4</v>
      </c>
      <c r="H7">
        <v>1</v>
      </c>
      <c r="I7" s="1">
        <v>0.02</v>
      </c>
      <c r="J7" s="1">
        <f>0.016</f>
        <v>1.6E-2</v>
      </c>
      <c r="K7">
        <v>3</v>
      </c>
      <c r="L7" t="s">
        <v>71</v>
      </c>
    </row>
    <row r="8" spans="3:12" x14ac:dyDescent="0.25">
      <c r="F8">
        <v>2025</v>
      </c>
      <c r="I8" s="1">
        <f>I7</f>
        <v>0.02</v>
      </c>
      <c r="J8" s="1">
        <v>7.5999999999999998E-2</v>
      </c>
    </row>
    <row r="9" spans="3:12" x14ac:dyDescent="0.25">
      <c r="F9">
        <v>2030</v>
      </c>
      <c r="I9" s="1">
        <f>I8</f>
        <v>0.02</v>
      </c>
      <c r="J9" s="1">
        <v>0.19600000000000001</v>
      </c>
    </row>
    <row r="10" spans="3:12" x14ac:dyDescent="0.25">
      <c r="F10">
        <v>2035</v>
      </c>
      <c r="H10" s="10"/>
      <c r="I10" s="11">
        <v>6.4000000000000001E-2</v>
      </c>
      <c r="J10" s="11">
        <f>J9</f>
        <v>0.19600000000000001</v>
      </c>
    </row>
    <row r="11" spans="3:12" x14ac:dyDescent="0.25">
      <c r="F11">
        <v>2040</v>
      </c>
      <c r="H11" s="10"/>
      <c r="I11" s="11">
        <f>I10</f>
        <v>6.4000000000000001E-2</v>
      </c>
      <c r="J11" s="11">
        <v>0.22600000000000001</v>
      </c>
    </row>
    <row r="14" spans="3:12" x14ac:dyDescent="0.25">
      <c r="C14" s="2" t="s">
        <v>5</v>
      </c>
    </row>
    <row r="15" spans="3:12" x14ac:dyDescent="0.25">
      <c r="C15" s="2" t="s">
        <v>6</v>
      </c>
    </row>
    <row r="16" spans="3:12" x14ac:dyDescent="0.25">
      <c r="G16" t="s">
        <v>7</v>
      </c>
    </row>
    <row r="17" spans="3:12" x14ac:dyDescent="0.25">
      <c r="C17" s="6" t="s">
        <v>8</v>
      </c>
      <c r="D17" s="3" t="s">
        <v>2</v>
      </c>
      <c r="E17" s="3" t="s">
        <v>3</v>
      </c>
      <c r="F17" s="5" t="s">
        <v>1</v>
      </c>
      <c r="G17" s="5" t="s">
        <v>0</v>
      </c>
      <c r="H17" s="5" t="s">
        <v>9</v>
      </c>
      <c r="I17" s="5" t="s">
        <v>20</v>
      </c>
      <c r="J17" s="5" t="s">
        <v>21</v>
      </c>
      <c r="K17" s="5" t="s">
        <v>22</v>
      </c>
      <c r="L17" s="6" t="s">
        <v>10</v>
      </c>
    </row>
    <row r="18" spans="3:12" x14ac:dyDescent="0.25">
      <c r="C18" t="s">
        <v>72</v>
      </c>
      <c r="D18" t="s">
        <v>24</v>
      </c>
      <c r="E18" t="s">
        <v>73</v>
      </c>
      <c r="F18">
        <v>2021</v>
      </c>
      <c r="G18" t="s">
        <v>4</v>
      </c>
      <c r="H18">
        <v>1</v>
      </c>
      <c r="I18" s="1">
        <v>0</v>
      </c>
      <c r="J18" s="1">
        <v>0.33</v>
      </c>
      <c r="K18">
        <v>3</v>
      </c>
      <c r="L18" t="s">
        <v>74</v>
      </c>
    </row>
    <row r="19" spans="3:12" x14ac:dyDescent="0.25">
      <c r="F19">
        <v>2030</v>
      </c>
      <c r="I19" s="1">
        <v>0</v>
      </c>
      <c r="J19" s="1">
        <v>0.4</v>
      </c>
    </row>
    <row r="20" spans="3:12" x14ac:dyDescent="0.25">
      <c r="F20">
        <v>2035</v>
      </c>
      <c r="I20" s="1">
        <v>0</v>
      </c>
      <c r="J20" s="1">
        <v>1.0249999999999999</v>
      </c>
    </row>
    <row r="21" spans="3:12" x14ac:dyDescent="0.25">
      <c r="F21">
        <v>2040</v>
      </c>
      <c r="H21" s="10"/>
      <c r="I21" s="11">
        <v>0</v>
      </c>
      <c r="J21" s="11">
        <v>1.2150000000000001</v>
      </c>
    </row>
    <row r="22" spans="3:12" x14ac:dyDescent="0.25">
      <c r="H22" s="10"/>
      <c r="I22" s="11"/>
      <c r="J22" s="11"/>
    </row>
    <row r="24" spans="3:12" x14ac:dyDescent="0.25">
      <c r="C24" s="2" t="s">
        <v>5</v>
      </c>
    </row>
    <row r="25" spans="3:12" x14ac:dyDescent="0.25">
      <c r="C25" s="2" t="s">
        <v>6</v>
      </c>
    </row>
    <row r="26" spans="3:12" x14ac:dyDescent="0.25">
      <c r="G26" t="s">
        <v>7</v>
      </c>
    </row>
    <row r="27" spans="3:12" x14ac:dyDescent="0.25">
      <c r="C27" s="6" t="s">
        <v>8</v>
      </c>
      <c r="D27" s="3" t="s">
        <v>2</v>
      </c>
      <c r="E27" s="3" t="s">
        <v>3</v>
      </c>
      <c r="F27" s="5" t="s">
        <v>1</v>
      </c>
      <c r="G27" s="5" t="s">
        <v>0</v>
      </c>
      <c r="H27" s="5" t="s">
        <v>9</v>
      </c>
      <c r="I27" s="5" t="s">
        <v>20</v>
      </c>
      <c r="J27" s="5" t="s">
        <v>21</v>
      </c>
      <c r="K27" s="5" t="s">
        <v>22</v>
      </c>
      <c r="L27" s="6" t="s">
        <v>10</v>
      </c>
    </row>
    <row r="28" spans="3:12" x14ac:dyDescent="0.25">
      <c r="C28" t="s">
        <v>75</v>
      </c>
      <c r="D28" t="s">
        <v>24</v>
      </c>
      <c r="E28" t="s">
        <v>19</v>
      </c>
      <c r="F28">
        <v>2025</v>
      </c>
      <c r="G28" t="s">
        <v>4</v>
      </c>
      <c r="H28">
        <v>1</v>
      </c>
      <c r="I28" s="1">
        <v>0</v>
      </c>
      <c r="J28" s="1">
        <v>0.16800000000000001</v>
      </c>
      <c r="K28">
        <v>3</v>
      </c>
      <c r="L28" t="s">
        <v>76</v>
      </c>
    </row>
    <row r="29" spans="3:12" x14ac:dyDescent="0.25">
      <c r="F29">
        <v>2050</v>
      </c>
      <c r="I29" s="1">
        <v>0</v>
      </c>
      <c r="J29" s="1">
        <v>0.97799999999999998</v>
      </c>
    </row>
    <row r="30" spans="3:12" x14ac:dyDescent="0.25">
      <c r="I30" s="1"/>
      <c r="J30" s="1"/>
    </row>
    <row r="31" spans="3:12" x14ac:dyDescent="0.25">
      <c r="H31" s="10"/>
      <c r="I31" s="11"/>
      <c r="J31" s="11"/>
    </row>
    <row r="33" spans="3:12" x14ac:dyDescent="0.25">
      <c r="C33" s="2" t="s">
        <v>5</v>
      </c>
    </row>
    <row r="34" spans="3:12" x14ac:dyDescent="0.25">
      <c r="C34" s="2" t="s">
        <v>6</v>
      </c>
    </row>
    <row r="35" spans="3:12" x14ac:dyDescent="0.25">
      <c r="G35" t="s">
        <v>7</v>
      </c>
    </row>
    <row r="36" spans="3:12" x14ac:dyDescent="0.25">
      <c r="C36" s="6" t="s">
        <v>8</v>
      </c>
      <c r="D36" s="3" t="s">
        <v>2</v>
      </c>
      <c r="E36" s="3" t="s">
        <v>3</v>
      </c>
      <c r="F36" s="5" t="s">
        <v>1</v>
      </c>
      <c r="G36" s="5" t="s">
        <v>0</v>
      </c>
      <c r="H36" s="5" t="s">
        <v>9</v>
      </c>
      <c r="I36" s="5" t="s">
        <v>20</v>
      </c>
      <c r="J36" s="5" t="s">
        <v>21</v>
      </c>
      <c r="K36" s="5" t="s">
        <v>22</v>
      </c>
      <c r="L36" s="6" t="s">
        <v>10</v>
      </c>
    </row>
    <row r="37" spans="3:12" x14ac:dyDescent="0.25">
      <c r="C37" t="s">
        <v>77</v>
      </c>
      <c r="E37" t="s">
        <v>78</v>
      </c>
      <c r="F37">
        <v>2025</v>
      </c>
      <c r="G37" t="s">
        <v>4</v>
      </c>
      <c r="H37">
        <v>1</v>
      </c>
      <c r="I37" s="1">
        <v>0</v>
      </c>
      <c r="J37" s="1">
        <v>1.3</v>
      </c>
      <c r="K37">
        <v>3</v>
      </c>
      <c r="L37" t="s">
        <v>79</v>
      </c>
    </row>
    <row r="38" spans="3:12" x14ac:dyDescent="0.25">
      <c r="I38" s="1"/>
      <c r="J38" s="1"/>
    </row>
    <row r="40" spans="3:12" x14ac:dyDescent="0.25">
      <c r="C40" s="2" t="s">
        <v>5</v>
      </c>
    </row>
    <row r="41" spans="3:12" x14ac:dyDescent="0.25">
      <c r="C41" s="2" t="s">
        <v>6</v>
      </c>
    </row>
    <row r="42" spans="3:12" x14ac:dyDescent="0.25">
      <c r="G42" t="s">
        <v>7</v>
      </c>
    </row>
    <row r="43" spans="3:12" x14ac:dyDescent="0.25">
      <c r="C43" s="6" t="s">
        <v>8</v>
      </c>
      <c r="D43" s="3" t="s">
        <v>2</v>
      </c>
      <c r="E43" s="3" t="s">
        <v>3</v>
      </c>
      <c r="F43" s="5" t="s">
        <v>1</v>
      </c>
      <c r="G43" s="5" t="s">
        <v>0</v>
      </c>
      <c r="H43" s="5" t="s">
        <v>9</v>
      </c>
      <c r="I43" s="5" t="s">
        <v>20</v>
      </c>
      <c r="J43" s="5" t="s">
        <v>21</v>
      </c>
      <c r="K43" s="5" t="s">
        <v>22</v>
      </c>
      <c r="L43" s="6" t="s">
        <v>10</v>
      </c>
    </row>
    <row r="44" spans="3:12" x14ac:dyDescent="0.25">
      <c r="C44" t="s">
        <v>80</v>
      </c>
      <c r="E44" t="s">
        <v>81</v>
      </c>
      <c r="F44">
        <v>2025</v>
      </c>
      <c r="G44" t="s">
        <v>4</v>
      </c>
      <c r="H44">
        <v>1</v>
      </c>
      <c r="I44" s="1">
        <v>0.2</v>
      </c>
      <c r="J44" s="1">
        <v>0.73</v>
      </c>
      <c r="K44">
        <v>3</v>
      </c>
      <c r="L44" t="s">
        <v>82</v>
      </c>
    </row>
    <row r="45" spans="3:12" x14ac:dyDescent="0.25">
      <c r="I45" s="12"/>
    </row>
    <row r="46" spans="3:12" x14ac:dyDescent="0.25">
      <c r="I46" s="12"/>
    </row>
    <row r="47" spans="3:12" x14ac:dyDescent="0.25">
      <c r="I47" s="12"/>
    </row>
    <row r="48" spans="3:12" x14ac:dyDescent="0.25">
      <c r="I48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P28"/>
  <sheetViews>
    <sheetView topLeftCell="A6" workbookViewId="0">
      <selection activeCell="M37" sqref="M37"/>
    </sheetView>
  </sheetViews>
  <sheetFormatPr defaultRowHeight="15" x14ac:dyDescent="0.25"/>
  <sheetData>
    <row r="5" spans="3:12" x14ac:dyDescent="0.25">
      <c r="C5" s="2" t="s">
        <v>5</v>
      </c>
    </row>
    <row r="6" spans="3:12" x14ac:dyDescent="0.25">
      <c r="C6" s="2" t="s">
        <v>6</v>
      </c>
    </row>
    <row r="7" spans="3:12" x14ac:dyDescent="0.25">
      <c r="G7" t="s">
        <v>7</v>
      </c>
    </row>
    <row r="8" spans="3:12" x14ac:dyDescent="0.25">
      <c r="C8" s="6" t="s">
        <v>8</v>
      </c>
      <c r="D8" s="3" t="s">
        <v>2</v>
      </c>
      <c r="E8" s="3" t="s">
        <v>3</v>
      </c>
      <c r="F8" s="5" t="s">
        <v>1</v>
      </c>
      <c r="G8" s="5" t="s">
        <v>0</v>
      </c>
      <c r="H8" s="5" t="s">
        <v>9</v>
      </c>
      <c r="I8" s="5" t="s">
        <v>51</v>
      </c>
      <c r="J8" s="5" t="s">
        <v>52</v>
      </c>
      <c r="K8" s="5" t="s">
        <v>22</v>
      </c>
      <c r="L8" s="6" t="s">
        <v>10</v>
      </c>
    </row>
    <row r="9" spans="3:12" x14ac:dyDescent="0.25">
      <c r="C9" t="s">
        <v>53</v>
      </c>
      <c r="D9" t="s">
        <v>24</v>
      </c>
      <c r="E9" t="s">
        <v>54</v>
      </c>
      <c r="F9">
        <v>2021</v>
      </c>
      <c r="G9" t="s">
        <v>4</v>
      </c>
      <c r="H9">
        <v>1</v>
      </c>
      <c r="I9" s="8">
        <v>2.9780000000000002</v>
      </c>
      <c r="J9" s="1">
        <v>4.07</v>
      </c>
      <c r="K9">
        <v>5</v>
      </c>
      <c r="L9" t="s">
        <v>55</v>
      </c>
    </row>
    <row r="10" spans="3:12" x14ac:dyDescent="0.25">
      <c r="F10">
        <v>2030</v>
      </c>
      <c r="I10" s="8">
        <v>2.9780000000000002</v>
      </c>
      <c r="J10" s="1">
        <v>4.07</v>
      </c>
    </row>
    <row r="11" spans="3:12" x14ac:dyDescent="0.25">
      <c r="F11">
        <v>2040</v>
      </c>
      <c r="I11" s="8">
        <v>2.9780000000000002</v>
      </c>
      <c r="J11" s="1">
        <v>4.07</v>
      </c>
    </row>
    <row r="12" spans="3:12" x14ac:dyDescent="0.25">
      <c r="F12">
        <v>2050</v>
      </c>
      <c r="I12" s="8">
        <v>2.9780000000000002</v>
      </c>
      <c r="J12" s="1">
        <v>4.07</v>
      </c>
    </row>
    <row r="14" spans="3:12" x14ac:dyDescent="0.25">
      <c r="C14" t="s">
        <v>56</v>
      </c>
    </row>
    <row r="17" spans="3:16" x14ac:dyDescent="0.25">
      <c r="C17" s="2" t="s">
        <v>5</v>
      </c>
    </row>
    <row r="18" spans="3:16" x14ac:dyDescent="0.25">
      <c r="C18" s="2" t="s">
        <v>6</v>
      </c>
    </row>
    <row r="19" spans="3:16" x14ac:dyDescent="0.25">
      <c r="G19" t="s">
        <v>7</v>
      </c>
    </row>
    <row r="20" spans="3:16" x14ac:dyDescent="0.25">
      <c r="C20" s="6" t="s">
        <v>8</v>
      </c>
      <c r="D20" s="3" t="s">
        <v>2</v>
      </c>
      <c r="E20" s="3" t="s">
        <v>3</v>
      </c>
      <c r="F20" s="5" t="s">
        <v>1</v>
      </c>
      <c r="G20" s="5" t="s">
        <v>0</v>
      </c>
      <c r="H20" s="5" t="s">
        <v>9</v>
      </c>
      <c r="I20" s="5" t="s">
        <v>20</v>
      </c>
      <c r="J20" s="5" t="s">
        <v>21</v>
      </c>
      <c r="K20" s="5" t="s">
        <v>22</v>
      </c>
      <c r="L20" s="6" t="s">
        <v>10</v>
      </c>
    </row>
    <row r="21" spans="3:16" x14ac:dyDescent="0.25">
      <c r="C21" t="s">
        <v>57</v>
      </c>
      <c r="D21" t="s">
        <v>24</v>
      </c>
      <c r="E21" t="s">
        <v>58</v>
      </c>
      <c r="F21">
        <v>2021</v>
      </c>
      <c r="G21" t="s">
        <v>4</v>
      </c>
      <c r="H21">
        <v>1</v>
      </c>
      <c r="I21" s="8">
        <f>1.771-0.133</f>
        <v>1.6379999999999999</v>
      </c>
      <c r="J21" s="1">
        <v>0.50800000000000001</v>
      </c>
      <c r="K21">
        <v>5</v>
      </c>
      <c r="L21" t="s">
        <v>59</v>
      </c>
    </row>
    <row r="22" spans="3:16" x14ac:dyDescent="0.25">
      <c r="C22" t="s">
        <v>60</v>
      </c>
      <c r="D22" t="s">
        <v>24</v>
      </c>
      <c r="E22" t="s">
        <v>61</v>
      </c>
      <c r="F22">
        <v>2030</v>
      </c>
      <c r="G22" t="s">
        <v>4</v>
      </c>
      <c r="H22">
        <v>1</v>
      </c>
      <c r="I22" s="8">
        <v>2.8650000000000002</v>
      </c>
      <c r="J22" s="1">
        <v>1.55</v>
      </c>
      <c r="K22">
        <v>5</v>
      </c>
      <c r="L22" t="s">
        <v>62</v>
      </c>
    </row>
    <row r="23" spans="3:16" x14ac:dyDescent="0.25">
      <c r="C23" t="s">
        <v>63</v>
      </c>
      <c r="D23" t="s">
        <v>24</v>
      </c>
      <c r="E23" t="s">
        <v>64</v>
      </c>
      <c r="F23">
        <v>2030</v>
      </c>
      <c r="G23" t="s">
        <v>4</v>
      </c>
      <c r="H23">
        <v>1</v>
      </c>
      <c r="I23" s="8">
        <v>3.4</v>
      </c>
      <c r="J23" s="1">
        <v>0.67500000000000004</v>
      </c>
      <c r="K23">
        <v>5</v>
      </c>
      <c r="L23" t="s">
        <v>65</v>
      </c>
    </row>
    <row r="24" spans="3:16" x14ac:dyDescent="0.25">
      <c r="C24" t="s">
        <v>66</v>
      </c>
      <c r="D24" t="s">
        <v>24</v>
      </c>
      <c r="E24" t="s">
        <v>67</v>
      </c>
      <c r="F24">
        <v>2030</v>
      </c>
      <c r="G24" t="s">
        <v>4</v>
      </c>
      <c r="H24">
        <v>1</v>
      </c>
      <c r="I24" s="8">
        <v>0.28999999999999998</v>
      </c>
      <c r="J24" s="1">
        <v>0.215</v>
      </c>
      <c r="K24">
        <v>5</v>
      </c>
      <c r="L24" t="s">
        <v>68</v>
      </c>
    </row>
    <row r="27" spans="3:16" x14ac:dyDescent="0.25">
      <c r="C27" s="6" t="s">
        <v>8</v>
      </c>
      <c r="D27" s="3" t="s">
        <v>2</v>
      </c>
      <c r="E27" s="3" t="s">
        <v>3</v>
      </c>
      <c r="F27" s="5" t="s">
        <v>1</v>
      </c>
      <c r="G27" s="5" t="s">
        <v>0</v>
      </c>
      <c r="H27" s="5" t="s">
        <v>9</v>
      </c>
      <c r="I27" s="5" t="s">
        <v>20</v>
      </c>
      <c r="J27" s="5" t="s">
        <v>21</v>
      </c>
      <c r="K27" s="5" t="s">
        <v>22</v>
      </c>
      <c r="L27" s="6" t="s">
        <v>10</v>
      </c>
      <c r="P27" t="s">
        <v>86</v>
      </c>
    </row>
    <row r="28" spans="3:16" x14ac:dyDescent="0.25">
      <c r="C28" t="s">
        <v>83</v>
      </c>
      <c r="D28" t="s">
        <v>24</v>
      </c>
      <c r="E28" t="s">
        <v>58</v>
      </c>
      <c r="F28">
        <v>2021</v>
      </c>
      <c r="G28" t="s">
        <v>84</v>
      </c>
      <c r="H28">
        <v>1</v>
      </c>
      <c r="I28">
        <v>0.13300000000000001</v>
      </c>
      <c r="J28">
        <v>0</v>
      </c>
      <c r="K28">
        <v>5</v>
      </c>
      <c r="L28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60"/>
  <sheetViews>
    <sheetView topLeftCell="A22" workbookViewId="0">
      <selection activeCell="H55" sqref="H55"/>
    </sheetView>
  </sheetViews>
  <sheetFormatPr defaultRowHeight="15" x14ac:dyDescent="0.25"/>
  <cols>
    <col min="2" max="2" width="27.7109375" customWidth="1"/>
    <col min="4" max="4" width="25.5703125" customWidth="1"/>
  </cols>
  <sheetData>
    <row r="3" spans="2:14" x14ac:dyDescent="0.25">
      <c r="B3" s="2" t="s">
        <v>5</v>
      </c>
    </row>
    <row r="4" spans="2:14" x14ac:dyDescent="0.25">
      <c r="B4" s="2" t="s">
        <v>6</v>
      </c>
    </row>
    <row r="5" spans="2:14" x14ac:dyDescent="0.25">
      <c r="F5" t="s">
        <v>7</v>
      </c>
    </row>
    <row r="6" spans="2:14" x14ac:dyDescent="0.25">
      <c r="B6" s="6" t="s">
        <v>8</v>
      </c>
      <c r="C6" s="3" t="s">
        <v>2</v>
      </c>
      <c r="D6" s="3" t="s">
        <v>3</v>
      </c>
      <c r="E6" s="5" t="s">
        <v>1</v>
      </c>
      <c r="F6" s="5" t="s">
        <v>0</v>
      </c>
      <c r="G6" s="5" t="s">
        <v>9</v>
      </c>
      <c r="H6" s="5" t="s">
        <v>20</v>
      </c>
      <c r="I6" s="5" t="s">
        <v>21</v>
      </c>
      <c r="J6" s="5" t="s">
        <v>22</v>
      </c>
      <c r="K6" s="6" t="s">
        <v>10</v>
      </c>
    </row>
    <row r="7" spans="2:14" x14ac:dyDescent="0.25">
      <c r="B7" t="s">
        <v>23</v>
      </c>
      <c r="C7" t="s">
        <v>24</v>
      </c>
      <c r="D7" t="s">
        <v>25</v>
      </c>
      <c r="E7">
        <v>2040</v>
      </c>
      <c r="F7" t="s">
        <v>4</v>
      </c>
      <c r="G7">
        <v>1</v>
      </c>
      <c r="H7" s="8">
        <v>0.05</v>
      </c>
      <c r="I7" s="1">
        <v>0</v>
      </c>
      <c r="J7">
        <v>4</v>
      </c>
      <c r="K7" t="s">
        <v>26</v>
      </c>
      <c r="N7" t="s">
        <v>27</v>
      </c>
    </row>
    <row r="8" spans="2:14" x14ac:dyDescent="0.25">
      <c r="B8" t="s">
        <v>28</v>
      </c>
      <c r="C8" t="s">
        <v>24</v>
      </c>
      <c r="D8" t="s">
        <v>25</v>
      </c>
      <c r="E8">
        <v>2050</v>
      </c>
      <c r="F8" t="s">
        <v>4</v>
      </c>
      <c r="G8">
        <v>1</v>
      </c>
      <c r="H8" s="8">
        <f>0.025+H7</f>
        <v>7.5000000000000011E-2</v>
      </c>
      <c r="I8" s="1">
        <v>0</v>
      </c>
      <c r="J8">
        <v>4</v>
      </c>
      <c r="K8" t="s">
        <v>29</v>
      </c>
      <c r="N8" t="s">
        <v>30</v>
      </c>
    </row>
    <row r="9" spans="2:14" x14ac:dyDescent="0.25">
      <c r="B9" t="s">
        <v>31</v>
      </c>
      <c r="C9" t="s">
        <v>24</v>
      </c>
      <c r="D9" t="s">
        <v>25</v>
      </c>
      <c r="E9">
        <v>2060</v>
      </c>
      <c r="F9" t="s">
        <v>4</v>
      </c>
      <c r="G9">
        <v>1</v>
      </c>
      <c r="H9" s="8">
        <f>0.025+H8</f>
        <v>0.1</v>
      </c>
      <c r="I9" s="1">
        <v>0</v>
      </c>
      <c r="J9">
        <v>3</v>
      </c>
      <c r="K9" t="s">
        <v>32</v>
      </c>
      <c r="N9" t="s">
        <v>33</v>
      </c>
    </row>
    <row r="10" spans="2:14" x14ac:dyDescent="0.25">
      <c r="H10" s="8"/>
      <c r="N10" s="9" t="s">
        <v>34</v>
      </c>
    </row>
    <row r="11" spans="2:14" x14ac:dyDescent="0.25">
      <c r="B11" s="2" t="s">
        <v>5</v>
      </c>
      <c r="H11" s="8"/>
    </row>
    <row r="12" spans="2:14" x14ac:dyDescent="0.25">
      <c r="B12" s="2" t="s">
        <v>6</v>
      </c>
      <c r="H12" s="8"/>
    </row>
    <row r="13" spans="2:14" x14ac:dyDescent="0.25">
      <c r="F13" t="s">
        <v>7</v>
      </c>
      <c r="H13" s="8"/>
    </row>
    <row r="14" spans="2:14" x14ac:dyDescent="0.25">
      <c r="B14" s="6" t="s">
        <v>8</v>
      </c>
      <c r="C14" s="3" t="s">
        <v>2</v>
      </c>
      <c r="D14" s="3" t="s">
        <v>3</v>
      </c>
      <c r="E14" s="5" t="s">
        <v>1</v>
      </c>
      <c r="F14" s="5" t="s">
        <v>0</v>
      </c>
      <c r="G14" s="5" t="s">
        <v>9</v>
      </c>
      <c r="H14" s="5" t="s">
        <v>20</v>
      </c>
      <c r="I14" s="5" t="s">
        <v>21</v>
      </c>
      <c r="J14" s="5" t="s">
        <v>22</v>
      </c>
      <c r="K14" s="6" t="s">
        <v>10</v>
      </c>
    </row>
    <row r="15" spans="2:14" x14ac:dyDescent="0.25">
      <c r="B15" t="s">
        <v>35</v>
      </c>
      <c r="C15" t="s">
        <v>24</v>
      </c>
      <c r="D15" t="s">
        <v>36</v>
      </c>
      <c r="E15">
        <v>2021</v>
      </c>
      <c r="F15" t="s">
        <v>4</v>
      </c>
      <c r="G15">
        <v>1</v>
      </c>
      <c r="H15" s="8">
        <v>0.125</v>
      </c>
      <c r="I15" s="1">
        <v>0</v>
      </c>
      <c r="J15">
        <v>5</v>
      </c>
      <c r="K15" t="s">
        <v>37</v>
      </c>
    </row>
    <row r="16" spans="2:14" x14ac:dyDescent="0.25">
      <c r="E16">
        <v>2025</v>
      </c>
      <c r="H16" s="8">
        <f>0.125+H15</f>
        <v>0.25</v>
      </c>
      <c r="I16" s="1">
        <v>0</v>
      </c>
    </row>
    <row r="17" spans="2:11" x14ac:dyDescent="0.25">
      <c r="H17" s="8"/>
      <c r="I17" s="1"/>
    </row>
    <row r="18" spans="2:11" x14ac:dyDescent="0.25">
      <c r="H18" s="8"/>
      <c r="I18" s="1"/>
    </row>
    <row r="19" spans="2:11" x14ac:dyDescent="0.25">
      <c r="H19" s="8"/>
    </row>
    <row r="20" spans="2:11" x14ac:dyDescent="0.25">
      <c r="H20" s="8"/>
    </row>
    <row r="21" spans="2:11" x14ac:dyDescent="0.25">
      <c r="B21" s="2" t="s">
        <v>5</v>
      </c>
      <c r="H21" s="8"/>
    </row>
    <row r="22" spans="2:11" x14ac:dyDescent="0.25">
      <c r="B22" s="2" t="s">
        <v>6</v>
      </c>
      <c r="H22" s="8"/>
    </row>
    <row r="23" spans="2:11" x14ac:dyDescent="0.25">
      <c r="F23" t="s">
        <v>7</v>
      </c>
      <c r="H23" s="8"/>
    </row>
    <row r="24" spans="2:11" x14ac:dyDescent="0.25">
      <c r="B24" s="6" t="s">
        <v>8</v>
      </c>
      <c r="C24" s="3" t="s">
        <v>2</v>
      </c>
      <c r="D24" s="3" t="s">
        <v>3</v>
      </c>
      <c r="E24" s="5" t="s">
        <v>1</v>
      </c>
      <c r="F24" s="5" t="s">
        <v>0</v>
      </c>
      <c r="G24" s="5" t="s">
        <v>9</v>
      </c>
      <c r="H24" s="5" t="s">
        <v>20</v>
      </c>
      <c r="I24" s="5" t="s">
        <v>21</v>
      </c>
      <c r="J24" s="5" t="s">
        <v>22</v>
      </c>
      <c r="K24" s="6" t="s">
        <v>10</v>
      </c>
    </row>
    <row r="25" spans="2:11" x14ac:dyDescent="0.25">
      <c r="B25" t="s">
        <v>38</v>
      </c>
      <c r="C25" t="s">
        <v>24</v>
      </c>
      <c r="D25" t="s">
        <v>39</v>
      </c>
      <c r="E25">
        <v>2021</v>
      </c>
      <c r="F25" t="s">
        <v>4</v>
      </c>
      <c r="G25">
        <v>1</v>
      </c>
      <c r="H25" s="8">
        <v>0.125</v>
      </c>
      <c r="I25" s="1">
        <v>0</v>
      </c>
      <c r="J25">
        <v>5</v>
      </c>
      <c r="K25" t="s">
        <v>40</v>
      </c>
    </row>
    <row r="26" spans="2:11" x14ac:dyDescent="0.25">
      <c r="E26">
        <v>2025</v>
      </c>
      <c r="H26" s="8">
        <f>0.125+H25</f>
        <v>0.25</v>
      </c>
      <c r="I26" s="1">
        <v>0</v>
      </c>
    </row>
    <row r="27" spans="2:11" x14ac:dyDescent="0.25">
      <c r="H27" s="8"/>
      <c r="I27" s="1"/>
    </row>
    <row r="28" spans="2:11" x14ac:dyDescent="0.25">
      <c r="H28" s="8"/>
      <c r="I28" s="1"/>
    </row>
    <row r="29" spans="2:11" x14ac:dyDescent="0.25">
      <c r="H29" s="8"/>
    </row>
    <row r="30" spans="2:11" x14ac:dyDescent="0.25">
      <c r="H30" s="8"/>
    </row>
    <row r="31" spans="2:11" x14ac:dyDescent="0.25">
      <c r="B31" s="2" t="s">
        <v>5</v>
      </c>
      <c r="H31" s="8"/>
    </row>
    <row r="32" spans="2:11" x14ac:dyDescent="0.25">
      <c r="B32" s="2" t="s">
        <v>6</v>
      </c>
      <c r="H32" s="8"/>
    </row>
    <row r="33" spans="2:11" x14ac:dyDescent="0.25">
      <c r="F33" t="s">
        <v>7</v>
      </c>
      <c r="H33" s="8"/>
    </row>
    <row r="34" spans="2:11" x14ac:dyDescent="0.25">
      <c r="B34" s="6" t="s">
        <v>8</v>
      </c>
      <c r="C34" s="3" t="s">
        <v>2</v>
      </c>
      <c r="D34" s="3" t="s">
        <v>3</v>
      </c>
      <c r="E34" s="5" t="s">
        <v>1</v>
      </c>
      <c r="F34" s="5" t="s">
        <v>0</v>
      </c>
      <c r="G34" s="5" t="s">
        <v>9</v>
      </c>
      <c r="H34" s="5" t="s">
        <v>20</v>
      </c>
      <c r="I34" s="5" t="s">
        <v>21</v>
      </c>
      <c r="J34" s="5" t="s">
        <v>22</v>
      </c>
      <c r="K34" s="6" t="s">
        <v>10</v>
      </c>
    </row>
    <row r="35" spans="2:11" x14ac:dyDescent="0.25">
      <c r="B35" t="s">
        <v>41</v>
      </c>
      <c r="C35" t="s">
        <v>24</v>
      </c>
      <c r="D35" t="s">
        <v>42</v>
      </c>
      <c r="E35">
        <v>2030</v>
      </c>
      <c r="F35" t="s">
        <v>4</v>
      </c>
      <c r="G35">
        <v>1</v>
      </c>
      <c r="H35" s="8">
        <v>0.34499999999999997</v>
      </c>
      <c r="I35" s="1">
        <v>0</v>
      </c>
      <c r="J35">
        <v>5</v>
      </c>
      <c r="K35" t="s">
        <v>43</v>
      </c>
    </row>
    <row r="36" spans="2:11" x14ac:dyDescent="0.25">
      <c r="E36">
        <v>2035</v>
      </c>
      <c r="H36" s="8">
        <f>0.03+H35</f>
        <v>0.375</v>
      </c>
      <c r="I36" s="1">
        <v>0</v>
      </c>
    </row>
    <row r="37" spans="2:11" x14ac:dyDescent="0.25">
      <c r="E37">
        <v>2040</v>
      </c>
      <c r="H37" s="8">
        <f>0.26+H36</f>
        <v>0.63500000000000001</v>
      </c>
      <c r="I37" s="1">
        <v>0</v>
      </c>
    </row>
    <row r="38" spans="2:11" x14ac:dyDescent="0.25">
      <c r="E38">
        <v>2050</v>
      </c>
      <c r="H38" s="8">
        <f>0.05+H37</f>
        <v>0.68500000000000005</v>
      </c>
      <c r="I38" s="1">
        <v>0</v>
      </c>
    </row>
    <row r="39" spans="2:11" x14ac:dyDescent="0.25">
      <c r="H39" s="8"/>
    </row>
    <row r="40" spans="2:11" x14ac:dyDescent="0.25">
      <c r="H40" s="8"/>
    </row>
    <row r="41" spans="2:11" x14ac:dyDescent="0.25">
      <c r="B41" s="2" t="s">
        <v>5</v>
      </c>
      <c r="H41" s="8"/>
    </row>
    <row r="42" spans="2:11" x14ac:dyDescent="0.25">
      <c r="B42" s="2" t="s">
        <v>6</v>
      </c>
      <c r="H42" s="8"/>
    </row>
    <row r="43" spans="2:11" x14ac:dyDescent="0.25">
      <c r="F43" t="s">
        <v>7</v>
      </c>
      <c r="H43" s="8"/>
    </row>
    <row r="44" spans="2:11" x14ac:dyDescent="0.25">
      <c r="B44" s="6" t="s">
        <v>8</v>
      </c>
      <c r="C44" s="3" t="s">
        <v>2</v>
      </c>
      <c r="D44" s="3" t="s">
        <v>3</v>
      </c>
      <c r="E44" s="5" t="s">
        <v>1</v>
      </c>
      <c r="F44" s="5" t="s">
        <v>0</v>
      </c>
      <c r="G44" s="5" t="s">
        <v>9</v>
      </c>
      <c r="H44" s="5" t="s">
        <v>20</v>
      </c>
      <c r="I44" s="5" t="s">
        <v>21</v>
      </c>
      <c r="J44" s="5" t="s">
        <v>22</v>
      </c>
      <c r="K44" s="6" t="s">
        <v>10</v>
      </c>
    </row>
    <row r="45" spans="2:11" x14ac:dyDescent="0.25">
      <c r="B45" t="s">
        <v>44</v>
      </c>
      <c r="C45" t="s">
        <v>24</v>
      </c>
      <c r="D45" t="s">
        <v>45</v>
      </c>
      <c r="E45">
        <v>2030</v>
      </c>
      <c r="F45" t="s">
        <v>4</v>
      </c>
      <c r="G45">
        <v>1</v>
      </c>
      <c r="H45" s="8">
        <v>0.29499999999999998</v>
      </c>
      <c r="I45" s="1">
        <v>0</v>
      </c>
      <c r="J45">
        <v>5</v>
      </c>
      <c r="K45" t="s">
        <v>46</v>
      </c>
    </row>
    <row r="46" spans="2:11" x14ac:dyDescent="0.25">
      <c r="E46">
        <v>2035</v>
      </c>
      <c r="H46" s="8">
        <f>0.03+H45</f>
        <v>0.32499999999999996</v>
      </c>
      <c r="I46" s="1">
        <v>0</v>
      </c>
    </row>
    <row r="47" spans="2:11" x14ac:dyDescent="0.25">
      <c r="E47">
        <v>2040</v>
      </c>
      <c r="H47" s="8">
        <f>H46+0.25</f>
        <v>0.57499999999999996</v>
      </c>
      <c r="I47" s="1">
        <v>0</v>
      </c>
    </row>
    <row r="48" spans="2:11" x14ac:dyDescent="0.25">
      <c r="E48">
        <v>2050</v>
      </c>
      <c r="H48" s="8">
        <f>H47+0.05</f>
        <v>0.625</v>
      </c>
      <c r="I48" s="1">
        <v>0</v>
      </c>
    </row>
    <row r="51" spans="2:14" x14ac:dyDescent="0.25">
      <c r="B51" s="2" t="s">
        <v>5</v>
      </c>
      <c r="H51" s="8"/>
    </row>
    <row r="52" spans="2:14" x14ac:dyDescent="0.25">
      <c r="B52" s="2" t="s">
        <v>6</v>
      </c>
      <c r="H52" s="8"/>
    </row>
    <row r="53" spans="2:14" x14ac:dyDescent="0.25">
      <c r="F53" t="s">
        <v>7</v>
      </c>
      <c r="H53" s="8"/>
    </row>
    <row r="54" spans="2:14" x14ac:dyDescent="0.25">
      <c r="B54" s="6" t="s">
        <v>8</v>
      </c>
      <c r="C54" s="3" t="s">
        <v>2</v>
      </c>
      <c r="D54" s="3" t="s">
        <v>3</v>
      </c>
      <c r="E54" s="5" t="s">
        <v>1</v>
      </c>
      <c r="F54" s="5" t="s">
        <v>0</v>
      </c>
      <c r="G54" s="5" t="s">
        <v>9</v>
      </c>
      <c r="H54" s="5" t="s">
        <v>20</v>
      </c>
      <c r="I54" s="5" t="s">
        <v>21</v>
      </c>
      <c r="J54" s="5" t="s">
        <v>22</v>
      </c>
      <c r="K54" s="6" t="s">
        <v>10</v>
      </c>
    </row>
    <row r="55" spans="2:14" x14ac:dyDescent="0.25">
      <c r="B55" t="s">
        <v>47</v>
      </c>
      <c r="C55" t="s">
        <v>24</v>
      </c>
      <c r="D55" t="s">
        <v>48</v>
      </c>
      <c r="E55">
        <v>2021</v>
      </c>
      <c r="F55" t="s">
        <v>4</v>
      </c>
      <c r="G55">
        <v>1</v>
      </c>
      <c r="H55" s="8">
        <v>0.15</v>
      </c>
      <c r="I55" s="1">
        <v>0</v>
      </c>
      <c r="J55">
        <v>5</v>
      </c>
      <c r="K55" t="s">
        <v>49</v>
      </c>
      <c r="N55" t="s">
        <v>50</v>
      </c>
    </row>
    <row r="56" spans="2:14" x14ac:dyDescent="0.25">
      <c r="E56">
        <v>2025</v>
      </c>
      <c r="H56" s="8">
        <f>H55+0.125</f>
        <v>0.27500000000000002</v>
      </c>
      <c r="I56" s="1">
        <v>0</v>
      </c>
    </row>
    <row r="57" spans="2:14" x14ac:dyDescent="0.25">
      <c r="E57">
        <v>2030</v>
      </c>
      <c r="H57" s="8">
        <f>H56+0.37</f>
        <v>0.64500000000000002</v>
      </c>
      <c r="I57" s="1">
        <v>0</v>
      </c>
    </row>
    <row r="58" spans="2:14" x14ac:dyDescent="0.25">
      <c r="E58">
        <v>2035</v>
      </c>
      <c r="H58" s="8">
        <f>H57+0.03</f>
        <v>0.67500000000000004</v>
      </c>
      <c r="I58" s="1">
        <v>0</v>
      </c>
    </row>
    <row r="59" spans="2:14" x14ac:dyDescent="0.25">
      <c r="E59">
        <v>2040</v>
      </c>
      <c r="H59" s="8">
        <f>H58+0.285</f>
        <v>0.96</v>
      </c>
      <c r="I59" s="1">
        <v>0</v>
      </c>
    </row>
    <row r="60" spans="2:14" x14ac:dyDescent="0.25">
      <c r="E60">
        <v>2050</v>
      </c>
      <c r="H60" s="8">
        <f>H59+0.075</f>
        <v>1.0349999999999999</v>
      </c>
      <c r="I60" s="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K13"/>
  <sheetViews>
    <sheetView workbookViewId="0">
      <selection activeCell="H13" sqref="H13"/>
    </sheetView>
  </sheetViews>
  <sheetFormatPr defaultRowHeight="15" x14ac:dyDescent="0.25"/>
  <sheetData>
    <row r="7" spans="2:11" x14ac:dyDescent="0.25">
      <c r="B7" s="2" t="s">
        <v>5</v>
      </c>
    </row>
    <row r="8" spans="2:11" x14ac:dyDescent="0.25">
      <c r="B8" s="2" t="s">
        <v>6</v>
      </c>
    </row>
    <row r="9" spans="2:11" x14ac:dyDescent="0.25">
      <c r="F9" t="s">
        <v>7</v>
      </c>
    </row>
    <row r="10" spans="2:11" x14ac:dyDescent="0.25">
      <c r="B10" s="6" t="s">
        <v>8</v>
      </c>
      <c r="C10" s="3" t="s">
        <v>2</v>
      </c>
      <c r="D10" s="3" t="s">
        <v>3</v>
      </c>
      <c r="E10" s="5" t="s">
        <v>1</v>
      </c>
      <c r="F10" s="5" t="s">
        <v>0</v>
      </c>
      <c r="G10" s="4" t="s">
        <v>9</v>
      </c>
      <c r="H10" s="7" t="s">
        <v>11</v>
      </c>
      <c r="I10" s="7" t="s">
        <v>12</v>
      </c>
      <c r="J10" s="7" t="s">
        <v>13</v>
      </c>
      <c r="K10" s="6" t="s">
        <v>10</v>
      </c>
    </row>
    <row r="11" spans="2:11" x14ac:dyDescent="0.25">
      <c r="B11" t="s">
        <v>14</v>
      </c>
      <c r="D11" t="s">
        <v>15</v>
      </c>
      <c r="E11">
        <v>2025</v>
      </c>
      <c r="F11" t="s">
        <v>4</v>
      </c>
      <c r="G11">
        <v>1</v>
      </c>
      <c r="H11" s="1">
        <v>0.2</v>
      </c>
      <c r="I11" s="1">
        <v>0</v>
      </c>
      <c r="J11">
        <v>5</v>
      </c>
      <c r="K11" t="s">
        <v>16</v>
      </c>
    </row>
    <row r="12" spans="2:11" x14ac:dyDescent="0.25">
      <c r="D12" t="s">
        <v>15</v>
      </c>
      <c r="E12">
        <v>2030</v>
      </c>
      <c r="F12" t="s">
        <v>4</v>
      </c>
      <c r="G12">
        <v>1</v>
      </c>
      <c r="H12" s="1">
        <f>H11</f>
        <v>0.2</v>
      </c>
      <c r="I12" s="1">
        <f t="shared" ref="I12:I13" si="0">I3</f>
        <v>0</v>
      </c>
      <c r="J12">
        <v>5</v>
      </c>
      <c r="K12" t="s">
        <v>17</v>
      </c>
    </row>
    <row r="13" spans="2:11" x14ac:dyDescent="0.25">
      <c r="D13" t="s">
        <v>15</v>
      </c>
      <c r="E13">
        <v>2050</v>
      </c>
      <c r="F13" t="s">
        <v>4</v>
      </c>
      <c r="G13">
        <v>1</v>
      </c>
      <c r="H13" s="1">
        <f>H12</f>
        <v>0.2</v>
      </c>
      <c r="I13" s="1">
        <f t="shared" si="0"/>
        <v>0</v>
      </c>
      <c r="J13">
        <v>5</v>
      </c>
      <c r="K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Hydro</vt:lpstr>
      <vt:lpstr>Wind</vt:lpstr>
      <vt:lpstr>Geo</vt:lpstr>
      <vt:lpstr>TID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Andrew Greed</cp:lastModifiedBy>
  <dcterms:created xsi:type="dcterms:W3CDTF">2018-05-16T14:48:15Z</dcterms:created>
  <dcterms:modified xsi:type="dcterms:W3CDTF">2024-03-01T02:26:03Z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875367224216461</vt:r8>
  </property>
</Properties>
</file>