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"/>
    </mc:Choice>
  </mc:AlternateContent>
  <xr:revisionPtr revIDLastSave="0" documentId="13_ncr:1_{60E78621-0917-4637-9CE3-C11D9069C380}" xr6:coauthVersionLast="47" xr6:coauthVersionMax="47" xr10:uidLastSave="{00000000-0000-0000-0000-000000000000}"/>
  <bookViews>
    <workbookView xWindow="5025" yWindow="-18120" windowWidth="29040" windowHeight="17520" tabRatio="853" xr2:uid="{00000000-000D-0000-FFFF-FFFF00000000}"/>
  </bookViews>
  <sheets>
    <sheet name="Documentation" sheetId="22" r:id="rId1"/>
    <sheet name="Region-Time Slices" sheetId="16" r:id="rId2"/>
    <sheet name="TimePeriods" sheetId="18" r:id="rId3"/>
    <sheet name="Import Settings" sheetId="17" r:id="rId4"/>
    <sheet name="Interpol_Extrapol_Defaults" sheetId="14" r:id="rId5"/>
    <sheet name="Constants" sheetId="20" r:id="rId6"/>
    <sheet name="Commodity Group" sheetId="15" r:id="rId7"/>
    <sheet name="Defaults" sheetId="21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<sst xmlns="http://schemas.openxmlformats.org/spreadsheetml/2006/main" count="365" uniqueCount="171">
  <si>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</si>
  <si>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</si>
  <si>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</si>
  <si>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</si>
  <si>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</si>
  <si>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</si>
  <si>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</si>
  <si>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</si>
  <si>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</si>
  <si>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</si>
  <si>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</si>
  <si>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</si>
  <si>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</si>
  <si>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</si>
  <si>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</si>
  <si>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</si>
  <si>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</si>
  <si>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</si>
  <si>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</si>
  <si>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</si>
  <si>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</si>
  <si>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</si>
  <si>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</si>
  <si>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</si>
  <si>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</si>
  <si>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</si>
  <si>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</si>
  <si>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</si>
  <si>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</si>
  <si>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</si>
  <si>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</si>
  <si>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</si>
  <si>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</si>
  <si>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</si>
  <si>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</si>
  <si>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</si>
  <si>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</si>
  <si>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</si>
  <si>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</si>
  <si>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</si>
  <si>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</si>
  <si>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</si>
  <si>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</si>
  <si>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</si>
  <si>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</si>
  <si>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</si>
  <si>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</si>
  <si>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</si>
  <si>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</si>
  <si>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</si>
  <si>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</si>
  <si>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</si>
  <si>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</si>
  <si>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</si>
  <si>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</si>
  <si>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</si>
  <si>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</si>
  <si>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</si>
  <si>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</si>
  <si>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</si>
  <si>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</si>
  <si>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</si>
  <si>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</si>
  <si>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</si>
  <si>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</si>
  <si>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</si>
  <si>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</si>
  <si>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</si>
  <si>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</si>
  <si>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</si>
  <si>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</si>
  <si>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</si>
  <si>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</si>
  <si>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</si>
  <si>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</si>
  <si>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</si>
  <si>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</si>
  <si>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</si>
  <si>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</si>
  <si>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</si>
  <si>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</si>
  <si>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</si>
  <si>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</si>
  <si>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</si>
  <si>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</si>
  <si>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</si>
  <si>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</si>
  <si>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</si>
  <si>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</si>
  <si>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</si>
  <si>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</si>
  <si>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</si>
  <si>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</si>
  <si>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</si>
  <si>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</si>
  <si>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</si>
  <si>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</si>
  <si>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</si>
  <si>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</si>
  <si>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</si>
  <si>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</si>
  <si>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</si>
  <si>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</si>
  <si>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</si>
  <si>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</si>
  <si>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</si>
  <si>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</si>
  <si>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</si>
  <si>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</si>
  <si>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</si>
  <si>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</si>
  <si>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</si>
  <si>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</si>
  <si>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</si>
  <si>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</si>
  <si>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</si>
  <si>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</si>
  <si>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</si>
  <si>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</si>
  <si>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</si>
  <si>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</si>
  <si>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</si>
  <si>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</si>
  <si>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</si>
  <si>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</si>
  <si>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</si>
  <si>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</si>
  <si>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</si>
  <si>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</si>
  <si>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</si>
  <si>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</si>
  <si>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</si>
  <si>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</si>
  <si>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</si>
  <si>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</si>
  <si>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</si>
  <si>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</si>
  <si>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</si>
  <si>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</si>
  <si>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</si>
  <si>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</si>
  <si>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</si>
  <si>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</si>
  <si>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</si>
  <si>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</si>
  <si>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</si>
  <si>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</si>
  <si>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</si>
  <si>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</si>
  <si>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</si>
  <si>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</si>
  <si>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</si>
  <si>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</si>
  <si>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</si>
  <si>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</si>
  <si>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</si>
  <si>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</si>
  <si>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</si>
  <si>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</si>
  <si>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</si>
  <si>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</si>
  <si>
    <t>Phase3</t>
  </si>
  <si>
    <t>~TFM_INS-TXT</t>
  </si>
  <si>
    <t>Workbook: Base settings for TIMES model</t>
  </si>
  <si>
    <t>Region-Time Slices: Timeslice definitions</t>
  </si>
  <si>
    <t>TimePeriods: Set number and length of model time periods</t>
  </si>
  <si>
    <t>Import Settings: Base run settings</t>
  </si>
  <si>
    <t>Interpol_Extrapol_Defaults: Interpolation and Extrapolation settings</t>
  </si>
  <si>
    <t>Constants: Discount rate and timeslice length</t>
  </si>
  <si>
    <t>Commodity Group: Commodity group defintions</t>
  </si>
  <si>
    <t>Defaults: Default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</si>
</sst>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1">
    <xf numFmtId="0" fontId="0" fillId="0" borderId="0" xfId="0"/>
    <xf numFmtId="0" fontId="3" fillId="0" borderId="0" xfId="0" applyFont="1"/>
    <xf numFmtId="0" fontId="3" fillId="0" borderId="0" xfId="419" applyFont="1"/>
    <xf numFmtId="0" fontId="6" fillId="0" borderId="0" xfId="419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1A57-CDAE-4682-907E-2EE2CABFDB12}">
  <dimension ref="A1:A8"/>
  <sheetViews>
    <sheetView tabSelected="1" workbookViewId="0">
      <selection activeCell="A9" sqref="A9"/>
    </sheetView>
  </sheetViews>
  <sheetFormatPr defaultRowHeight="12.75" x14ac:dyDescent="0.2"/>
  <sheetData>
    <row r="1" spans="1:1" x14ac:dyDescent="0.2">
      <c r="A1" t="s">
        <v>163</v>
      </c>
    </row>
    <row r="2" spans="1:1" x14ac:dyDescent="0.2">
      <c r="A2" t="s">
        <v>164</v>
      </c>
    </row>
    <row r="3" spans="1:1" x14ac:dyDescent="0.2">
      <c r="A3" t="s">
        <v>165</v>
      </c>
    </row>
    <row r="4" spans="1:1" x14ac:dyDescent="0.2">
      <c r="A4" t="s">
        <v>166</v>
      </c>
    </row>
    <row r="5" spans="1:1" x14ac:dyDescent="0.2">
      <c r="A5" t="s">
        <v>167</v>
      </c>
    </row>
    <row r="6" spans="1:1" x14ac:dyDescent="0.2">
      <c r="A6" t="s">
        <v>168</v>
      </c>
    </row>
    <row r="7" spans="1:1" x14ac:dyDescent="0.2">
      <c r="A7" t="s">
        <v>169</v>
      </c>
    </row>
    <row r="8" spans="1:1" x14ac:dyDescent="0.2">
      <c r="A8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24" customWidth="1"/>
  </cols>
  <sheetData>
    <row r="1" spans="1:7" x14ac:dyDescent="0.2">
      <c r="A1" s="32" t="s">
        <v>153</v>
      </c>
    </row>
    <row r="3" spans="1:7" x14ac:dyDescent="0.2">
      <c r="B3" s="19" t="s">
        <v>7</v>
      </c>
      <c r="E3" s="19" t="s">
        <v>9</v>
      </c>
      <c r="F3" s="16"/>
      <c r="G3" s="16"/>
    </row>
    <row r="4" spans="1:7" x14ac:dyDescent="0.2">
      <c r="B4" s="21" t="s">
        <v>13</v>
      </c>
      <c r="C4" s="21" t="s">
        <v>14</v>
      </c>
      <c r="E4" s="15" t="s">
        <v>10</v>
      </c>
      <c r="F4" s="15" t="s">
        <v>11</v>
      </c>
      <c r="G4" s="15" t="s">
        <v>12</v>
      </c>
    </row>
    <row r="5" spans="1:7" x14ac:dyDescent="0.2">
      <c r="B5" s="18" t="s">
        <v>66</v>
      </c>
      <c r="C5" s="23" t="s">
        <v>66</v>
      </c>
      <c r="E5" s="23" t="s">
        <v>68</v>
      </c>
      <c r="F5" s="23" t="s">
        <v>72</v>
      </c>
      <c r="G5" s="23" t="s">
        <v>55</v>
      </c>
    </row>
    <row r="6" spans="1:7" x14ac:dyDescent="0.2">
      <c r="B6" s="18" t="s">
        <v>67</v>
      </c>
      <c r="C6" s="18" t="s">
        <v>67</v>
      </c>
      <c r="E6" s="23" t="s">
        <v>69</v>
      </c>
      <c r="F6" s="23" t="s">
        <v>73</v>
      </c>
      <c r="G6" s="23" t="s">
        <v>56</v>
      </c>
    </row>
    <row r="7" spans="1:7" x14ac:dyDescent="0.2">
      <c r="E7" s="23" t="s">
        <v>70</v>
      </c>
      <c r="F7" s="23"/>
      <c r="G7" s="23" t="s">
        <v>134</v>
      </c>
    </row>
    <row r="8" spans="1:7" x14ac:dyDescent="0.2">
      <c r="E8" s="23" t="s">
        <v>71</v>
      </c>
      <c r="F8" s="23"/>
      <c r="G8" s="23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4"/>
  <sheetViews>
    <sheetView zoomScale="85" zoomScaleNormal="85" workbookViewId="0">
      <selection activeCell="B9" sqref="B9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5" x14ac:dyDescent="0.2">
      <c r="B3" t="s">
        <v>36</v>
      </c>
    </row>
    <row r="4" spans="2:5" x14ac:dyDescent="0.2">
      <c r="B4">
        <v>2018</v>
      </c>
    </row>
    <row r="7" spans="2:5" x14ac:dyDescent="0.2">
      <c r="B7" t="s">
        <v>37</v>
      </c>
    </row>
    <row r="8" spans="2:5" x14ac:dyDescent="0.2">
      <c r="B8" t="s">
        <v>158</v>
      </c>
    </row>
    <row r="11" spans="2:5" x14ac:dyDescent="0.2">
      <c r="B11" t="s">
        <v>8</v>
      </c>
    </row>
    <row r="12" spans="2:5" x14ac:dyDescent="0.2">
      <c r="B12" s="34" t="s">
        <v>151</v>
      </c>
      <c r="C12" s="35" t="s">
        <v>152</v>
      </c>
      <c r="D12" s="35" t="s">
        <v>158</v>
      </c>
      <c r="E12" s="36" t="s">
        <v>161</v>
      </c>
    </row>
    <row r="13" spans="2:5" x14ac:dyDescent="0.2">
      <c r="B13" s="27">
        <v>1</v>
      </c>
      <c r="C13" s="27">
        <v>1</v>
      </c>
      <c r="D13" s="27">
        <v>1</v>
      </c>
      <c r="E13" s="27">
        <v>1</v>
      </c>
    </row>
    <row r="14" spans="2:5" x14ac:dyDescent="0.2">
      <c r="B14" s="27">
        <v>2</v>
      </c>
      <c r="C14" s="27">
        <v>2</v>
      </c>
      <c r="D14" s="27">
        <v>4</v>
      </c>
      <c r="E14" s="27">
        <v>1</v>
      </c>
    </row>
    <row r="15" spans="2:5" x14ac:dyDescent="0.2">
      <c r="B15" s="27">
        <v>5</v>
      </c>
      <c r="C15" s="27">
        <v>2</v>
      </c>
      <c r="D15" s="27">
        <v>5</v>
      </c>
      <c r="E15" s="27">
        <v>1</v>
      </c>
    </row>
    <row r="16" spans="2:5" x14ac:dyDescent="0.2">
      <c r="B16" s="27">
        <v>5</v>
      </c>
      <c r="C16" s="27">
        <v>3</v>
      </c>
      <c r="D16" s="27">
        <v>5</v>
      </c>
      <c r="E16" s="27">
        <v>1</v>
      </c>
    </row>
    <row r="17" spans="2:5" x14ac:dyDescent="0.2">
      <c r="B17" s="27">
        <v>5</v>
      </c>
      <c r="C17" s="27">
        <v>5</v>
      </c>
      <c r="D17" s="27">
        <v>5</v>
      </c>
      <c r="E17" s="27">
        <v>1</v>
      </c>
    </row>
    <row r="18" spans="2:5" x14ac:dyDescent="0.2">
      <c r="B18" s="27">
        <v>5</v>
      </c>
      <c r="C18" s="27">
        <v>5</v>
      </c>
      <c r="D18" s="27">
        <v>5</v>
      </c>
      <c r="E18" s="27">
        <v>1</v>
      </c>
    </row>
    <row r="19" spans="2:5" x14ac:dyDescent="0.2">
      <c r="B19" s="27">
        <v>5</v>
      </c>
      <c r="C19" s="27">
        <v>5</v>
      </c>
      <c r="D19" s="27">
        <v>5</v>
      </c>
      <c r="E19" s="27">
        <v>1</v>
      </c>
    </row>
    <row r="20" spans="2:5" x14ac:dyDescent="0.2">
      <c r="B20" s="27">
        <v>5</v>
      </c>
      <c r="C20" s="27">
        <v>5</v>
      </c>
      <c r="D20" s="27">
        <v>5</v>
      </c>
      <c r="E20" s="27">
        <v>1</v>
      </c>
    </row>
    <row r="21" spans="2:5" x14ac:dyDescent="0.2">
      <c r="B21" s="27">
        <v>5</v>
      </c>
      <c r="C21" s="27">
        <v>5</v>
      </c>
      <c r="D21" s="27">
        <v>5</v>
      </c>
      <c r="E21" s="27">
        <v>1</v>
      </c>
    </row>
    <row r="22" spans="2:5" x14ac:dyDescent="0.2">
      <c r="B22" s="27">
        <v>5</v>
      </c>
      <c r="C22" s="27">
        <v>5</v>
      </c>
      <c r="D22" s="27">
        <v>5</v>
      </c>
      <c r="E22" s="27">
        <v>1</v>
      </c>
    </row>
    <row r="23" spans="2:5" x14ac:dyDescent="0.2">
      <c r="B23" s="27">
        <v>5</v>
      </c>
      <c r="C23" s="27">
        <v>5</v>
      </c>
      <c r="D23" s="27"/>
      <c r="E23" s="27">
        <v>1</v>
      </c>
    </row>
    <row r="24" spans="2:5" x14ac:dyDescent="0.2">
      <c r="B24" s="27"/>
      <c r="C24" s="27">
        <v>5</v>
      </c>
      <c r="D24" s="27"/>
      <c r="E24" s="27">
        <v>1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zoomScale="85" zoomScaleNormal="85" workbookViewId="0">
      <selection activeCell="C11" sqref="C11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26" t="s">
        <v>29</v>
      </c>
    </row>
    <row r="4" spans="2:3" x14ac:dyDescent="0.2">
      <c r="B4" s="28" t="s">
        <v>30</v>
      </c>
      <c r="C4" s="31" t="s">
        <v>31</v>
      </c>
    </row>
    <row r="5" spans="2:3" x14ac:dyDescent="0.2">
      <c r="B5" s="29" t="s">
        <v>32</v>
      </c>
      <c r="C5" s="30">
        <v>1</v>
      </c>
    </row>
    <row r="6" spans="2:3" x14ac:dyDescent="0.2">
      <c r="B6" s="29" t="s">
        <v>33</v>
      </c>
      <c r="C6" s="30">
        <v>1</v>
      </c>
    </row>
    <row r="7" spans="2:3" x14ac:dyDescent="0.2">
      <c r="B7" s="29" t="s">
        <v>34</v>
      </c>
      <c r="C7" s="30">
        <v>1</v>
      </c>
    </row>
    <row r="8" spans="2:3" x14ac:dyDescent="0.2">
      <c r="B8" s="29" t="s">
        <v>35</v>
      </c>
      <c r="C8" s="30">
        <v>0</v>
      </c>
    </row>
    <row r="9" spans="2:3" x14ac:dyDescent="0.2">
      <c r="B9" s="29" t="s">
        <v>74</v>
      </c>
      <c r="C9" s="30">
        <v>1</v>
      </c>
    </row>
    <row r="10" spans="2:3" x14ac:dyDescent="0.2">
      <c r="B10" s="29" t="s">
        <v>57</v>
      </c>
      <c r="C10" s="30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zoomScale="85" zoomScaleNormal="85" workbookViewId="0">
      <selection activeCell="P53" sqref="P53"/>
    </sheetView>
  </sheetViews>
  <sheetFormatPr defaultColWidth="9.140625" defaultRowHeight="12.75" x14ac:dyDescent="0.2"/>
  <cols>
    <col min="1" max="1" width="2.85546875" style="24" customWidth="1"/>
    <col min="2" max="3" width="9.140625" style="24"/>
    <col min="4" max="4" width="9.7109375" style="24" bestFit="1" customWidth="1"/>
    <col min="5" max="5" width="11.7109375" style="24" bestFit="1" customWidth="1"/>
    <col min="6" max="6" width="13.140625" style="24" bestFit="1" customWidth="1"/>
    <col min="7" max="7" width="10.7109375" style="24" bestFit="1" customWidth="1"/>
    <col min="8" max="9" width="10.7109375" style="24" customWidth="1"/>
    <col min="10" max="12" width="9.140625" style="24"/>
    <col min="13" max="13" width="9.28515625" style="24" customWidth="1"/>
    <col min="14" max="16384" width="9.140625" style="24"/>
  </cols>
  <sheetData>
    <row r="1" spans="1:17" x14ac:dyDescent="0.2">
      <c r="A1" s="24">
        <v>1</v>
      </c>
    </row>
    <row r="3" spans="1:17" x14ac:dyDescent="0.2">
      <c r="B3" s="19" t="str">
        <f>IF($A$1=1,"~TFM_MIG","~TFM_UPD")</f>
        <v>~TFM_MIG</v>
      </c>
    </row>
    <row r="4" spans="1:17" x14ac:dyDescent="0.2">
      <c r="B4" s="20" t="s">
        <v>17</v>
      </c>
      <c r="C4" s="20" t="s">
        <v>18</v>
      </c>
      <c r="D4" s="20" t="s">
        <v>19</v>
      </c>
      <c r="E4" s="20" t="str">
        <f>IF($A$1=1,"year2","year")</f>
        <v>year2</v>
      </c>
      <c r="F4" s="20" t="s">
        <v>1</v>
      </c>
      <c r="G4" s="20" t="s">
        <v>21</v>
      </c>
      <c r="H4" s="14" t="s">
        <v>22</v>
      </c>
      <c r="I4" s="14" t="s">
        <v>28</v>
      </c>
      <c r="J4" s="14" t="s">
        <v>23</v>
      </c>
      <c r="K4" s="14" t="s">
        <v>24</v>
      </c>
      <c r="L4" s="14" t="s">
        <v>25</v>
      </c>
      <c r="M4" s="14" t="s">
        <v>26</v>
      </c>
      <c r="N4" s="14" t="s">
        <v>27</v>
      </c>
    </row>
    <row r="5" spans="1:17" x14ac:dyDescent="0.2">
      <c r="B5" s="23"/>
      <c r="C5" s="18" t="s">
        <v>75</v>
      </c>
      <c r="D5" s="23" t="s">
        <v>58</v>
      </c>
      <c r="E5" s="23">
        <v>0</v>
      </c>
      <c r="F5" s="23">
        <v>5</v>
      </c>
      <c r="G5" s="18" t="s">
        <v>154</v>
      </c>
      <c r="H5" s="13"/>
      <c r="I5" s="13"/>
      <c r="J5" s="13"/>
      <c r="K5" s="13"/>
      <c r="L5" s="18"/>
      <c r="M5" s="13"/>
      <c r="N5" s="13"/>
    </row>
    <row r="6" spans="1:17" x14ac:dyDescent="0.2">
      <c r="B6" s="23"/>
      <c r="C6" s="18" t="s">
        <v>75</v>
      </c>
      <c r="D6" s="18" t="s">
        <v>59</v>
      </c>
      <c r="E6" s="18">
        <v>0</v>
      </c>
      <c r="F6" s="23">
        <v>3</v>
      </c>
      <c r="G6" s="18" t="s">
        <v>76</v>
      </c>
      <c r="H6" s="23"/>
      <c r="I6" s="23"/>
      <c r="J6" s="23"/>
      <c r="K6" s="23"/>
      <c r="L6" s="18" t="s">
        <v>76</v>
      </c>
      <c r="M6" s="23"/>
      <c r="N6" s="23"/>
    </row>
    <row r="7" spans="1:17" x14ac:dyDescent="0.2">
      <c r="B7" s="23"/>
      <c r="C7" s="18" t="s">
        <v>75</v>
      </c>
      <c r="D7" s="18" t="s">
        <v>60</v>
      </c>
      <c r="E7" s="18">
        <v>0</v>
      </c>
      <c r="F7" s="23">
        <v>3</v>
      </c>
      <c r="G7" s="18" t="s">
        <v>76</v>
      </c>
      <c r="H7" s="23"/>
      <c r="I7" s="23"/>
      <c r="J7" s="23"/>
      <c r="K7" s="23"/>
      <c r="L7" s="18" t="s">
        <v>76</v>
      </c>
      <c r="M7" s="23"/>
      <c r="N7" s="23"/>
    </row>
    <row r="8" spans="1:17" x14ac:dyDescent="0.2">
      <c r="B8" s="23" t="s">
        <v>149</v>
      </c>
      <c r="C8" s="18" t="s">
        <v>75</v>
      </c>
      <c r="D8" s="18" t="s">
        <v>144</v>
      </c>
      <c r="E8" s="18">
        <v>0</v>
      </c>
      <c r="F8" s="23">
        <v>3</v>
      </c>
      <c r="G8" s="18" t="s">
        <v>147</v>
      </c>
      <c r="H8" s="23"/>
      <c r="I8" s="23"/>
      <c r="J8" s="23"/>
      <c r="K8" s="23"/>
      <c r="L8" s="18"/>
      <c r="M8" s="23"/>
      <c r="N8" s="23"/>
    </row>
    <row r="9" spans="1:17" x14ac:dyDescent="0.2">
      <c r="B9" s="23" t="s">
        <v>149</v>
      </c>
      <c r="C9" s="18" t="s">
        <v>75</v>
      </c>
      <c r="D9" s="18" t="s">
        <v>148</v>
      </c>
      <c r="E9" s="18">
        <v>0</v>
      </c>
      <c r="F9" s="23">
        <v>3</v>
      </c>
      <c r="G9" s="18" t="s">
        <v>147</v>
      </c>
      <c r="H9" s="23"/>
      <c r="I9" s="23"/>
      <c r="J9" s="23"/>
      <c r="K9" s="23"/>
      <c r="L9" s="18"/>
      <c r="M9" s="23"/>
      <c r="N9" s="23"/>
    </row>
    <row r="10" spans="1:17" x14ac:dyDescent="0.2">
      <c r="B10" s="23"/>
      <c r="C10" s="18" t="s">
        <v>75</v>
      </c>
      <c r="D10" s="23" t="s">
        <v>58</v>
      </c>
      <c r="E10" s="18">
        <v>0</v>
      </c>
      <c r="F10" s="23">
        <v>0</v>
      </c>
      <c r="G10" s="18" t="s">
        <v>145</v>
      </c>
      <c r="H10" s="23" t="s">
        <v>146</v>
      </c>
      <c r="I10" s="23"/>
      <c r="J10" s="23"/>
      <c r="K10" s="23"/>
      <c r="L10" s="18"/>
      <c r="M10" s="23"/>
      <c r="N10" s="23"/>
    </row>
    <row r="11" spans="1:17" ht="18" x14ac:dyDescent="0.25">
      <c r="B11" s="17"/>
      <c r="C11" s="17"/>
      <c r="D11" s="17"/>
    </row>
    <row r="13" spans="1:17" x14ac:dyDescent="0.2">
      <c r="B13" s="2" t="s">
        <v>155</v>
      </c>
    </row>
    <row r="14" spans="1:17" x14ac:dyDescent="0.2">
      <c r="B14" s="20" t="s">
        <v>17</v>
      </c>
      <c r="C14" s="20" t="s">
        <v>18</v>
      </c>
      <c r="D14" s="20" t="s">
        <v>19</v>
      </c>
      <c r="E14" s="20" t="s">
        <v>20</v>
      </c>
      <c r="F14" s="20" t="s">
        <v>2</v>
      </c>
      <c r="G14" s="20" t="s">
        <v>1</v>
      </c>
      <c r="H14" s="20" t="s">
        <v>66</v>
      </c>
      <c r="I14" s="20" t="s">
        <v>67</v>
      </c>
      <c r="J14" s="20" t="s">
        <v>21</v>
      </c>
      <c r="K14" s="20" t="s">
        <v>22</v>
      </c>
      <c r="L14" s="20" t="s">
        <v>28</v>
      </c>
      <c r="M14" s="20" t="s">
        <v>23</v>
      </c>
      <c r="N14" s="20" t="s">
        <v>24</v>
      </c>
      <c r="O14" s="20" t="s">
        <v>25</v>
      </c>
      <c r="P14" s="20" t="s">
        <v>26</v>
      </c>
      <c r="Q14" s="20" t="s">
        <v>27</v>
      </c>
    </row>
    <row r="15" spans="1:17" x14ac:dyDescent="0.2">
      <c r="B15" s="23"/>
      <c r="C15" s="23"/>
      <c r="D15" s="23" t="s">
        <v>3</v>
      </c>
      <c r="E15" s="23"/>
      <c r="F15" s="23"/>
      <c r="G15" s="23">
        <v>10000</v>
      </c>
      <c r="H15" s="23"/>
      <c r="I15" s="23"/>
      <c r="J15" s="23" t="s">
        <v>15</v>
      </c>
      <c r="K15" s="23" t="s">
        <v>0</v>
      </c>
      <c r="L15" s="23"/>
      <c r="M15" s="23"/>
      <c r="N15" s="23"/>
      <c r="O15" s="23"/>
      <c r="P15" s="23"/>
      <c r="Q15" s="23"/>
    </row>
    <row r="16" spans="1:17" x14ac:dyDescent="0.2">
      <c r="B16" s="23"/>
      <c r="C16" s="23"/>
      <c r="D16" s="23" t="s">
        <v>3</v>
      </c>
      <c r="E16" s="23"/>
      <c r="F16" s="23"/>
      <c r="G16" s="23">
        <v>9000</v>
      </c>
      <c r="H16" s="23"/>
      <c r="I16" s="23"/>
      <c r="J16" s="23" t="s">
        <v>15</v>
      </c>
      <c r="K16" s="23" t="s">
        <v>4</v>
      </c>
      <c r="L16" s="23"/>
      <c r="M16" s="23"/>
      <c r="N16" s="23"/>
      <c r="O16" s="23"/>
      <c r="P16" s="23"/>
      <c r="Q16" s="23"/>
    </row>
    <row r="21" spans="2:17" x14ac:dyDescent="0.2">
      <c r="B21" s="2" t="s">
        <v>16</v>
      </c>
    </row>
    <row r="22" spans="2:17" x14ac:dyDescent="0.2">
      <c r="B22" s="20" t="s">
        <v>17</v>
      </c>
      <c r="C22" s="20" t="s">
        <v>18</v>
      </c>
      <c r="D22" s="20" t="s">
        <v>19</v>
      </c>
      <c r="E22" s="20" t="s">
        <v>20</v>
      </c>
      <c r="F22" s="20" t="s">
        <v>2</v>
      </c>
      <c r="G22" s="20" t="s">
        <v>1</v>
      </c>
      <c r="H22" s="20" t="s">
        <v>66</v>
      </c>
      <c r="I22" s="20" t="s">
        <v>67</v>
      </c>
      <c r="J22" s="20" t="s">
        <v>21</v>
      </c>
      <c r="K22" s="20" t="s">
        <v>22</v>
      </c>
      <c r="L22" s="20" t="s">
        <v>28</v>
      </c>
      <c r="M22" s="20" t="s">
        <v>23</v>
      </c>
      <c r="N22" s="20" t="s">
        <v>24</v>
      </c>
      <c r="O22" s="20" t="s">
        <v>25</v>
      </c>
      <c r="P22" s="20" t="s">
        <v>26</v>
      </c>
      <c r="Q22" s="20" t="s">
        <v>27</v>
      </c>
    </row>
    <row r="23" spans="2:17" x14ac:dyDescent="0.2">
      <c r="B23" s="23"/>
      <c r="C23" s="23" t="s">
        <v>150</v>
      </c>
      <c r="D23" s="23" t="s">
        <v>58</v>
      </c>
      <c r="E23" s="23"/>
      <c r="F23" s="23"/>
      <c r="G23" s="23">
        <v>0</v>
      </c>
      <c r="H23" s="23"/>
      <c r="I23" s="23"/>
      <c r="J23" s="23" t="s">
        <v>15</v>
      </c>
      <c r="K23" s="23" t="s">
        <v>159</v>
      </c>
      <c r="L23" s="23"/>
      <c r="M23" s="23"/>
      <c r="N23" s="23"/>
      <c r="O23" s="23"/>
      <c r="P23" s="23"/>
      <c r="Q23" s="23"/>
    </row>
    <row r="24" spans="2:17" x14ac:dyDescent="0.2">
      <c r="B24" s="23"/>
      <c r="C24" s="23" t="s">
        <v>150</v>
      </c>
      <c r="D24" s="23" t="s">
        <v>58</v>
      </c>
      <c r="E24" s="23"/>
      <c r="F24" s="23"/>
      <c r="G24" s="23">
        <v>0</v>
      </c>
      <c r="H24" s="23"/>
      <c r="I24" s="23"/>
      <c r="J24" s="23" t="s">
        <v>15</v>
      </c>
      <c r="K24" s="23" t="s">
        <v>4</v>
      </c>
      <c r="L24" s="23"/>
      <c r="M24" s="23"/>
      <c r="N24" s="23"/>
      <c r="O24" s="23"/>
      <c r="P24" s="23"/>
      <c r="Q24" s="23"/>
    </row>
    <row r="25" spans="2:17" x14ac:dyDescent="0.2">
      <c r="B25" s="23"/>
      <c r="D25" s="23" t="s">
        <v>58</v>
      </c>
      <c r="E25" s="23">
        <v>0</v>
      </c>
      <c r="F25" s="23"/>
      <c r="G25" s="23">
        <v>5</v>
      </c>
      <c r="H25" s="23"/>
      <c r="I25" s="23"/>
      <c r="J25" s="23" t="s">
        <v>15</v>
      </c>
      <c r="K25" s="23" t="s">
        <v>0</v>
      </c>
    </row>
    <row r="26" spans="2:17" x14ac:dyDescent="0.2"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2:17" x14ac:dyDescent="0.2">
      <c r="B27" s="33"/>
      <c r="D27" s="33"/>
      <c r="E27" s="33"/>
      <c r="F27" s="33"/>
      <c r="G27" s="33"/>
      <c r="H27" s="33"/>
      <c r="I27" s="33"/>
      <c r="J27" s="33"/>
      <c r="K27" s="33"/>
    </row>
    <row r="28" spans="2:17" x14ac:dyDescent="0.2">
      <c r="B28" s="33"/>
      <c r="D28" s="33"/>
      <c r="E28" s="33"/>
      <c r="F28" s="33"/>
      <c r="G28" s="33"/>
      <c r="H28" s="33"/>
      <c r="I28" s="33"/>
      <c r="J28" s="33"/>
      <c r="K28" s="33"/>
    </row>
    <row r="30" spans="2:17" x14ac:dyDescent="0.2">
      <c r="B30" s="2" t="s">
        <v>162</v>
      </c>
    </row>
    <row r="31" spans="2:17" x14ac:dyDescent="0.2">
      <c r="B31" s="20" t="s">
        <v>17</v>
      </c>
      <c r="C31" s="20" t="s">
        <v>18</v>
      </c>
      <c r="D31" s="20" t="s">
        <v>19</v>
      </c>
      <c r="E31" s="20" t="s">
        <v>20</v>
      </c>
      <c r="F31" s="20" t="s">
        <v>2</v>
      </c>
      <c r="G31" s="20" t="s">
        <v>1</v>
      </c>
      <c r="H31" s="20" t="s">
        <v>66</v>
      </c>
      <c r="I31" s="20" t="s">
        <v>67</v>
      </c>
      <c r="J31" s="20" t="s">
        <v>21</v>
      </c>
      <c r="K31" s="20" t="s">
        <v>22</v>
      </c>
      <c r="L31" s="20" t="s">
        <v>28</v>
      </c>
      <c r="M31" s="20" t="s">
        <v>23</v>
      </c>
      <c r="N31" s="20" t="s">
        <v>24</v>
      </c>
      <c r="O31" s="20" t="s">
        <v>25</v>
      </c>
      <c r="P31" s="20" t="s">
        <v>26</v>
      </c>
      <c r="Q31" s="20" t="s">
        <v>27</v>
      </c>
    </row>
    <row r="32" spans="2:17" x14ac:dyDescent="0.2">
      <c r="B32" s="23"/>
      <c r="C32" s="23"/>
      <c r="D32" s="23" t="s">
        <v>156</v>
      </c>
      <c r="E32" s="23"/>
      <c r="F32" s="23"/>
      <c r="G32" s="23" t="s">
        <v>157</v>
      </c>
      <c r="H32" s="23"/>
      <c r="I32" s="23"/>
      <c r="J32" s="23" t="s">
        <v>15</v>
      </c>
      <c r="K32" s="23" t="s">
        <v>0</v>
      </c>
      <c r="L32" s="23"/>
      <c r="M32" s="23"/>
      <c r="N32" s="23"/>
      <c r="O32" s="23"/>
      <c r="P32" s="23"/>
      <c r="Q32" s="2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3"/>
    <col min="2" max="2" width="23.28515625" style="3" customWidth="1"/>
    <col min="3" max="4" width="12.42578125" style="3" customWidth="1"/>
    <col min="5" max="5" width="10.42578125" style="3" bestFit="1" customWidth="1"/>
    <col min="6" max="6" width="10.42578125" style="3" customWidth="1"/>
    <col min="7" max="8" width="9.140625" style="3"/>
    <col min="9" max="9" width="11.140625" style="3" customWidth="1"/>
    <col min="10" max="16384" width="9.140625" style="3"/>
  </cols>
  <sheetData>
    <row r="4" spans="2:8" x14ac:dyDescent="0.2">
      <c r="B4" s="2" t="s">
        <v>16</v>
      </c>
    </row>
    <row r="5" spans="2:8" x14ac:dyDescent="0.2">
      <c r="B5" s="20" t="s">
        <v>17</v>
      </c>
      <c r="C5" s="20" t="s">
        <v>18</v>
      </c>
      <c r="D5" s="20" t="s">
        <v>19</v>
      </c>
      <c r="E5" s="20" t="s">
        <v>1</v>
      </c>
      <c r="F5" s="20" t="s">
        <v>66</v>
      </c>
      <c r="G5" s="20" t="s">
        <v>67</v>
      </c>
      <c r="H5" s="20" t="s">
        <v>26</v>
      </c>
    </row>
    <row r="6" spans="2:8" x14ac:dyDescent="0.2">
      <c r="B6" s="13"/>
      <c r="C6" s="13"/>
      <c r="D6" s="13" t="s">
        <v>48</v>
      </c>
      <c r="E6" s="13">
        <v>2015</v>
      </c>
      <c r="F6" s="13"/>
      <c r="G6" s="13"/>
      <c r="H6" s="13"/>
    </row>
    <row r="7" spans="2:8" x14ac:dyDescent="0.2">
      <c r="B7" s="13"/>
      <c r="C7" s="13"/>
      <c r="D7" s="13" t="s">
        <v>40</v>
      </c>
      <c r="E7" s="13">
        <v>0.05</v>
      </c>
      <c r="F7" s="13"/>
      <c r="G7" s="13"/>
      <c r="H7" s="13"/>
    </row>
    <row r="8" spans="2:8" x14ac:dyDescent="0.2">
      <c r="B8" s="13" t="s">
        <v>77</v>
      </c>
      <c r="C8" s="13"/>
      <c r="D8" s="13" t="s">
        <v>47</v>
      </c>
      <c r="E8" s="9">
        <f>ROUND(K38,3)</f>
        <v>8.1000000000000003E-2</v>
      </c>
      <c r="F8" s="13"/>
      <c r="G8" s="13"/>
      <c r="H8" s="13"/>
    </row>
    <row r="9" spans="2:8" x14ac:dyDescent="0.2">
      <c r="B9" s="13" t="s">
        <v>78</v>
      </c>
      <c r="C9" s="13"/>
      <c r="D9" s="13" t="s">
        <v>47</v>
      </c>
      <c r="E9" s="9">
        <f t="shared" ref="E9:E31" si="0">ROUND(K39,3)</f>
        <v>8.7999999999999995E-2</v>
      </c>
      <c r="F9" s="13"/>
      <c r="G9" s="13"/>
      <c r="H9" s="13"/>
    </row>
    <row r="10" spans="2:8" x14ac:dyDescent="0.2">
      <c r="B10" s="13" t="s">
        <v>135</v>
      </c>
      <c r="C10" s="13"/>
      <c r="D10" s="13" t="s">
        <v>47</v>
      </c>
      <c r="E10" s="9">
        <f t="shared" si="0"/>
        <v>7.0000000000000001E-3</v>
      </c>
      <c r="F10" s="13"/>
      <c r="G10" s="13"/>
      <c r="H10" s="13"/>
    </row>
    <row r="11" spans="2:8" x14ac:dyDescent="0.2">
      <c r="B11" s="13" t="s">
        <v>79</v>
      </c>
      <c r="C11" s="13"/>
      <c r="D11" s="13" t="s">
        <v>47</v>
      </c>
      <c r="E11" s="9">
        <f t="shared" si="0"/>
        <v>3.2000000000000001E-2</v>
      </c>
      <c r="F11" s="13"/>
      <c r="G11" s="13"/>
      <c r="H11" s="13"/>
    </row>
    <row r="12" spans="2:8" x14ac:dyDescent="0.2">
      <c r="B12" s="13" t="s">
        <v>80</v>
      </c>
      <c r="C12" s="23"/>
      <c r="D12" s="13" t="s">
        <v>47</v>
      </c>
      <c r="E12" s="9">
        <f t="shared" si="0"/>
        <v>3.5000000000000003E-2</v>
      </c>
      <c r="F12" s="13"/>
      <c r="G12" s="13"/>
      <c r="H12" s="13"/>
    </row>
    <row r="13" spans="2:8" x14ac:dyDescent="0.2">
      <c r="B13" s="13" t="s">
        <v>137</v>
      </c>
      <c r="C13" s="23"/>
      <c r="D13" s="13" t="s">
        <v>47</v>
      </c>
      <c r="E13" s="9">
        <f t="shared" si="0"/>
        <v>3.0000000000000001E-3</v>
      </c>
      <c r="F13" s="12"/>
      <c r="G13" s="12"/>
      <c r="H13" s="13"/>
    </row>
    <row r="14" spans="2:8" x14ac:dyDescent="0.2">
      <c r="B14" s="13" t="s">
        <v>81</v>
      </c>
      <c r="C14" s="23"/>
      <c r="D14" s="13" t="s">
        <v>47</v>
      </c>
      <c r="E14" s="9">
        <f t="shared" si="0"/>
        <v>8.3000000000000004E-2</v>
      </c>
      <c r="F14" s="12"/>
      <c r="G14" s="12"/>
      <c r="H14" s="13"/>
    </row>
    <row r="15" spans="2:8" x14ac:dyDescent="0.2">
      <c r="B15" s="13" t="s">
        <v>82</v>
      </c>
      <c r="C15" s="23"/>
      <c r="D15" s="13" t="s">
        <v>47</v>
      </c>
      <c r="E15" s="9">
        <f t="shared" si="0"/>
        <v>0.09</v>
      </c>
      <c r="F15" s="12"/>
      <c r="G15" s="12"/>
      <c r="H15" s="13"/>
    </row>
    <row r="16" spans="2:8" x14ac:dyDescent="0.2">
      <c r="B16" s="13" t="s">
        <v>138</v>
      </c>
      <c r="C16" s="23"/>
      <c r="D16" s="13" t="s">
        <v>47</v>
      </c>
      <c r="E16" s="9">
        <f t="shared" si="0"/>
        <v>8.0000000000000002E-3</v>
      </c>
      <c r="F16" s="12"/>
      <c r="G16" s="12"/>
      <c r="H16" s="13"/>
    </row>
    <row r="17" spans="2:8" x14ac:dyDescent="0.2">
      <c r="B17" s="13" t="s">
        <v>83</v>
      </c>
      <c r="C17" s="23"/>
      <c r="D17" s="13" t="s">
        <v>47</v>
      </c>
      <c r="E17" s="9">
        <f t="shared" si="0"/>
        <v>3.3000000000000002E-2</v>
      </c>
      <c r="F17" s="12"/>
      <c r="G17" s="12"/>
      <c r="H17" s="13"/>
    </row>
    <row r="18" spans="2:8" x14ac:dyDescent="0.2">
      <c r="B18" s="13" t="s">
        <v>84</v>
      </c>
      <c r="C18" s="23"/>
      <c r="D18" s="13" t="s">
        <v>47</v>
      </c>
      <c r="E18" s="9">
        <f t="shared" si="0"/>
        <v>3.5999999999999997E-2</v>
      </c>
      <c r="F18" s="12"/>
      <c r="G18" s="12"/>
      <c r="H18" s="13"/>
    </row>
    <row r="19" spans="2:8" x14ac:dyDescent="0.2">
      <c r="B19" s="13" t="s">
        <v>139</v>
      </c>
      <c r="C19" s="23"/>
      <c r="D19" s="13" t="s">
        <v>47</v>
      </c>
      <c r="E19" s="9">
        <f t="shared" si="0"/>
        <v>3.0000000000000001E-3</v>
      </c>
      <c r="F19" s="12"/>
      <c r="G19" s="12"/>
      <c r="H19" s="13"/>
    </row>
    <row r="20" spans="2:8" x14ac:dyDescent="0.2">
      <c r="B20" s="13" t="s">
        <v>85</v>
      </c>
      <c r="C20" s="23"/>
      <c r="D20" s="13" t="s">
        <v>47</v>
      </c>
      <c r="E20" s="9">
        <f t="shared" si="0"/>
        <v>8.3000000000000004E-2</v>
      </c>
      <c r="F20" s="12"/>
      <c r="G20" s="12"/>
      <c r="H20" s="13"/>
    </row>
    <row r="21" spans="2:8" x14ac:dyDescent="0.2">
      <c r="B21" s="13" t="s">
        <v>86</v>
      </c>
      <c r="C21" s="23"/>
      <c r="D21" s="13" t="s">
        <v>47</v>
      </c>
      <c r="E21" s="9">
        <f t="shared" si="0"/>
        <v>0.09</v>
      </c>
      <c r="F21" s="13"/>
      <c r="G21" s="13"/>
      <c r="H21" s="13"/>
    </row>
    <row r="22" spans="2:8" x14ac:dyDescent="0.2">
      <c r="B22" s="13" t="s">
        <v>140</v>
      </c>
      <c r="C22" s="23"/>
      <c r="D22" s="13" t="s">
        <v>47</v>
      </c>
      <c r="E22" s="9">
        <f t="shared" si="0"/>
        <v>8.0000000000000002E-3</v>
      </c>
      <c r="F22" s="13"/>
      <c r="G22" s="13"/>
      <c r="H22" s="13"/>
    </row>
    <row r="23" spans="2:8" x14ac:dyDescent="0.2">
      <c r="B23" s="13" t="s">
        <v>87</v>
      </c>
      <c r="C23" s="23"/>
      <c r="D23" s="13" t="s">
        <v>47</v>
      </c>
      <c r="E23" s="9">
        <f t="shared" si="0"/>
        <v>3.3000000000000002E-2</v>
      </c>
      <c r="F23" s="13"/>
      <c r="G23" s="13"/>
      <c r="H23" s="13"/>
    </row>
    <row r="24" spans="2:8" x14ac:dyDescent="0.2">
      <c r="B24" s="13" t="s">
        <v>88</v>
      </c>
      <c r="C24" s="23"/>
      <c r="D24" s="13" t="s">
        <v>47</v>
      </c>
      <c r="E24" s="9">
        <f t="shared" si="0"/>
        <v>3.5999999999999997E-2</v>
      </c>
      <c r="F24" s="13"/>
      <c r="G24" s="13"/>
      <c r="H24" s="13"/>
    </row>
    <row r="25" spans="2:8" x14ac:dyDescent="0.2">
      <c r="B25" s="13" t="s">
        <v>141</v>
      </c>
      <c r="C25" s="23"/>
      <c r="D25" s="13" t="s">
        <v>47</v>
      </c>
      <c r="E25" s="9">
        <f t="shared" si="0"/>
        <v>3.0000000000000001E-3</v>
      </c>
      <c r="F25" s="13"/>
      <c r="G25" s="13"/>
      <c r="H25" s="13"/>
    </row>
    <row r="26" spans="2:8" x14ac:dyDescent="0.2">
      <c r="B26" s="13" t="s">
        <v>89</v>
      </c>
      <c r="C26" s="23"/>
      <c r="D26" s="13" t="s">
        <v>47</v>
      </c>
      <c r="E26" s="9">
        <f t="shared" si="0"/>
        <v>8.2000000000000003E-2</v>
      </c>
      <c r="F26" s="13"/>
      <c r="G26" s="13"/>
      <c r="H26" s="13"/>
    </row>
    <row r="27" spans="2:8" x14ac:dyDescent="0.2">
      <c r="B27" s="13" t="s">
        <v>90</v>
      </c>
      <c r="C27" s="23"/>
      <c r="D27" s="13" t="s">
        <v>47</v>
      </c>
      <c r="E27" s="9">
        <f t="shared" si="0"/>
        <v>8.8999999999999996E-2</v>
      </c>
      <c r="F27" s="13"/>
      <c r="G27" s="13"/>
      <c r="H27" s="13"/>
    </row>
    <row r="28" spans="2:8" x14ac:dyDescent="0.2">
      <c r="B28" s="13" t="s">
        <v>142</v>
      </c>
      <c r="C28" s="23"/>
      <c r="D28" s="13" t="s">
        <v>47</v>
      </c>
      <c r="E28" s="9">
        <f t="shared" si="0"/>
        <v>7.0000000000000001E-3</v>
      </c>
      <c r="F28" s="13"/>
      <c r="G28" s="13"/>
      <c r="H28" s="13"/>
    </row>
    <row r="29" spans="2:8" x14ac:dyDescent="0.2">
      <c r="B29" s="13" t="s">
        <v>91</v>
      </c>
      <c r="C29" s="23"/>
      <c r="D29" s="13" t="s">
        <v>47</v>
      </c>
      <c r="E29" s="9">
        <f t="shared" si="0"/>
        <v>3.3000000000000002E-2</v>
      </c>
      <c r="F29" s="13"/>
      <c r="G29" s="13"/>
      <c r="H29" s="13"/>
    </row>
    <row r="30" spans="2:8" x14ac:dyDescent="0.2">
      <c r="B30" s="13" t="s">
        <v>92</v>
      </c>
      <c r="C30" s="23"/>
      <c r="D30" s="13" t="s">
        <v>47</v>
      </c>
      <c r="E30" s="9">
        <f>1-SUM(E8:E29,E31)</f>
        <v>3.3999999999999919E-2</v>
      </c>
      <c r="F30" s="13"/>
      <c r="G30" s="13"/>
      <c r="H30" s="13"/>
    </row>
    <row r="31" spans="2:8" x14ac:dyDescent="0.2">
      <c r="B31" s="13" t="s">
        <v>143</v>
      </c>
      <c r="C31" s="23"/>
      <c r="D31" s="13" t="s">
        <v>47</v>
      </c>
      <c r="E31" s="9">
        <f t="shared" si="0"/>
        <v>3.0000000000000001E-3</v>
      </c>
      <c r="F31" s="13"/>
      <c r="G31" s="13"/>
      <c r="H31" s="13"/>
    </row>
    <row r="32" spans="2:8" x14ac:dyDescent="0.2">
      <c r="B32" s="13"/>
      <c r="C32" s="23"/>
      <c r="D32" s="13"/>
      <c r="E32" s="9"/>
      <c r="F32" s="13"/>
      <c r="G32" s="13"/>
      <c r="H32" s="13"/>
    </row>
    <row r="33" spans="2:11" x14ac:dyDescent="0.2">
      <c r="B33" s="13"/>
      <c r="C33" s="23"/>
      <c r="D33" s="13" t="s">
        <v>52</v>
      </c>
      <c r="E33" s="12"/>
      <c r="F33" s="12">
        <v>0.97</v>
      </c>
      <c r="G33" s="12">
        <v>0.97</v>
      </c>
      <c r="H33" s="13" t="s">
        <v>53</v>
      </c>
      <c r="J33" s="3" t="s">
        <v>93</v>
      </c>
    </row>
    <row r="34" spans="2:11" x14ac:dyDescent="0.2">
      <c r="C34"/>
    </row>
    <row r="37" spans="2:11" x14ac:dyDescent="0.2">
      <c r="B37" s="14"/>
      <c r="C37" s="37" t="s">
        <v>94</v>
      </c>
      <c r="D37" s="38"/>
      <c r="E37" s="38"/>
      <c r="F37" s="38"/>
      <c r="G37" s="38"/>
      <c r="H37" s="38"/>
      <c r="I37" s="14"/>
      <c r="J37" s="14"/>
    </row>
    <row r="38" spans="2:11" x14ac:dyDescent="0.2">
      <c r="B38" s="14"/>
      <c r="C38" s="13"/>
      <c r="D38" s="13"/>
      <c r="E38" s="13"/>
      <c r="F38" s="14"/>
      <c r="G38" s="13"/>
      <c r="H38" s="13"/>
      <c r="I38" s="13"/>
      <c r="J38" s="13" t="s">
        <v>77</v>
      </c>
      <c r="K38" s="9">
        <f>H39*H45*G49</f>
        <v>8.0812535184837664E-2</v>
      </c>
    </row>
    <row r="39" spans="2:11" x14ac:dyDescent="0.2">
      <c r="B39" s="39" t="s">
        <v>95</v>
      </c>
      <c r="C39" s="13"/>
      <c r="D39" s="13"/>
      <c r="E39" s="13"/>
      <c r="F39" s="8" t="s">
        <v>68</v>
      </c>
      <c r="G39" s="13">
        <v>90</v>
      </c>
      <c r="H39" s="10">
        <f>G39/$H$43</f>
        <v>0.24657534246575341</v>
      </c>
      <c r="I39" s="13"/>
      <c r="J39" s="13" t="s">
        <v>78</v>
      </c>
      <c r="K39" s="9">
        <f>H39*H45*H49</f>
        <v>8.8159129292550181E-2</v>
      </c>
    </row>
    <row r="40" spans="2:11" x14ac:dyDescent="0.2">
      <c r="B40" s="40"/>
      <c r="C40" s="23"/>
      <c r="D40" s="23"/>
      <c r="E40" s="23"/>
      <c r="F40" s="8" t="s">
        <v>69</v>
      </c>
      <c r="G40" s="13">
        <v>92</v>
      </c>
      <c r="H40" s="10">
        <f>G40/$H$43</f>
        <v>0.25205479452054796</v>
      </c>
      <c r="I40" s="13"/>
      <c r="J40" s="13" t="s">
        <v>135</v>
      </c>
      <c r="K40" s="9">
        <f>H39*H45*I49</f>
        <v>7.3465941077125148E-3</v>
      </c>
    </row>
    <row r="41" spans="2:11" x14ac:dyDescent="0.2">
      <c r="B41" s="40"/>
      <c r="C41" s="23"/>
      <c r="D41" s="23"/>
      <c r="E41" s="23"/>
      <c r="F41" s="8" t="s">
        <v>70</v>
      </c>
      <c r="G41" s="13">
        <v>92</v>
      </c>
      <c r="H41" s="10">
        <f>G41/$H$43</f>
        <v>0.25205479452054796</v>
      </c>
      <c r="I41" s="13"/>
      <c r="J41" s="13" t="s">
        <v>79</v>
      </c>
      <c r="K41" s="9">
        <f>H39*H46*G49</f>
        <v>3.2201163445299302E-2</v>
      </c>
    </row>
    <row r="42" spans="2:11" x14ac:dyDescent="0.2">
      <c r="B42" s="40"/>
      <c r="C42" s="23"/>
      <c r="D42" s="23"/>
      <c r="E42" s="23"/>
      <c r="F42" s="8" t="s">
        <v>71</v>
      </c>
      <c r="G42" s="13">
        <v>91</v>
      </c>
      <c r="H42" s="10">
        <f>G42/$H$43</f>
        <v>0.24931506849315069</v>
      </c>
      <c r="I42" s="13"/>
      <c r="J42" s="13" t="s">
        <v>80</v>
      </c>
      <c r="K42" s="9">
        <f>H39*H46*H49</f>
        <v>3.512854194032651E-2</v>
      </c>
    </row>
    <row r="43" spans="2:11" x14ac:dyDescent="0.2">
      <c r="B43" s="14"/>
      <c r="C43" s="13"/>
      <c r="D43" s="13"/>
      <c r="E43" s="13"/>
      <c r="F43" s="14"/>
      <c r="G43" s="13"/>
      <c r="H43" s="13">
        <f>SUM(G39:G42)</f>
        <v>365</v>
      </c>
      <c r="I43" s="13"/>
      <c r="J43" s="13" t="s">
        <v>137</v>
      </c>
      <c r="K43" s="9">
        <f>H39*H46*I49</f>
        <v>2.9273784950272089E-3</v>
      </c>
    </row>
    <row r="44" spans="2:11" x14ac:dyDescent="0.2">
      <c r="B44" s="14"/>
      <c r="C44" s="13"/>
      <c r="D44" s="13"/>
      <c r="E44" s="13"/>
      <c r="F44" s="14"/>
      <c r="G44" s="13"/>
      <c r="H44" s="13"/>
      <c r="I44" s="13"/>
      <c r="J44" s="13" t="s">
        <v>81</v>
      </c>
      <c r="K44" s="9">
        <f>H40*H45*G50</f>
        <v>8.26083693000563E-2</v>
      </c>
    </row>
    <row r="45" spans="2:11" x14ac:dyDescent="0.2">
      <c r="B45" s="39" t="s">
        <v>96</v>
      </c>
      <c r="C45" s="13"/>
      <c r="D45" s="13"/>
      <c r="E45" s="13"/>
      <c r="F45" s="8" t="s">
        <v>72</v>
      </c>
      <c r="G45" s="13">
        <v>261</v>
      </c>
      <c r="H45" s="10">
        <f>G45/H43</f>
        <v>0.71506849315068488</v>
      </c>
      <c r="I45" s="13"/>
      <c r="J45" s="13" t="s">
        <v>82</v>
      </c>
      <c r="K45" s="9">
        <f>H40*H45*H50</f>
        <v>9.0118221054606873E-2</v>
      </c>
    </row>
    <row r="46" spans="2:11" x14ac:dyDescent="0.2">
      <c r="B46" s="40"/>
      <c r="C46" s="23"/>
      <c r="D46" s="23"/>
      <c r="E46" s="23"/>
      <c r="F46" s="8" t="s">
        <v>73</v>
      </c>
      <c r="G46" s="13">
        <f>H43-G45</f>
        <v>104</v>
      </c>
      <c r="H46" s="10">
        <f>G46/H43</f>
        <v>0.28493150684931506</v>
      </c>
      <c r="I46" s="13"/>
      <c r="J46" s="13" t="s">
        <v>138</v>
      </c>
      <c r="K46" s="9">
        <f>H40*H45*I50</f>
        <v>7.5098517545505727E-3</v>
      </c>
    </row>
    <row r="47" spans="2:11" x14ac:dyDescent="0.2">
      <c r="B47" s="14"/>
      <c r="C47" s="13"/>
      <c r="D47" s="13"/>
      <c r="E47" s="13"/>
      <c r="F47" s="14"/>
      <c r="G47" s="13"/>
      <c r="H47" s="13"/>
      <c r="I47" s="13"/>
      <c r="J47" s="13" t="s">
        <v>83</v>
      </c>
      <c r="K47" s="9">
        <f>H40*H46*G50</f>
        <v>3.291674485519485E-2</v>
      </c>
    </row>
    <row r="48" spans="2:11" x14ac:dyDescent="0.2">
      <c r="B48" s="14"/>
      <c r="C48" s="14" t="s">
        <v>98</v>
      </c>
      <c r="D48" s="14" t="s">
        <v>54</v>
      </c>
      <c r="E48" s="14" t="s">
        <v>136</v>
      </c>
      <c r="F48" s="14"/>
      <c r="G48" s="14" t="s">
        <v>55</v>
      </c>
      <c r="H48" s="14" t="s">
        <v>56</v>
      </c>
      <c r="I48" s="14" t="s">
        <v>134</v>
      </c>
      <c r="J48" s="13" t="s">
        <v>84</v>
      </c>
      <c r="K48" s="9">
        <f>H40*H46*H50</f>
        <v>3.5909176205667109E-2</v>
      </c>
    </row>
    <row r="49" spans="2:11" x14ac:dyDescent="0.2">
      <c r="B49" s="39" t="s">
        <v>97</v>
      </c>
      <c r="C49" s="13">
        <v>11</v>
      </c>
      <c r="D49" s="13">
        <v>12</v>
      </c>
      <c r="E49" s="13">
        <v>1</v>
      </c>
      <c r="F49" s="8" t="s">
        <v>68</v>
      </c>
      <c r="G49" s="10">
        <f t="shared" ref="G49:I52" si="1">C49/24</f>
        <v>0.45833333333333331</v>
      </c>
      <c r="H49" s="10">
        <f t="shared" si="1"/>
        <v>0.5</v>
      </c>
      <c r="I49" s="10">
        <f t="shared" si="1"/>
        <v>4.1666666666666664E-2</v>
      </c>
      <c r="J49" s="13" t="s">
        <v>139</v>
      </c>
      <c r="K49" s="9">
        <f>H40*H46*I50</f>
        <v>2.9924313504722591E-3</v>
      </c>
    </row>
    <row r="50" spans="2:11" x14ac:dyDescent="0.2">
      <c r="B50" s="40"/>
      <c r="C50" s="13">
        <v>11</v>
      </c>
      <c r="D50" s="13">
        <v>12</v>
      </c>
      <c r="E50" s="13">
        <v>1</v>
      </c>
      <c r="F50" s="8" t="s">
        <v>69</v>
      </c>
      <c r="G50" s="10">
        <f t="shared" si="1"/>
        <v>0.45833333333333331</v>
      </c>
      <c r="H50" s="10">
        <f t="shared" si="1"/>
        <v>0.5</v>
      </c>
      <c r="I50" s="10">
        <f t="shared" si="1"/>
        <v>4.1666666666666664E-2</v>
      </c>
      <c r="J50" s="13" t="s">
        <v>85</v>
      </c>
      <c r="K50" s="9">
        <f>H41*H45*G51</f>
        <v>8.26083693000563E-2</v>
      </c>
    </row>
    <row r="51" spans="2:11" x14ac:dyDescent="0.2">
      <c r="B51" s="40"/>
      <c r="C51" s="13">
        <v>11</v>
      </c>
      <c r="D51" s="13">
        <v>12</v>
      </c>
      <c r="E51" s="13">
        <v>1</v>
      </c>
      <c r="F51" s="8" t="s">
        <v>70</v>
      </c>
      <c r="G51" s="10">
        <f t="shared" si="1"/>
        <v>0.45833333333333331</v>
      </c>
      <c r="H51" s="10">
        <f t="shared" si="1"/>
        <v>0.5</v>
      </c>
      <c r="I51" s="10">
        <f t="shared" si="1"/>
        <v>4.1666666666666664E-2</v>
      </c>
      <c r="J51" s="13" t="s">
        <v>86</v>
      </c>
      <c r="K51" s="9">
        <f>H41*H45*H51</f>
        <v>9.0118221054606873E-2</v>
      </c>
    </row>
    <row r="52" spans="2:11" x14ac:dyDescent="0.2">
      <c r="B52" s="40"/>
      <c r="C52" s="13">
        <v>11</v>
      </c>
      <c r="D52" s="13">
        <v>12</v>
      </c>
      <c r="E52" s="13">
        <v>1</v>
      </c>
      <c r="F52" s="8" t="s">
        <v>71</v>
      </c>
      <c r="G52" s="10">
        <f t="shared" si="1"/>
        <v>0.45833333333333331</v>
      </c>
      <c r="H52" s="10">
        <f t="shared" si="1"/>
        <v>0.5</v>
      </c>
      <c r="I52" s="10">
        <f t="shared" si="1"/>
        <v>4.1666666666666664E-2</v>
      </c>
      <c r="J52" s="13" t="s">
        <v>140</v>
      </c>
      <c r="K52" s="9">
        <f>H41*H45*I51</f>
        <v>7.5098517545505727E-3</v>
      </c>
    </row>
    <row r="53" spans="2:11" x14ac:dyDescent="0.2">
      <c r="B53" s="14"/>
      <c r="C53" s="13"/>
      <c r="D53" s="13"/>
      <c r="E53" s="13"/>
      <c r="F53" s="14"/>
      <c r="G53" s="13"/>
      <c r="H53" s="22"/>
      <c r="I53" s="22"/>
      <c r="J53" s="13" t="s">
        <v>87</v>
      </c>
      <c r="K53" s="9">
        <f>H41*H46*G51</f>
        <v>3.291674485519485E-2</v>
      </c>
    </row>
    <row r="54" spans="2:11" x14ac:dyDescent="0.2">
      <c r="B54" s="11"/>
      <c r="C54" s="22"/>
      <c r="D54" s="22"/>
      <c r="E54" s="22"/>
      <c r="F54" s="11"/>
      <c r="G54" s="22"/>
      <c r="H54" s="22"/>
      <c r="I54" s="22"/>
      <c r="J54" s="13" t="s">
        <v>88</v>
      </c>
      <c r="K54" s="9">
        <f>H41*H46*H51</f>
        <v>3.5909176205667109E-2</v>
      </c>
    </row>
    <row r="55" spans="2:11" x14ac:dyDescent="0.2">
      <c r="B55" s="11"/>
      <c r="C55" s="22"/>
      <c r="D55" s="22"/>
      <c r="E55" s="22"/>
      <c r="F55" s="11"/>
      <c r="G55" s="22"/>
      <c r="H55" s="22"/>
      <c r="I55" s="22"/>
      <c r="J55" s="13" t="s">
        <v>141</v>
      </c>
      <c r="K55" s="9">
        <f>H41*H46*I51</f>
        <v>2.9924313504722591E-3</v>
      </c>
    </row>
    <row r="56" spans="2:11" x14ac:dyDescent="0.2">
      <c r="J56" s="13" t="s">
        <v>89</v>
      </c>
      <c r="K56" s="9">
        <f>H42*H45*G52</f>
        <v>8.1710452242446982E-2</v>
      </c>
    </row>
    <row r="57" spans="2:11" x14ac:dyDescent="0.2">
      <c r="J57" s="13" t="s">
        <v>90</v>
      </c>
      <c r="K57" s="9">
        <f>H42*H45*H52</f>
        <v>8.9138675173578527E-2</v>
      </c>
    </row>
    <row r="58" spans="2:11" x14ac:dyDescent="0.2">
      <c r="J58" s="13" t="s">
        <v>142</v>
      </c>
      <c r="K58" s="9">
        <f>H42*H45*I52</f>
        <v>7.4282229311315433E-3</v>
      </c>
    </row>
    <row r="59" spans="2:11" x14ac:dyDescent="0.2">
      <c r="J59" s="13" t="s">
        <v>91</v>
      </c>
      <c r="K59" s="9">
        <f>H42*H46*G52</f>
        <v>3.2558954150247073E-2</v>
      </c>
    </row>
    <row r="60" spans="2:11" x14ac:dyDescent="0.2">
      <c r="J60" s="13" t="s">
        <v>92</v>
      </c>
      <c r="K60" s="9">
        <f>H42*H46*H52</f>
        <v>3.551885907299681E-2</v>
      </c>
    </row>
    <row r="61" spans="2:11" x14ac:dyDescent="0.2">
      <c r="J61" s="13" t="s">
        <v>143</v>
      </c>
      <c r="K61" s="9">
        <f>H42*H46*I52</f>
        <v>2.959904922749734E-3</v>
      </c>
    </row>
    <row r="63" spans="2:11" x14ac:dyDescent="0.2">
      <c r="J63" s="22" t="s">
        <v>99</v>
      </c>
      <c r="K63" s="9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14"/>
  <sheetViews>
    <sheetView zoomScaleNormal="100" workbookViewId="0">
      <selection activeCell="C8" sqref="C8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3" spans="2:9" ht="18" customHeight="1" x14ac:dyDescent="0.2">
      <c r="B3" s="1" t="s">
        <v>160</v>
      </c>
    </row>
    <row r="4" spans="2:9" ht="18.75" customHeight="1" x14ac:dyDescent="0.2">
      <c r="B4" s="20" t="s">
        <v>5</v>
      </c>
      <c r="C4" s="20" t="s">
        <v>6</v>
      </c>
      <c r="D4" s="20" t="s">
        <v>25</v>
      </c>
      <c r="E4" s="20" t="s">
        <v>26</v>
      </c>
      <c r="F4" s="20" t="s">
        <v>27</v>
      </c>
      <c r="G4" s="20" t="s">
        <v>1</v>
      </c>
      <c r="H4" s="20" t="s">
        <v>66</v>
      </c>
      <c r="I4" s="20" t="s">
        <v>67</v>
      </c>
    </row>
    <row r="5" spans="2:9" ht="25.5" x14ac:dyDescent="0.2">
      <c r="B5" s="25" t="s">
        <v>38</v>
      </c>
      <c r="C5" s="25" t="s">
        <v>39</v>
      </c>
      <c r="D5" s="25"/>
      <c r="E5" s="25"/>
      <c r="F5" s="25"/>
      <c r="G5" s="25"/>
      <c r="H5" s="25"/>
      <c r="I5" s="25"/>
    </row>
    <row r="6" spans="2:9" x14ac:dyDescent="0.2">
      <c r="B6" s="13" t="s">
        <v>105</v>
      </c>
      <c r="C6" s="13" t="s">
        <v>132</v>
      </c>
      <c r="D6" s="13" t="s">
        <v>106</v>
      </c>
      <c r="E6" s="13" t="s">
        <v>107</v>
      </c>
      <c r="F6" s="23"/>
      <c r="G6" s="23" t="s">
        <v>133</v>
      </c>
      <c r="H6" s="23" t="s">
        <v>133</v>
      </c>
      <c r="I6" s="23" t="s">
        <v>133</v>
      </c>
    </row>
    <row r="7" spans="2:9" x14ac:dyDescent="0.2">
      <c r="B7" s="13" t="s">
        <v>108</v>
      </c>
      <c r="C7" s="13" t="s">
        <v>109</v>
      </c>
      <c r="D7" s="13" t="s">
        <v>106</v>
      </c>
      <c r="E7" s="13" t="s">
        <v>110</v>
      </c>
      <c r="F7" s="23"/>
      <c r="G7" s="23" t="s">
        <v>133</v>
      </c>
      <c r="H7" s="23" t="s">
        <v>133</v>
      </c>
      <c r="I7" s="23" t="s">
        <v>133</v>
      </c>
    </row>
    <row r="8" spans="2:9" x14ac:dyDescent="0.2">
      <c r="B8" s="13" t="s">
        <v>111</v>
      </c>
      <c r="C8" s="13" t="s">
        <v>112</v>
      </c>
      <c r="D8" s="13" t="s">
        <v>106</v>
      </c>
      <c r="E8" s="13" t="s">
        <v>113</v>
      </c>
      <c r="F8" s="23"/>
      <c r="G8" s="23" t="s">
        <v>133</v>
      </c>
      <c r="H8" s="23" t="s">
        <v>133</v>
      </c>
      <c r="I8" s="23" t="s">
        <v>133</v>
      </c>
    </row>
    <row r="9" spans="2:9" x14ac:dyDescent="0.2">
      <c r="B9" s="13" t="s">
        <v>114</v>
      </c>
      <c r="C9" s="13" t="s">
        <v>115</v>
      </c>
      <c r="D9" s="13" t="s">
        <v>106</v>
      </c>
      <c r="E9" s="13" t="s">
        <v>116</v>
      </c>
      <c r="F9" s="23"/>
      <c r="G9" s="23" t="s">
        <v>133</v>
      </c>
      <c r="H9" s="23" t="s">
        <v>133</v>
      </c>
      <c r="I9" s="23" t="s">
        <v>133</v>
      </c>
    </row>
    <row r="10" spans="2:9" x14ac:dyDescent="0.2">
      <c r="B10" s="13" t="s">
        <v>117</v>
      </c>
      <c r="C10" s="13" t="s">
        <v>118</v>
      </c>
      <c r="D10" s="13" t="s">
        <v>106</v>
      </c>
      <c r="E10" s="13" t="s">
        <v>119</v>
      </c>
      <c r="F10" s="23"/>
      <c r="G10" s="23" t="s">
        <v>133</v>
      </c>
      <c r="H10" s="23" t="s">
        <v>133</v>
      </c>
      <c r="I10" s="23" t="s">
        <v>133</v>
      </c>
    </row>
    <row r="11" spans="2:9" x14ac:dyDescent="0.2">
      <c r="B11" s="13" t="s">
        <v>120</v>
      </c>
      <c r="C11" s="13" t="s">
        <v>121</v>
      </c>
      <c r="D11" s="13" t="s">
        <v>106</v>
      </c>
      <c r="E11" s="13" t="s">
        <v>122</v>
      </c>
      <c r="F11" s="23"/>
      <c r="G11" s="23" t="s">
        <v>133</v>
      </c>
      <c r="H11" s="23" t="s">
        <v>133</v>
      </c>
      <c r="I11" s="23" t="s">
        <v>133</v>
      </c>
    </row>
    <row r="12" spans="2:9" x14ac:dyDescent="0.2">
      <c r="B12" s="13" t="s">
        <v>123</v>
      </c>
      <c r="C12" s="13" t="s">
        <v>124</v>
      </c>
      <c r="D12" s="13" t="s">
        <v>106</v>
      </c>
      <c r="E12" s="13" t="s">
        <v>125</v>
      </c>
      <c r="F12" s="23"/>
      <c r="G12" s="23" t="s">
        <v>133</v>
      </c>
      <c r="H12" s="23" t="s">
        <v>133</v>
      </c>
      <c r="I12" s="23" t="s">
        <v>133</v>
      </c>
    </row>
    <row r="13" spans="2:9" x14ac:dyDescent="0.2">
      <c r="B13" s="13" t="s">
        <v>126</v>
      </c>
      <c r="C13" s="13" t="s">
        <v>127</v>
      </c>
      <c r="D13" s="13" t="s">
        <v>106</v>
      </c>
      <c r="E13" s="13" t="s">
        <v>128</v>
      </c>
      <c r="F13" s="23"/>
      <c r="G13" s="23" t="s">
        <v>133</v>
      </c>
      <c r="H13" s="23" t="s">
        <v>133</v>
      </c>
      <c r="I13" s="23" t="s">
        <v>133</v>
      </c>
    </row>
    <row r="14" spans="2:9" x14ac:dyDescent="0.2">
      <c r="B14" s="13" t="s">
        <v>129</v>
      </c>
      <c r="C14" s="13" t="s">
        <v>130</v>
      </c>
      <c r="D14" s="13" t="s">
        <v>106</v>
      </c>
      <c r="E14" s="13" t="s">
        <v>131</v>
      </c>
      <c r="F14" s="23"/>
      <c r="G14" s="23" t="s">
        <v>133</v>
      </c>
      <c r="H14" s="23" t="s">
        <v>133</v>
      </c>
      <c r="I14" s="23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6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24"/>
    <col min="2" max="2" width="11.7109375" style="24" bestFit="1" customWidth="1"/>
    <col min="3" max="3" width="9.140625" style="24"/>
    <col min="4" max="4" width="15.5703125" style="24" bestFit="1" customWidth="1"/>
    <col min="5" max="9" width="10" style="24" customWidth="1"/>
    <col min="10" max="16384" width="9.140625" style="24"/>
  </cols>
  <sheetData>
    <row r="2" spans="2:13" x14ac:dyDescent="0.2">
      <c r="B2" s="19" t="s">
        <v>41</v>
      </c>
      <c r="D2" s="19" t="s">
        <v>43</v>
      </c>
    </row>
    <row r="3" spans="2:13" x14ac:dyDescent="0.2">
      <c r="B3" s="7" t="s">
        <v>42</v>
      </c>
      <c r="D3" s="7" t="s">
        <v>30</v>
      </c>
      <c r="E3" s="6" t="s">
        <v>50</v>
      </c>
      <c r="F3" s="6" t="s">
        <v>53</v>
      </c>
      <c r="G3" s="6" t="s">
        <v>62</v>
      </c>
      <c r="H3" s="6" t="s">
        <v>63</v>
      </c>
      <c r="I3" s="6" t="s">
        <v>64</v>
      </c>
    </row>
    <row r="4" spans="2:13" x14ac:dyDescent="0.2">
      <c r="B4" s="18" t="s">
        <v>100</v>
      </c>
      <c r="D4" s="23" t="s">
        <v>44</v>
      </c>
      <c r="E4" s="18" t="s">
        <v>49</v>
      </c>
      <c r="F4" s="18" t="s">
        <v>49</v>
      </c>
      <c r="G4" s="18" t="s">
        <v>49</v>
      </c>
      <c r="H4" s="18" t="s">
        <v>49</v>
      </c>
      <c r="I4" s="18" t="s">
        <v>101</v>
      </c>
      <c r="K4" s="5" t="s">
        <v>102</v>
      </c>
      <c r="M4" s="4" t="s">
        <v>103</v>
      </c>
    </row>
    <row r="5" spans="2:13" x14ac:dyDescent="0.2">
      <c r="D5" s="23" t="s">
        <v>45</v>
      </c>
      <c r="E5" s="18" t="s">
        <v>51</v>
      </c>
      <c r="F5" s="18" t="s">
        <v>61</v>
      </c>
      <c r="G5" s="18" t="s">
        <v>61</v>
      </c>
      <c r="H5" s="18" t="s">
        <v>51</v>
      </c>
      <c r="I5" s="18" t="s">
        <v>65</v>
      </c>
      <c r="K5" s="5" t="s">
        <v>65</v>
      </c>
      <c r="M5" s="5" t="s">
        <v>104</v>
      </c>
    </row>
    <row r="6" spans="2:13" x14ac:dyDescent="0.2">
      <c r="D6" s="23" t="s">
        <v>46</v>
      </c>
      <c r="E6" s="23" t="s">
        <v>49</v>
      </c>
      <c r="F6" s="23" t="s">
        <v>49</v>
      </c>
      <c r="G6" s="23" t="s">
        <v>49</v>
      </c>
      <c r="H6" s="23" t="s">
        <v>49</v>
      </c>
      <c r="I6" s="18" t="s">
        <v>101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2024-03-01T02:42:05Z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