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placeholders" codeName="ThisWorkbook"/>
  <mc:AlternateContent xmlns:mc="http://schemas.openxmlformats.org/markup-compatibility/2006">
    <mc:Choice Requires="x15">
      <x15ac:absPath xmlns:x15ac="http://schemas.microsoft.com/office/spreadsheetml/2010/11/ac" url="C:\VEDA\VEDA_Models\NZ_TIMES_model-v72.1\"/>
    </mc:Choice>
  </mc:AlternateContent>
  <bookViews>
    <workbookView xWindow="9555" yWindow="45" windowWidth="9600" windowHeight="10950" tabRatio="732" activeTab="6"/>
  </bookViews>
  <sheets>
    <sheet name="EB1" sheetId="133" r:id="rId1"/>
    <sheet name="RES_PRI" sheetId="135" r:id="rId2"/>
    <sheet name="Pri_COA" sheetId="132" r:id="rId3"/>
    <sheet name="Pri_GAS" sheetId="136" r:id="rId4"/>
    <sheet name="Pri_OIL" sheetId="137" r:id="rId5"/>
    <sheet name="Pri_RNW" sheetId="161" r:id="rId6"/>
    <sheet name="Pri_BIO" sheetId="164" r:id="rId7"/>
    <sheet name="SUP_H2" sheetId="163" r:id="rId8"/>
    <sheet name="Pri_H2" sheetId="158" r:id="rId9"/>
    <sheet name="Con_REF" sheetId="147" r:id="rId10"/>
    <sheet name="TOTCO2" sheetId="153" r:id="rId11"/>
    <sheet name="Coal" sheetId="154" r:id="rId12"/>
    <sheet name="Gas" sheetId="155" r:id="rId13"/>
    <sheet name="Oil" sheetId="156" r:id="rId14"/>
    <sheet name="Other Primary Energy" sheetId="157" r:id="rId15"/>
  </sheets>
  <externalReferences>
    <externalReference r:id="rId16"/>
    <externalReference r:id="rId17"/>
    <externalReference r:id="rId18"/>
  </externalReferences>
  <definedNames>
    <definedName name="FID_1">[1]AGR_Fuels!$A$2</definedName>
  </definedNames>
  <calcPr calcId="162913"/>
</workbook>
</file>

<file path=xl/calcChain.xml><?xml version="1.0" encoding="utf-8"?>
<calcChain xmlns="http://schemas.openxmlformats.org/spreadsheetml/2006/main">
  <c r="F59" i="164" l="1"/>
  <c r="O41" i="164" l="1"/>
  <c r="O33" i="164" l="1"/>
  <c r="O34" i="164"/>
  <c r="O35" i="164"/>
  <c r="O32" i="164"/>
  <c r="N60" i="164" l="1"/>
  <c r="O60" i="164"/>
  <c r="P60" i="164"/>
  <c r="Q60" i="164"/>
  <c r="M60" i="164"/>
  <c r="J67" i="163" l="1"/>
  <c r="P24" i="163" l="1"/>
  <c r="P23" i="163"/>
  <c r="D76" i="164" l="1"/>
  <c r="B76" i="164"/>
  <c r="AJ75" i="164"/>
  <c r="X75" i="164"/>
  <c r="W75" i="164"/>
  <c r="V75" i="164"/>
  <c r="U75" i="164"/>
  <c r="T75" i="164"/>
  <c r="S75" i="164"/>
  <c r="J75" i="164"/>
  <c r="I75" i="164"/>
  <c r="H75" i="164"/>
  <c r="G75" i="164"/>
  <c r="F75" i="164"/>
  <c r="E75" i="164"/>
  <c r="C75" i="164"/>
  <c r="X74" i="164"/>
  <c r="W74" i="164"/>
  <c r="V74" i="164"/>
  <c r="U74" i="164"/>
  <c r="T74" i="164"/>
  <c r="S74" i="164"/>
  <c r="C74" i="164"/>
  <c r="X73" i="164"/>
  <c r="W73" i="164"/>
  <c r="V73" i="164"/>
  <c r="U73" i="164"/>
  <c r="T73" i="164"/>
  <c r="S73" i="164"/>
  <c r="C73" i="164"/>
  <c r="X72" i="164"/>
  <c r="W72" i="164"/>
  <c r="V72" i="164"/>
  <c r="U72" i="164"/>
  <c r="T72" i="164"/>
  <c r="S72" i="164"/>
  <c r="C72" i="164"/>
  <c r="C76" i="164" s="1"/>
  <c r="X68" i="164"/>
  <c r="W68" i="164"/>
  <c r="V68" i="164"/>
  <c r="U68" i="164"/>
  <c r="T68" i="164"/>
  <c r="S68" i="164"/>
  <c r="X67" i="164"/>
  <c r="W67" i="164"/>
  <c r="V67" i="164"/>
  <c r="U67" i="164"/>
  <c r="T67" i="164"/>
  <c r="S67" i="164"/>
  <c r="C67" i="164"/>
  <c r="X66" i="164"/>
  <c r="W66" i="164"/>
  <c r="V66" i="164"/>
  <c r="U66" i="164"/>
  <c r="T66" i="164"/>
  <c r="S66" i="164"/>
  <c r="C66" i="164"/>
  <c r="X65" i="164"/>
  <c r="W65" i="164"/>
  <c r="V65" i="164"/>
  <c r="U65" i="164"/>
  <c r="T65" i="164"/>
  <c r="S65" i="164"/>
  <c r="C65" i="164"/>
  <c r="Y57" i="164"/>
  <c r="Y60" i="164" s="1"/>
  <c r="Y56" i="164"/>
  <c r="Y55" i="164"/>
  <c r="AA49" i="164"/>
  <c r="AA48" i="164"/>
  <c r="Y52" i="164" s="1"/>
  <c r="Z47" i="164"/>
  <c r="Y51" i="164" s="1"/>
  <c r="G43" i="164"/>
  <c r="F43" i="164"/>
  <c r="F42" i="164"/>
  <c r="F41" i="164"/>
  <c r="F40" i="164"/>
  <c r="D40" i="164"/>
  <c r="F39" i="164"/>
  <c r="D39" i="164"/>
  <c r="F38" i="164"/>
  <c r="D38" i="164"/>
  <c r="Y37" i="164"/>
  <c r="Y40" i="164" s="1"/>
  <c r="F37" i="164"/>
  <c r="R36" i="164"/>
  <c r="F36" i="164"/>
  <c r="E36" i="164"/>
  <c r="D36" i="164"/>
  <c r="B65" i="164" s="1"/>
  <c r="R35" i="164"/>
  <c r="F35" i="164"/>
  <c r="E35" i="164"/>
  <c r="D35" i="164"/>
  <c r="R34" i="164"/>
  <c r="F34" i="164"/>
  <c r="E34" i="164"/>
  <c r="D34" i="164"/>
  <c r="B67" i="164" s="1"/>
  <c r="R33" i="164"/>
  <c r="F33" i="164"/>
  <c r="E33" i="164"/>
  <c r="D33" i="164"/>
  <c r="B66" i="164" s="1"/>
  <c r="R32" i="164"/>
  <c r="G32" i="164"/>
  <c r="F32" i="164"/>
  <c r="E32" i="164"/>
  <c r="R31" i="164"/>
  <c r="G31" i="164"/>
  <c r="F31" i="164"/>
  <c r="D31" i="164"/>
  <c r="B31" i="164"/>
  <c r="B32" i="164" s="1"/>
  <c r="R30" i="164"/>
  <c r="G30" i="164"/>
  <c r="F30" i="164"/>
  <c r="D30" i="164"/>
  <c r="B30" i="164"/>
  <c r="R29" i="164"/>
  <c r="G29" i="164"/>
  <c r="F29" i="164"/>
  <c r="D29" i="164"/>
  <c r="B29" i="164"/>
  <c r="Y28" i="164"/>
  <c r="Y30" i="164" s="1"/>
  <c r="R28" i="164"/>
  <c r="G28" i="164"/>
  <c r="F28" i="164"/>
  <c r="D28" i="164"/>
  <c r="R27" i="164"/>
  <c r="G27" i="164"/>
  <c r="F27" i="164"/>
  <c r="D27" i="164"/>
  <c r="B27" i="164"/>
  <c r="B28" i="164" s="1"/>
  <c r="R26" i="164"/>
  <c r="G26" i="164"/>
  <c r="F26" i="164"/>
  <c r="D26" i="164"/>
  <c r="B26" i="164"/>
  <c r="R25" i="164"/>
  <c r="G25" i="164"/>
  <c r="F25" i="164"/>
  <c r="D25" i="164"/>
  <c r="B25" i="164"/>
  <c r="R24" i="164"/>
  <c r="G24" i="164"/>
  <c r="F24" i="164"/>
  <c r="D24" i="164"/>
  <c r="B24" i="164"/>
  <c r="R23" i="164"/>
  <c r="G23" i="164"/>
  <c r="F23" i="164"/>
  <c r="D23" i="164"/>
  <c r="B23" i="164"/>
  <c r="R22" i="164"/>
  <c r="R21" i="164"/>
  <c r="Y20" i="164"/>
  <c r="Y22" i="164" s="1"/>
  <c r="Q14" i="164"/>
  <c r="R37" i="164" l="1"/>
  <c r="Y39" i="164"/>
  <c r="Y23" i="164"/>
  <c r="Y59" i="164"/>
  <c r="Y31" i="164"/>
  <c r="H43" i="163"/>
  <c r="G43" i="163"/>
  <c r="AG42" i="163"/>
  <c r="AE38" i="163" l="1"/>
  <c r="AE36" i="163"/>
  <c r="AD36" i="163"/>
  <c r="AD38" i="163" s="1"/>
  <c r="AC36" i="163"/>
  <c r="AC38" i="163" s="1"/>
  <c r="Q12" i="163"/>
  <c r="P12" i="163"/>
  <c r="Q11" i="163"/>
  <c r="P11" i="163"/>
  <c r="Q10" i="163"/>
  <c r="P10" i="163"/>
  <c r="Q9" i="163"/>
  <c r="P9" i="163"/>
  <c r="Q8" i="163"/>
  <c r="P8" i="163"/>
  <c r="Q7" i="163"/>
  <c r="P7" i="163"/>
  <c r="Q6" i="163"/>
  <c r="P6" i="163"/>
  <c r="V44" i="137" l="1"/>
  <c r="H18" i="161" l="1"/>
  <c r="J23" i="161" s="1"/>
  <c r="J12" i="161"/>
  <c r="D9" i="161"/>
  <c r="C9" i="161"/>
  <c r="J11" i="161" s="1"/>
  <c r="D8" i="161"/>
  <c r="C8" i="161"/>
  <c r="D7" i="161"/>
  <c r="C7" i="161"/>
  <c r="J10" i="161" s="1"/>
  <c r="D6" i="161"/>
  <c r="C6" i="161"/>
  <c r="J9" i="161" s="1"/>
  <c r="E5" i="161"/>
  <c r="D5" i="161"/>
  <c r="C5" i="161"/>
  <c r="J8" i="161" s="1"/>
  <c r="E4" i="161"/>
  <c r="D4" i="161"/>
  <c r="C4" i="161"/>
  <c r="J7" i="161" s="1"/>
  <c r="E3" i="161"/>
  <c r="D3" i="161"/>
  <c r="C3" i="161"/>
  <c r="J6" i="161" s="1"/>
  <c r="F2" i="161"/>
  <c r="E2" i="161"/>
  <c r="M18" i="161" s="1"/>
  <c r="D2" i="161"/>
  <c r="C2" i="161"/>
  <c r="J5" i="161" s="1"/>
  <c r="B2" i="161"/>
  <c r="L20" i="161" l="1"/>
  <c r="L23" i="161"/>
  <c r="M23" i="161"/>
  <c r="L22" i="161"/>
  <c r="L12" i="161"/>
  <c r="L10" i="161"/>
  <c r="L21" i="161"/>
  <c r="J20" i="161"/>
  <c r="M21" i="161"/>
  <c r="L5" i="161"/>
  <c r="L7" i="161"/>
  <c r="L9" i="161"/>
  <c r="J18" i="161"/>
  <c r="M20" i="161"/>
  <c r="L18" i="161"/>
  <c r="J21" i="161"/>
  <c r="J22" i="161"/>
  <c r="J19" i="161"/>
  <c r="L6" i="161"/>
  <c r="L8" i="161"/>
  <c r="L11" i="161"/>
  <c r="L19" i="161"/>
  <c r="M22" i="161"/>
  <c r="M19" i="161"/>
  <c r="N38" i="132"/>
  <c r="N37" i="132"/>
  <c r="N33" i="132" s="1"/>
  <c r="F12" i="158" l="1"/>
  <c r="E12" i="158"/>
  <c r="E16" i="147" l="1"/>
  <c r="E15" i="147"/>
  <c r="E14" i="147"/>
  <c r="E13" i="147"/>
  <c r="E17" i="147" s="1"/>
  <c r="G49" i="132" l="1"/>
  <c r="F12" i="153"/>
  <c r="D12" i="153"/>
  <c r="B2" i="137"/>
  <c r="B2" i="136"/>
  <c r="B2" i="132"/>
  <c r="E3" i="137"/>
  <c r="E4" i="137"/>
  <c r="E5" i="137"/>
  <c r="E6" i="137"/>
  <c r="E7" i="137"/>
  <c r="E8" i="137"/>
  <c r="F2" i="137"/>
  <c r="E2" i="137"/>
  <c r="M33" i="137" s="1"/>
  <c r="M6" i="137"/>
  <c r="M7" i="137"/>
  <c r="M8" i="137"/>
  <c r="M9" i="137"/>
  <c r="M10" i="137"/>
  <c r="M11" i="137"/>
  <c r="M5" i="137"/>
  <c r="K11" i="137"/>
  <c r="D24" i="137" s="1"/>
  <c r="D23" i="137"/>
  <c r="K9" i="137"/>
  <c r="D22" i="137" s="1"/>
  <c r="K8" i="137"/>
  <c r="D21" i="137" s="1"/>
  <c r="K7" i="137"/>
  <c r="D20" i="137" s="1"/>
  <c r="K6" i="137"/>
  <c r="D19" i="137" s="1"/>
  <c r="F2" i="136"/>
  <c r="E2" i="136"/>
  <c r="D2" i="136"/>
  <c r="C2" i="136"/>
  <c r="F2" i="132"/>
  <c r="E3" i="132"/>
  <c r="E2" i="132"/>
  <c r="F21" i="132" s="1"/>
  <c r="D3" i="132"/>
  <c r="D2" i="132"/>
  <c r="C2" i="132"/>
  <c r="C3" i="132"/>
  <c r="D31" i="137" l="1"/>
  <c r="C38" i="137"/>
  <c r="C37" i="137"/>
  <c r="C36" i="137"/>
  <c r="C35" i="137"/>
  <c r="C34" i="137"/>
  <c r="C33" i="137"/>
  <c r="F10" i="132"/>
  <c r="D30" i="137"/>
  <c r="D29" i="137"/>
  <c r="D28" i="137"/>
  <c r="D27" i="137"/>
  <c r="D26" i="137"/>
  <c r="N27" i="137"/>
  <c r="N22" i="137"/>
  <c r="M38" i="137"/>
  <c r="N36" i="137"/>
  <c r="M25" i="137"/>
  <c r="N35" i="137"/>
  <c r="M35" i="137"/>
  <c r="N24" i="137"/>
  <c r="N28" i="137"/>
  <c r="M24" i="137"/>
  <c r="M28" i="137"/>
  <c r="M27" i="137"/>
  <c r="N21" i="137"/>
  <c r="M21" i="137"/>
  <c r="N20" i="137"/>
  <c r="N34" i="137"/>
  <c r="M20" i="137"/>
  <c r="M30" i="137"/>
  <c r="M34" i="137"/>
  <c r="M23" i="137"/>
  <c r="N38" i="137"/>
  <c r="M22" i="137"/>
  <c r="N25" i="137"/>
  <c r="M36" i="137"/>
  <c r="N30" i="137"/>
  <c r="N19" i="137"/>
  <c r="N29" i="137"/>
  <c r="N33" i="137"/>
  <c r="N23" i="137"/>
  <c r="N26" i="137"/>
  <c r="M26" i="137"/>
  <c r="N37" i="137"/>
  <c r="M37" i="137"/>
  <c r="N31" i="137"/>
  <c r="M31" i="137"/>
  <c r="M19" i="137"/>
  <c r="M29" i="137"/>
  <c r="G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C12" i="147"/>
  <c r="L12" i="147"/>
  <c r="O12" i="147"/>
  <c r="E11" i="147"/>
  <c r="G2" i="147"/>
  <c r="E2" i="147"/>
  <c r="N12" i="147" s="1"/>
  <c r="M13" i="136"/>
  <c r="M11" i="136"/>
  <c r="G17" i="132"/>
  <c r="F32" i="132"/>
  <c r="I18" i="137"/>
  <c r="I11" i="136"/>
  <c r="B16" i="132"/>
  <c r="D17" i="132" s="1"/>
  <c r="C2" i="137"/>
  <c r="K5" i="137" s="1"/>
  <c r="I32" i="137"/>
  <c r="I25" i="137"/>
  <c r="K31" i="137" s="1"/>
  <c r="B31" i="137" s="1"/>
  <c r="K5" i="136"/>
  <c r="I13" i="136"/>
  <c r="I12" i="136"/>
  <c r="K12" i="136" s="1"/>
  <c r="B20" i="132"/>
  <c r="B18" i="132"/>
  <c r="D19" i="132" s="1"/>
  <c r="B36" i="132" s="1"/>
  <c r="D9" i="132"/>
  <c r="N32" i="132"/>
  <c r="E32" i="132"/>
  <c r="G20" i="132"/>
  <c r="G18" i="132"/>
  <c r="F16" i="132"/>
  <c r="F18" i="132"/>
  <c r="G16" i="132"/>
  <c r="N11" i="136"/>
  <c r="N13" i="136"/>
  <c r="M5" i="136"/>
  <c r="N12" i="136"/>
  <c r="M8" i="133" l="1"/>
  <c r="E14" i="133"/>
  <c r="G8" i="133"/>
  <c r="U8" i="133"/>
  <c r="S14" i="133"/>
  <c r="L14" i="133"/>
  <c r="E8" i="133"/>
  <c r="I14" i="133"/>
  <c r="O14" i="133"/>
  <c r="L8" i="133"/>
  <c r="T14" i="133"/>
  <c r="D25" i="137"/>
  <c r="C32" i="137"/>
  <c r="K33" i="137"/>
  <c r="B33" i="137" s="1"/>
  <c r="K34" i="137"/>
  <c r="B34" i="137" s="1"/>
  <c r="K35" i="137"/>
  <c r="B35" i="137" s="1"/>
  <c r="K36" i="137"/>
  <c r="B36" i="137" s="1"/>
  <c r="K37" i="137"/>
  <c r="K38" i="137"/>
  <c r="B38" i="137" s="1"/>
  <c r="K32" i="137"/>
  <c r="B32" i="137" s="1"/>
  <c r="K26" i="137"/>
  <c r="B26" i="137" s="1"/>
  <c r="K29" i="137"/>
  <c r="B29" i="137" s="1"/>
  <c r="K25" i="137"/>
  <c r="B25" i="137" s="1"/>
  <c r="K27" i="137"/>
  <c r="B27" i="137" s="1"/>
  <c r="K28" i="137"/>
  <c r="B28" i="137" s="1"/>
  <c r="K30" i="137"/>
  <c r="D18" i="137"/>
  <c r="K20" i="137"/>
  <c r="B20" i="137" s="1"/>
  <c r="K18" i="137"/>
  <c r="B18" i="137" s="1"/>
  <c r="K22" i="137"/>
  <c r="B22" i="137" s="1"/>
  <c r="K19" i="137"/>
  <c r="K21" i="137"/>
  <c r="B21" i="137" s="1"/>
  <c r="K23" i="137"/>
  <c r="K24" i="137"/>
  <c r="B24" i="137" s="1"/>
  <c r="D21" i="132"/>
  <c r="B38" i="132" s="1"/>
  <c r="D20" i="132"/>
  <c r="B37" i="132" s="1"/>
  <c r="F17" i="137"/>
  <c r="O8" i="133"/>
  <c r="M14" i="133"/>
  <c r="V7" i="133"/>
  <c r="N8" i="133"/>
  <c r="J14" i="133"/>
  <c r="F20" i="132"/>
  <c r="I8" i="133"/>
  <c r="V13" i="133"/>
  <c r="J8" i="133"/>
  <c r="H8" i="133"/>
  <c r="U14" i="133"/>
  <c r="D8" i="133"/>
  <c r="V10" i="133"/>
  <c r="V12" i="133"/>
  <c r="K11" i="136"/>
  <c r="F8" i="133"/>
  <c r="K14" i="133"/>
  <c r="K8" i="133"/>
  <c r="B12" i="147"/>
  <c r="T8" i="133"/>
  <c r="K13" i="136"/>
  <c r="S8" i="133"/>
  <c r="H14" i="133"/>
  <c r="N14" i="133"/>
  <c r="D14" i="133"/>
  <c r="V11" i="133"/>
  <c r="N18" i="137"/>
  <c r="V6" i="133"/>
  <c r="N32" i="137"/>
  <c r="M12" i="136"/>
  <c r="F14" i="133"/>
  <c r="F12" i="147"/>
  <c r="B34" i="132"/>
  <c r="G14" i="133"/>
  <c r="E17" i="137"/>
  <c r="F9" i="132"/>
  <c r="G19" i="132"/>
  <c r="F19" i="132"/>
  <c r="M32" i="137"/>
  <c r="U44" i="137"/>
  <c r="M18" i="137"/>
  <c r="V5" i="133"/>
  <c r="D33" i="132"/>
  <c r="C37" i="132"/>
  <c r="D35" i="132"/>
  <c r="D18" i="132"/>
  <c r="D16" i="132"/>
  <c r="B33" i="132" s="1"/>
  <c r="F17" i="132"/>
  <c r="B23" i="137" l="1"/>
  <c r="I50" i="137"/>
  <c r="B37" i="137"/>
  <c r="I64" i="137"/>
  <c r="B30" i="137"/>
  <c r="I57" i="137"/>
  <c r="V14" i="133"/>
  <c r="B19" i="137"/>
  <c r="V8" i="133"/>
  <c r="B35" i="132"/>
</calcChain>
</file>

<file path=xl/comments1.xml><?xml version="1.0" encoding="utf-8"?>
<comments xmlns="http://schemas.openxmlformats.org/spreadsheetml/2006/main">
  <authors>
    <author>Gary Goldstein</author>
    <author>Amit Kanudia</author>
    <author>Maurizio Gargiulo</author>
  </authors>
  <commentList>
    <comment ref="B7"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7"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7"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7"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7"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13"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13"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13"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8"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O8"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8"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8"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9"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3.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O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V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authors>
    <author>Gary Goldstein</author>
    <author>Amit Kanudia</author>
    <author>Maurizio Gargiulo</author>
  </authors>
  <commentList>
    <comment ref="H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M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N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O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P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N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P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authors>
    <author>Gary Goldstein</author>
    <author>Amit Kanudia</author>
    <author>Maurizio Gargiulo</author>
    <author>Chiraag Ishwar</author>
    <author>Suleimenov Bakytzhan</author>
  </authors>
  <commentList>
    <comment ref="B5"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5"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5"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5"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5"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20"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20"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20"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K37" authorId="3" shapeId="0">
      <text>
        <r>
          <rPr>
            <b/>
            <sz val="9"/>
            <color indexed="81"/>
            <rFont val="Tahoma"/>
            <charset val="1"/>
          </rPr>
          <t>Chiraag Ishwar:</t>
        </r>
        <r>
          <rPr>
            <sz val="9"/>
            <color indexed="81"/>
            <rFont val="Tahoma"/>
            <charset val="1"/>
          </rPr>
          <t xml:space="preserve">
includes on site proportion of wood increas</t>
        </r>
      </text>
    </comment>
    <comment ref="F59" authorId="4" shapeId="0">
      <text>
        <r>
          <rPr>
            <b/>
            <sz val="9"/>
            <color indexed="81"/>
            <rFont val="Tahoma"/>
            <family val="2"/>
          </rPr>
          <t>Suleimenov Bakytzhan:</t>
        </r>
        <r>
          <rPr>
            <sz val="9"/>
            <color indexed="81"/>
            <rFont val="Tahoma"/>
            <family val="2"/>
          </rPr>
          <t xml:space="preserve">
Assumption for wood in current use
</t>
        </r>
      </text>
    </comment>
    <comment ref="L59" authorId="4" shapeId="0">
      <text>
        <r>
          <rPr>
            <b/>
            <sz val="9"/>
            <color indexed="81"/>
            <rFont val="Tahoma"/>
            <family val="2"/>
          </rPr>
          <t>Suleimenov Bakytzhan:</t>
        </r>
        <r>
          <rPr>
            <sz val="9"/>
            <color indexed="81"/>
            <rFont val="Tahoma"/>
            <family val="2"/>
          </rPr>
          <t xml:space="preserve">
61 PJ of wood as maximal supply in 2014, 2015, 2016
</t>
        </r>
      </text>
    </comment>
    <comment ref="B95" authorId="3" shapeId="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authors>
    <author>BSR</author>
    <author>Suleimenov Bakytzhan</author>
  </authors>
  <commentList>
    <comment ref="P42" authorId="0" shapeId="0">
      <text>
        <r>
          <rPr>
            <b/>
            <sz val="9"/>
            <color indexed="81"/>
            <rFont val="Tahoma"/>
            <family val="2"/>
          </rPr>
          <t>BSR:</t>
        </r>
        <r>
          <rPr>
            <sz val="9"/>
            <color indexed="81"/>
            <rFont val="Tahoma"/>
            <family val="2"/>
          </rPr>
          <t xml:space="preserve">
H21 Leeds city Gate project cost</t>
        </r>
      </text>
    </comment>
    <comment ref="X44" authorId="1" shapeId="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7.xml><?xml version="1.0" encoding="utf-8"?>
<comments xmlns="http://schemas.openxmlformats.org/spreadsheetml/2006/main">
  <authors>
    <author>Gary Goldstein</author>
    <author>Amit Kanudia</author>
    <author>Maurizio Gargiulo</author>
  </authors>
  <commentList>
    <comment ref="C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K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8.xml><?xml version="1.0" encoding="utf-8"?>
<comments xmlns="http://schemas.openxmlformats.org/spreadsheetml/2006/main">
  <authors>
    <author>Gary Goldstein</author>
    <author>Amit Kanudia</author>
    <author>Maurizio Gargiulo</author>
  </authors>
  <commentList>
    <comment ref="J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O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P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Q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R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P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Q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R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J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9.xml><?xml version="1.0" encoding="utf-8"?>
<comments xmlns="http://schemas.openxmlformats.org/spreadsheetml/2006/main">
  <authors>
    <author>Gary Goldstein</author>
    <author>Amit Kanudia</author>
    <author>Maurizio Gargiulo</author>
  </authors>
  <commentList>
    <comment ref="B10"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10"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10"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10"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10"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List>
</comments>
</file>

<file path=xl/sharedStrings.xml><?xml version="1.0" encoding="utf-8"?>
<sst xmlns="http://schemas.openxmlformats.org/spreadsheetml/2006/main" count="2365" uniqueCount="703">
  <si>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</si>
  <si>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</si>
  <si>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</si>
  <si>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</si>
  <si>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</si>
  <si>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</si>
  <si>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</si>
  <si>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</si>
  <si>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</si>
  <si>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</si>
  <si>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</si>
  <si>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</si>
  <si>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</si>
  <si>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</si>
  <si>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</si>
  <si>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</si>
  <si>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</si>
  <si>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</si>
  <si>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</si>
  <si>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</si>
  <si>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</si>
  <si>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</si>
  <si>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</si>
  <si>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</si>
  <si>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</si>
  <si>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</si>
  <si>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</si>
  <si>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</si>
  <si>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</si>
  <si>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</si>
  <si>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</si>
  <si>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</si>
  <si>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</si>
  <si>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</si>
  <si>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</si>
  <si>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</si>
  <si>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</si>
  <si>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</si>
  <si>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</si>
  <si>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</si>
  <si>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</si>
  <si>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</si>
  <si>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</si>
  <si>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</si>
  <si>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</si>
  <si>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</si>
  <si>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</si>
  <si>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</si>
  <si>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</si>
  <si>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</si>
  <si>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</si>
  <si>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</si>
  <si>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</si>
  <si>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</si>
  <si>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</si>
  <si>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</si>
  <si>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</si>
  <si>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</si>
  <si>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</si>
  <si>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</si>
  <si>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</si>
  <si>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</si>
  <si>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</si>
  <si>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</si>
  <si>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</si>
  <si>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</si>
  <si>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</si>
  <si>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</si>
  <si>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</si>
  <si>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</si>
  <si>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</si>
  <si>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</si>
  <si>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</si>
  <si>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</si>
  <si>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</si>
  <si>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</si>
  <si>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</si>
  <si>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</si>
  <si>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</si>
  <si>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</si>
  <si>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</si>
  <si>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</si>
  <si>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</si>
  <si>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</si>
  <si>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</si>
  <si>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</si>
  <si>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</si>
  <si>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</si>
  <si>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</si>
  <si>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</si>
  <si>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</si>
  <si>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</si>
  <si>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</si>
  <si>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</si>
  <si>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</si>
  <si>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</si>
  <si>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</si>
  <si>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</si>
  <si>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</si>
  <si>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</si>
  <si>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</si>
  <si>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</si>
  <si>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</si>
  <si>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</si>
  <si>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</si>
  <si>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</si>
  <si>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</si>
  <si>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</si>
  <si>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</si>
  <si>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</si>
  <si>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</si>
  <si>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</si>
  <si>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</si>
  <si>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</si>
  <si>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</si>
  <si>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</si>
  <si>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</si>
  <si>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</si>
  <si>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</si>
  <si>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</si>
  <si>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</si>
  <si>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</si>
  <si>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</si>
  <si>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</si>
  <si>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</si>
  <si>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</si>
  <si>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</si>
  <si>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</si>
  <si>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</si>
  <si>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</si>
  <si>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</si>
  <si>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</si>
  <si>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</si>
  <si>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</si>
  <si>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</si>
  <si>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</si>
  <si>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</si>
  <si>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</si>
  <si>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</si>
  <si>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</si>
  <si>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</si>
  <si>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</si>
  <si>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</si>
  <si>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</si>
  <si>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</si>
  <si>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</si>
  <si>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</si>
  <si>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</si>
  <si>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</si>
  <si>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</si>
  <si>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</si>
  <si>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</si>
  <si>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</si>
  <si>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</si>
  <si>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</si>
  <si>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</si>
  <si>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</si>
  <si>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</si>
  <si>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</si>
  <si>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</si>
  <si>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</si>
  <si>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</si>
  <si>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</si>
  <si>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</si>
  <si>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</si>
  <si>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</si>
  <si>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</si>
  <si>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</si>
  <si>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</si>
  <si>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</si>
  <si>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</si>
  <si>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</si>
  <si>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</si>
  <si>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</si>
  <si>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</si>
  <si>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</si>
  <si>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</si>
  <si>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</si>
  <si>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</si>
  <si>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</si>
  <si>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</si>
  <si>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</si>
  <si>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</si>
  <si>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</si>
  <si>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</si>
  <si>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</si>
  <si>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</si>
  <si>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</si>
  <si>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</si>
  <si>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</si>
  <si>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</si>
  <si>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</si>
  <si>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</si>
  <si>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</si>
  <si>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</si>
  <si>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</si>
  <si>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</si>
  <si>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</si>
  <si>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</si>
  <si>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</si>
  <si>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</si>
  <si>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</si>
  <si>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</si>
  <si>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</si>
  <si>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</si>
  <si>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</si>
  <si>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</si>
  <si>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</si>
  <si>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</si>
  <si>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</si>
  <si>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</si>
  <si>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</si>
  <si>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</si>
  <si>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</si>
  <si>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</si>
  <si>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</si>
  <si>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</si>
  <si>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</si>
  <si>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</si>
  <si>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</si>
  <si>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</si>
  <si>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</si>
  <si>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</si>
  <si>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</si>
  <si>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</si>
  <si>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</si>
  <si>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</si>
  <si>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</si>
  <si>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</si>
  <si>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</si>
  <si>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</si>
  <si>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</si>
  <si>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</si>
  <si>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</si>
  <si>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</si>
  <si>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</si>
  <si>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</si>
  <si>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</si>
  <si>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</si>
  <si>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</si>
  <si>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</si>
  <si>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</si>
  <si>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</si>
  <si>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</si>
  <si>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</si>
  <si>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</si>
  <si>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</si>
  <si>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</si>
  <si>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</si>
  <si>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</si>
  <si>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</si>
  <si>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</si>
  <si>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</si>
  <si>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</si>
  <si>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</si>
  <si>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</si>
  <si>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</si>
  <si>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</si>
  <si>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</si>
  <si>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</si>
  <si>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</si>
  <si>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</si>
  <si>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</si>
  <si>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</si>
  <si>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</si>
  <si>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</si>
  <si>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</si>
  <si>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</si>
  <si>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</si>
  <si>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</si>
  <si>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</si>
  <si>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</si>
  <si>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</si>
  <si>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</si>
  <si>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</si>
  <si>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</si>
  <si>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</si>
  <si>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</si>
  <si>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</si>
  <si>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</si>
  <si>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</si>
  <si>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</si>
  <si>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</si>
  <si>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</si>
  <si>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</si>
  <si>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</si>
  <si>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</si>
  <si>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</si>
  <si>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</si>
  <si>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</si>
  <si>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</si>
  <si>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</si>
  <si>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</si>
  <si>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</si>
  <si>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</si>
  <si>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</si>
  <si>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</si>
  <si>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</si>
  <si>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</si>
  <si>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</si>
  <si>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</si>
  <si>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</si>
  <si>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</si>
  <si>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</si>
  <si>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</si>
  <si>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</si>
  <si>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</si>
  <si>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</si>
  <si>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</si>
  <si>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</si>
  <si>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</si>
  <si>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</si>
  <si>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</si>
  <si>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</si>
  <si>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</si>
  <si>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</si>
  <si>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</si>
  <si>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</si>
  <si>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</si>
  <si>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</si>
  <si>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</si>
  <si>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</si>
  <si>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</si>
  <si>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</si>
  <si>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</si>
  <si>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</si>
  <si>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</si>
  <si>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</si>
  <si>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</si>
  <si>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</si>
  <si>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</si>
  <si>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</si>
  <si>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</si>
  <si>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</si>
  <si>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</si>
  <si>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</si>
  <si>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</si>
  <si>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</si>
  <si>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</si>
  <si>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</si>
  <si>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</si>
  <si>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</si>
  <si>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</si>
  <si>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</si>
  <si>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</si>
  <si>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</si>
  <si>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</si>
  <si>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</si>
  <si>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</si>
  <si>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</si>
  <si>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</si>
  <si>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</si>
  <si>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</si>
  <si>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</si>
  <si>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</si>
  <si>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</si>
  <si>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</si>
  <si>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IMPNGA1</t>
  </si>
  <si>
    <t>EXPNGA1</t>
  </si>
  <si>
    <t>MINOIL1</t>
  </si>
  <si>
    <t>MINLPG1</t>
  </si>
  <si>
    <t>MINPET1</t>
  </si>
  <si>
    <t>MINDSL1</t>
  </si>
  <si>
    <t>MINFOL1</t>
  </si>
  <si>
    <t>MINOTH1</t>
  </si>
  <si>
    <t>IMPOIL1</t>
  </si>
  <si>
    <t>IMPLPG1</t>
  </si>
  <si>
    <t>IMPPET1</t>
  </si>
  <si>
    <t>IMPDSL1</t>
  </si>
  <si>
    <t>IMPFOL1</t>
  </si>
  <si>
    <t>IMPOTH1</t>
  </si>
  <si>
    <t>EXPOIL1</t>
  </si>
  <si>
    <t>EXPLPG1</t>
  </si>
  <si>
    <t>EXPPET1</t>
  </si>
  <si>
    <t>EXPDSL1</t>
  </si>
  <si>
    <t>EXPFOL1</t>
  </si>
  <si>
    <t>EXPOTH1</t>
  </si>
  <si>
    <t>MINHYD1</t>
  </si>
  <si>
    <t>MINGEO1</t>
  </si>
  <si>
    <t>MINSOL1</t>
  </si>
  <si>
    <t>MINWIN1</t>
  </si>
  <si>
    <t>MINTID1</t>
  </si>
  <si>
    <t>MINURN1</t>
  </si>
  <si>
    <t>EFF~2030</t>
  </si>
  <si>
    <t>EFF~2040</t>
  </si>
  <si>
    <t>EFF~2050</t>
  </si>
  <si>
    <t>EFF~0</t>
  </si>
  <si>
    <t>INVCOST</t>
  </si>
  <si>
    <t>INVCOST~2040</t>
  </si>
  <si>
    <t>INVCOST~2050</t>
  </si>
  <si>
    <t>INVCOST~0</t>
  </si>
  <si>
    <t>FIXOM</t>
  </si>
  <si>
    <t>FIXOM~2040</t>
  </si>
  <si>
    <t>FIXOM~2050</t>
  </si>
  <si>
    <t>FIXOM~0</t>
  </si>
  <si>
    <t>VAROM</t>
  </si>
  <si>
    <t>VAROM~2030</t>
  </si>
  <si>
    <t>VAROM~2040</t>
  </si>
  <si>
    <t>VAROM~2050</t>
  </si>
  <si>
    <t>VAROM~0</t>
  </si>
  <si>
    <t>AFA</t>
  </si>
  <si>
    <t>LIFE</t>
  </si>
  <si>
    <t>NCAP_PASTI~2015</t>
  </si>
  <si>
    <t>ACT_BND~2015</t>
  </si>
  <si>
    <t>ACT_BND~0</t>
  </si>
  <si>
    <t>NCAP_DRATE</t>
  </si>
  <si>
    <t>CAP2ACT</t>
  </si>
  <si>
    <t>ACT_BND~LO~2010</t>
  </si>
  <si>
    <t>ACT_BND~LO~2012</t>
  </si>
  <si>
    <t>ACT_BND~LO~2015</t>
  </si>
  <si>
    <t>ACT_BND~LO~2030</t>
  </si>
  <si>
    <t>ACT_BND~LO~2040</t>
  </si>
  <si>
    <t>ACT_BND~LO~2050</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</si>
  <si>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</si>
  <si>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</si>
  <si>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</si>
  <si>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</si>
  <si>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</si>
  <si>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</si>
  <si>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</si>
  <si>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</si>
  <si>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</si>
  <si>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</si>
  <si>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</si>
  <si>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Lower bound on activity of a process in PJ</t>
  </si>
  <si>
    <t>SUP_ELCH2</t>
  </si>
  <si>
    <t>ELC-HV</t>
  </si>
  <si>
    <t>Hydrogen</t>
  </si>
  <si>
    <t>ACT_BND~2016</t>
  </si>
  <si>
    <t>*TechDesc</t>
  </si>
  <si>
    <t>GW</t>
  </si>
  <si>
    <t>H2 production from electrolysis</t>
  </si>
  <si>
    <t>2015 CHF2NZD</t>
  </si>
  <si>
    <t>EFF~2060</t>
  </si>
  <si>
    <t>INVCOST~2060</t>
  </si>
  <si>
    <t>FIXOM~2060</t>
  </si>
  <si>
    <t>VAROM~2060</t>
  </si>
  <si>
    <t>H2R</t>
  </si>
  <si>
    <t>JET</t>
  </si>
  <si>
    <t>Converted into Petajolues using Gross Calorific Values</t>
  </si>
  <si>
    <t>+</t>
  </si>
  <si>
    <t>-</t>
  </si>
  <si>
    <t>TOTAL PRIMARY ENERGY</t>
  </si>
  <si>
    <t>ACT_BND~UP</t>
  </si>
  <si>
    <t>*REFCO2</t>
  </si>
  <si>
    <t>RESCO2</t>
  </si>
  <si>
    <t>ACT_BND~2060</t>
  </si>
  <si>
    <t>Oil products - Crude oil</t>
  </si>
  <si>
    <t>Oil products - LPG</t>
  </si>
  <si>
    <t>Oil products - Petroleum</t>
  </si>
  <si>
    <t>Oil products - Diesel oil</t>
  </si>
  <si>
    <t>Oil products - Light fuel oil</t>
  </si>
  <si>
    <t>Oil products - Jet kerosen</t>
  </si>
  <si>
    <t>Oil products - Other fuels from refinery</t>
  </si>
  <si>
    <t>Coal - Sub-bituminous coal</t>
  </si>
  <si>
    <t>Coal - Lignite</t>
  </si>
  <si>
    <t>Renewables - Hydro</t>
  </si>
  <si>
    <t>Renewables - GEO</t>
  </si>
  <si>
    <t>Renewables - Solar</t>
  </si>
  <si>
    <t>Renewables - Wind</t>
  </si>
  <si>
    <t>Biofuels - Bioliquid</t>
  </si>
  <si>
    <t>Biofuels - Biogas</t>
  </si>
  <si>
    <t>Renewables - Tidal</t>
  </si>
  <si>
    <t>FX</t>
  </si>
  <si>
    <t>ACT_BND~UP~2030</t>
  </si>
  <si>
    <t>ACT_BND~UP~2016</t>
  </si>
  <si>
    <t>ELCD</t>
  </si>
  <si>
    <t>no gas production on the south island</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</si>
  <si>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</si>
  <si>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</si>
  <si>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</si>
  <si>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</si>
  <si>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ENV_ACT~TOTCO2</t>
  </si>
  <si>
    <t>ELCNGA</t>
  </si>
  <si>
    <t>\I:</t>
  </si>
  <si>
    <t>COST~2021</t>
  </si>
  <si>
    <t>EFF~2021</t>
  </si>
  <si>
    <t>ACT_BND~LO~2021</t>
  </si>
  <si>
    <t>ACT_BND~UP~2021</t>
  </si>
  <si>
    <t>VAROM~2018</t>
  </si>
  <si>
    <t>FIXOM~2018</t>
  </si>
  <si>
    <t>INVCOST~2018</t>
  </si>
  <si>
    <t>INVCOST~2035</t>
  </si>
  <si>
    <t>FIXOM~2035</t>
  </si>
  <si>
    <t>H2C</t>
  </si>
  <si>
    <t>centralised hydrogen</t>
  </si>
  <si>
    <t>H2D</t>
  </si>
  <si>
    <t>decentralised hydrogen</t>
  </si>
  <si>
    <t>renewable hydrogen (end-use hydrogen)</t>
  </si>
  <si>
    <t>Hydrogen and natural gas mix (ELC sector)</t>
  </si>
  <si>
    <t>DAC_CO2</t>
  </si>
  <si>
    <t>CO2 from air</t>
  </si>
  <si>
    <t>TRAH2R</t>
  </si>
  <si>
    <t>Hydrogen for transport sector</t>
  </si>
  <si>
    <t>INDH2R</t>
  </si>
  <si>
    <t>Hydrogen for industry sector</t>
  </si>
  <si>
    <t>ELCH2R</t>
  </si>
  <si>
    <t>Hydrogen for power generation sector</t>
  </si>
  <si>
    <t>COMH2R</t>
  </si>
  <si>
    <t>Hydrogen for commercial sector</t>
  </si>
  <si>
    <t>MIN_DAC_CO2</t>
  </si>
  <si>
    <t>Direct air capture costs</t>
  </si>
  <si>
    <t>kta</t>
  </si>
  <si>
    <t>RESH2R</t>
  </si>
  <si>
    <t>Hydrogen for residential sector</t>
  </si>
  <si>
    <t>FTE_TRAH2R</t>
  </si>
  <si>
    <t>Hydrogen supply to transport sector (centralized)</t>
  </si>
  <si>
    <t>FTE_TRAH2D</t>
  </si>
  <si>
    <t>Hydrogen supply to transport sector (decentralized)</t>
  </si>
  <si>
    <t>FTE_INDH2R</t>
  </si>
  <si>
    <t>Hydrogen supply to industry sector (centralized)</t>
  </si>
  <si>
    <t>FTE_INDH2D</t>
  </si>
  <si>
    <t>Hydrogen supply to industry sector (decentralized)</t>
  </si>
  <si>
    <t>FTE_ELCH2R</t>
  </si>
  <si>
    <t>Hydrogen supply to power sector (centralized)</t>
  </si>
  <si>
    <t>FTE_COMH2R</t>
  </si>
  <si>
    <t>Hydrogen supply to commercial sector (centralized)</t>
  </si>
  <si>
    <t>FTE_COMH2D</t>
  </si>
  <si>
    <t>Hydrogen supply to commercial sector (decentralized)</t>
  </si>
  <si>
    <t>FTE_RESH2R</t>
  </si>
  <si>
    <t>Hydrogen supply to residential sector (centralized)</t>
  </si>
  <si>
    <t>FTE_RESH2D</t>
  </si>
  <si>
    <t>Hydrogen supply to residential sector (decentralized)</t>
  </si>
  <si>
    <t>D-H2_ELCNGA</t>
  </si>
  <si>
    <t>Natural gas T&amp;D to power &amp; heat sectors</t>
  </si>
  <si>
    <t>D-H2_NPIP</t>
  </si>
  <si>
    <t>New Pipeline (NI and SI)</t>
  </si>
  <si>
    <t>D-H2toNGA_blnd</t>
  </si>
  <si>
    <t>Blending Hydrogen with Natural gas (only NI)</t>
  </si>
  <si>
    <t>D-H2_Trailer</t>
  </si>
  <si>
    <t>Tube Trailer (NI and SI)</t>
  </si>
  <si>
    <t>*TechDescription</t>
  </si>
  <si>
    <t>INPUT</t>
  </si>
  <si>
    <t>INPUT~2050</t>
  </si>
  <si>
    <t>EFF~2020</t>
  </si>
  <si>
    <t>VAROM~2035</t>
  </si>
  <si>
    <t>LIFE~2018</t>
  </si>
  <si>
    <t>LIFE~2030</t>
  </si>
  <si>
    <t>LIFE~2050</t>
  </si>
  <si>
    <t>LIFE~0</t>
  </si>
  <si>
    <t>SUP_ELC-PEMC-H2</t>
  </si>
  <si>
    <t>H2 production from PEM electrolysis - centralised</t>
  </si>
  <si>
    <t>SUP_ELC-PEMD-H2</t>
  </si>
  <si>
    <t>H2 production from PEM electrolysis - decentralised</t>
  </si>
  <si>
    <t>SUP_ELC-SOECC-H2</t>
  </si>
  <si>
    <t>H2 production from SOEC electrolysis - centralised</t>
  </si>
  <si>
    <t>SUP_ELC-SOECD-H2</t>
  </si>
  <si>
    <t>H2 production from SOEC electrolysis - decentralised</t>
  </si>
  <si>
    <t>SUP_H2NGA</t>
  </si>
  <si>
    <t>H2 methanisation to natural gas (CO2 from DAC)</t>
  </si>
  <si>
    <t>SUP_H2NGA_CCS</t>
  </si>
  <si>
    <t>H2 methanisation to natural gas (CO2 from CCS)</t>
  </si>
  <si>
    <t>H2 production from natural gas (steam methane reforming with CCS)</t>
  </si>
  <si>
    <t>COseq</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</si>
  <si>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</si>
  <si>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</si>
  <si>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</si>
  <si>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</si>
  <si>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</si>
  <si>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</si>
  <si>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</si>
  <si>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</si>
  <si>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</si>
  <si>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SHARE-I~UP~2010</t>
  </si>
  <si>
    <t>SHARE-I~UP~0</t>
  </si>
  <si>
    <t>Aux commodity consumption</t>
  </si>
  <si>
    <t>Share of a commodity in a user-specified group</t>
  </si>
  <si>
    <t>Capacity to Activity</t>
  </si>
  <si>
    <t>\I: blending H2 with natural gas in to electricity and heat sector</t>
  </si>
  <si>
    <t>Sectoral Hydrogen dispensation/small scale storage costs</t>
  </si>
  <si>
    <t>Share-I~UP</t>
  </si>
  <si>
    <t>Share-I~UP~2020</t>
  </si>
  <si>
    <t>Share-I~UP~2060</t>
  </si>
  <si>
    <t>Lifetime</t>
  </si>
  <si>
    <t>$/GJ</t>
  </si>
  <si>
    <t>Years</t>
  </si>
  <si>
    <t>*the processes are split by decentralised/centralised as the cost data we can obtain will be different depending on the type of delivered hydrogen</t>
  </si>
  <si>
    <t>\I: D-H2_ELCNGA</t>
  </si>
  <si>
    <t>\I: D-H2toNGA_blnd</t>
  </si>
  <si>
    <t>CO2 to CCS</t>
  </si>
  <si>
    <t>BS.: Biofuels supply and refinery technologies</t>
  </si>
  <si>
    <t>Number and costs from the STEM model</t>
  </si>
  <si>
    <t>WODWST</t>
  </si>
  <si>
    <t>Forest residues and woody wastes</t>
  </si>
  <si>
    <t>AGRWST</t>
  </si>
  <si>
    <t>Agricultural wastes (straws, stover, vegetable culls)</t>
  </si>
  <si>
    <t>MNCWST</t>
  </si>
  <si>
    <t>Municipal solid waste</t>
  </si>
  <si>
    <t>ANMMNR</t>
  </si>
  <si>
    <t>Animal manure</t>
  </si>
  <si>
    <t>OILWST</t>
  </si>
  <si>
    <t>Oil wastes</t>
  </si>
  <si>
    <t>Wooden residues</t>
  </si>
  <si>
    <t>NI</t>
  </si>
  <si>
    <t>PLT</t>
  </si>
  <si>
    <t>Wood pellet</t>
  </si>
  <si>
    <t>Table from switchdrive\NZ-TIMES\Documents\References\Supply sector\Bioenergy Resource Analyses.pdf</t>
  </si>
  <si>
    <t>BDSL</t>
  </si>
  <si>
    <t>Biodiesel</t>
  </si>
  <si>
    <t>Biomass - wood</t>
  </si>
  <si>
    <t xml:space="preserve">NI </t>
  </si>
  <si>
    <t>SI</t>
  </si>
  <si>
    <t>Wood in 2005 used</t>
  </si>
  <si>
    <t xml:space="preserve">Type/source </t>
  </si>
  <si>
    <t>Forest residues</t>
  </si>
  <si>
    <t>Wood process residues</t>
  </si>
  <si>
    <t>Residual Woody Biomass</t>
  </si>
  <si>
    <t>Municipal wood waste</t>
  </si>
  <si>
    <t>Purpose Grown Forests</t>
  </si>
  <si>
    <t xml:space="preserve">Horticultural wood residues </t>
  </si>
  <si>
    <t>Straw &amp; Stover</t>
  </si>
  <si>
    <t xml:space="preserve">Straw </t>
  </si>
  <si>
    <t>p.35</t>
  </si>
  <si>
    <t>Fruit and vegetables culls</t>
  </si>
  <si>
    <t xml:space="preserve">Stover </t>
  </si>
  <si>
    <t>Agricultural wastes</t>
  </si>
  <si>
    <t>Municipal Solid Waste</t>
  </si>
  <si>
    <t xml:space="preserve">Fruit and vegetable culls </t>
  </si>
  <si>
    <t>Animal Manure</t>
  </si>
  <si>
    <t xml:space="preserve">Municipal biosolids </t>
  </si>
  <si>
    <t>Waste Oil</t>
  </si>
  <si>
    <t>Municipal solid waste, putrescible</t>
  </si>
  <si>
    <t>Tallow Waste</t>
  </si>
  <si>
    <t xml:space="preserve">Farm dairy effl uent </t>
  </si>
  <si>
    <t>Domestic supply of current wood in use</t>
  </si>
  <si>
    <t xml:space="preserve">Farm piggery effl uent </t>
  </si>
  <si>
    <t>MINOILWST01</t>
  </si>
  <si>
    <t xml:space="preserve">Farm poultry litter </t>
  </si>
  <si>
    <t>GWth</t>
  </si>
  <si>
    <t>Dairy industry effl uent</t>
  </si>
  <si>
    <t>Meat industry effl uent</t>
  </si>
  <si>
    <t>p.42</t>
  </si>
  <si>
    <t xml:space="preserve">Waste oil </t>
  </si>
  <si>
    <t>Municipal wastes</t>
  </si>
  <si>
    <t xml:space="preserve">Tallow </t>
  </si>
  <si>
    <t>SUP_BIGNGA</t>
  </si>
  <si>
    <t>Biogas to natural gas</t>
  </si>
  <si>
    <t>Production of wood pellets from wood waste</t>
  </si>
  <si>
    <t>Production of biodiesel from woodwaste</t>
  </si>
  <si>
    <t>Production of bioliquids (ethanol) from woodwaste</t>
  </si>
  <si>
    <t>CT_COILBDS</t>
  </si>
  <si>
    <t>Production of biodiesel from waste oiles</t>
  </si>
  <si>
    <t>CT_CWODDID</t>
  </si>
  <si>
    <t>Production of drop-in fuels from woodwaste</t>
  </si>
  <si>
    <t>WSTWOD2WOD</t>
  </si>
  <si>
    <t>Waste wood to fuel wood</t>
  </si>
  <si>
    <t>p.40</t>
  </si>
  <si>
    <t>Start</t>
  </si>
  <si>
    <t>COST~0</t>
  </si>
  <si>
    <t>ACT_BND~UP~2025</t>
  </si>
  <si>
    <t>ACT_BND~UP~2035</t>
  </si>
  <si>
    <t>ACT_BND~UP~2040</t>
  </si>
  <si>
    <t>ACT_BND~UP~0</t>
  </si>
  <si>
    <t>costs from switchdrive\NZ-TIMES\Documents\References\Supply sector\Bioenergy Resource Analyses.pdf</t>
  </si>
  <si>
    <t>MINWODWST00</t>
  </si>
  <si>
    <t>MINWODWST01</t>
  </si>
  <si>
    <t>MINAGRWST00</t>
  </si>
  <si>
    <t>MINAGRWST01</t>
  </si>
  <si>
    <t>p.41</t>
  </si>
  <si>
    <t>MINMNCWST00</t>
  </si>
  <si>
    <t>MINANMMNR00</t>
  </si>
  <si>
    <t>MINOILWST00</t>
  </si>
  <si>
    <t>MINWODSUPCUR00</t>
  </si>
  <si>
    <t>INVCOST~2021</t>
  </si>
  <si>
    <t>INVCOST~2030</t>
  </si>
  <si>
    <t>FIXOM~2021</t>
  </si>
  <si>
    <t>FIXOM~2030</t>
  </si>
  <si>
    <t>VAROM~2021</t>
  </si>
  <si>
    <t>ENV_ACT~TRACO2</t>
  </si>
  <si>
    <t>ACT_BND~UP~2015</t>
  </si>
  <si>
    <t>RESNGA</t>
  </si>
  <si>
    <t>COMNGA</t>
  </si>
  <si>
    <t>AGRNGA</t>
  </si>
  <si>
    <t>CT_CWODPLT</t>
  </si>
  <si>
    <t>CT_CWODBDS</t>
  </si>
  <si>
    <t>CT_CWODETH</t>
  </si>
  <si>
    <t>Share-O~LO</t>
  </si>
  <si>
    <t>REF_ANMMNR</t>
  </si>
  <si>
    <t>REF_WODWST</t>
  </si>
  <si>
    <t>REF_AGRWST</t>
  </si>
  <si>
    <t>\I: CT_CWODBDS</t>
  </si>
  <si>
    <t>DID</t>
  </si>
  <si>
    <t>DIJ</t>
  </si>
  <si>
    <t>Transport CO2</t>
  </si>
  <si>
    <t>Drop-in diesel</t>
  </si>
  <si>
    <t>Drop-in jet</t>
  </si>
  <si>
    <t>FTE_AGRH2R</t>
  </si>
  <si>
    <t>AGRH2R</t>
  </si>
  <si>
    <t>FTE_AGRH2D</t>
  </si>
  <si>
    <t>Hydrogen for agricultural sector</t>
  </si>
  <si>
    <t>Hydrogen supply to Agriculture sector (centralized)</t>
  </si>
  <si>
    <t>Hydrogen supply to agriculture sector (decentralized)</t>
  </si>
  <si>
    <t>MINWODSUPOSWOD</t>
  </si>
  <si>
    <t>INDOSWOD</t>
  </si>
  <si>
    <t>ACT_BND~UP~2050</t>
  </si>
  <si>
    <t>On-Site wood supply</t>
  </si>
  <si>
    <t>PJa</t>
  </si>
  <si>
    <t>On Site Wood</t>
  </si>
  <si>
    <t>Table Name: T_160321_153448</t>
  </si>
  <si>
    <t xml:space="preserve">Active Unit:  </t>
  </si>
  <si>
    <t>Scenario\Period</t>
  </si>
  <si>
    <t>Kea-v72-1c</t>
  </si>
  <si>
    <t>Tui-v72-1c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</si>
</sst>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44" formatCode="_-&quot;$&quot;* #,##0.00_-;\-&quot;$&quot;* #,##0.00_-;_-&quot;$&quot;* &quot;-&quot;??_-;_-@_-"/>
    <numFmt numFmtId="43" formatCode="_-* #,##0.00_-;\-* #,##0.00_-;_-* &quot;-&quot;??_-;_-@_-"/>
    <numFmt numFmtId="164" formatCode="_(&quot;$&quot;* #,##0.00_);_(&quot;$&quot;* \(#,##0.00\);_(&quot;$&quot;* &quot;-&quot;??_);_(@_)"/>
    <numFmt numFmtId="165" formatCode="_(* #,##0.00_);_(* \(#,##0.00\);_(* &quot;-&quot;??_);_(@_)"/>
    <numFmt numFmtId="166" formatCode="_ * #,##0.00_ ;_ * \-#,##0.00_ ;_ * &quot;-&quot;??_ ;_ @_ "/>
    <numFmt numFmtId="167" formatCode="General_)"/>
    <numFmt numFmtId="168" formatCode="\Te\x\t"/>
    <numFmt numFmtId="169" formatCode="0.0%"/>
    <numFmt numFmtId="170" formatCode="0.00_ ;[Red]\-0.00\ "/>
    <numFmt numFmtId="171" formatCode="[$-C09]d\ mmmm\ yyyy;@"/>
    <numFmt numFmtId="172" formatCode="_-[$€-2]* #,##0.00_-;\-[$€-2]* #,##0.00_-;_-[$€-2]* &quot;-&quot;??_-"/>
    <numFmt numFmtId="173" formatCode="_*#,##0.00;[Red]_*\(#,##0.00\);_*\-"/>
    <numFmt numFmtId="174" formatCode="#,##0\ ;\(#,##0\)"/>
    <numFmt numFmtId="175" formatCode="#,##0.0\ ;\(#,##0.0\)"/>
    <numFmt numFmtId="176" formatCode="#,##0.00\ ;\(#,##0.00\)"/>
    <numFmt numFmtId="177" formatCode="d\ mmm"/>
    <numFmt numFmtId="178" formatCode="d\ mmm\ yyyy"/>
    <numFmt numFmtId="179" formatCode="_-\$* #,##0.00_-;&quot;-$&quot;* #,##0.00_-;_-\$* \-??_-;_-@_-"/>
    <numFmt numFmtId="180" formatCode="#,###,;[Red]\-#,###,;0"/>
    <numFmt numFmtId="181" formatCode="_-* #,##0_-;\-* #,##0_-;_-* &quot;-&quot;??_-;_-@_-"/>
    <numFmt numFmtId="182" formatCode="#,##0.00_ ;\-#,##0.00\ "/>
    <numFmt numFmtId="183" formatCode="_-* #,##0.0_-;\-* #,##0.0_-;_-* &quot;-&quot;?_-;_-@_-"/>
    <numFmt numFmtId="184" formatCode="_(* #,##0_);_(* \(#,##0\);_(* &quot;-&quot;??_);_(@_)"/>
    <numFmt numFmtId="185" formatCode="_-* #,##0_-;\-* #,##0_-;_-* &quot;-&quot;?_-;_-@_-"/>
    <numFmt numFmtId="186" formatCode="0.0"/>
    <numFmt numFmtId="187" formatCode="_(* #,##0.000_);_(* \(#,##0.000\);_(* &quot;-&quot;??_);_(@_)"/>
    <numFmt numFmtId="188" formatCode="0.000"/>
    <numFmt numFmtId="189" formatCode="_-* #,##0.00\ _D_M_-;\-* #,##0.00\ _D_M_-;_-* &quot;-&quot;??\ _D_M_-;_-@_-"/>
  </numFmts>
  <fonts count="16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1"/>
      <color indexed="8"/>
      <name val="Arial Mäori"/>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amily val="2"/>
    </font>
    <font>
      <b/>
      <sz val="10"/>
      <name val="Arial"/>
      <family val="2"/>
    </font>
    <font>
      <b/>
      <sz val="12"/>
      <name val="Arial"/>
      <family val="2"/>
    </font>
    <font>
      <sz val="8"/>
      <color indexed="9"/>
      <name val="Arial"/>
      <family val="2"/>
    </font>
    <font>
      <b/>
      <sz val="8"/>
      <name val="Arial"/>
      <family val="2"/>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sz val="11"/>
      <color indexed="8"/>
      <name val="Calibri"/>
      <family val="2"/>
      <scheme val="minor"/>
    </font>
    <font>
      <u/>
      <sz val="6"/>
      <color indexed="12"/>
      <name val="Times New Roman"/>
      <family val="1"/>
    </font>
    <font>
      <u/>
      <sz val="12"/>
      <color theme="10"/>
      <name val="Calibri"/>
      <family val="2"/>
      <scheme val="minor"/>
    </font>
    <font>
      <sz val="12"/>
      <color rgb="FF9C5700"/>
      <name val="Calibri"/>
      <family val="2"/>
      <scheme val="minor"/>
    </font>
    <font>
      <b/>
      <sz val="9"/>
      <color indexed="81"/>
      <name val="Tahoma"/>
      <family val="2"/>
    </font>
    <font>
      <sz val="9"/>
      <color indexed="81"/>
      <name val="Tahoma"/>
      <family val="2"/>
    </font>
    <font>
      <b/>
      <sz val="8"/>
      <color theme="0" tint="-0.249977111117893"/>
      <name val="Arial"/>
      <family val="2"/>
    </font>
    <font>
      <sz val="8"/>
      <color theme="0" tint="-0.249977111117893"/>
      <name val="Arial"/>
      <family val="2"/>
    </font>
    <font>
      <sz val="10"/>
      <color theme="0" tint="-0.249977111117893"/>
      <name val="Arial"/>
      <family val="2"/>
    </font>
    <font>
      <sz val="10"/>
      <name val="Arial"/>
    </font>
    <font>
      <sz val="9"/>
      <color indexed="81"/>
      <name val="Tahoma"/>
      <charset val="1"/>
    </font>
    <font>
      <b/>
      <sz val="9"/>
      <color indexed="81"/>
      <name val="Tahoma"/>
      <charset val="1"/>
    </font>
  </fonts>
  <fills count="128">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s>
  <borders count="84">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thin">
        <color theme="9" tint="-0.249977111117893"/>
      </left>
      <right style="thin">
        <color theme="9" tint="-0.249977111117893"/>
      </right>
      <top/>
      <bottom/>
      <diagonal/>
    </border>
  </borders>
  <cellStyleXfs count="465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165"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165"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165"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1" fontId="13" fillId="0" borderId="0"/>
    <xf numFmtId="165"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69" fontId="46" fillId="0" borderId="0"/>
    <xf numFmtId="169" fontId="46" fillId="0" borderId="0"/>
    <xf numFmtId="169" fontId="46" fillId="0" borderId="0"/>
    <xf numFmtId="0" fontId="13" fillId="0" borderId="0"/>
    <xf numFmtId="169" fontId="46" fillId="0" borderId="0"/>
    <xf numFmtId="0" fontId="13" fillId="0" borderId="0"/>
    <xf numFmtId="0" fontId="13" fillId="0" borderId="0"/>
    <xf numFmtId="0" fontId="13" fillId="0" borderId="0"/>
    <xf numFmtId="0" fontId="77" fillId="0" borderId="0"/>
    <xf numFmtId="171" fontId="46" fillId="0" borderId="0"/>
    <xf numFmtId="0" fontId="13" fillId="0" borderId="0"/>
    <xf numFmtId="0" fontId="13" fillId="0" borderId="0"/>
    <xf numFmtId="169" fontId="46" fillId="0" borderId="0"/>
    <xf numFmtId="0" fontId="63" fillId="0" borderId="0"/>
    <xf numFmtId="171" fontId="63" fillId="0" borderId="0"/>
    <xf numFmtId="169" fontId="46" fillId="0" borderId="0"/>
    <xf numFmtId="0" fontId="13" fillId="0" borderId="0" applyBorder="0"/>
    <xf numFmtId="171" fontId="13" fillId="0" borderId="0" applyBorder="0"/>
    <xf numFmtId="0" fontId="13" fillId="0" borderId="0"/>
    <xf numFmtId="171"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63" fillId="0" borderId="43" applyFont="0" applyAlignment="0">
      <alignment vertical="top" wrapText="1"/>
    </xf>
    <xf numFmtId="0" fontId="9" fillId="0" borderId="0"/>
    <xf numFmtId="172" fontId="81"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2"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2"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2"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2"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2"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2"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2"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2"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2"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2"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2"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2"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2"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2" fontId="47" fillId="53" borderId="0" applyNumberFormat="0" applyBorder="0" applyAlignment="0" applyProtection="0"/>
    <xf numFmtId="0" fontId="47" fillId="51" borderId="0" applyNumberFormat="0" applyBorder="0" applyAlignment="0" applyProtection="0"/>
    <xf numFmtId="172" fontId="47" fillId="53" borderId="0" applyNumberFormat="0" applyBorder="0" applyAlignment="0" applyProtection="0"/>
    <xf numFmtId="0" fontId="47" fillId="51" borderId="0" applyNumberFormat="0" applyBorder="0" applyAlignment="0" applyProtection="0"/>
    <xf numFmtId="172"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2"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2"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2"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2"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2"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2" fontId="47" fillId="61" borderId="0" applyNumberFormat="0" applyBorder="0" applyAlignment="0" applyProtection="0"/>
    <xf numFmtId="0" fontId="47" fillId="49" borderId="0" applyNumberFormat="0" applyBorder="0" applyAlignment="0" applyProtection="0"/>
    <xf numFmtId="172" fontId="47" fillId="61" borderId="0" applyNumberFormat="0" applyBorder="0" applyAlignment="0" applyProtection="0"/>
    <xf numFmtId="0" fontId="47" fillId="49" borderId="0" applyNumberFormat="0" applyBorder="0" applyAlignment="0" applyProtection="0"/>
    <xf numFmtId="172"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2"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2"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2"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2" fontId="47" fillId="59" borderId="0" applyNumberFormat="0" applyBorder="0" applyAlignment="0" applyProtection="0"/>
    <xf numFmtId="0" fontId="47" fillId="52" borderId="0" applyNumberFormat="0" applyBorder="0" applyAlignment="0" applyProtection="0"/>
    <xf numFmtId="172" fontId="47" fillId="59" borderId="0" applyNumberFormat="0" applyBorder="0" applyAlignment="0" applyProtection="0"/>
    <xf numFmtId="0" fontId="47" fillId="52" borderId="0" applyNumberFormat="0" applyBorder="0" applyAlignment="0" applyProtection="0"/>
    <xf numFmtId="172"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2"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2"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2"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2" fontId="47" fillId="48" borderId="0" applyNumberFormat="0" applyBorder="0" applyAlignment="0" applyProtection="0"/>
    <xf numFmtId="0" fontId="47" fillId="54" borderId="0" applyNumberFormat="0" applyBorder="0" applyAlignment="0" applyProtection="0"/>
    <xf numFmtId="172" fontId="47" fillId="48" borderId="0" applyNumberFormat="0" applyBorder="0" applyAlignment="0" applyProtection="0"/>
    <xf numFmtId="0" fontId="47" fillId="54" borderId="0" applyNumberFormat="0" applyBorder="0" applyAlignment="0" applyProtection="0"/>
    <xf numFmtId="172"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2"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2"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2" fontId="47" fillId="53" borderId="0" applyNumberFormat="0" applyBorder="0" applyAlignment="0" applyProtection="0"/>
    <xf numFmtId="0" fontId="47" fillId="55" borderId="0" applyNumberFormat="0" applyBorder="0" applyAlignment="0" applyProtection="0"/>
    <xf numFmtId="172" fontId="47" fillId="53" borderId="0" applyNumberFormat="0" applyBorder="0" applyAlignment="0" applyProtection="0"/>
    <xf numFmtId="0" fontId="47" fillId="55" borderId="0" applyNumberFormat="0" applyBorder="0" applyAlignment="0" applyProtection="0"/>
    <xf numFmtId="172"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2"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2"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2"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2"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2"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2"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2"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2" fontId="47" fillId="100" borderId="0" applyNumberFormat="0" applyBorder="0" applyAlignment="0" applyProtection="0"/>
    <xf numFmtId="0" fontId="47" fillId="52" borderId="0" applyNumberFormat="0" applyBorder="0" applyAlignment="0" applyProtection="0"/>
    <xf numFmtId="172" fontId="47" fillId="100" borderId="0" applyNumberFormat="0" applyBorder="0" applyAlignment="0" applyProtection="0"/>
    <xf numFmtId="0" fontId="47" fillId="52" borderId="0" applyNumberFormat="0" applyBorder="0" applyAlignment="0" applyProtection="0"/>
    <xf numFmtId="172"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2"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2"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2"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2"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2" fontId="47" fillId="54" borderId="0" applyNumberFormat="0" applyBorder="0" applyAlignment="0" applyProtection="0"/>
    <xf numFmtId="0" fontId="47" fillId="58" borderId="0" applyNumberFormat="0" applyBorder="0" applyAlignment="0" applyProtection="0"/>
    <xf numFmtId="172" fontId="47" fillId="54" borderId="0" applyNumberFormat="0" applyBorder="0" applyAlignment="0" applyProtection="0"/>
    <xf numFmtId="0" fontId="47" fillId="58" borderId="0" applyNumberFormat="0" applyBorder="0" applyAlignment="0" applyProtection="0"/>
    <xf numFmtId="172"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2"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2" fontId="82" fillId="0" borderId="0"/>
    <xf numFmtId="172" fontId="65" fillId="0" borderId="0" applyNumberFormat="0" applyFill="0" applyBorder="0" applyAlignment="0" applyProtection="0"/>
    <xf numFmtId="172"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2"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2"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3"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3" fontId="84" fillId="82" borderId="45">
      <alignment horizontal="center" vertical="center"/>
    </xf>
    <xf numFmtId="173" fontId="84" fillId="82" borderId="45">
      <alignment horizontal="center" vertical="center"/>
    </xf>
    <xf numFmtId="173" fontId="84"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3" fontId="84" fillId="82" borderId="45">
      <alignment horizontal="center" vertical="center"/>
    </xf>
    <xf numFmtId="173" fontId="84" fillId="82" borderId="45">
      <alignment horizontal="center" vertical="center"/>
    </xf>
    <xf numFmtId="172"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103" borderId="29"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103" borderId="29"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59" borderId="29" applyNumberFormat="0" applyAlignment="0" applyProtection="0"/>
    <xf numFmtId="0" fontId="49" fillId="59" borderId="29" applyNumberFormat="0" applyAlignment="0" applyProtection="0"/>
    <xf numFmtId="172"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3" fontId="84" fillId="82" borderId="45">
      <alignment horizontal="center" vertical="center"/>
    </xf>
    <xf numFmtId="0" fontId="49" fillId="59" borderId="29" applyNumberFormat="0" applyAlignment="0" applyProtection="0"/>
    <xf numFmtId="0" fontId="49" fillId="59" borderId="29" applyNumberFormat="0" applyAlignment="0" applyProtection="0"/>
    <xf numFmtId="174" fontId="13" fillId="0" borderId="0"/>
    <xf numFmtId="175" fontId="13" fillId="0" borderId="0"/>
    <xf numFmtId="176" fontId="13" fillId="0" borderId="0"/>
    <xf numFmtId="177" fontId="13" fillId="0" borderId="0"/>
    <xf numFmtId="178"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2"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2"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2"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2" fontId="50" fillId="60" borderId="30" applyNumberFormat="0" applyAlignment="0" applyProtection="0"/>
    <xf numFmtId="0" fontId="50" fillId="60" borderId="30" applyNumberFormat="0" applyAlignment="0" applyProtection="0"/>
    <xf numFmtId="172"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2"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68"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8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87"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63" fillId="0" borderId="0" applyFont="0" applyFill="0" applyBorder="0" applyAlignment="0" applyProtection="0"/>
    <xf numFmtId="3" fontId="13" fillId="0" borderId="0" applyFont="0" applyFill="0" applyBorder="0" applyAlignment="0" applyProtection="0"/>
    <xf numFmtId="172" fontId="13" fillId="0" borderId="0" applyBorder="0"/>
    <xf numFmtId="172" fontId="13" fillId="0" borderId="0" applyBorder="0"/>
    <xf numFmtId="172" fontId="13" fillId="0" borderId="0" applyBorder="0"/>
    <xf numFmtId="172" fontId="12" fillId="0" borderId="0"/>
    <xf numFmtId="172" fontId="12" fillId="0" borderId="0">
      <alignment horizontal="center"/>
    </xf>
    <xf numFmtId="172" fontId="65" fillId="0" borderId="0">
      <alignment horizontal="center"/>
    </xf>
    <xf numFmtId="172" fontId="65" fillId="0" borderId="0">
      <alignment horizontal="center"/>
    </xf>
    <xf numFmtId="172" fontId="65" fillId="0" borderId="0">
      <alignment horizontal="center"/>
    </xf>
    <xf numFmtId="172" fontId="65" fillId="0" borderId="0">
      <alignment horizontal="center"/>
    </xf>
    <xf numFmtId="172" fontId="13" fillId="0" borderId="0">
      <alignment horizontal="center"/>
    </xf>
    <xf numFmtId="172" fontId="13" fillId="0" borderId="0">
      <alignment wrapText="1"/>
    </xf>
    <xf numFmtId="172" fontId="79" fillId="0" borderId="0"/>
    <xf numFmtId="172" fontId="68" fillId="0" borderId="0"/>
    <xf numFmtId="172" fontId="68" fillId="0" borderId="0"/>
    <xf numFmtId="172" fontId="68" fillId="0" borderId="0"/>
    <xf numFmtId="172" fontId="68" fillId="0" borderId="0"/>
    <xf numFmtId="172" fontId="88" fillId="0" borderId="0"/>
    <xf numFmtId="164" fontId="63" fillId="0" borderId="0" applyFont="0" applyFill="0" applyBorder="0" applyAlignment="0" applyProtection="0"/>
    <xf numFmtId="164" fontId="46" fillId="0" borderId="0" applyFont="0" applyFill="0" applyBorder="0" applyAlignment="0" applyProtection="0"/>
    <xf numFmtId="44" fontId="13" fillId="0" borderId="0" applyFont="0" applyFill="0" applyBorder="0" applyAlignment="0" applyProtection="0"/>
    <xf numFmtId="164" fontId="13" fillId="0" borderId="0" applyFont="0" applyFill="0" applyBorder="0" applyAlignment="0" applyProtection="0"/>
    <xf numFmtId="44" fontId="85"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68" fillId="0" borderId="0" applyFont="0" applyFill="0" applyBorder="0" applyAlignment="0" applyProtection="0"/>
    <xf numFmtId="179" fontId="89" fillId="0" borderId="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6" fillId="0" borderId="0" applyFont="0" applyFill="0" applyBorder="0" applyAlignment="0" applyProtection="0"/>
    <xf numFmtId="164" fontId="1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2"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2"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2"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2" fontId="90" fillId="0" borderId="0"/>
    <xf numFmtId="172" fontId="91"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2"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2"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2"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7" applyNumberFormat="0" applyFill="0" applyAlignment="0" applyProtection="0"/>
    <xf numFmtId="172"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2" fontId="92"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2"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32" applyNumberFormat="0" applyFill="0" applyAlignment="0" applyProtection="0"/>
    <xf numFmtId="172" fontId="93"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2" fontId="93" fillId="0" borderId="32" applyNumberFormat="0" applyFill="0" applyAlignment="0" applyProtection="0"/>
    <xf numFmtId="0" fontId="54" fillId="0" borderId="32" applyNumberFormat="0" applyFill="0" applyAlignment="0" applyProtection="0"/>
    <xf numFmtId="172" fontId="93" fillId="0" borderId="32" applyNumberFormat="0" applyFill="0" applyAlignment="0" applyProtection="0"/>
    <xf numFmtId="0" fontId="54" fillId="0" borderId="32" applyNumberFormat="0" applyFill="0" applyAlignment="0" applyProtection="0"/>
    <xf numFmtId="172"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2" fontId="93"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2"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1" applyNumberFormat="0" applyFill="0" applyAlignment="0" applyProtection="0"/>
    <xf numFmtId="172" fontId="94"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2" fontId="94" fillId="0" borderId="51" applyNumberFormat="0" applyFill="0" applyAlignment="0" applyProtection="0"/>
    <xf numFmtId="0" fontId="55" fillId="0" borderId="33" applyNumberFormat="0" applyFill="0" applyAlignment="0" applyProtection="0"/>
    <xf numFmtId="172" fontId="94" fillId="0" borderId="51" applyNumberFormat="0" applyFill="0" applyAlignment="0" applyProtection="0"/>
    <xf numFmtId="0" fontId="55" fillId="0" borderId="33" applyNumberFormat="0" applyFill="0" applyAlignment="0" applyProtection="0"/>
    <xf numFmtId="172"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2" fontId="94"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2"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172"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2" fontId="9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4" fontId="69" fillId="106" borderId="0"/>
    <xf numFmtId="175" fontId="69" fillId="106" borderId="0"/>
    <xf numFmtId="176" fontId="69" fillId="106" borderId="0"/>
    <xf numFmtId="172" fontId="13" fillId="106" borderId="0">
      <protection locked="0"/>
    </xf>
    <xf numFmtId="179" fontId="13" fillId="106" borderId="0">
      <protection locked="0"/>
    </xf>
    <xf numFmtId="177" fontId="13" fillId="106" borderId="0">
      <protection locked="0"/>
    </xf>
    <xf numFmtId="178"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2" fontId="84" fillId="107" borderId="45" applyNumberFormat="0">
      <alignment horizontal="center" vertical="center"/>
      <protection locked="0"/>
    </xf>
    <xf numFmtId="172" fontId="84" fillId="107" borderId="45" applyNumberFormat="0">
      <alignment horizontal="center" vertical="center"/>
      <protection locked="0"/>
    </xf>
    <xf numFmtId="172" fontId="84"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2" fontId="84" fillId="107" borderId="45" applyNumberFormat="0">
      <alignment horizontal="center" vertical="center"/>
      <protection locked="0"/>
    </xf>
    <xf numFmtId="172" fontId="84" fillId="107" borderId="45" applyNumberFormat="0">
      <alignment horizontal="center" vertical="center"/>
      <protection locked="0"/>
    </xf>
    <xf numFmtId="172"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61" borderId="29"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61" borderId="29"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46" borderId="29" applyNumberFormat="0" applyAlignment="0" applyProtection="0"/>
    <xf numFmtId="0" fontId="56" fillId="46" borderId="29" applyNumberFormat="0" applyAlignment="0" applyProtection="0"/>
    <xf numFmtId="172"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2" fontId="84"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2" fontId="13" fillId="106" borderId="0">
      <protection locked="0"/>
    </xf>
    <xf numFmtId="172" fontId="13" fillId="106" borderId="0">
      <protection locked="0"/>
    </xf>
    <xf numFmtId="172" fontId="12" fillId="106" borderId="0">
      <protection locked="0"/>
    </xf>
    <xf numFmtId="172" fontId="13" fillId="106" borderId="0">
      <alignment horizontal="center"/>
      <protection locked="0"/>
    </xf>
    <xf numFmtId="172" fontId="13" fillId="106" borderId="0">
      <protection locked="0"/>
    </xf>
    <xf numFmtId="172" fontId="13" fillId="106" borderId="0"/>
    <xf numFmtId="172" fontId="13" fillId="106" borderId="0">
      <alignment wrapText="1"/>
      <protection locked="0"/>
    </xf>
    <xf numFmtId="172" fontId="79" fillId="106" borderId="0">
      <protection locked="0"/>
    </xf>
    <xf numFmtId="172" fontId="68" fillId="106" borderId="0">
      <protection locked="0"/>
    </xf>
    <xf numFmtId="172" fontId="68" fillId="106" borderId="0">
      <protection locked="0"/>
    </xf>
    <xf numFmtId="172" fontId="68" fillId="106" borderId="0">
      <protection locked="0"/>
    </xf>
    <xf numFmtId="172" fontId="68" fillId="106" borderId="0">
      <protection locked="0"/>
    </xf>
    <xf numFmtId="172" fontId="88"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5"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2"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2"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4" fontId="68" fillId="0" borderId="0"/>
    <xf numFmtId="172" fontId="9" fillId="0" borderId="0"/>
    <xf numFmtId="172" fontId="9" fillId="0" borderId="0"/>
    <xf numFmtId="172" fontId="9" fillId="0" borderId="0"/>
    <xf numFmtId="172" fontId="9" fillId="0" borderId="0"/>
    <xf numFmtId="0" fontId="9" fillId="0" borderId="0"/>
    <xf numFmtId="172" fontId="13" fillId="0" borderId="0"/>
    <xf numFmtId="172"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2" fontId="13" fillId="0" borderId="0"/>
    <xf numFmtId="0" fontId="80"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2" fontId="9" fillId="0" borderId="0"/>
    <xf numFmtId="0" fontId="75" fillId="0" borderId="0"/>
    <xf numFmtId="0" fontId="13" fillId="0" borderId="0"/>
    <xf numFmtId="0" fontId="13" fillId="0" borderId="0"/>
    <xf numFmtId="0" fontId="13" fillId="0" borderId="0"/>
    <xf numFmtId="172"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80"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89" fillId="107" borderId="35" applyNumberFormat="0" applyAlignment="0" applyProtection="0"/>
    <xf numFmtId="172" fontId="89" fillId="107" borderId="35" applyNumberFormat="0" applyAlignment="0" applyProtection="0"/>
    <xf numFmtId="172" fontId="89"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89" fillId="108" borderId="35" applyNumberFormat="0" applyAlignment="0" applyProtection="0"/>
    <xf numFmtId="172" fontId="89" fillId="108" borderId="35" applyNumberForma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89"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0" fontId="78"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2" fontId="59" fillId="87" borderId="36" applyNumberFormat="0" applyAlignment="0" applyProtection="0"/>
    <xf numFmtId="172" fontId="59" fillId="87" borderId="36" applyNumberFormat="0" applyAlignment="0" applyProtection="0"/>
    <xf numFmtId="172"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2" fontId="59" fillId="74" borderId="36" applyNumberFormat="0" applyAlignment="0" applyProtection="0"/>
    <xf numFmtId="172" fontId="59" fillId="74" borderId="36" applyNumberFormat="0" applyAlignment="0" applyProtection="0"/>
    <xf numFmtId="172"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103" borderId="36"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103" borderId="36"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59" borderId="36" applyNumberFormat="0" applyAlignment="0" applyProtection="0"/>
    <xf numFmtId="0" fontId="59" fillId="59" borderId="36" applyNumberFormat="0" applyAlignment="0" applyProtection="0"/>
    <xf numFmtId="172"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2"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9"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2"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2" fontId="89"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2"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9"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9"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2" fontId="96" fillId="0" borderId="38">
      <alignment horizontal="center"/>
    </xf>
    <xf numFmtId="0" fontId="96" fillId="0" borderId="38">
      <alignment horizontal="center"/>
    </xf>
    <xf numFmtId="0" fontId="96" fillId="0" borderId="38">
      <alignment horizontal="center"/>
    </xf>
    <xf numFmtId="172" fontId="96" fillId="0" borderId="54">
      <alignment horizontal="center"/>
    </xf>
    <xf numFmtId="172" fontId="96" fillId="0" borderId="54">
      <alignment horizontal="center"/>
    </xf>
    <xf numFmtId="0" fontId="96" fillId="0" borderId="38">
      <alignment horizontal="center"/>
    </xf>
    <xf numFmtId="172"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2"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2" fontId="96"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9"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2"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2" fontId="89"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2" fontId="66" fillId="109" borderId="0" applyNumberFormat="0" applyFont="0" applyBorder="0" applyAlignment="0" applyProtection="0"/>
    <xf numFmtId="174" fontId="13" fillId="0" borderId="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2"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172"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2" fontId="9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3" fontId="100"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2" fontId="61" fillId="0" borderId="37" applyNumberFormat="0" applyFill="0" applyAlignment="0" applyProtection="0"/>
    <xf numFmtId="172" fontId="61" fillId="0" borderId="37" applyNumberFormat="0" applyFill="0" applyAlignment="0" applyProtection="0"/>
    <xf numFmtId="172"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2" fontId="61" fillId="0" borderId="56" applyNumberFormat="0" applyFill="0" applyAlignment="0" applyProtection="0"/>
    <xf numFmtId="172" fontId="61" fillId="0" borderId="56" applyNumberFormat="0" applyFill="0" applyAlignment="0" applyProtection="0"/>
    <xf numFmtId="172"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2"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2"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2"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2"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2"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vertical="top" textRotation="90" wrapText="1"/>
    </xf>
    <xf numFmtId="172" fontId="101" fillId="79" borderId="57">
      <alignment horizontal="center" vertical="top" textRotation="90" wrapText="1"/>
    </xf>
    <xf numFmtId="172" fontId="101" fillId="79" borderId="57">
      <alignment horizontal="center" vertical="top" textRotation="90" wrapText="1"/>
    </xf>
    <xf numFmtId="172" fontId="102" fillId="0" borderId="0">
      <alignment horizontal="center"/>
    </xf>
    <xf numFmtId="172" fontId="103" fillId="80" borderId="0"/>
    <xf numFmtId="172" fontId="104" fillId="113" borderId="0"/>
    <xf numFmtId="172" fontId="103" fillId="80" borderId="0"/>
    <xf numFmtId="172" fontId="103" fillId="64" borderId="0"/>
    <xf numFmtId="172" fontId="105" fillId="80" borderId="45">
      <alignment horizontal="center" vertical="center"/>
    </xf>
    <xf numFmtId="172" fontId="105" fillId="80" borderId="45">
      <alignment horizontal="center" vertical="center"/>
    </xf>
    <xf numFmtId="172" fontId="105" fillId="80" borderId="45">
      <alignment horizontal="center" vertical="center"/>
    </xf>
    <xf numFmtId="9" fontId="9" fillId="0" borderId="0" applyFont="0" applyFill="0" applyBorder="0" applyAlignment="0" applyProtection="0"/>
    <xf numFmtId="165"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165"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6" fillId="62" borderId="35" applyNumberFormat="0" applyFont="0" applyAlignment="0" applyProtection="0"/>
    <xf numFmtId="0" fontId="108" fillId="0" borderId="58">
      <alignment horizontal="left" vertical="center" wrapText="1" indent="2"/>
    </xf>
    <xf numFmtId="0" fontId="56" fillId="46" borderId="29" applyNumberFormat="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9" fillId="8" borderId="16" applyNumberFormat="0" applyAlignment="0" applyProtection="0"/>
    <xf numFmtId="0" fontId="48" fillId="42"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0"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1"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9" fillId="0" borderId="0" applyNumberFormat="0" applyFill="0" applyBorder="0" applyAlignment="0" applyProtection="0"/>
    <xf numFmtId="0" fontId="50" fillId="60" borderId="30" applyNumberFormat="0" applyAlignment="0" applyProtection="0"/>
    <xf numFmtId="4" fontId="108" fillId="0" borderId="0"/>
    <xf numFmtId="0" fontId="75" fillId="0" borderId="0"/>
    <xf numFmtId="165" fontId="75" fillId="0" borderId="0" applyFont="0" applyFill="0" applyBorder="0" applyAlignment="0" applyProtection="0"/>
    <xf numFmtId="0" fontId="75" fillId="0" borderId="0"/>
    <xf numFmtId="0" fontId="116" fillId="0" borderId="0" applyNumberFormat="0" applyFill="0" applyBorder="0" applyAlignment="0" applyProtection="0"/>
    <xf numFmtId="0" fontId="75" fillId="0" borderId="0"/>
    <xf numFmtId="166" fontId="75" fillId="0" borderId="0" applyFont="0" applyFill="0" applyBorder="0" applyAlignment="0" applyProtection="0"/>
    <xf numFmtId="166" fontId="75" fillId="0" borderId="0" applyFont="0" applyFill="0" applyBorder="0" applyAlignment="0" applyProtection="0"/>
    <xf numFmtId="0" fontId="127" fillId="0" borderId="0"/>
    <xf numFmtId="166" fontId="75" fillId="0" borderId="0" applyFont="0" applyFill="0" applyBorder="0" applyAlignment="0" applyProtection="0"/>
    <xf numFmtId="165"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1"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1" fontId="10" fillId="0" borderId="0" applyBorder="0"/>
    <xf numFmtId="0" fontId="10" fillId="0" borderId="0"/>
    <xf numFmtId="171"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165" fontId="8" fillId="0" borderId="0" applyFont="0" applyFill="0" applyBorder="0" applyAlignment="0" applyProtection="0"/>
    <xf numFmtId="0" fontId="8" fillId="31" borderId="0" applyNumberFormat="0" applyBorder="0" applyAlignment="0" applyProtection="0"/>
    <xf numFmtId="165"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4" fontId="10" fillId="0" borderId="0"/>
    <xf numFmtId="175" fontId="10" fillId="0" borderId="0"/>
    <xf numFmtId="176" fontId="10" fillId="0" borderId="0"/>
    <xf numFmtId="177" fontId="10" fillId="0" borderId="0"/>
    <xf numFmtId="178"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2" fontId="10" fillId="0" borderId="0" applyBorder="0"/>
    <xf numFmtId="172" fontId="10" fillId="0" borderId="0" applyBorder="0"/>
    <xf numFmtId="172" fontId="10" fillId="0" borderId="0" applyBorder="0"/>
    <xf numFmtId="172" fontId="10" fillId="0" borderId="0">
      <alignment horizontal="center"/>
    </xf>
    <xf numFmtId="172" fontId="10" fillId="0" borderId="0">
      <alignment wrapText="1"/>
    </xf>
    <xf numFmtId="4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106" borderId="0">
      <protection locked="0"/>
    </xf>
    <xf numFmtId="179" fontId="10" fillId="106" borderId="0">
      <protection locked="0"/>
    </xf>
    <xf numFmtId="177" fontId="10" fillId="106" borderId="0">
      <protection locked="0"/>
    </xf>
    <xf numFmtId="178" fontId="10" fillId="106" borderId="0">
      <protection locked="0"/>
    </xf>
    <xf numFmtId="17" fontId="10" fillId="106" borderId="0">
      <protection locked="0"/>
    </xf>
    <xf numFmtId="20" fontId="10" fillId="106" borderId="0">
      <protection locked="0"/>
    </xf>
    <xf numFmtId="172" fontId="10" fillId="106" borderId="0">
      <protection locked="0"/>
    </xf>
    <xf numFmtId="172" fontId="10" fillId="106" borderId="0">
      <protection locked="0"/>
    </xf>
    <xf numFmtId="172" fontId="10" fillId="106" borderId="0">
      <alignment horizontal="center"/>
      <protection locked="0"/>
    </xf>
    <xf numFmtId="172" fontId="10" fillId="106" borderId="0">
      <protection locked="0"/>
    </xf>
    <xf numFmtId="172" fontId="10" fillId="106" borderId="0"/>
    <xf numFmtId="172" fontId="10" fillId="106" borderId="0">
      <alignment wrapText="1"/>
      <protection locked="0"/>
    </xf>
    <xf numFmtId="172" fontId="8" fillId="0" borderId="0"/>
    <xf numFmtId="172" fontId="8" fillId="0" borderId="0"/>
    <xf numFmtId="172" fontId="8" fillId="0" borderId="0"/>
    <xf numFmtId="172" fontId="8" fillId="0" borderId="0"/>
    <xf numFmtId="0" fontId="8" fillId="0" borderId="0"/>
    <xf numFmtId="172" fontId="10" fillId="0" borderId="0"/>
    <xf numFmtId="172"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2"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4" fontId="10" fillId="0" borderId="0"/>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0" borderId="0"/>
    <xf numFmtId="165" fontId="10"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1" fontId="10" fillId="0" borderId="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1" fontId="10" fillId="0" borderId="0" applyBorder="0"/>
    <xf numFmtId="0" fontId="10" fillId="0" borderId="0"/>
    <xf numFmtId="171"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4" fontId="10" fillId="0" borderId="0"/>
    <xf numFmtId="175" fontId="10" fillId="0" borderId="0"/>
    <xf numFmtId="176" fontId="10" fillId="0" borderId="0"/>
    <xf numFmtId="177" fontId="10" fillId="0" borderId="0"/>
    <xf numFmtId="178"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2" fontId="10" fillId="0" borderId="0" applyBorder="0"/>
    <xf numFmtId="172" fontId="10" fillId="0" borderId="0" applyBorder="0"/>
    <xf numFmtId="172" fontId="10" fillId="0" borderId="0" applyBorder="0"/>
    <xf numFmtId="172" fontId="10" fillId="0" borderId="0">
      <alignment horizontal="center"/>
    </xf>
    <xf numFmtId="172" fontId="10" fillId="0" borderId="0">
      <alignment wrapText="1"/>
    </xf>
    <xf numFmtId="4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106" borderId="0">
      <protection locked="0"/>
    </xf>
    <xf numFmtId="179" fontId="10" fillId="106" borderId="0">
      <protection locked="0"/>
    </xf>
    <xf numFmtId="177" fontId="10" fillId="106" borderId="0">
      <protection locked="0"/>
    </xf>
    <xf numFmtId="178" fontId="10" fillId="106" borderId="0">
      <protection locked="0"/>
    </xf>
    <xf numFmtId="17" fontId="10" fillId="106" borderId="0">
      <protection locked="0"/>
    </xf>
    <xf numFmtId="20" fontId="10" fillId="106" borderId="0">
      <protection locked="0"/>
    </xf>
    <xf numFmtId="172" fontId="10" fillId="106" borderId="0">
      <protection locked="0"/>
    </xf>
    <xf numFmtId="172" fontId="10" fillId="106" borderId="0">
      <protection locked="0"/>
    </xf>
    <xf numFmtId="172" fontId="10" fillId="106" borderId="0">
      <alignment horizontal="center"/>
      <protection locked="0"/>
    </xf>
    <xf numFmtId="172" fontId="10" fillId="106" borderId="0">
      <protection locked="0"/>
    </xf>
    <xf numFmtId="172" fontId="10" fillId="106" borderId="0"/>
    <xf numFmtId="172" fontId="10" fillId="106" borderId="0">
      <alignment wrapText="1"/>
      <protection locked="0"/>
    </xf>
    <xf numFmtId="172" fontId="8" fillId="0" borderId="0"/>
    <xf numFmtId="172" fontId="8" fillId="0" borderId="0"/>
    <xf numFmtId="172" fontId="8" fillId="0" borderId="0"/>
    <xf numFmtId="172" fontId="8" fillId="0" borderId="0"/>
    <xf numFmtId="0" fontId="8" fillId="0" borderId="0"/>
    <xf numFmtId="172" fontId="10" fillId="0" borderId="0"/>
    <xf numFmtId="172"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2"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4" fontId="10" fillId="0" borderId="0"/>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0" borderId="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165"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75"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36" fillId="0" borderId="0"/>
    <xf numFmtId="0" fontId="8" fillId="0" borderId="0"/>
    <xf numFmtId="0" fontId="29"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0" fontId="102" fillId="115" borderId="0" applyNumberFormat="0" applyBorder="0" applyProtection="0">
      <alignment horizontal="left"/>
    </xf>
    <xf numFmtId="166" fontId="46"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8" fillId="0" borderId="0"/>
    <xf numFmtId="0" fontId="136" fillId="0" borderId="0"/>
    <xf numFmtId="0" fontId="29" fillId="0" borderId="0"/>
    <xf numFmtId="0" fontId="136" fillId="0" borderId="0"/>
    <xf numFmtId="165" fontId="63" fillId="0" borderId="43" applyFont="0" applyAlignment="0">
      <alignment vertical="top" wrapText="1"/>
    </xf>
    <xf numFmtId="0" fontId="8" fillId="0" borderId="0"/>
    <xf numFmtId="165"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0" fontId="8" fillId="21" borderId="0" applyNumberFormat="0" applyBorder="0" applyAlignment="0" applyProtection="0"/>
    <xf numFmtId="166" fontId="46" fillId="0" borderId="0" applyFont="0" applyFill="0" applyBorder="0" applyAlignment="0" applyProtection="0"/>
    <xf numFmtId="166"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89"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2" fontId="10" fillId="0" borderId="0" applyFont="0" applyFill="0" applyBorder="0" applyAlignment="0" applyProtection="0"/>
    <xf numFmtId="0" fontId="8" fillId="21" borderId="0" applyNumberFormat="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4" fillId="8" borderId="16" applyNumberFormat="0" applyAlignment="0" applyProtection="0"/>
    <xf numFmtId="0" fontId="145" fillId="8" borderId="16"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6"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1"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1"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3"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8" fillId="35" borderId="0" applyNumberFormat="0" applyBorder="0" applyAlignment="0" applyProtection="0"/>
    <xf numFmtId="0" fontId="102"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72" fontId="8" fillId="0" borderId="0"/>
    <xf numFmtId="172" fontId="8" fillId="0" borderId="0"/>
    <xf numFmtId="172"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36" fillId="0" borderId="0"/>
    <xf numFmtId="0" fontId="136" fillId="0" borderId="0"/>
    <xf numFmtId="0" fontId="136" fillId="0" borderId="0"/>
    <xf numFmtId="0" fontId="136" fillId="0" borderId="0"/>
    <xf numFmtId="9" fontId="136" fillId="0" borderId="0" applyFont="0" applyFill="0" applyBorder="0" applyAlignment="0" applyProtection="0"/>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166"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7" fillId="114" borderId="0" applyNumberFormat="0" applyBorder="0" applyProtection="0">
      <alignment horizontal="left"/>
    </xf>
    <xf numFmtId="0" fontId="136" fillId="0" borderId="0"/>
    <xf numFmtId="0" fontId="102" fillId="115" borderId="0" applyNumberFormat="0" applyBorder="0" applyProtection="0">
      <alignment horizontal="left"/>
    </xf>
    <xf numFmtId="166" fontId="4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136" fillId="0" borderId="0" applyFont="0" applyFill="0" applyBorder="0" applyAlignment="0" applyProtection="0"/>
    <xf numFmtId="165" fontId="29" fillId="0" borderId="0" applyFont="0" applyFill="0" applyBorder="0" applyAlignment="0" applyProtection="0"/>
    <xf numFmtId="172" fontId="136" fillId="0" borderId="0" applyFont="0" applyFill="0" applyBorder="0" applyAlignment="0" applyProtection="0"/>
    <xf numFmtId="172" fontId="136" fillId="0" borderId="0" applyFont="0" applyFill="0" applyBorder="0" applyAlignment="0" applyProtection="0"/>
    <xf numFmtId="172" fontId="136" fillId="0" borderId="0" applyFont="0" applyFill="0" applyBorder="0" applyAlignment="0" applyProtection="0"/>
    <xf numFmtId="11" fontId="136" fillId="0" borderId="0" applyFon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0" fillId="0" borderId="0"/>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6" fillId="0" borderId="0"/>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10" fillId="0" borderId="0" applyFont="0" applyFill="0" applyBorder="0" applyAlignment="0" applyProtection="0"/>
    <xf numFmtId="0" fontId="136" fillId="0" borderId="0"/>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36" fillId="0" borderId="0"/>
    <xf numFmtId="0" fontId="10" fillId="0" borderId="4" applyNumberFormat="0"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0" fontId="102" fillId="115" borderId="0" applyNumberFormat="0" applyBorder="0" applyProtection="0">
      <alignment horizontal="left"/>
    </xf>
    <xf numFmtId="0" fontId="67" fillId="114"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0" fontId="136" fillId="62" borderId="35" applyNumberFormat="0" applyFont="0" applyAlignment="0" applyProtection="0"/>
    <xf numFmtId="0" fontId="136" fillId="62" borderId="35" applyNumberFormat="0" applyFont="0" applyAlignment="0" applyProtection="0"/>
    <xf numFmtId="0" fontId="10" fillId="0" borderId="0"/>
    <xf numFmtId="0" fontId="136" fillId="0" borderId="0"/>
    <xf numFmtId="0" fontId="136" fillId="0" borderId="0"/>
    <xf numFmtId="0" fontId="29" fillId="0" borderId="0"/>
    <xf numFmtId="11" fontId="136" fillId="0" borderId="0" applyFont="0" applyFill="0" applyBorder="0" applyAlignment="0" applyProtection="0"/>
    <xf numFmtId="0" fontId="136" fillId="0" borderId="0"/>
    <xf numFmtId="0" fontId="136" fillId="0" borderId="0"/>
    <xf numFmtId="0" fontId="136" fillId="0" borderId="0"/>
    <xf numFmtId="0" fontId="136" fillId="0" borderId="0"/>
    <xf numFmtId="0" fontId="136" fillId="0" borderId="0"/>
    <xf numFmtId="0" fontId="1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8" fillId="0" borderId="0"/>
    <xf numFmtId="172" fontId="8" fillId="0" borderId="0"/>
    <xf numFmtId="172"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6" fillId="0" borderId="0"/>
    <xf numFmtId="0" fontId="10" fillId="0" borderId="0"/>
    <xf numFmtId="0" fontId="6" fillId="3" borderId="0" applyNumberFormat="0" applyBorder="0" applyAlignment="0" applyProtection="0"/>
    <xf numFmtId="0" fontId="6" fillId="0" borderId="0"/>
    <xf numFmtId="0" fontId="6"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0" borderId="0"/>
    <xf numFmtId="0" fontId="5"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75" fillId="0" borderId="0"/>
    <xf numFmtId="165" fontId="75" fillId="0" borderId="0" applyFont="0" applyFill="0" applyBorder="0" applyAlignment="0" applyProtection="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75" fillId="0" borderId="0" applyFont="0" applyFill="0" applyBorder="0" applyAlignment="0" applyProtection="0"/>
    <xf numFmtId="0" fontId="46" fillId="0" borderId="0"/>
    <xf numFmtId="0" fontId="75" fillId="0" borderId="0"/>
    <xf numFmtId="0" fontId="75" fillId="0" borderId="0"/>
    <xf numFmtId="0" fontId="75" fillId="0" borderId="0"/>
    <xf numFmtId="9" fontId="4"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0" borderId="0"/>
    <xf numFmtId="0" fontId="4"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157" fillId="0" borderId="0"/>
    <xf numFmtId="0" fontId="158"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6" fontId="29" fillId="0" borderId="0" applyFont="0" applyFill="0" applyBorder="0" applyAlignment="0" applyProtection="0"/>
    <xf numFmtId="0" fontId="141" fillId="0" borderId="0"/>
    <xf numFmtId="165" fontId="141" fillId="0" borderId="0" applyFont="0" applyFill="0" applyBorder="0" applyAlignment="0" applyProtection="0"/>
    <xf numFmtId="164" fontId="141" fillId="0" borderId="0" applyFont="0" applyFill="0" applyBorder="0" applyAlignment="0" applyProtection="0"/>
    <xf numFmtId="9" fontId="141" fillId="0" borderId="0" applyFont="0" applyFill="0" applyBorder="0" applyAlignment="0" applyProtection="0"/>
    <xf numFmtId="0" fontId="159" fillId="0" borderId="0" applyNumberFormat="0" applyFill="0" applyBorder="0" applyAlignment="0" applyProtection="0"/>
    <xf numFmtId="0" fontId="4" fillId="0" borderId="0"/>
    <xf numFmtId="0" fontId="160" fillId="9" borderId="0" applyNumberFormat="0" applyBorder="0" applyAlignment="0" applyProtection="0"/>
    <xf numFmtId="0" fontId="141" fillId="3"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0" borderId="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2" fillId="3" borderId="0" applyNumberFormat="0" applyBorder="0" applyAlignment="0" applyProtection="0"/>
    <xf numFmtId="0" fontId="136" fillId="0" borderId="0"/>
    <xf numFmtId="0" fontId="1" fillId="3" borderId="0" applyNumberFormat="0" applyBorder="0" applyAlignment="0" applyProtection="0"/>
    <xf numFmtId="0" fontId="1" fillId="0" borderId="0"/>
    <xf numFmtId="0" fontId="1" fillId="3" borderId="0" applyNumberFormat="0" applyBorder="0" applyAlignment="0" applyProtection="0"/>
    <xf numFmtId="0" fontId="166"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5" fillId="0" borderId="0"/>
    <xf numFmtId="0" fontId="116" fillId="0" borderId="0" applyNumberFormat="0" applyFill="0" applyBorder="0" applyAlignment="0" applyProtection="0"/>
  </cellStyleXfs>
  <cellXfs count="639">
    <xf numFmtId="0" fontId="0" fillId="0" borderId="0" xfId="0"/>
    <xf numFmtId="0" fontId="13" fillId="0" borderId="0" xfId="0" applyFont="1"/>
    <xf numFmtId="0" fontId="0" fillId="0" borderId="0" xfId="0" applyFill="1"/>
    <xf numFmtId="0" fontId="0" fillId="0" borderId="0" xfId="0" applyBorder="1" applyAlignment="1"/>
    <xf numFmtId="0" fontId="0" fillId="0" borderId="0" xfId="0" applyBorder="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applyBorder="1" applyAlignment="1"/>
    <xf numFmtId="0" fontId="31" fillId="12" borderId="0" xfId="0" applyFont="1" applyFill="1"/>
    <xf numFmtId="1" fontId="25" fillId="8" borderId="0" xfId="7" applyNumberFormat="1" applyBorder="1" applyAlignment="1"/>
    <xf numFmtId="167"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12" fillId="0" borderId="0" xfId="0" applyFont="1" applyFill="1"/>
    <xf numFmtId="0" fontId="22" fillId="4" borderId="0" xfId="2"/>
    <xf numFmtId="0" fontId="0" fillId="0" borderId="7" xfId="0" applyBorder="1" applyAlignment="1"/>
    <xf numFmtId="1" fontId="12" fillId="11" borderId="8" xfId="0" applyNumberFormat="1" applyFont="1" applyFill="1" applyBorder="1" applyAlignment="1"/>
    <xf numFmtId="0" fontId="19" fillId="0" borderId="0" xfId="0" applyFont="1" applyBorder="1" applyAlignment="1"/>
    <xf numFmtId="0" fontId="31" fillId="12" borderId="0" xfId="0" applyFont="1" applyFill="1" applyBorder="1" applyAlignment="1">
      <alignment wrapText="1"/>
    </xf>
    <xf numFmtId="0" fontId="12" fillId="12" borderId="9" xfId="0" applyFont="1" applyFill="1" applyBorder="1" applyAlignment="1">
      <alignment wrapText="1"/>
    </xf>
    <xf numFmtId="167" fontId="16" fillId="0" borderId="10" xfId="0" applyNumberFormat="1" applyFont="1" applyBorder="1" applyAlignment="1">
      <alignment horizontal="left" vertical="center"/>
    </xf>
    <xf numFmtId="0" fontId="0" fillId="0" borderId="3" xfId="0" applyBorder="1" applyAlignment="1"/>
    <xf numFmtId="167" fontId="17" fillId="11" borderId="11" xfId="0" applyNumberFormat="1" applyFont="1" applyFill="1" applyBorder="1" applyAlignment="1">
      <alignment horizontal="left" vertical="center"/>
    </xf>
    <xf numFmtId="1" fontId="0" fillId="11" borderId="12" xfId="0" applyNumberFormat="1" applyFill="1" applyBorder="1" applyAlignment="1"/>
    <xf numFmtId="1" fontId="0" fillId="11" borderId="11" xfId="0" applyNumberFormat="1" applyFill="1" applyBorder="1" applyAlignment="1"/>
    <xf numFmtId="1" fontId="0" fillId="11" borderId="13" xfId="0" applyNumberFormat="1" applyFill="1" applyBorder="1" applyAlignment="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applyFill="1"/>
    <xf numFmtId="167" fontId="16" fillId="0" borderId="13" xfId="0" applyNumberFormat="1" applyFont="1" applyBorder="1" applyAlignment="1">
      <alignment horizontal="left" vertical="center"/>
    </xf>
    <xf numFmtId="0" fontId="0" fillId="0" borderId="9" xfId="0" applyBorder="1" applyAlignment="1"/>
    <xf numFmtId="0" fontId="12" fillId="0" borderId="14" xfId="0" applyFont="1" applyBorder="1" applyAlignment="1"/>
    <xf numFmtId="167" fontId="17" fillId="13" borderId="5" xfId="0" applyNumberFormat="1" applyFont="1" applyFill="1" applyBorder="1" applyAlignment="1">
      <alignment horizontal="left" vertical="center"/>
    </xf>
    <xf numFmtId="1" fontId="0" fillId="13" borderId="0" xfId="0" applyNumberFormat="1" applyFill="1" applyBorder="1" applyAlignment="1"/>
    <xf numFmtId="1" fontId="12" fillId="13" borderId="8" xfId="0" applyNumberFormat="1" applyFont="1" applyFill="1" applyBorder="1" applyAlignment="1"/>
    <xf numFmtId="167"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xf numFmtId="0" fontId="13" fillId="0" borderId="0" xfId="0" applyFont="1"/>
    <xf numFmtId="0" fontId="0" fillId="0" borderId="0" xfId="0" applyFill="1"/>
    <xf numFmtId="0" fontId="27" fillId="10" borderId="0" xfId="6" applyFont="1" applyFill="1"/>
    <xf numFmtId="0" fontId="30" fillId="0" borderId="0" xfId="0" applyFont="1"/>
    <xf numFmtId="0" fontId="27" fillId="10" borderId="0" xfId="6" applyFont="1" applyFill="1" applyAlignment="1">
      <alignment horizontal="left"/>
    </xf>
    <xf numFmtId="0" fontId="0" fillId="0" borderId="0" xfId="0" applyAlignment="1">
      <alignment horizontal="center"/>
    </xf>
    <xf numFmtId="170" fontId="13" fillId="72" borderId="39" xfId="40" quotePrefix="1" applyNumberFormat="1" applyFont="1" applyFill="1" applyBorder="1" applyAlignment="1">
      <alignment horizontal="center" vertical="center"/>
    </xf>
    <xf numFmtId="170" fontId="64" fillId="64" borderId="39" xfId="40" applyNumberFormat="1" applyFont="1" applyFill="1" applyBorder="1" applyAlignment="1" applyProtection="1">
      <alignment horizontal="center"/>
      <protection locked="0"/>
    </xf>
    <xf numFmtId="170" fontId="64" fillId="64" borderId="39" xfId="40" applyNumberFormat="1" applyFont="1" applyFill="1" applyBorder="1" applyAlignment="1" applyProtection="1">
      <alignment horizontal="center" vertical="center"/>
      <protection locked="0"/>
    </xf>
    <xf numFmtId="170" fontId="64" fillId="14" borderId="39" xfId="40" applyNumberFormat="1" applyFont="1" applyFill="1" applyBorder="1" applyAlignment="1" applyProtection="1">
      <alignment horizontal="center" vertical="center"/>
      <protection locked="0"/>
    </xf>
    <xf numFmtId="170" fontId="64" fillId="64" borderId="39" xfId="40" applyNumberFormat="1" applyFont="1" applyFill="1" applyBorder="1" applyAlignment="1">
      <alignment horizontal="center" vertical="center"/>
    </xf>
    <xf numFmtId="170" fontId="64" fillId="63" borderId="39" xfId="40" applyNumberFormat="1" applyFont="1" applyFill="1" applyBorder="1" applyAlignment="1">
      <alignment horizontal="center" vertical="center"/>
    </xf>
    <xf numFmtId="170" fontId="64" fillId="66" borderId="39" xfId="40" applyNumberFormat="1" applyFont="1" applyFill="1" applyBorder="1" applyAlignment="1">
      <alignment horizontal="center" vertical="center"/>
    </xf>
    <xf numFmtId="170" fontId="64" fillId="68" borderId="39" xfId="40" applyNumberFormat="1" applyFont="1" applyFill="1" applyBorder="1" applyAlignment="1">
      <alignment horizontal="center" vertical="center"/>
    </xf>
    <xf numFmtId="170" fontId="64" fillId="69" borderId="39" xfId="40" applyNumberFormat="1" applyFont="1" applyFill="1" applyBorder="1" applyAlignment="1">
      <alignment horizontal="center" vertical="center"/>
    </xf>
    <xf numFmtId="170"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0" fontId="13" fillId="72" borderId="39" xfId="40" applyNumberFormat="1" applyFont="1" applyFill="1" applyBorder="1" applyAlignment="1">
      <alignment horizontal="center" vertical="center"/>
    </xf>
    <xf numFmtId="170" fontId="64" fillId="72" borderId="39" xfId="40" applyNumberFormat="1" applyFont="1" applyFill="1" applyBorder="1" applyAlignment="1" applyProtection="1">
      <alignment horizontal="center"/>
      <protection locked="0"/>
    </xf>
    <xf numFmtId="170" fontId="64" fillId="72" borderId="39" xfId="40" applyNumberFormat="1" applyFont="1" applyFill="1" applyBorder="1" applyAlignment="1" applyProtection="1">
      <alignment horizontal="center" vertical="center"/>
      <protection locked="0"/>
    </xf>
    <xf numFmtId="170" fontId="64" fillId="72" borderId="39" xfId="40" applyNumberFormat="1" applyFont="1" applyFill="1" applyBorder="1" applyAlignment="1">
      <alignment horizontal="center" vertical="center"/>
    </xf>
    <xf numFmtId="170" fontId="64" fillId="72" borderId="39" xfId="35" applyNumberFormat="1" applyFont="1" applyFill="1" applyBorder="1" applyAlignment="1">
      <alignment horizontal="center"/>
    </xf>
    <xf numFmtId="170"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12" fillId="12" borderId="39" xfId="0" applyFont="1" applyFill="1" applyBorder="1" applyAlignment="1">
      <alignment wrapText="1"/>
    </xf>
    <xf numFmtId="170" fontId="64" fillId="72" borderId="61" xfId="0" applyNumberFormat="1" applyFont="1" applyFill="1" applyBorder="1" applyAlignment="1">
      <alignment horizontal="center"/>
    </xf>
    <xf numFmtId="170" fontId="64" fillId="64" borderId="60" xfId="40" applyNumberFormat="1" applyFont="1" applyFill="1" applyBorder="1" applyAlignment="1">
      <alignment horizontal="center" vertical="center"/>
    </xf>
    <xf numFmtId="170" fontId="64" fillId="72" borderId="60" xfId="40" applyNumberFormat="1" applyFont="1" applyFill="1" applyBorder="1" applyAlignment="1">
      <alignment horizontal="center" vertical="center"/>
    </xf>
    <xf numFmtId="170"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0" fontId="64" fillId="72" borderId="42" xfId="0" applyNumberFormat="1" applyFont="1" applyFill="1" applyBorder="1" applyAlignment="1">
      <alignment horizontal="center"/>
    </xf>
    <xf numFmtId="170" fontId="64" fillId="67" borderId="42" xfId="40" applyNumberFormat="1" applyFont="1" applyFill="1" applyBorder="1" applyAlignment="1">
      <alignment horizontal="center" vertical="center"/>
    </xf>
    <xf numFmtId="170" fontId="64" fillId="72" borderId="42" xfId="40" applyNumberFormat="1" applyFont="1" applyFill="1" applyBorder="1" applyAlignment="1">
      <alignment horizontal="center" vertical="center"/>
    </xf>
    <xf numFmtId="170"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0" fontId="64" fillId="72" borderId="41" xfId="0" applyNumberFormat="1" applyFont="1" applyFill="1" applyBorder="1" applyAlignment="1">
      <alignment horizontal="center"/>
    </xf>
    <xf numFmtId="170" fontId="64" fillId="64" borderId="41" xfId="40" applyNumberFormat="1" applyFont="1" applyFill="1" applyBorder="1" applyAlignment="1">
      <alignment horizontal="center" vertical="center"/>
    </xf>
    <xf numFmtId="170" fontId="64" fillId="72" borderId="41" xfId="40" applyNumberFormat="1" applyFont="1" applyFill="1" applyBorder="1" applyAlignment="1">
      <alignment horizontal="center" vertical="center"/>
    </xf>
    <xf numFmtId="170"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applyFill="1"/>
    <xf numFmtId="0" fontId="71" fillId="0" borderId="0" xfId="0" applyFont="1" applyFill="1"/>
    <xf numFmtId="0" fontId="112" fillId="5" borderId="0" xfId="3" applyFont="1" applyAlignment="1">
      <alignment wrapText="1"/>
    </xf>
    <xf numFmtId="0" fontId="71" fillId="0" borderId="0" xfId="0" applyFont="1"/>
    <xf numFmtId="0" fontId="113" fillId="10" borderId="0" xfId="6" applyFont="1" applyFill="1"/>
    <xf numFmtId="168" fontId="114" fillId="0" borderId="0" xfId="0" applyNumberFormat="1" applyFont="1"/>
    <xf numFmtId="168" fontId="71" fillId="0" borderId="0" xfId="0" applyNumberFormat="1" applyFont="1"/>
    <xf numFmtId="168" fontId="106" fillId="2" borderId="1" xfId="0" applyNumberFormat="1" applyFont="1" applyFill="1" applyBorder="1" applyAlignment="1">
      <alignment horizontal="left"/>
    </xf>
    <xf numFmtId="168" fontId="106" fillId="2" borderId="3" xfId="0" applyNumberFormat="1" applyFont="1" applyFill="1" applyBorder="1" applyAlignment="1">
      <alignment horizontal="left"/>
    </xf>
    <xf numFmtId="168" fontId="70" fillId="3" borderId="2" xfId="1" applyNumberFormat="1" applyFont="1" applyBorder="1" applyAlignment="1">
      <alignment horizontal="left" wrapText="1"/>
    </xf>
    <xf numFmtId="168" fontId="71" fillId="0" borderId="0" xfId="0" applyNumberFormat="1" applyFont="1" applyFill="1"/>
    <xf numFmtId="0" fontId="114" fillId="0" borderId="0" xfId="12"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8" fontId="70" fillId="3" borderId="2" xfId="1" applyNumberFormat="1" applyFont="1" applyBorder="1" applyAlignment="1">
      <alignment horizontal="center" wrapText="1"/>
    </xf>
    <xf numFmtId="1" fontId="71" fillId="14" borderId="0" xfId="0" applyNumberFormat="1" applyFont="1" applyFill="1"/>
    <xf numFmtId="168" fontId="71" fillId="0" borderId="0" xfId="0" applyNumberFormat="1" applyFont="1" applyFill="1" applyAlignment="1">
      <alignment wrapText="1"/>
    </xf>
    <xf numFmtId="1" fontId="71" fillId="0" borderId="0" xfId="0" applyNumberFormat="1" applyFont="1" applyFill="1"/>
    <xf numFmtId="0" fontId="71" fillId="14" borderId="0" xfId="0" applyFont="1" applyFill="1"/>
    <xf numFmtId="2" fontId="71" fillId="0" borderId="0" xfId="0" applyNumberFormat="1" applyFont="1" applyFill="1"/>
    <xf numFmtId="0" fontId="71" fillId="0" borderId="0" xfId="10" applyFont="1"/>
    <xf numFmtId="0" fontId="71" fillId="0" borderId="0" xfId="0" applyFont="1" applyFill="1" applyAlignment="1">
      <alignment wrapText="1"/>
    </xf>
    <xf numFmtId="0" fontId="71" fillId="0" borderId="0" xfId="10" applyFont="1" applyFill="1" applyBorder="1"/>
    <xf numFmtId="0" fontId="71" fillId="0" borderId="0" xfId="0" applyFont="1" applyAlignment="1">
      <alignment horizontal="center" vertical="center"/>
    </xf>
    <xf numFmtId="0" fontId="112" fillId="5" borderId="0" xfId="3" applyFont="1" applyAlignment="1">
      <alignment horizontal="center" vertical="center" wrapText="1"/>
    </xf>
    <xf numFmtId="0" fontId="113" fillId="10" borderId="0" xfId="6" applyFont="1" applyFill="1" applyAlignment="1">
      <alignment horizontal="center" vertical="center"/>
    </xf>
    <xf numFmtId="168" fontId="114" fillId="0" borderId="0" xfId="0" applyNumberFormat="1" applyFont="1" applyAlignment="1">
      <alignment horizontal="center" vertical="center"/>
    </xf>
    <xf numFmtId="168" fontId="71" fillId="0" borderId="0" xfId="0" applyNumberFormat="1" applyFont="1" applyAlignment="1">
      <alignment horizontal="center" vertical="center"/>
    </xf>
    <xf numFmtId="168" fontId="106" fillId="2" borderId="1" xfId="0" applyNumberFormat="1" applyFont="1" applyFill="1" applyBorder="1" applyAlignment="1">
      <alignment horizontal="center" vertical="center"/>
    </xf>
    <xf numFmtId="168" fontId="106" fillId="2" borderId="3" xfId="0" applyNumberFormat="1" applyFont="1" applyFill="1" applyBorder="1" applyAlignment="1">
      <alignment horizontal="center" vertical="center"/>
    </xf>
    <xf numFmtId="168" fontId="70" fillId="3" borderId="2" xfId="1" applyNumberFormat="1" applyFont="1" applyBorder="1" applyAlignment="1">
      <alignment horizontal="center" vertical="center" wrapText="1"/>
    </xf>
    <xf numFmtId="0" fontId="71" fillId="0" borderId="0" xfId="0" applyFont="1" applyFill="1" applyAlignment="1">
      <alignment horizontal="center" vertical="center"/>
    </xf>
    <xf numFmtId="168" fontId="71" fillId="0" borderId="0" xfId="0" applyNumberFormat="1" applyFont="1" applyFill="1" applyAlignment="1">
      <alignment horizontal="center" vertical="center"/>
    </xf>
    <xf numFmtId="0" fontId="114" fillId="0" borderId="0" xfId="12" applyFont="1" applyFill="1" applyAlignment="1">
      <alignment horizontal="center" vertical="center"/>
    </xf>
    <xf numFmtId="0" fontId="106" fillId="2" borderId="1" xfId="0" applyFont="1" applyFill="1" applyBorder="1" applyAlignment="1">
      <alignment horizontal="center" vertical="center"/>
    </xf>
    <xf numFmtId="0" fontId="106" fillId="2" borderId="3" xfId="0" applyFont="1" applyFill="1" applyBorder="1" applyAlignment="1">
      <alignment horizontal="center" vertical="center"/>
    </xf>
    <xf numFmtId="0" fontId="106"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3" fillId="0" borderId="0" xfId="6" applyFont="1" applyFill="1"/>
    <xf numFmtId="0" fontId="113" fillId="11" borderId="0" xfId="6" applyFont="1" applyFill="1"/>
    <xf numFmtId="0" fontId="113" fillId="11" borderId="0" xfId="0" applyFont="1" applyFill="1"/>
    <xf numFmtId="0" fontId="112" fillId="5" borderId="0" xfId="3" applyFont="1"/>
    <xf numFmtId="0" fontId="113" fillId="10" borderId="0" xfId="6" applyFont="1" applyFill="1" applyAlignment="1">
      <alignment wrapText="1"/>
    </xf>
    <xf numFmtId="0" fontId="106" fillId="0" borderId="0" xfId="3" applyFont="1" applyFill="1" applyAlignment="1">
      <alignment wrapText="1"/>
    </xf>
    <xf numFmtId="0" fontId="112" fillId="0" borderId="0" xfId="3" applyFont="1" applyFill="1"/>
    <xf numFmtId="0" fontId="112" fillId="0" borderId="0" xfId="3" applyFont="1" applyFill="1" applyAlignment="1">
      <alignment wrapText="1"/>
    </xf>
    <xf numFmtId="0" fontId="106" fillId="0" borderId="0" xfId="6" applyFont="1" applyFill="1"/>
    <xf numFmtId="0" fontId="114" fillId="0" borderId="0" xfId="0" applyFont="1"/>
    <xf numFmtId="0" fontId="115" fillId="0" borderId="0" xfId="6" applyFont="1" applyFill="1" applyBorder="1" applyAlignment="1">
      <alignment horizontal="right"/>
    </xf>
    <xf numFmtId="0" fontId="106" fillId="2" borderId="1" xfId="12" applyFont="1" applyFill="1" applyBorder="1" applyAlignment="1">
      <alignment horizontal="left" vertical="center"/>
    </xf>
    <xf numFmtId="0" fontId="106" fillId="2" borderId="1" xfId="12" applyFont="1" applyFill="1" applyBorder="1" applyAlignment="1">
      <alignment horizontal="center" vertical="center" wrapText="1"/>
    </xf>
    <xf numFmtId="0" fontId="106" fillId="0" borderId="0" xfId="12" applyFont="1" applyFill="1" applyBorder="1" applyAlignment="1">
      <alignment horizontal="center" vertical="center" wrapText="1"/>
    </xf>
    <xf numFmtId="0" fontId="106" fillId="0" borderId="0" xfId="12" applyFont="1" applyFill="1" applyBorder="1" applyAlignment="1">
      <alignment horizontal="right" vertical="center" wrapText="1"/>
    </xf>
    <xf numFmtId="0" fontId="70" fillId="3" borderId="1" xfId="1" applyFont="1" applyBorder="1" applyAlignment="1">
      <alignment horizontal="left" wrapText="1"/>
    </xf>
    <xf numFmtId="0" fontId="70" fillId="0" borderId="0" xfId="1" applyFont="1" applyFill="1" applyBorder="1" applyAlignment="1">
      <alignment horizontal="left" wrapText="1"/>
    </xf>
    <xf numFmtId="0" fontId="70" fillId="0" borderId="0" xfId="1" applyFont="1" applyFill="1" applyBorder="1" applyAlignment="1">
      <alignment horizontal="center" wrapText="1"/>
    </xf>
    <xf numFmtId="9" fontId="71" fillId="14" borderId="0" xfId="18" applyFont="1" applyFill="1"/>
    <xf numFmtId="2" fontId="71" fillId="14" borderId="0" xfId="0" applyNumberFormat="1" applyFont="1" applyFill="1"/>
    <xf numFmtId="2" fontId="71" fillId="0" borderId="0" xfId="10" applyNumberFormat="1" applyFont="1" applyFill="1" applyBorder="1"/>
    <xf numFmtId="9" fontId="71" fillId="0" borderId="0" xfId="10" applyNumberFormat="1" applyFont="1"/>
    <xf numFmtId="0" fontId="114" fillId="0" borderId="0" xfId="10" applyFont="1"/>
    <xf numFmtId="0" fontId="71" fillId="2" borderId="2" xfId="0" applyFont="1" applyFill="1" applyBorder="1"/>
    <xf numFmtId="0" fontId="71" fillId="16" borderId="2" xfId="0" applyFont="1" applyFill="1" applyBorder="1"/>
    <xf numFmtId="0" fontId="71" fillId="0" borderId="0" xfId="0" applyFont="1" applyFill="1" applyBorder="1" applyAlignment="1">
      <alignment horizontal="left" vertical="center" wrapText="1"/>
    </xf>
    <xf numFmtId="1" fontId="71" fillId="0" borderId="0" xfId="8" applyNumberFormat="1" applyFont="1" applyFill="1" applyBorder="1" applyAlignment="1">
      <alignment horizontal="center"/>
    </xf>
    <xf numFmtId="0" fontId="113" fillId="10" borderId="62" xfId="6" applyFont="1" applyFill="1" applyBorder="1"/>
    <xf numFmtId="2" fontId="71" fillId="0" borderId="0" xfId="0" applyNumberFormat="1" applyFont="1"/>
    <xf numFmtId="0" fontId="107" fillId="121" borderId="0" xfId="7584" applyNumberFormat="1" applyFont="1" applyFill="1" applyBorder="1" applyAlignment="1">
      <alignment horizontal="right" wrapText="1" indent="1"/>
    </xf>
    <xf numFmtId="0" fontId="29" fillId="0" borderId="0" xfId="7583" applyFont="1"/>
    <xf numFmtId="0" fontId="68" fillId="0" borderId="0" xfId="0" applyFont="1"/>
    <xf numFmtId="182" fontId="73" fillId="121" borderId="0" xfId="7583" applyNumberFormat="1" applyFont="1" applyFill="1" applyBorder="1" applyAlignment="1"/>
    <xf numFmtId="165" fontId="107" fillId="121" borderId="0" xfId="7583" applyNumberFormat="1" applyFont="1" applyFill="1" applyBorder="1" applyAlignment="1">
      <alignment horizontal="left" vertical="center" wrapText="1"/>
    </xf>
    <xf numFmtId="181" fontId="117" fillId="121" borderId="0" xfId="7583" applyNumberFormat="1" applyFont="1" applyFill="1" applyBorder="1" applyAlignment="1">
      <alignment horizontal="center" wrapText="1"/>
    </xf>
    <xf numFmtId="165" fontId="73" fillId="121" borderId="0" xfId="7583" applyNumberFormat="1" applyFont="1" applyFill="1" applyBorder="1" applyAlignment="1">
      <alignment horizontal="left"/>
    </xf>
    <xf numFmtId="1" fontId="74" fillId="121" borderId="0" xfId="7583" applyNumberFormat="1" applyFont="1" applyFill="1" applyBorder="1" applyAlignment="1">
      <alignment horizontal="left"/>
    </xf>
    <xf numFmtId="1" fontId="73" fillId="121" borderId="0" xfId="7583" applyNumberFormat="1" applyFont="1" applyFill="1" applyBorder="1" applyAlignment="1">
      <alignment horizontal="left" vertical="center"/>
    </xf>
    <xf numFmtId="165" fontId="74" fillId="121" borderId="0" xfId="7583" applyNumberFormat="1" applyFont="1" applyFill="1" applyBorder="1"/>
    <xf numFmtId="181" fontId="107" fillId="121" borderId="0" xfId="7583" applyNumberFormat="1" applyFont="1" applyFill="1" applyBorder="1" applyAlignment="1">
      <alignment horizontal="left" vertical="center" wrapText="1"/>
    </xf>
    <xf numFmtId="1" fontId="107" fillId="121" borderId="0" xfId="7583" applyNumberFormat="1" applyFont="1" applyFill="1" applyBorder="1" applyAlignment="1">
      <alignment horizontal="center" wrapText="1"/>
    </xf>
    <xf numFmtId="165" fontId="107" fillId="121" borderId="0" xfId="7583" applyNumberFormat="1" applyFont="1" applyFill="1" applyBorder="1" applyAlignment="1">
      <alignment horizontal="right"/>
    </xf>
    <xf numFmtId="181" fontId="107" fillId="121" borderId="0" xfId="7583" applyNumberFormat="1" applyFont="1" applyFill="1" applyBorder="1" applyAlignment="1">
      <alignment horizontal="left" vertical="center" wrapText="1" indent="1"/>
    </xf>
    <xf numFmtId="182" fontId="107" fillId="121" borderId="0" xfId="7583" applyNumberFormat="1" applyFont="1" applyFill="1" applyBorder="1" applyAlignment="1">
      <alignment horizontal="right"/>
    </xf>
    <xf numFmtId="181" fontId="74" fillId="121" borderId="0" xfId="7583" applyNumberFormat="1" applyFont="1" applyFill="1" applyAlignment="1">
      <alignment horizontal="left" indent="2"/>
    </xf>
    <xf numFmtId="165" fontId="74" fillId="121" borderId="0" xfId="7583" applyNumberFormat="1" applyFont="1" applyFill="1" applyAlignment="1"/>
    <xf numFmtId="165" fontId="74" fillId="121" borderId="0" xfId="7583" applyNumberFormat="1" applyFont="1" applyFill="1" applyBorder="1" applyAlignment="1"/>
    <xf numFmtId="182" fontId="74" fillId="121" borderId="0" xfId="7583" applyNumberFormat="1" applyFont="1" applyFill="1" applyBorder="1" applyAlignment="1"/>
    <xf numFmtId="181" fontId="74" fillId="121" borderId="0" xfId="7583" applyNumberFormat="1" applyFont="1" applyFill="1"/>
    <xf numFmtId="165" fontId="117" fillId="121" borderId="0" xfId="7583" applyNumberFormat="1" applyFont="1" applyFill="1" applyBorder="1" applyAlignment="1">
      <alignment horizontal="left" vertical="center" wrapText="1"/>
    </xf>
    <xf numFmtId="181" fontId="117" fillId="121" borderId="0" xfId="7583" applyNumberFormat="1" applyFont="1" applyFill="1" applyBorder="1" applyAlignment="1">
      <alignment horizontal="left" vertical="center" wrapText="1"/>
    </xf>
    <xf numFmtId="181" fontId="73" fillId="65" borderId="0" xfId="7583" applyNumberFormat="1" applyFont="1" applyFill="1" applyAlignment="1">
      <alignment horizontal="left" indent="1"/>
    </xf>
    <xf numFmtId="165" fontId="74" fillId="65" borderId="0" xfId="7583" applyNumberFormat="1" applyFont="1" applyFill="1" applyAlignment="1"/>
    <xf numFmtId="182" fontId="74" fillId="65" borderId="0" xfId="7583" applyNumberFormat="1" applyFont="1" applyFill="1" applyBorder="1" applyAlignment="1"/>
    <xf numFmtId="181" fontId="74" fillId="65" borderId="0" xfId="7583" applyNumberFormat="1" applyFont="1" applyFill="1" applyAlignment="1">
      <alignment horizontal="left" indent="2"/>
    </xf>
    <xf numFmtId="181" fontId="118" fillId="121" borderId="0" xfId="7583" applyNumberFormat="1" applyFont="1" applyFill="1"/>
    <xf numFmtId="165" fontId="118" fillId="121" borderId="0" xfId="7583" applyNumberFormat="1" applyFont="1" applyFill="1" applyAlignment="1"/>
    <xf numFmtId="181" fontId="73" fillId="121" borderId="0" xfId="7583" applyNumberFormat="1" applyFont="1" applyFill="1" applyAlignment="1">
      <alignment horizontal="left" indent="1"/>
    </xf>
    <xf numFmtId="165" fontId="74" fillId="121" borderId="0" xfId="7583" applyNumberFormat="1" applyFont="1" applyFill="1"/>
    <xf numFmtId="165" fontId="118" fillId="121" borderId="0" xfId="7583" applyNumberFormat="1" applyFont="1" applyFill="1"/>
    <xf numFmtId="165" fontId="118" fillId="121" borderId="0" xfId="7583" applyNumberFormat="1" applyFont="1" applyFill="1" applyAlignment="1">
      <alignment horizontal="left" indent="1"/>
    </xf>
    <xf numFmtId="165" fontId="119" fillId="121" borderId="0" xfId="7583" applyNumberFormat="1" applyFont="1" applyFill="1" applyAlignment="1">
      <alignment horizontal="left"/>
    </xf>
    <xf numFmtId="165" fontId="119" fillId="121" borderId="0" xfId="7583" applyNumberFormat="1" applyFont="1" applyFill="1" applyAlignment="1">
      <alignment horizontal="left" indent="1"/>
    </xf>
    <xf numFmtId="181" fontId="120" fillId="121" borderId="0" xfId="7586" applyNumberFormat="1" applyFont="1" applyFill="1"/>
    <xf numFmtId="0" fontId="29" fillId="73" borderId="65" xfId="7587" applyFont="1" applyFill="1" applyBorder="1"/>
    <xf numFmtId="0" fontId="29" fillId="73" borderId="68" xfId="7587" applyFont="1" applyFill="1" applyBorder="1"/>
    <xf numFmtId="0" fontId="29" fillId="73" borderId="69" xfId="7587" applyFont="1" applyFill="1" applyBorder="1"/>
    <xf numFmtId="0" fontId="74" fillId="73" borderId="63" xfId="7587" applyFont="1" applyFill="1" applyBorder="1"/>
    <xf numFmtId="2" fontId="29" fillId="73" borderId="0" xfId="7587" applyNumberFormat="1" applyFont="1" applyFill="1" applyBorder="1"/>
    <xf numFmtId="2" fontId="29" fillId="73" borderId="66" xfId="7587" applyNumberFormat="1" applyFont="1" applyFill="1" applyBorder="1"/>
    <xf numFmtId="0" fontId="74" fillId="73" borderId="70" xfId="7587" applyFont="1" applyFill="1" applyBorder="1"/>
    <xf numFmtId="2" fontId="29" fillId="73" borderId="38" xfId="7587" applyNumberFormat="1" applyFont="1" applyFill="1" applyBorder="1"/>
    <xf numFmtId="2" fontId="29" fillId="73" borderId="67" xfId="7587" applyNumberFormat="1" applyFont="1" applyFill="1" applyBorder="1"/>
    <xf numFmtId="181" fontId="29" fillId="73" borderId="68" xfId="7587" applyNumberFormat="1" applyFont="1" applyFill="1" applyBorder="1"/>
    <xf numFmtId="181" fontId="29" fillId="73" borderId="69" xfId="7587" applyNumberFormat="1" applyFont="1" applyFill="1" applyBorder="1"/>
    <xf numFmtId="0" fontId="29" fillId="73" borderId="63" xfId="7587" applyFont="1" applyFill="1" applyBorder="1"/>
    <xf numFmtId="0" fontId="29" fillId="73" borderId="0" xfId="7587" applyFont="1" applyFill="1" applyBorder="1" applyAlignment="1">
      <alignment horizontal="left" vertical="top"/>
    </xf>
    <xf numFmtId="0" fontId="29" fillId="73" borderId="66" xfId="7587" applyFont="1" applyFill="1" applyBorder="1" applyAlignment="1">
      <alignment horizontal="left" vertical="top"/>
    </xf>
    <xf numFmtId="184" fontId="74" fillId="73" borderId="0" xfId="7587" applyNumberFormat="1" applyFont="1" applyFill="1" applyBorder="1"/>
    <xf numFmtId="184" fontId="74" fillId="73" borderId="66" xfId="7584" applyNumberFormat="1" applyFont="1" applyFill="1" applyBorder="1"/>
    <xf numFmtId="184" fontId="74" fillId="73" borderId="38" xfId="7587" applyNumberFormat="1" applyFont="1" applyFill="1" applyBorder="1"/>
    <xf numFmtId="184" fontId="74" fillId="73" borderId="67" xfId="7584" applyNumberFormat="1" applyFont="1" applyFill="1" applyBorder="1"/>
    <xf numFmtId="0" fontId="29" fillId="73" borderId="68" xfId="7587" applyFont="1" applyFill="1" applyBorder="1" applyAlignment="1">
      <alignment horizontal="left" vertical="top"/>
    </xf>
    <xf numFmtId="0" fontId="29" fillId="73" borderId="69" xfId="7587" applyFont="1" applyFill="1" applyBorder="1" applyAlignment="1">
      <alignment horizontal="left" vertical="top"/>
    </xf>
    <xf numFmtId="0" fontId="75" fillId="0" borderId="0" xfId="7587"/>
    <xf numFmtId="0" fontId="12" fillId="64" borderId="0" xfId="12" applyFont="1" applyFill="1"/>
    <xf numFmtId="0" fontId="13" fillId="64" borderId="13" xfId="12" applyFont="1" applyFill="1" applyBorder="1" applyAlignment="1">
      <alignment horizontal="center" vertical="center" wrapText="1"/>
    </xf>
    <xf numFmtId="0" fontId="13" fillId="64" borderId="14" xfId="12" applyFont="1" applyFill="1" applyBorder="1" applyAlignment="1">
      <alignment horizontal="center" vertical="center" wrapText="1"/>
    </xf>
    <xf numFmtId="0" fontId="13" fillId="64" borderId="13" xfId="12" applyFont="1" applyFill="1" applyBorder="1"/>
    <xf numFmtId="9" fontId="75" fillId="64" borderId="7" xfId="18" applyFont="1" applyFill="1" applyBorder="1" applyAlignment="1"/>
    <xf numFmtId="183" fontId="13" fillId="64" borderId="10" xfId="12" applyNumberFormat="1" applyFill="1" applyBorder="1" applyAlignment="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3" fontId="12" fillId="64" borderId="10" xfId="12" applyNumberFormat="1" applyFont="1" applyFill="1" applyBorder="1" applyAlignment="1"/>
    <xf numFmtId="0" fontId="13" fillId="64" borderId="11" xfId="12" applyFont="1" applyFill="1" applyBorder="1"/>
    <xf numFmtId="9" fontId="75" fillId="64" borderId="8" xfId="18" applyFont="1" applyFill="1" applyBorder="1" applyAlignment="1"/>
    <xf numFmtId="183" fontId="13" fillId="64" borderId="11" xfId="12" applyNumberFormat="1" applyFill="1" applyBorder="1" applyAlignment="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5" fontId="13" fillId="64" borderId="10" xfId="12" applyNumberFormat="1" applyFill="1" applyBorder="1"/>
    <xf numFmtId="185" fontId="13" fillId="64" borderId="10" xfId="12" applyNumberFormat="1" applyFill="1" applyBorder="1" applyAlignment="1"/>
    <xf numFmtId="185" fontId="13" fillId="64" borderId="3" xfId="12" applyNumberFormat="1" applyFill="1" applyBorder="1" applyAlignment="1"/>
    <xf numFmtId="185" fontId="13" fillId="64" borderId="13" xfId="12" applyNumberFormat="1" applyFill="1" applyBorder="1" applyAlignment="1"/>
    <xf numFmtId="185" fontId="12" fillId="64" borderId="10" xfId="12" applyNumberFormat="1" applyFont="1" applyFill="1" applyBorder="1"/>
    <xf numFmtId="185" fontId="12" fillId="64" borderId="10" xfId="12" applyNumberFormat="1" applyFont="1" applyFill="1" applyBorder="1" applyAlignment="1"/>
    <xf numFmtId="185" fontId="12" fillId="64" borderId="3" xfId="12" applyNumberFormat="1" applyFont="1" applyFill="1" applyBorder="1" applyAlignment="1"/>
    <xf numFmtId="185" fontId="13" fillId="64" borderId="11" xfId="12" applyNumberFormat="1" applyFill="1" applyBorder="1"/>
    <xf numFmtId="185" fontId="13" fillId="64" borderId="11" xfId="12" applyNumberFormat="1" applyFill="1" applyBorder="1" applyAlignment="1"/>
    <xf numFmtId="185" fontId="13" fillId="64" borderId="0" xfId="12" applyNumberFormat="1" applyFill="1" applyBorder="1" applyAlignment="1"/>
    <xf numFmtId="185" fontId="12" fillId="64" borderId="1" xfId="12" applyNumberFormat="1" applyFont="1" applyFill="1" applyBorder="1" applyAlignment="1"/>
    <xf numFmtId="185" fontId="12" fillId="64" borderId="13" xfId="12" applyNumberFormat="1" applyFont="1" applyFill="1" applyBorder="1"/>
    <xf numFmtId="185" fontId="12" fillId="64" borderId="13" xfId="12" applyNumberFormat="1" applyFont="1" applyFill="1" applyBorder="1" applyAlignment="1"/>
    <xf numFmtId="185" fontId="12" fillId="64" borderId="9" xfId="12" applyNumberFormat="1" applyFont="1" applyFill="1" applyBorder="1" applyAlignment="1"/>
    <xf numFmtId="2" fontId="71" fillId="14" borderId="0" xfId="10" applyNumberFormat="1" applyFont="1" applyFill="1"/>
    <xf numFmtId="0" fontId="71" fillId="14" borderId="0" xfId="10" applyFont="1" applyFill="1"/>
    <xf numFmtId="2" fontId="71" fillId="14" borderId="0" xfId="10" applyNumberFormat="1" applyFont="1" applyFill="1" applyBorder="1"/>
    <xf numFmtId="0" fontId="71" fillId="14" borderId="0" xfId="10" applyFont="1" applyFill="1" applyBorder="1"/>
    <xf numFmtId="0" fontId="71" fillId="14" borderId="0" xfId="9" applyFont="1" applyFill="1"/>
    <xf numFmtId="0" fontId="71" fillId="14" borderId="0" xfId="0" applyFont="1" applyFill="1" applyBorder="1"/>
    <xf numFmtId="186" fontId="71" fillId="14" borderId="0" xfId="0" applyNumberFormat="1" applyFont="1" applyFill="1"/>
    <xf numFmtId="186" fontId="71" fillId="0" borderId="0" xfId="0" applyNumberFormat="1" applyFont="1"/>
    <xf numFmtId="2" fontId="72" fillId="14" borderId="0" xfId="0" applyNumberFormat="1" applyFont="1" applyFill="1" applyBorder="1"/>
    <xf numFmtId="0" fontId="121" fillId="0" borderId="0" xfId="0" applyFont="1"/>
    <xf numFmtId="165" fontId="122" fillId="121" borderId="0" xfId="7587" applyNumberFormat="1" applyFont="1" applyFill="1" applyBorder="1" applyAlignment="1">
      <alignment horizontal="left"/>
    </xf>
    <xf numFmtId="165" fontId="123" fillId="121" borderId="0" xfId="7587" applyNumberFormat="1" applyFont="1" applyFill="1" applyBorder="1"/>
    <xf numFmtId="0" fontId="123" fillId="0" borderId="0" xfId="7587" applyFont="1"/>
    <xf numFmtId="165" fontId="124" fillId="121" borderId="0" xfId="7587" applyNumberFormat="1" applyFont="1" applyFill="1" applyBorder="1" applyAlignment="1">
      <alignment horizontal="left" vertical="center" wrapText="1"/>
    </xf>
    <xf numFmtId="0" fontId="124" fillId="121" borderId="0" xfId="7584" applyNumberFormat="1" applyFont="1" applyFill="1" applyBorder="1" applyAlignment="1">
      <alignment horizontal="right" wrapText="1" indent="1"/>
    </xf>
    <xf numFmtId="165" fontId="124" fillId="121" borderId="0" xfId="7587" applyNumberFormat="1" applyFont="1" applyFill="1" applyBorder="1" applyAlignment="1">
      <alignment horizontal="right"/>
    </xf>
    <xf numFmtId="49" fontId="124" fillId="121" borderId="0" xfId="7587" applyNumberFormat="1" applyFont="1" applyFill="1" applyBorder="1" applyAlignment="1">
      <alignment horizontal="left" vertical="center" wrapText="1"/>
    </xf>
    <xf numFmtId="165" fontId="121" fillId="121" borderId="0" xfId="7587" applyNumberFormat="1" applyFont="1" applyFill="1" applyBorder="1" applyAlignment="1">
      <alignment horizontal="left" vertical="center" wrapText="1" indent="1"/>
    </xf>
    <xf numFmtId="165" fontId="121" fillId="121" borderId="0" xfId="7587" applyNumberFormat="1" applyFont="1" applyFill="1" applyBorder="1" applyAlignment="1">
      <alignment horizontal="right"/>
    </xf>
    <xf numFmtId="165" fontId="121" fillId="0" borderId="0" xfId="7587" applyNumberFormat="1" applyFont="1" applyFill="1" applyBorder="1" applyAlignment="1">
      <alignment horizontal="right"/>
    </xf>
    <xf numFmtId="165" fontId="123" fillId="121" borderId="0" xfId="7587" applyNumberFormat="1" applyFont="1" applyFill="1"/>
    <xf numFmtId="165" fontId="123" fillId="121" borderId="0" xfId="7587" applyNumberFormat="1" applyFont="1" applyFill="1" applyBorder="1" applyAlignment="1"/>
    <xf numFmtId="165" fontId="122" fillId="121" borderId="0" xfId="7587" applyNumberFormat="1" applyFont="1" applyFill="1"/>
    <xf numFmtId="165" fontId="122" fillId="121" borderId="0" xfId="7587" applyNumberFormat="1" applyFont="1" applyFill="1" applyBorder="1" applyAlignment="1"/>
    <xf numFmtId="165" fontId="123" fillId="121" borderId="0" xfId="7587" applyNumberFormat="1" applyFont="1" applyFill="1" applyAlignment="1">
      <alignment horizontal="left" indent="1"/>
    </xf>
    <xf numFmtId="165" fontId="122" fillId="121" borderId="0" xfId="7587" applyNumberFormat="1" applyFont="1" applyFill="1" applyAlignment="1">
      <alignment horizontal="left" indent="1"/>
    </xf>
    <xf numFmtId="165" fontId="123" fillId="121" borderId="0" xfId="7587" applyNumberFormat="1" applyFont="1" applyFill="1" applyAlignment="1">
      <alignment horizontal="left" indent="2"/>
    </xf>
    <xf numFmtId="49" fontId="123" fillId="121" borderId="0" xfId="7587" applyNumberFormat="1" applyFont="1" applyFill="1"/>
    <xf numFmtId="165" fontId="123" fillId="121" borderId="0" xfId="7587" applyNumberFormat="1" applyFont="1" applyFill="1" applyAlignment="1"/>
    <xf numFmtId="165" fontId="123" fillId="121" borderId="0" xfId="7587" applyNumberFormat="1" applyFont="1" applyFill="1" applyAlignment="1">
      <alignment horizontal="left"/>
    </xf>
    <xf numFmtId="181" fontId="123" fillId="121" borderId="0" xfId="7587" applyNumberFormat="1" applyFont="1" applyFill="1" applyAlignment="1"/>
    <xf numFmtId="165" fontId="122" fillId="121" borderId="0" xfId="7587" applyNumberFormat="1" applyFont="1" applyFill="1" applyAlignment="1"/>
    <xf numFmtId="2" fontId="72" fillId="14" borderId="0" xfId="0" applyNumberFormat="1" applyFont="1" applyFill="1"/>
    <xf numFmtId="0" fontId="121" fillId="0" borderId="63" xfId="7590" applyFont="1" applyFill="1" applyBorder="1" applyAlignment="1">
      <alignment horizontal="left" indent="1"/>
    </xf>
    <xf numFmtId="0" fontId="122" fillId="0" borderId="0" xfId="7587" applyFont="1" applyFill="1" applyBorder="1" applyAlignment="1">
      <alignment horizontal="left"/>
    </xf>
    <xf numFmtId="0" fontId="123" fillId="0" borderId="0" xfId="7587" applyFont="1" applyFill="1" applyBorder="1"/>
    <xf numFmtId="0" fontId="128" fillId="0" borderId="0" xfId="7587" applyFont="1" applyFill="1" applyBorder="1" applyAlignment="1">
      <alignment horizontal="left"/>
    </xf>
    <xf numFmtId="0" fontId="124" fillId="0" borderId="0" xfId="7587" applyFont="1" applyFill="1" applyBorder="1" applyAlignment="1">
      <alignment horizontal="left" vertical="center" wrapText="1"/>
    </xf>
    <xf numFmtId="1" fontId="124" fillId="0" borderId="0" xfId="7587" applyNumberFormat="1" applyFont="1" applyFill="1" applyBorder="1" applyAlignment="1">
      <alignment horizontal="center"/>
    </xf>
    <xf numFmtId="1" fontId="124" fillId="0" borderId="0" xfId="7587" applyNumberFormat="1" applyFont="1" applyFill="1" applyBorder="1" applyAlignment="1">
      <alignment horizontal="right"/>
    </xf>
    <xf numFmtId="0" fontId="124" fillId="0" borderId="0" xfId="7587" applyFont="1" applyFill="1" applyBorder="1" applyAlignment="1">
      <alignment horizontal="left" vertical="center" wrapText="1" indent="1"/>
    </xf>
    <xf numFmtId="166" fontId="124" fillId="0" borderId="0" xfId="7587" applyNumberFormat="1" applyFont="1" applyFill="1" applyBorder="1" applyAlignment="1">
      <alignment horizontal="left" vertical="center" wrapText="1"/>
    </xf>
    <xf numFmtId="0" fontId="121" fillId="0" borderId="0" xfId="7587" applyFont="1" applyFill="1" applyAlignment="1">
      <alignment horizontal="left" indent="3"/>
    </xf>
    <xf numFmtId="166" fontId="121" fillId="0" borderId="0" xfId="7591" applyFont="1" applyFill="1" applyBorder="1"/>
    <xf numFmtId="187" fontId="121" fillId="0" borderId="0" xfId="7591" applyNumberFormat="1" applyFont="1" applyFill="1"/>
    <xf numFmtId="166" fontId="121" fillId="0" borderId="0" xfId="7591" applyFont="1" applyFill="1"/>
    <xf numFmtId="0" fontId="121" fillId="0" borderId="0" xfId="7587" applyFont="1" applyFill="1" applyAlignment="1">
      <alignment horizontal="left" indent="2"/>
    </xf>
    <xf numFmtId="0" fontId="121" fillId="0" borderId="0" xfId="7587" applyFont="1" applyFill="1" applyAlignment="1">
      <alignment horizontal="left" indent="4"/>
    </xf>
    <xf numFmtId="0" fontId="121" fillId="0" borderId="0" xfId="7587" applyFont="1" applyFill="1"/>
    <xf numFmtId="166" fontId="129" fillId="0" borderId="0" xfId="7591" applyFont="1" applyFill="1" applyBorder="1" applyAlignment="1">
      <alignment horizontal="left" vertical="center" wrapText="1"/>
    </xf>
    <xf numFmtId="166" fontId="124" fillId="0" borderId="0" xfId="7591" applyFont="1" applyFill="1"/>
    <xf numFmtId="0" fontId="129" fillId="0" borderId="0" xfId="7587" applyFont="1" applyFill="1" applyBorder="1" applyAlignment="1">
      <alignment horizontal="left" vertical="center" wrapText="1"/>
    </xf>
    <xf numFmtId="166" fontId="129" fillId="0" borderId="0" xfId="7587" applyNumberFormat="1" applyFont="1" applyFill="1" applyBorder="1" applyAlignment="1">
      <alignment horizontal="left" vertical="center" wrapText="1"/>
    </xf>
    <xf numFmtId="166" fontId="124" fillId="0" borderId="0" xfId="7591" applyFont="1" applyFill="1" applyBorder="1" applyAlignment="1">
      <alignment horizontal="left" vertical="center" wrapText="1"/>
    </xf>
    <xf numFmtId="0" fontId="124" fillId="0" borderId="0" xfId="7587" applyFont="1" applyFill="1" applyAlignment="1">
      <alignment horizontal="left" indent="1"/>
    </xf>
    <xf numFmtId="0" fontId="121" fillId="0" borderId="0" xfId="7587" applyFont="1" applyFill="1" applyBorder="1" applyAlignment="1">
      <alignment horizontal="left" indent="1"/>
    </xf>
    <xf numFmtId="0" fontId="121" fillId="0" borderId="0" xfId="7587" applyFont="1" applyFill="1" applyBorder="1" applyAlignment="1">
      <alignment horizontal="left"/>
    </xf>
    <xf numFmtId="0" fontId="121" fillId="0" borderId="0" xfId="7587" applyFont="1" applyFill="1" applyBorder="1"/>
    <xf numFmtId="166" fontId="121" fillId="0" borderId="0" xfId="7591" applyFont="1" applyFill="1" applyBorder="1" applyAlignment="1">
      <alignment horizontal="left" vertical="center" wrapText="1"/>
    </xf>
    <xf numFmtId="0" fontId="123" fillId="0" borderId="0" xfId="7587" applyFont="1" applyFill="1"/>
    <xf numFmtId="166" fontId="123" fillId="0" borderId="0" xfId="7587" applyNumberFormat="1" applyFont="1" applyFill="1" applyBorder="1"/>
    <xf numFmtId="0" fontId="126" fillId="0" borderId="0" xfId="7587" applyFont="1" applyFill="1"/>
    <xf numFmtId="0" fontId="130" fillId="0" borderId="0" xfId="7587" applyFont="1" applyFill="1"/>
    <xf numFmtId="0" fontId="124" fillId="0" borderId="0" xfId="7587" applyFont="1" applyFill="1"/>
    <xf numFmtId="186" fontId="71" fillId="12" borderId="0" xfId="0" applyNumberFormat="1" applyFont="1" applyFill="1" applyAlignment="1">
      <alignment horizontal="center" vertical="center"/>
    </xf>
    <xf numFmtId="165" fontId="123" fillId="0" borderId="0" xfId="7587" applyNumberFormat="1" applyFont="1" applyFill="1" applyBorder="1"/>
    <xf numFmtId="0" fontId="128" fillId="0" borderId="0" xfId="7587" applyFont="1" applyFill="1"/>
    <xf numFmtId="0" fontId="124" fillId="0" borderId="0" xfId="7587" applyNumberFormat="1" applyFont="1" applyFill="1" applyBorder="1" applyAlignment="1">
      <alignment horizontal="left" vertical="center" wrapText="1"/>
    </xf>
    <xf numFmtId="0" fontId="123" fillId="0" borderId="0" xfId="7587" applyFont="1" applyFill="1" applyBorder="1" applyAlignment="1">
      <alignment horizontal="left"/>
    </xf>
    <xf numFmtId="166" fontId="128" fillId="0" borderId="0" xfId="7591" applyFont="1" applyFill="1"/>
    <xf numFmtId="0" fontId="123" fillId="0" borderId="0" xfId="7587" applyFont="1" applyFill="1" applyAlignment="1">
      <alignment horizontal="left" indent="2"/>
    </xf>
    <xf numFmtId="166" fontId="123" fillId="0" borderId="0" xfId="7591" applyFont="1" applyFill="1" applyBorder="1"/>
    <xf numFmtId="166" fontId="123" fillId="0" borderId="0" xfId="7591" applyFont="1" applyFill="1"/>
    <xf numFmtId="166" fontId="123" fillId="0" borderId="0" xfId="7591" applyNumberFormat="1" applyFont="1" applyFill="1"/>
    <xf numFmtId="0" fontId="122" fillId="0" borderId="0" xfId="7587" applyFont="1" applyFill="1"/>
    <xf numFmtId="0" fontId="122" fillId="0" borderId="0" xfId="7587" applyFont="1" applyFill="1" applyAlignment="1">
      <alignment horizontal="left" indent="1"/>
    </xf>
    <xf numFmtId="166" fontId="124" fillId="0" borderId="0" xfId="7591" applyNumberFormat="1" applyFont="1" applyFill="1" applyBorder="1" applyAlignment="1">
      <alignment horizontal="left" vertical="center" wrapText="1"/>
    </xf>
    <xf numFmtId="186" fontId="71" fillId="14" borderId="0" xfId="0" applyNumberFormat="1" applyFont="1" applyFill="1" applyAlignment="1">
      <alignment horizontal="center" vertical="center"/>
    </xf>
    <xf numFmtId="186" fontId="71" fillId="14" borderId="0" xfId="0" applyNumberFormat="1" applyFont="1" applyFill="1" applyAlignment="1">
      <alignment horizontal="center" vertical="center" wrapText="1"/>
    </xf>
    <xf numFmtId="186" fontId="71" fillId="14" borderId="0" xfId="0" applyNumberFormat="1" applyFont="1" applyFill="1" applyBorder="1" applyAlignment="1">
      <alignment horizontal="center" vertical="center" wrapText="1"/>
    </xf>
    <xf numFmtId="186" fontId="71" fillId="14" borderId="0" xfId="0" applyNumberFormat="1" applyFont="1" applyFill="1" applyBorder="1" applyAlignment="1">
      <alignment horizontal="center" vertical="center"/>
    </xf>
    <xf numFmtId="166" fontId="122" fillId="0" borderId="0" xfId="7591" applyFont="1" applyFill="1"/>
    <xf numFmtId="10" fontId="71" fillId="14" borderId="0" xfId="18" applyNumberFormat="1" applyFont="1" applyFill="1"/>
    <xf numFmtId="0" fontId="75" fillId="0" borderId="0" xfId="7587"/>
    <xf numFmtId="165" fontId="132" fillId="0" borderId="0" xfId="7587" applyNumberFormat="1" applyFont="1" applyFill="1" applyBorder="1" applyAlignment="1">
      <alignment horizontal="left" vertical="center" wrapText="1"/>
    </xf>
    <xf numFmtId="0" fontId="132" fillId="0" borderId="0" xfId="7587" applyFont="1" applyFill="1" applyBorder="1" applyAlignment="1">
      <alignment horizontal="left" vertical="center" wrapText="1" indent="1"/>
    </xf>
    <xf numFmtId="0" fontId="133" fillId="0" borderId="0" xfId="7587" applyFont="1" applyFill="1"/>
    <xf numFmtId="0" fontId="134" fillId="0" borderId="0" xfId="7587" applyFont="1" applyFill="1" applyAlignment="1">
      <alignment horizontal="left" indent="2"/>
    </xf>
    <xf numFmtId="0" fontId="134" fillId="0" borderId="0" xfId="7587" applyFont="1" applyFill="1" applyAlignment="1">
      <alignment horizontal="left" indent="4"/>
    </xf>
    <xf numFmtId="165" fontId="134" fillId="0" borderId="0" xfId="7592" applyFont="1" applyFill="1"/>
    <xf numFmtId="188" fontId="75" fillId="0" borderId="0" xfId="7587" applyNumberFormat="1"/>
    <xf numFmtId="188" fontId="75" fillId="0" borderId="0" xfId="7587" applyNumberFormat="1" applyFont="1"/>
    <xf numFmtId="0" fontId="71" fillId="0" borderId="0" xfId="0" applyFont="1" applyFill="1"/>
    <xf numFmtId="0" fontId="71" fillId="0" borderId="0" xfId="0" applyFont="1"/>
    <xf numFmtId="0" fontId="114" fillId="0" borderId="0" xfId="7619"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7616" applyFont="1" applyBorder="1" applyAlignment="1">
      <alignment horizontal="left" wrapText="1"/>
    </xf>
    <xf numFmtId="0" fontId="70" fillId="3" borderId="2" xfId="7616" applyFont="1" applyBorder="1" applyAlignment="1">
      <alignment horizontal="center" wrapText="1"/>
    </xf>
    <xf numFmtId="1" fontId="71" fillId="14" borderId="0" xfId="0" applyNumberFormat="1" applyFont="1" applyFill="1"/>
    <xf numFmtId="0" fontId="71" fillId="14" borderId="0" xfId="0" applyFont="1" applyFill="1"/>
    <xf numFmtId="186" fontId="71" fillId="0" borderId="0" xfId="0" applyNumberFormat="1" applyFont="1"/>
    <xf numFmtId="2" fontId="72" fillId="14" borderId="0" xfId="0" applyNumberFormat="1" applyFont="1" applyFill="1" applyBorder="1"/>
    <xf numFmtId="2" fontId="72" fillId="14" borderId="0" xfId="0" applyNumberFormat="1" applyFont="1" applyFill="1"/>
    <xf numFmtId="0" fontId="70" fillId="3" borderId="2" xfId="14352" applyFont="1" applyBorder="1" applyAlignment="1">
      <alignment horizontal="left" wrapText="1"/>
    </xf>
    <xf numFmtId="0" fontId="70" fillId="3" borderId="2" xfId="14352" applyFont="1" applyBorder="1" applyAlignment="1">
      <alignment horizontal="center" wrapText="1"/>
    </xf>
    <xf numFmtId="0" fontId="10" fillId="0" borderId="0" xfId="14517"/>
    <xf numFmtId="0" fontId="106" fillId="2" borderId="1" xfId="14517" applyFont="1" applyFill="1" applyBorder="1" applyAlignment="1">
      <alignment horizontal="center" wrapText="1"/>
    </xf>
    <xf numFmtId="0" fontId="71" fillId="0" borderId="0" xfId="14517" applyFont="1" applyFill="1" applyAlignment="1">
      <alignment horizontal="center" vertical="center"/>
    </xf>
    <xf numFmtId="168" fontId="71" fillId="0" borderId="0" xfId="14517" applyNumberFormat="1" applyFont="1" applyFill="1" applyAlignment="1">
      <alignment horizontal="center" vertical="center"/>
    </xf>
    <xf numFmtId="0" fontId="114" fillId="0" borderId="0" xfId="14607" applyFont="1" applyFill="1" applyAlignment="1">
      <alignment horizontal="center" vertical="center"/>
    </xf>
    <xf numFmtId="0" fontId="106" fillId="2" borderId="1" xfId="14517" applyFont="1" applyFill="1" applyBorder="1" applyAlignment="1">
      <alignment horizontal="center" vertical="center"/>
    </xf>
    <xf numFmtId="0" fontId="106" fillId="2" borderId="3" xfId="14517" applyFont="1" applyFill="1" applyBorder="1" applyAlignment="1">
      <alignment horizontal="center" vertical="center"/>
    </xf>
    <xf numFmtId="0" fontId="106" fillId="2" borderId="1" xfId="14517" applyFont="1" applyFill="1" applyBorder="1" applyAlignment="1">
      <alignment horizontal="center" vertical="center" wrapText="1"/>
    </xf>
    <xf numFmtId="0" fontId="70" fillId="3" borderId="2" xfId="10988" applyFont="1" applyBorder="1" applyAlignment="1">
      <alignment horizontal="center" vertical="center" wrapText="1"/>
    </xf>
    <xf numFmtId="0" fontId="71" fillId="13" borderId="0" xfId="14517" applyFont="1" applyFill="1" applyAlignment="1">
      <alignment horizontal="center" vertical="center"/>
    </xf>
    <xf numFmtId="2" fontId="71" fillId="13" borderId="0" xfId="14517" applyNumberFormat="1" applyFont="1" applyFill="1" applyAlignment="1">
      <alignment horizontal="center" vertical="center"/>
    </xf>
    <xf numFmtId="186" fontId="71" fillId="0" borderId="0" xfId="14517" applyNumberFormat="1" applyFont="1" applyAlignment="1">
      <alignment horizontal="center" vertical="center"/>
    </xf>
    <xf numFmtId="186" fontId="8" fillId="0" borderId="0" xfId="15585" applyNumberFormat="1"/>
    <xf numFmtId="0" fontId="71" fillId="0" borderId="0" xfId="14517" applyFont="1" applyFill="1"/>
    <xf numFmtId="0" fontId="71" fillId="0" borderId="0" xfId="14517" applyFont="1"/>
    <xf numFmtId="0" fontId="114" fillId="0" borderId="0" xfId="14607" applyFont="1" applyFill="1" applyAlignment="1">
      <alignment horizontal="left"/>
    </xf>
    <xf numFmtId="0" fontId="106" fillId="2" borderId="1" xfId="14517" applyFont="1" applyFill="1" applyBorder="1" applyAlignment="1">
      <alignment horizontal="left"/>
    </xf>
    <xf numFmtId="0" fontId="106" fillId="2" borderId="3" xfId="14517" applyFont="1" applyFill="1" applyBorder="1" applyAlignment="1">
      <alignment horizontal="left"/>
    </xf>
    <xf numFmtId="0" fontId="106" fillId="2" borderId="1" xfId="14517" applyFont="1" applyFill="1" applyBorder="1" applyAlignment="1">
      <alignment horizontal="center" wrapText="1"/>
    </xf>
    <xf numFmtId="186" fontId="71" fillId="14" borderId="0" xfId="14517" applyNumberFormat="1" applyFont="1" applyFill="1" applyAlignment="1">
      <alignment horizontal="center" vertical="center"/>
    </xf>
    <xf numFmtId="186" fontId="71" fillId="14" borderId="0" xfId="14517" applyNumberFormat="1" applyFont="1" applyFill="1" applyAlignment="1">
      <alignment horizontal="center" vertical="center" wrapText="1"/>
    </xf>
    <xf numFmtId="0" fontId="0" fillId="0" borderId="0" xfId="0"/>
    <xf numFmtId="0" fontId="65" fillId="2" borderId="3" xfId="0" applyFont="1" applyFill="1" applyBorder="1"/>
    <xf numFmtId="0" fontId="68" fillId="122" borderId="38" xfId="14517" quotePrefix="1" applyFont="1" applyFill="1" applyBorder="1" applyAlignment="1">
      <alignment horizontal="left" wrapText="1"/>
    </xf>
    <xf numFmtId="0" fontId="147" fillId="0" borderId="0" xfId="14607" applyFont="1" applyFill="1" applyAlignment="1">
      <alignment horizontal="left"/>
    </xf>
    <xf numFmtId="0" fontId="65" fillId="2" borderId="1" xfId="14607" applyFont="1" applyFill="1" applyBorder="1" applyAlignment="1">
      <alignment horizontal="center" vertical="center" wrapText="1"/>
    </xf>
    <xf numFmtId="0" fontId="68" fillId="122" borderId="2" xfId="14517"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3" applyFont="1" applyFill="1" applyAlignment="1">
      <alignment horizontal="center"/>
    </xf>
    <xf numFmtId="0" fontId="65" fillId="2" borderId="1" xfId="14607" applyFont="1" applyFill="1" applyBorder="1" applyAlignment="1">
      <alignment horizontal="center" vertical="center"/>
    </xf>
    <xf numFmtId="186"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3" applyNumberFormat="1" applyFont="1" applyFill="1" applyAlignment="1">
      <alignment horizontal="center"/>
    </xf>
    <xf numFmtId="2" fontId="68" fillId="16" borderId="0" xfId="0" applyNumberFormat="1" applyFont="1" applyFill="1" applyAlignment="1">
      <alignment horizontal="center"/>
    </xf>
    <xf numFmtId="188" fontId="68" fillId="16" borderId="0" xfId="0" applyNumberFormat="1" applyFont="1" applyFill="1" applyBorder="1" applyAlignment="1">
      <alignment horizontal="center"/>
    </xf>
    <xf numFmtId="0" fontId="65" fillId="2" borderId="3" xfId="0" applyFont="1" applyFill="1" applyBorder="1" applyAlignment="1">
      <alignment horizontal="center" vertical="center" wrapText="1"/>
    </xf>
    <xf numFmtId="0" fontId="65" fillId="2" borderId="5" xfId="14607" applyFont="1" applyFill="1" applyBorder="1" applyAlignment="1">
      <alignment horizontal="center" vertical="center" wrapText="1"/>
    </xf>
    <xf numFmtId="0" fontId="68" fillId="122" borderId="71" xfId="14517" applyFont="1" applyFill="1" applyBorder="1" applyAlignment="1">
      <alignment horizontal="center" vertical="center" wrapText="1"/>
    </xf>
    <xf numFmtId="0" fontId="65" fillId="2" borderId="44" xfId="14607" applyFont="1" applyFill="1" applyBorder="1" applyAlignment="1">
      <alignment horizontal="center" vertical="center" wrapText="1"/>
    </xf>
    <xf numFmtId="0" fontId="68" fillId="122" borderId="72" xfId="14517" applyFont="1" applyFill="1" applyBorder="1" applyAlignment="1">
      <alignment horizontal="center" vertical="center" wrapText="1"/>
    </xf>
    <xf numFmtId="186" fontId="68" fillId="16" borderId="8" xfId="0" applyNumberFormat="1" applyFont="1" applyFill="1" applyBorder="1" applyAlignment="1">
      <alignment horizontal="center"/>
    </xf>
    <xf numFmtId="188" fontId="68" fillId="16" borderId="8" xfId="0" applyNumberFormat="1" applyFont="1" applyFill="1" applyBorder="1" applyAlignment="1">
      <alignment horizontal="center"/>
    </xf>
    <xf numFmtId="169" fontId="68" fillId="16" borderId="15" xfId="16603" applyNumberFormat="1" applyFont="1" applyFill="1" applyBorder="1"/>
    <xf numFmtId="1" fontId="7" fillId="0" borderId="0" xfId="18226" applyNumberFormat="1"/>
    <xf numFmtId="0" fontId="121" fillId="0" borderId="0" xfId="0" applyFont="1" applyAlignment="1">
      <alignment horizontal="center" vertical="center"/>
    </xf>
    <xf numFmtId="0" fontId="7" fillId="0" borderId="0" xfId="18226"/>
    <xf numFmtId="0" fontId="0" fillId="0" borderId="0" xfId="0"/>
    <xf numFmtId="0" fontId="65" fillId="2" borderId="1" xfId="14607" applyFont="1" applyFill="1" applyBorder="1" applyAlignment="1">
      <alignment horizontal="center" vertical="center"/>
    </xf>
    <xf numFmtId="0" fontId="10" fillId="64" borderId="0" xfId="18232" applyFont="1" applyFill="1" applyAlignment="1">
      <alignment vertical="center"/>
    </xf>
    <xf numFmtId="0" fontId="12" fillId="64" borderId="0" xfId="18232" applyFont="1" applyFill="1" applyAlignment="1">
      <alignment vertical="center"/>
    </xf>
    <xf numFmtId="0" fontId="12" fillId="64" borderId="0" xfId="18232" applyFont="1" applyFill="1" applyBorder="1" applyAlignment="1">
      <alignment vertical="center"/>
    </xf>
    <xf numFmtId="0" fontId="10" fillId="64" borderId="0" xfId="18232" applyFont="1" applyFill="1" applyBorder="1" applyAlignment="1">
      <alignment vertical="center"/>
    </xf>
    <xf numFmtId="0" fontId="10" fillId="64" borderId="0" xfId="18232" applyFont="1" applyFill="1" applyBorder="1" applyAlignment="1">
      <alignment horizontal="center" vertical="center"/>
    </xf>
    <xf numFmtId="0" fontId="148" fillId="64" borderId="0" xfId="18232" applyFont="1" applyFill="1" applyAlignment="1">
      <alignment horizontal="center" vertical="center" wrapText="1"/>
    </xf>
    <xf numFmtId="0" fontId="10" fillId="64" borderId="0" xfId="18232" applyFont="1" applyFill="1" applyAlignment="1" applyProtection="1">
      <alignment vertical="center"/>
      <protection locked="0"/>
    </xf>
    <xf numFmtId="165" fontId="10" fillId="64" borderId="0" xfId="18232" applyNumberFormat="1" applyFont="1" applyFill="1" applyAlignment="1" applyProtection="1">
      <alignment vertical="center"/>
      <protection locked="0"/>
    </xf>
    <xf numFmtId="0" fontId="12" fillId="64" borderId="0" xfId="18232" applyFont="1" applyFill="1" applyAlignment="1" applyProtection="1">
      <alignment vertical="center"/>
      <protection locked="0"/>
    </xf>
    <xf numFmtId="0" fontId="152" fillId="64" borderId="0" xfId="18232" applyFont="1" applyFill="1" applyAlignment="1">
      <alignment horizontal="left" vertical="center" wrapText="1"/>
    </xf>
    <xf numFmtId="0" fontId="152" fillId="64" borderId="0" xfId="18232" applyFont="1" applyFill="1" applyBorder="1" applyAlignment="1" applyProtection="1">
      <alignment vertical="center"/>
      <protection locked="0"/>
    </xf>
    <xf numFmtId="0" fontId="152" fillId="64" borderId="0" xfId="18232" applyFont="1" applyFill="1" applyBorder="1" applyAlignment="1" applyProtection="1">
      <alignment horizontal="center" vertical="center"/>
      <protection locked="0"/>
    </xf>
    <xf numFmtId="0" fontId="152" fillId="64" borderId="0" xfId="18232" applyFont="1" applyFill="1" applyAlignment="1" applyProtection="1">
      <alignment vertical="center"/>
      <protection locked="0"/>
    </xf>
    <xf numFmtId="0" fontId="152" fillId="64" borderId="0" xfId="18232" applyFont="1" applyFill="1" applyAlignment="1">
      <alignment vertical="center"/>
    </xf>
    <xf numFmtId="17" fontId="65" fillId="64" borderId="0" xfId="18232" applyNumberFormat="1" applyFont="1" applyFill="1" applyAlignment="1">
      <alignment vertical="center"/>
    </xf>
    <xf numFmtId="0" fontId="152" fillId="64" borderId="0" xfId="18232" applyFont="1" applyFill="1" applyAlignment="1">
      <alignment horizontal="center" vertical="center"/>
    </xf>
    <xf numFmtId="0" fontId="150" fillId="64" borderId="0" xfId="18232" applyFont="1" applyFill="1" applyBorder="1" applyAlignment="1">
      <alignment horizontal="centerContinuous" vertical="center"/>
    </xf>
    <xf numFmtId="0" fontId="150" fillId="64" borderId="0" xfId="18232" applyFont="1" applyFill="1" applyAlignment="1">
      <alignment horizontal="centerContinuous" vertical="center"/>
    </xf>
    <xf numFmtId="0" fontId="150" fillId="64" borderId="0" xfId="18232" applyFont="1" applyFill="1" applyBorder="1" applyAlignment="1">
      <alignment horizontal="center" vertical="center"/>
    </xf>
    <xf numFmtId="188" fontId="154" fillId="64" borderId="66" xfId="18231" applyNumberFormat="1" applyFont="1" applyFill="1" applyBorder="1" applyAlignment="1">
      <alignment horizontal="center" vertical="center" wrapText="1"/>
    </xf>
    <xf numFmtId="0" fontId="67" fillId="123" borderId="73" xfId="18232" applyFont="1" applyFill="1" applyBorder="1" applyAlignment="1">
      <alignment horizontal="center" vertical="center" wrapText="1"/>
    </xf>
    <xf numFmtId="0" fontId="67" fillId="124" borderId="73" xfId="18232" applyFont="1" applyFill="1" applyBorder="1" applyAlignment="1">
      <alignment horizontal="center" vertical="center" wrapText="1"/>
    </xf>
    <xf numFmtId="0" fontId="136" fillId="64" borderId="0" xfId="18227" applyFill="1" applyAlignment="1"/>
    <xf numFmtId="0" fontId="155" fillId="64" borderId="70" xfId="18232" quotePrefix="1" applyFont="1" applyFill="1" applyBorder="1" applyAlignment="1" applyProtection="1">
      <alignment horizontal="center" vertical="center"/>
      <protection locked="0"/>
    </xf>
    <xf numFmtId="0" fontId="155" fillId="64" borderId="38" xfId="18232" quotePrefix="1" applyFont="1" applyFill="1" applyBorder="1" applyAlignment="1" applyProtection="1">
      <alignment horizontal="center" vertical="center" wrapText="1"/>
      <protection locked="0"/>
    </xf>
    <xf numFmtId="0" fontId="155" fillId="64" borderId="74" xfId="18232" quotePrefix="1" applyFont="1" applyFill="1" applyBorder="1" applyAlignment="1">
      <alignment horizontal="center" vertical="center" wrapText="1"/>
    </xf>
    <xf numFmtId="0" fontId="155" fillId="64" borderId="74" xfId="18232" applyFont="1" applyFill="1" applyBorder="1" applyAlignment="1">
      <alignment horizontal="center" vertical="center" wrapText="1"/>
    </xf>
    <xf numFmtId="0" fontId="155" fillId="64" borderId="38" xfId="18232" quotePrefix="1" applyFont="1" applyFill="1" applyBorder="1" applyAlignment="1">
      <alignment horizontal="center" vertical="center" wrapText="1"/>
    </xf>
    <xf numFmtId="0" fontId="155" fillId="64" borderId="38" xfId="18232" applyFont="1" applyFill="1" applyBorder="1" applyAlignment="1">
      <alignment horizontal="center" vertical="center" wrapText="1"/>
    </xf>
    <xf numFmtId="0" fontId="67" fillId="122" borderId="75" xfId="18232" quotePrefix="1" applyFont="1" applyFill="1" applyBorder="1" applyAlignment="1">
      <alignment horizontal="center" vertical="center" wrapText="1"/>
    </xf>
    <xf numFmtId="0" fontId="67" fillId="123" borderId="75" xfId="18232" quotePrefix="1" applyFont="1" applyFill="1" applyBorder="1" applyAlignment="1">
      <alignment horizontal="center" vertical="center" wrapText="1"/>
    </xf>
    <xf numFmtId="0" fontId="67" fillId="124" borderId="75" xfId="18232" quotePrefix="1" applyFont="1" applyFill="1" applyBorder="1" applyAlignment="1">
      <alignment horizontal="center" vertical="center" wrapText="1"/>
    </xf>
    <xf numFmtId="0" fontId="155" fillId="64" borderId="38" xfId="18232" applyFont="1" applyFill="1" applyBorder="1" applyAlignment="1">
      <alignment horizontal="center" vertical="center"/>
    </xf>
    <xf numFmtId="0" fontId="155" fillId="64" borderId="38" xfId="18232" applyFont="1" applyFill="1" applyBorder="1" applyAlignment="1" applyProtection="1">
      <alignment horizontal="center" vertical="center"/>
      <protection locked="0"/>
    </xf>
    <xf numFmtId="0" fontId="67" fillId="64" borderId="38" xfId="18232" applyFont="1" applyFill="1" applyBorder="1" applyProtection="1">
      <protection locked="0"/>
    </xf>
    <xf numFmtId="0" fontId="67" fillId="64" borderId="38" xfId="18232" applyFont="1" applyFill="1" applyBorder="1"/>
    <xf numFmtId="0" fontId="155" fillId="64" borderId="38" xfId="18232" applyFont="1" applyFill="1" applyBorder="1"/>
    <xf numFmtId="0" fontId="67" fillId="63" borderId="75" xfId="18232" quotePrefix="1" applyFont="1" applyFill="1" applyBorder="1" applyAlignment="1">
      <alignment horizontal="center" vertical="center" wrapText="1"/>
    </xf>
    <xf numFmtId="0" fontId="67" fillId="125" borderId="73" xfId="18232" applyFont="1" applyFill="1" applyBorder="1" applyAlignment="1">
      <alignment horizontal="center" vertical="center"/>
    </xf>
    <xf numFmtId="0" fontId="67" fillId="125" borderId="75" xfId="18232" quotePrefix="1" applyFont="1" applyFill="1" applyBorder="1" applyAlignment="1">
      <alignment horizontal="center" vertical="center" wrapText="1"/>
    </xf>
    <xf numFmtId="0" fontId="67" fillId="126" borderId="75" xfId="18232" quotePrefix="1" applyFont="1" applyFill="1" applyBorder="1" applyAlignment="1" applyProtection="1">
      <alignment horizontal="center" vertical="center" wrapText="1"/>
      <protection locked="0"/>
    </xf>
    <xf numFmtId="168" fontId="70" fillId="3" borderId="2" xfId="18236" applyNumberFormat="1" applyFont="1" applyBorder="1" applyAlignment="1">
      <alignment horizontal="left" wrapText="1"/>
    </xf>
    <xf numFmtId="0" fontId="70" fillId="3" borderId="2" xfId="18236" applyFont="1" applyBorder="1" applyAlignment="1">
      <alignment horizontal="left" wrapText="1"/>
    </xf>
    <xf numFmtId="0" fontId="70" fillId="3" borderId="2" xfId="18236" applyFont="1" applyBorder="1" applyAlignment="1">
      <alignment horizontal="center" wrapText="1"/>
    </xf>
    <xf numFmtId="168" fontId="70" fillId="3" borderId="2" xfId="18236" applyNumberFormat="1" applyFont="1" applyBorder="1" applyAlignment="1">
      <alignment horizontal="center" wrapText="1"/>
    </xf>
    <xf numFmtId="0" fontId="70" fillId="3" borderId="2" xfId="18237" applyFont="1" applyBorder="1" applyAlignment="1">
      <alignment horizontal="left" wrapText="1"/>
    </xf>
    <xf numFmtId="0" fontId="70" fillId="3" borderId="2" xfId="18237" applyFont="1" applyBorder="1" applyAlignment="1">
      <alignment horizontal="center" wrapText="1"/>
    </xf>
    <xf numFmtId="0" fontId="71" fillId="0" borderId="0" xfId="14517" applyFont="1" applyFill="1" applyBorder="1"/>
    <xf numFmtId="0" fontId="68" fillId="122" borderId="2" xfId="14517" applyFont="1" applyFill="1" applyBorder="1" applyAlignment="1">
      <alignment horizontal="center" wrapText="1"/>
    </xf>
    <xf numFmtId="168" fontId="70" fillId="3" borderId="2" xfId="46489" applyNumberFormat="1" applyFont="1" applyBorder="1" applyAlignment="1">
      <alignment horizontal="left" wrapText="1"/>
    </xf>
    <xf numFmtId="169" fontId="68" fillId="16" borderId="0" xfId="17" applyNumberFormat="1" applyFont="1" applyFill="1" applyAlignment="1">
      <alignment horizontal="center"/>
    </xf>
    <xf numFmtId="188" fontId="68" fillId="16" borderId="0" xfId="0" applyNumberFormat="1" applyFont="1" applyFill="1" applyAlignment="1">
      <alignment horizontal="center"/>
    </xf>
    <xf numFmtId="0" fontId="70" fillId="3" borderId="1" xfId="46489" applyFont="1" applyBorder="1" applyAlignment="1">
      <alignment horizontal="left" vertical="top" wrapText="1"/>
    </xf>
    <xf numFmtId="0" fontId="70" fillId="3" borderId="0" xfId="46489" applyFont="1" applyBorder="1" applyAlignment="1">
      <alignment horizontal="left" vertical="top" wrapText="1"/>
    </xf>
    <xf numFmtId="0" fontId="121" fillId="0" borderId="0" xfId="0" applyFont="1" applyAlignment="1">
      <alignment horizontal="left" vertical="top"/>
    </xf>
    <xf numFmtId="0" fontId="65" fillId="2" borderId="3" xfId="46490" applyFont="1" applyFill="1" applyBorder="1"/>
    <xf numFmtId="0" fontId="12" fillId="0" borderId="0" xfId="46490" applyFont="1"/>
    <xf numFmtId="0" fontId="136" fillId="0" borderId="0" xfId="46490"/>
    <xf numFmtId="0" fontId="68" fillId="16" borderId="0" xfId="46490" applyFont="1" applyFill="1"/>
    <xf numFmtId="0" fontId="124" fillId="2" borderId="1" xfId="14607" applyFont="1" applyFill="1" applyBorder="1" applyAlignment="1">
      <alignment horizontal="left" vertical="top"/>
    </xf>
    <xf numFmtId="0" fontId="124" fillId="2" borderId="1" xfId="14607" applyFont="1" applyFill="1" applyBorder="1" applyAlignment="1">
      <alignment horizontal="left" vertical="top" wrapText="1"/>
    </xf>
    <xf numFmtId="186" fontId="70" fillId="3" borderId="1" xfId="46489" applyNumberFormat="1" applyFont="1" applyBorder="1" applyAlignment="1">
      <alignment horizontal="left" vertical="top" wrapText="1"/>
    </xf>
    <xf numFmtId="168" fontId="121" fillId="0" borderId="62" xfId="14517" applyNumberFormat="1" applyFont="1" applyBorder="1"/>
    <xf numFmtId="0" fontId="121" fillId="0" borderId="62" xfId="14517" applyFont="1" applyBorder="1"/>
    <xf numFmtId="2" fontId="121" fillId="0" borderId="62" xfId="14517" applyNumberFormat="1" applyFont="1" applyBorder="1"/>
    <xf numFmtId="2" fontId="121" fillId="13" borderId="62" xfId="9" applyNumberFormat="1" applyFont="1" applyFill="1" applyBorder="1"/>
    <xf numFmtId="186" fontId="121" fillId="13" borderId="62" xfId="9" applyNumberFormat="1" applyFont="1" applyFill="1" applyBorder="1"/>
    <xf numFmtId="2" fontId="0" fillId="0" borderId="0" xfId="0" applyNumberFormat="1"/>
    <xf numFmtId="2" fontId="121" fillId="13" borderId="83" xfId="9" applyNumberFormat="1" applyFont="1" applyFill="1" applyBorder="1"/>
    <xf numFmtId="0" fontId="10" fillId="0" borderId="0" xfId="14517" applyAlignment="1">
      <alignment horizontal="center" vertical="center"/>
    </xf>
    <xf numFmtId="168" fontId="114" fillId="0" borderId="0" xfId="14517" applyNumberFormat="1" applyFont="1" applyAlignment="1">
      <alignment horizontal="center" vertical="center"/>
    </xf>
    <xf numFmtId="168" fontId="71" fillId="0" borderId="0" xfId="14517" applyNumberFormat="1" applyFont="1" applyAlignment="1">
      <alignment horizontal="center" vertical="center"/>
    </xf>
    <xf numFmtId="168" fontId="106" fillId="2" borderId="1" xfId="14517" applyNumberFormat="1" applyFont="1" applyFill="1" applyBorder="1" applyAlignment="1">
      <alignment horizontal="center" vertical="center"/>
    </xf>
    <xf numFmtId="168" fontId="106" fillId="2" borderId="3" xfId="14517" applyNumberFormat="1" applyFont="1" applyFill="1" applyBorder="1" applyAlignment="1">
      <alignment horizontal="center" vertical="center"/>
    </xf>
    <xf numFmtId="168" fontId="70" fillId="3" borderId="2" xfId="46491" applyNumberFormat="1" applyFont="1" applyBorder="1" applyAlignment="1">
      <alignment horizontal="center" vertical="center"/>
    </xf>
    <xf numFmtId="168" fontId="71" fillId="0" borderId="0" xfId="14517" applyNumberFormat="1" applyFont="1" applyFill="1"/>
    <xf numFmtId="9" fontId="10" fillId="0" borderId="0" xfId="14517" applyNumberFormat="1" applyAlignment="1">
      <alignment horizontal="center" vertical="center"/>
    </xf>
    <xf numFmtId="0" fontId="1" fillId="0" borderId="0" xfId="46492" applyAlignment="1">
      <alignment horizontal="center" vertical="center"/>
    </xf>
    <xf numFmtId="0" fontId="10" fillId="65" borderId="0" xfId="14517" applyFill="1"/>
    <xf numFmtId="0" fontId="10" fillId="0" borderId="0" xfId="14517" applyFont="1" applyAlignment="1">
      <alignment horizontal="center" vertical="center"/>
    </xf>
    <xf numFmtId="0" fontId="71" fillId="0" borderId="0" xfId="14517" applyFont="1" applyAlignment="1">
      <alignment horizontal="center" vertical="center"/>
    </xf>
    <xf numFmtId="0" fontId="70" fillId="3" borderId="2" xfId="46493" applyFont="1" applyBorder="1" applyAlignment="1">
      <alignment horizontal="center" vertical="center"/>
    </xf>
    <xf numFmtId="0" fontId="10" fillId="0" borderId="0" xfId="14517" applyAlignment="1">
      <alignment horizontal="left" vertical="center"/>
    </xf>
    <xf numFmtId="186" fontId="10" fillId="0" borderId="0" xfId="14517" applyNumberFormat="1" applyAlignment="1">
      <alignment horizontal="center" vertical="center"/>
    </xf>
    <xf numFmtId="1" fontId="10" fillId="0" borderId="0" xfId="14517" applyNumberFormat="1" applyAlignment="1">
      <alignment horizontal="center" vertical="center"/>
    </xf>
    <xf numFmtId="186" fontId="10" fillId="65" borderId="0" xfId="14517" applyNumberFormat="1" applyFill="1" applyAlignment="1">
      <alignment horizontal="center" vertical="center"/>
    </xf>
    <xf numFmtId="0" fontId="147" fillId="0" borderId="0" xfId="14607" applyFont="1" applyFill="1" applyAlignment="1">
      <alignment horizontal="center" vertical="center"/>
    </xf>
    <xf numFmtId="0" fontId="163" fillId="2" borderId="3" xfId="14517" applyFont="1" applyFill="1" applyBorder="1" applyAlignment="1">
      <alignment horizontal="center" vertical="center"/>
    </xf>
    <xf numFmtId="0" fontId="163" fillId="2" borderId="1" xfId="14607" applyFont="1" applyFill="1" applyBorder="1" applyAlignment="1">
      <alignment horizontal="center" vertical="center"/>
    </xf>
    <xf numFmtId="0" fontId="163" fillId="2" borderId="5" xfId="14607" applyFont="1" applyFill="1" applyBorder="1" applyAlignment="1">
      <alignment horizontal="center" vertical="center"/>
    </xf>
    <xf numFmtId="0" fontId="163" fillId="2" borderId="44" xfId="14607" applyFont="1" applyFill="1" applyBorder="1" applyAlignment="1">
      <alignment horizontal="center" vertical="center"/>
    </xf>
    <xf numFmtId="0" fontId="163" fillId="2" borderId="0" xfId="14607" applyFont="1" applyFill="1" applyBorder="1" applyAlignment="1">
      <alignment horizontal="center" vertical="center"/>
    </xf>
    <xf numFmtId="0" fontId="164" fillId="122" borderId="38" xfId="14517" quotePrefix="1" applyFont="1" applyFill="1" applyBorder="1" applyAlignment="1">
      <alignment horizontal="center" vertical="center"/>
    </xf>
    <xf numFmtId="0" fontId="164" fillId="122" borderId="2" xfId="14517" applyFont="1" applyFill="1" applyBorder="1" applyAlignment="1">
      <alignment horizontal="center" vertical="center"/>
    </xf>
    <xf numFmtId="0" fontId="164" fillId="122" borderId="71" xfId="14517" applyFont="1" applyFill="1" applyBorder="1" applyAlignment="1">
      <alignment horizontal="center" vertical="center"/>
    </xf>
    <xf numFmtId="0" fontId="164" fillId="122" borderId="72" xfId="14517" applyFont="1" applyFill="1" applyBorder="1" applyAlignment="1">
      <alignment horizontal="center" vertical="center"/>
    </xf>
    <xf numFmtId="0" fontId="165" fillId="0" borderId="0" xfId="14517" applyFont="1" applyAlignment="1">
      <alignment horizontal="center" vertical="center"/>
    </xf>
    <xf numFmtId="168" fontId="164" fillId="16" borderId="0" xfId="14517" applyNumberFormat="1" applyFont="1" applyFill="1" applyAlignment="1">
      <alignment horizontal="center" vertical="center"/>
    </xf>
    <xf numFmtId="0" fontId="164" fillId="16" borderId="0" xfId="14517" applyFont="1" applyFill="1" applyAlignment="1">
      <alignment horizontal="center" vertical="center"/>
    </xf>
    <xf numFmtId="9" fontId="164" fillId="16" borderId="0" xfId="17392" applyFont="1" applyFill="1" applyAlignment="1">
      <alignment horizontal="center" vertical="center"/>
    </xf>
    <xf numFmtId="1" fontId="164" fillId="16" borderId="0" xfId="17392" applyNumberFormat="1" applyFont="1" applyFill="1" applyAlignment="1">
      <alignment horizontal="center" vertical="center"/>
    </xf>
    <xf numFmtId="1" fontId="164" fillId="16" borderId="0" xfId="14517" applyNumberFormat="1" applyFont="1" applyFill="1" applyAlignment="1">
      <alignment horizontal="center" vertical="center"/>
    </xf>
    <xf numFmtId="2" fontId="164" fillId="16" borderId="0" xfId="14517" applyNumberFormat="1" applyFont="1" applyFill="1" applyAlignment="1">
      <alignment horizontal="center" vertical="center"/>
    </xf>
    <xf numFmtId="169" fontId="164" fillId="16" borderId="15" xfId="17392" applyNumberFormat="1" applyFont="1" applyFill="1" applyBorder="1" applyAlignment="1">
      <alignment horizontal="center" vertical="center"/>
    </xf>
    <xf numFmtId="188" fontId="164" fillId="16" borderId="8" xfId="14517" applyNumberFormat="1" applyFont="1" applyFill="1" applyBorder="1" applyAlignment="1">
      <alignment horizontal="center" vertical="center"/>
    </xf>
    <xf numFmtId="186" fontId="164" fillId="16" borderId="0" xfId="14517" applyNumberFormat="1" applyFont="1" applyFill="1" applyAlignment="1">
      <alignment horizontal="center" vertical="center"/>
    </xf>
    <xf numFmtId="169" fontId="164" fillId="16" borderId="0" xfId="17392" applyNumberFormat="1" applyFont="1" applyFill="1" applyAlignment="1">
      <alignment horizontal="center" vertical="center"/>
    </xf>
    <xf numFmtId="9" fontId="164" fillId="16" borderId="0" xfId="17392" applyNumberFormat="1" applyFont="1" applyFill="1" applyAlignment="1">
      <alignment horizontal="center" vertical="center"/>
    </xf>
    <xf numFmtId="1" fontId="164" fillId="16" borderId="0" xfId="14517" applyNumberFormat="1" applyFont="1" applyFill="1" applyBorder="1" applyAlignment="1">
      <alignment horizontal="center" vertical="center"/>
    </xf>
    <xf numFmtId="168" fontId="165" fillId="0" borderId="0" xfId="14517" applyNumberFormat="1" applyFont="1" applyAlignment="1">
      <alignment horizontal="center" vertical="center"/>
    </xf>
    <xf numFmtId="0" fontId="65" fillId="2" borderId="3" xfId="14517" applyFont="1" applyFill="1" applyBorder="1" applyAlignment="1">
      <alignment horizontal="center" vertical="center"/>
    </xf>
    <xf numFmtId="0" fontId="65" fillId="2" borderId="5" xfId="14607" applyFont="1" applyFill="1" applyBorder="1" applyAlignment="1">
      <alignment horizontal="center" vertical="center"/>
    </xf>
    <xf numFmtId="0" fontId="65" fillId="2" borderId="44" xfId="14607" applyFont="1" applyFill="1" applyBorder="1" applyAlignment="1">
      <alignment horizontal="center" vertical="center"/>
    </xf>
    <xf numFmtId="0" fontId="68" fillId="122" borderId="38" xfId="14517" quotePrefix="1" applyFont="1" applyFill="1" applyBorder="1" applyAlignment="1">
      <alignment horizontal="center" vertical="center"/>
    </xf>
    <xf numFmtId="0" fontId="68" fillId="122" borderId="2" xfId="14517" applyFont="1" applyFill="1" applyBorder="1" applyAlignment="1">
      <alignment horizontal="center" vertical="center"/>
    </xf>
    <xf numFmtId="0" fontId="68" fillId="122" borderId="71" xfId="14517" applyFont="1" applyFill="1" applyBorder="1" applyAlignment="1">
      <alignment horizontal="center" vertical="center"/>
    </xf>
    <xf numFmtId="0" fontId="68" fillId="122" borderId="72" xfId="14517" applyFont="1" applyFill="1" applyBorder="1" applyAlignment="1">
      <alignment horizontal="center" vertical="center"/>
    </xf>
    <xf numFmtId="168" fontId="68" fillId="16" borderId="0" xfId="14517" applyNumberFormat="1" applyFont="1" applyFill="1" applyAlignment="1">
      <alignment horizontal="center" vertical="center"/>
    </xf>
    <xf numFmtId="0" fontId="68" fillId="16" borderId="0" xfId="14517" applyFont="1" applyFill="1" applyAlignment="1">
      <alignment horizontal="center" vertical="center"/>
    </xf>
    <xf numFmtId="9" fontId="68" fillId="16" borderId="0" xfId="17392" applyFont="1" applyFill="1" applyAlignment="1">
      <alignment horizontal="center" vertical="center"/>
    </xf>
    <xf numFmtId="1" fontId="68" fillId="16" borderId="0" xfId="17392" applyNumberFormat="1" applyFont="1" applyFill="1" applyAlignment="1">
      <alignment horizontal="center" vertical="center"/>
    </xf>
    <xf numFmtId="1" fontId="68" fillId="16" borderId="0" xfId="14517" applyNumberFormat="1" applyFont="1" applyFill="1" applyAlignment="1">
      <alignment horizontal="center" vertical="center"/>
    </xf>
    <xf numFmtId="2" fontId="68" fillId="16" borderId="0" xfId="14517" applyNumberFormat="1" applyFont="1" applyFill="1" applyAlignment="1">
      <alignment horizontal="center" vertical="center"/>
    </xf>
    <xf numFmtId="169" fontId="68" fillId="16" borderId="15" xfId="17392" applyNumberFormat="1" applyFont="1" applyFill="1" applyBorder="1" applyAlignment="1">
      <alignment horizontal="center" vertical="center"/>
    </xf>
    <xf numFmtId="188" fontId="68" fillId="16" borderId="8" xfId="14517" applyNumberFormat="1" applyFont="1" applyFill="1" applyBorder="1" applyAlignment="1">
      <alignment horizontal="center" vertical="center"/>
    </xf>
    <xf numFmtId="186" fontId="68" fillId="16" borderId="0" xfId="14517" applyNumberFormat="1" applyFont="1" applyFill="1" applyAlignment="1">
      <alignment horizontal="center" vertical="center"/>
    </xf>
    <xf numFmtId="169" fontId="68" fillId="16" borderId="0" xfId="17392" applyNumberFormat="1" applyFont="1" applyFill="1" applyAlignment="1">
      <alignment horizontal="center" vertical="center"/>
    </xf>
    <xf numFmtId="9" fontId="68" fillId="16" borderId="0" xfId="17392" applyNumberFormat="1" applyFont="1" applyFill="1" applyAlignment="1">
      <alignment horizontal="center" vertical="center"/>
    </xf>
    <xf numFmtId="9" fontId="68" fillId="16" borderId="0" xfId="14517" applyNumberFormat="1" applyFont="1" applyFill="1" applyAlignment="1">
      <alignment horizontal="center" vertical="center"/>
    </xf>
    <xf numFmtId="0" fontId="155" fillId="64" borderId="63" xfId="18232" applyFont="1" applyFill="1" applyBorder="1" applyAlignment="1">
      <alignment horizontal="center" vertical="center"/>
    </xf>
    <xf numFmtId="0" fontId="155" fillId="64" borderId="66" xfId="18232" quotePrefix="1" applyFont="1" applyFill="1" applyBorder="1" applyAlignment="1">
      <alignment horizontal="left" vertical="center"/>
    </xf>
    <xf numFmtId="0" fontId="166" fillId="64" borderId="76" xfId="46494" applyFill="1" applyBorder="1" applyAlignment="1"/>
    <xf numFmtId="43" fontId="155" fillId="64" borderId="0" xfId="18232" applyNumberFormat="1" applyFont="1" applyFill="1" applyBorder="1" applyAlignment="1" applyProtection="1">
      <alignment horizontal="right" vertical="center" indent="1"/>
      <protection locked="0"/>
    </xf>
    <xf numFmtId="43" fontId="155" fillId="64" borderId="11" xfId="18232" applyNumberFormat="1" applyFont="1" applyFill="1" applyBorder="1" applyAlignment="1" applyProtection="1">
      <alignment horizontal="right" vertical="center" indent="1"/>
      <protection locked="0"/>
    </xf>
    <xf numFmtId="43" fontId="155" fillId="64" borderId="0" xfId="18232" applyNumberFormat="1" applyFont="1" applyFill="1" applyBorder="1" applyAlignment="1">
      <alignment horizontal="right" vertical="center" indent="1"/>
    </xf>
    <xf numFmtId="43" fontId="67" fillId="122" borderId="76" xfId="18232" applyNumberFormat="1" applyFont="1" applyFill="1" applyBorder="1" applyAlignment="1">
      <alignment horizontal="right" vertical="center" indent="1"/>
    </xf>
    <xf numFmtId="43" fontId="67" fillId="123" borderId="76" xfId="18232" applyNumberFormat="1" applyFont="1" applyFill="1" applyBorder="1" applyAlignment="1">
      <alignment horizontal="right" vertical="center" indent="1"/>
    </xf>
    <xf numFmtId="43" fontId="67" fillId="124" borderId="66" xfId="18232" applyNumberFormat="1" applyFont="1" applyFill="1" applyBorder="1" applyAlignment="1">
      <alignment horizontal="right" vertical="center" indent="1"/>
    </xf>
    <xf numFmtId="0" fontId="155" fillId="64" borderId="66" xfId="18232" applyFont="1" applyFill="1" applyBorder="1" applyAlignment="1">
      <alignment horizontal="left" vertical="center"/>
    </xf>
    <xf numFmtId="43" fontId="155" fillId="64" borderId="0" xfId="18232" applyNumberFormat="1" applyFont="1" applyFill="1" applyAlignment="1">
      <alignment horizontal="right" vertical="center" indent="1"/>
    </xf>
    <xf numFmtId="43" fontId="155" fillId="124" borderId="66" xfId="18232" applyNumberFormat="1" applyFont="1" applyFill="1" applyBorder="1" applyAlignment="1">
      <alignment horizontal="right" vertical="center" indent="1"/>
    </xf>
    <xf numFmtId="0" fontId="67" fillId="64" borderId="77" xfId="18232" quotePrefix="1" applyFont="1" applyFill="1" applyBorder="1" applyAlignment="1">
      <alignment horizontal="left" vertical="center"/>
    </xf>
    <xf numFmtId="43" fontId="67" fillId="64" borderId="38" xfId="18232" applyNumberFormat="1" applyFont="1" applyFill="1" applyBorder="1" applyAlignment="1" applyProtection="1">
      <alignment horizontal="right" vertical="center" indent="1"/>
      <protection locked="0"/>
    </xf>
    <xf numFmtId="43" fontId="67" fillId="64" borderId="11" xfId="18232" applyNumberFormat="1" applyFont="1" applyFill="1" applyBorder="1" applyAlignment="1" applyProtection="1">
      <alignment horizontal="right" vertical="center" indent="1"/>
      <protection locked="0"/>
    </xf>
    <xf numFmtId="43" fontId="67" fillId="64" borderId="0" xfId="18232" applyNumberFormat="1" applyFont="1" applyFill="1" applyBorder="1" applyAlignment="1" applyProtection="1">
      <alignment horizontal="right" vertical="center" indent="1"/>
      <protection locked="0"/>
    </xf>
    <xf numFmtId="43" fontId="67" fillId="64" borderId="38" xfId="18232" applyNumberFormat="1" applyFont="1" applyFill="1" applyBorder="1" applyAlignment="1">
      <alignment horizontal="right" vertical="center" indent="1"/>
    </xf>
    <xf numFmtId="43" fontId="67" fillId="122" borderId="75" xfId="18232" applyNumberFormat="1" applyFont="1" applyFill="1" applyBorder="1" applyAlignment="1">
      <alignment horizontal="right" vertical="center" indent="1"/>
    </xf>
    <xf numFmtId="43" fontId="67" fillId="123" borderId="75" xfId="18232" applyNumberFormat="1" applyFont="1" applyFill="1" applyBorder="1" applyAlignment="1">
      <alignment horizontal="right" vertical="center" indent="1"/>
    </xf>
    <xf numFmtId="43" fontId="67" fillId="124" borderId="67" xfId="18232" applyNumberFormat="1" applyFont="1" applyFill="1" applyBorder="1" applyAlignment="1">
      <alignment horizontal="right" vertical="center" indent="1"/>
    </xf>
    <xf numFmtId="0" fontId="67" fillId="64" borderId="78" xfId="18232" applyFont="1" applyFill="1" applyBorder="1" applyAlignment="1">
      <alignment vertical="center"/>
    </xf>
    <xf numFmtId="0" fontId="67" fillId="64" borderId="79" xfId="18232" applyFont="1" applyFill="1" applyBorder="1" applyAlignment="1">
      <alignment horizontal="left" vertical="center"/>
    </xf>
    <xf numFmtId="43" fontId="67" fillId="64" borderId="1" xfId="18232" applyNumberFormat="1" applyFont="1" applyFill="1" applyBorder="1" applyAlignment="1" applyProtection="1">
      <alignment horizontal="right" vertical="center" indent="1"/>
      <protection locked="0"/>
    </xf>
    <xf numFmtId="43" fontId="67" fillId="64" borderId="12" xfId="18232" applyNumberFormat="1" applyFont="1" applyFill="1" applyBorder="1" applyAlignment="1" applyProtection="1">
      <alignment horizontal="right" vertical="center" indent="1"/>
      <protection locked="0"/>
    </xf>
    <xf numFmtId="43" fontId="67" fillId="64" borderId="1" xfId="18232" applyNumberFormat="1" applyFont="1" applyFill="1" applyBorder="1" applyAlignment="1">
      <alignment horizontal="right" vertical="center" indent="1"/>
    </xf>
    <xf numFmtId="43" fontId="67" fillId="123" borderId="80" xfId="18232" applyNumberFormat="1" applyFont="1" applyFill="1" applyBorder="1" applyAlignment="1">
      <alignment horizontal="right" vertical="center" indent="1"/>
    </xf>
    <xf numFmtId="43" fontId="67" fillId="124" borderId="79" xfId="18232" applyNumberFormat="1" applyFont="1" applyFill="1" applyBorder="1" applyAlignment="1">
      <alignment horizontal="right" vertical="center" indent="1"/>
    </xf>
    <xf numFmtId="43" fontId="155" fillId="64" borderId="0" xfId="18232" applyNumberFormat="1" applyFont="1" applyFill="1" applyAlignment="1" applyProtection="1">
      <alignment horizontal="right" indent="1"/>
      <protection locked="0"/>
    </xf>
    <xf numFmtId="43" fontId="155" fillId="64" borderId="81" xfId="18232" applyNumberFormat="1" applyFont="1" applyFill="1" applyBorder="1" applyAlignment="1" applyProtection="1">
      <alignment horizontal="right" indent="1"/>
      <protection locked="0"/>
    </xf>
    <xf numFmtId="43" fontId="155" fillId="64" borderId="0" xfId="18232" applyNumberFormat="1" applyFont="1" applyFill="1" applyAlignment="1">
      <alignment vertical="center"/>
    </xf>
    <xf numFmtId="0" fontId="156" fillId="64" borderId="67" xfId="18232" applyFont="1" applyFill="1" applyBorder="1" applyAlignment="1">
      <alignment vertical="center"/>
    </xf>
    <xf numFmtId="43" fontId="67" fillId="63" borderId="76" xfId="18232" applyNumberFormat="1" applyFont="1" applyFill="1" applyBorder="1" applyAlignment="1">
      <alignment horizontal="right" vertical="center" indent="1"/>
    </xf>
    <xf numFmtId="43" fontId="67" fillId="63" borderId="75" xfId="18232" applyNumberFormat="1" applyFont="1" applyFill="1" applyBorder="1" applyAlignment="1">
      <alignment horizontal="right" vertical="center" indent="1"/>
    </xf>
    <xf numFmtId="43" fontId="67" fillId="125" borderId="76" xfId="18232" applyNumberFormat="1" applyFont="1" applyFill="1" applyBorder="1" applyAlignment="1">
      <alignment horizontal="right" vertical="center" indent="1"/>
    </xf>
    <xf numFmtId="43" fontId="67" fillId="125" borderId="75" xfId="18232" applyNumberFormat="1" applyFont="1" applyFill="1" applyBorder="1" applyAlignment="1">
      <alignment horizontal="right" vertical="center" indent="1"/>
    </xf>
    <xf numFmtId="43" fontId="67" fillId="125" borderId="80" xfId="18232" applyNumberFormat="1" applyFont="1" applyFill="1" applyBorder="1" applyAlignment="1">
      <alignment horizontal="right" vertical="center" indent="1"/>
    </xf>
    <xf numFmtId="43" fontId="67" fillId="126" borderId="76" xfId="18232" applyNumberFormat="1" applyFont="1" applyFill="1" applyBorder="1" applyAlignment="1" applyProtection="1">
      <alignment horizontal="right" vertical="center" indent="1"/>
      <protection locked="0"/>
    </xf>
    <xf numFmtId="43" fontId="67" fillId="126" borderId="75" xfId="18232" applyNumberFormat="1" applyFont="1" applyFill="1" applyBorder="1" applyAlignment="1" applyProtection="1">
      <alignment horizontal="right" vertical="center" indent="1"/>
      <protection locked="0"/>
    </xf>
    <xf numFmtId="43" fontId="67" fillId="126" borderId="73" xfId="18232" applyNumberFormat="1" applyFont="1" applyFill="1" applyBorder="1" applyAlignment="1" applyProtection="1">
      <alignment horizontal="right" vertical="center" indent="1"/>
      <protection locked="0"/>
    </xf>
    <xf numFmtId="43" fontId="67" fillId="127" borderId="66" xfId="18232" applyNumberFormat="1" applyFont="1" applyFill="1" applyBorder="1" applyAlignment="1">
      <alignment horizontal="right" vertical="center" indent="1"/>
    </xf>
    <xf numFmtId="43" fontId="67" fillId="127" borderId="67" xfId="18232" applyNumberFormat="1" applyFont="1" applyFill="1" applyBorder="1" applyAlignment="1">
      <alignment horizontal="right" vertical="center" indent="1"/>
    </xf>
    <xf numFmtId="43" fontId="67" fillId="127" borderId="79" xfId="18232" applyNumberFormat="1" applyFont="1" applyFill="1" applyBorder="1" applyAlignment="1">
      <alignment horizontal="right" vertical="center" indent="1"/>
    </xf>
    <xf numFmtId="43" fontId="155" fillId="127" borderId="66" xfId="18232" applyNumberFormat="1" applyFont="1" applyFill="1" applyBorder="1" applyAlignment="1">
      <alignment horizontal="right" vertical="center" indent="1"/>
    </xf>
    <xf numFmtId="0" fontId="153" fillId="121" borderId="63" xfId="18232" applyFont="1" applyFill="1" applyBorder="1" applyAlignment="1">
      <alignment horizontal="center" vertical="top" textRotation="180"/>
    </xf>
    <xf numFmtId="2" fontId="10" fillId="65" borderId="0" xfId="14517" applyNumberFormat="1" applyFill="1" applyAlignment="1">
      <alignment horizontal="center" vertical="center"/>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2" applyFont="1" applyFill="1" applyBorder="1" applyAlignment="1">
      <alignment horizontal="center" vertical="center"/>
    </xf>
    <xf numFmtId="0" fontId="67" fillId="122" borderId="74" xfId="18232" applyFont="1" applyFill="1" applyBorder="1" applyAlignment="1">
      <alignment horizontal="center" vertical="center"/>
    </xf>
    <xf numFmtId="0" fontId="67" fillId="122" borderId="69" xfId="18232" applyFont="1" applyFill="1" applyBorder="1" applyAlignment="1">
      <alignment horizontal="center" vertical="center"/>
    </xf>
    <xf numFmtId="0" fontId="67" fillId="127" borderId="69" xfId="18232" applyFont="1" applyFill="1" applyBorder="1" applyAlignment="1">
      <alignment horizontal="center" vertical="center"/>
    </xf>
    <xf numFmtId="0" fontId="67" fillId="127" borderId="67" xfId="18232" applyFont="1" applyFill="1" applyBorder="1" applyAlignment="1">
      <alignment horizontal="center" vertical="center"/>
    </xf>
    <xf numFmtId="0" fontId="67" fillId="63" borderId="65" xfId="18232" applyFont="1" applyFill="1" applyBorder="1" applyAlignment="1">
      <alignment horizontal="center" vertical="center"/>
    </xf>
    <xf numFmtId="0" fontId="67" fillId="63" borderId="68" xfId="18232" applyFont="1" applyFill="1" applyBorder="1" applyAlignment="1">
      <alignment horizontal="center" vertical="center"/>
    </xf>
    <xf numFmtId="0" fontId="67" fillId="63" borderId="69" xfId="18232" applyFont="1" applyFill="1" applyBorder="1" applyAlignment="1">
      <alignment horizontal="center" vertical="center"/>
    </xf>
    <xf numFmtId="0" fontId="149" fillId="64" borderId="9" xfId="18232" applyFont="1" applyFill="1" applyBorder="1" applyAlignment="1">
      <alignment horizontal="center" vertical="center" wrapText="1"/>
    </xf>
    <xf numFmtId="1" fontId="151" fillId="64" borderId="10" xfId="18232" applyNumberFormat="1" applyFont="1" applyFill="1" applyBorder="1" applyAlignment="1" applyProtection="1">
      <alignment horizontal="center" vertical="center"/>
      <protection locked="0"/>
    </xf>
    <xf numFmtId="1" fontId="151" fillId="64" borderId="7" xfId="18232" applyNumberFormat="1" applyFont="1" applyFill="1" applyBorder="1" applyAlignment="1" applyProtection="1">
      <alignment horizontal="center" vertical="center"/>
      <protection locked="0"/>
    </xf>
    <xf numFmtId="188" fontId="154" fillId="0" borderId="1" xfId="18231" applyNumberFormat="1" applyFont="1" applyBorder="1" applyAlignment="1">
      <alignment horizontal="center" vertical="center" wrapText="1"/>
    </xf>
    <xf numFmtId="188" fontId="154" fillId="0" borderId="79" xfId="18231" applyNumberFormat="1" applyFont="1" applyBorder="1" applyAlignment="1">
      <alignment horizontal="center" vertical="center" wrapText="1"/>
    </xf>
    <xf numFmtId="188" fontId="154" fillId="0" borderId="0" xfId="18231" applyNumberFormat="1" applyFont="1" applyBorder="1" applyAlignment="1">
      <alignment horizontal="center" vertical="center" wrapText="1"/>
    </xf>
    <xf numFmtId="188" fontId="154" fillId="0" borderId="66" xfId="18231" applyNumberFormat="1" applyFont="1" applyBorder="1" applyAlignment="1">
      <alignment horizontal="center" vertical="center" wrapText="1"/>
    </xf>
    <xf numFmtId="0" fontId="67" fillId="126" borderId="82" xfId="18232" applyFont="1" applyFill="1" applyBorder="1" applyAlignment="1" applyProtection="1">
      <alignment horizontal="center" vertical="center"/>
      <protection locked="0"/>
    </xf>
    <xf numFmtId="0" fontId="67" fillId="126" borderId="74" xfId="18232" applyFont="1" applyFill="1" applyBorder="1" applyAlignment="1" applyProtection="1">
      <alignment horizontal="center" vertical="center"/>
      <protection locked="0"/>
    </xf>
    <xf numFmtId="0" fontId="67" fillId="126" borderId="69" xfId="18232" applyFont="1" applyFill="1" applyBorder="1" applyAlignment="1" applyProtection="1">
      <alignment horizontal="center" vertical="center"/>
      <protection locked="0"/>
    </xf>
    <xf numFmtId="0" fontId="64" fillId="14" borderId="39" xfId="40"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ont="1" applyFill="1" applyBorder="1" applyAlignment="1">
      <alignment horizontal="center" vertical="center" wrapText="1"/>
    </xf>
    <xf numFmtId="0" fontId="13" fillId="64" borderId="44" xfId="12" applyFont="1" applyFill="1" applyBorder="1" applyAlignment="1">
      <alignment horizontal="center" vertical="center" wrapText="1"/>
    </xf>
    <xf numFmtId="0" fontId="13" fillId="64" borderId="1" xfId="12" applyFont="1" applyFill="1" applyBorder="1" applyAlignment="1">
      <alignment horizontal="center" vertical="center" wrapText="1"/>
    </xf>
  </cellXfs>
  <cellStyles count="46500">
    <cellStyle name="_x0013_" xfId="47"/>
    <cellStyle name="_x0013_ 2" xfId="11009"/>
    <cellStyle name="_x0013_ 3" xfId="7647"/>
    <cellStyle name="_081103 Revenue and Margins Reporting (5)" xfId="94"/>
    <cellStyle name="20 % - Accent1" xfId="4090"/>
    <cellStyle name="20 % - Accent2" xfId="4091"/>
    <cellStyle name="20 % - Accent3" xfId="4092"/>
    <cellStyle name="20 % - Accent4" xfId="4093"/>
    <cellStyle name="20 % - Accent5" xfId="4094"/>
    <cellStyle name="20 % - Accent6" xfId="4095"/>
    <cellStyle name="20% - Accent1 10" xfId="95"/>
    <cellStyle name="20% - Accent1 10 2" xfId="96"/>
    <cellStyle name="20% - Accent1 10 3" xfId="97"/>
    <cellStyle name="20% - Accent1 10 4" xfId="98"/>
    <cellStyle name="20% - Accent1 10 5" xfId="99"/>
    <cellStyle name="20% - Accent1 11" xfId="100"/>
    <cellStyle name="20% - Accent1 11 2" xfId="101"/>
    <cellStyle name="20% - Accent1 11 3" xfId="102"/>
    <cellStyle name="20% - Accent1 11 4" xfId="103"/>
    <cellStyle name="20% - Accent1 11 5" xfId="104"/>
    <cellStyle name="20% - Accent1 12" xfId="105"/>
    <cellStyle name="20% - Accent1 12 2" xfId="106"/>
    <cellStyle name="20% - Accent1 12 3" xfId="107"/>
    <cellStyle name="20% - Accent1 12 4" xfId="108"/>
    <cellStyle name="20% - Accent1 12 5" xfId="109"/>
    <cellStyle name="20% - Accent1 13" xfId="110"/>
    <cellStyle name="20% - Accent1 14" xfId="111"/>
    <cellStyle name="20% - Accent1 14 2" xfId="11039"/>
    <cellStyle name="20% - Accent1 14 2 2" xfId="17425"/>
    <cellStyle name="20% - Accent1 14 2 2 2" xfId="25902"/>
    <cellStyle name="20% - Accent1 14 2 2 2 2" xfId="45682"/>
    <cellStyle name="20% - Accent1 14 2 2 2 3" xfId="33826"/>
    <cellStyle name="20% - Accent1 14 2 2 3" xfId="21370"/>
    <cellStyle name="20% - Accent1 14 2 2 3 2" xfId="41706"/>
    <cellStyle name="20% - Accent1 14 2 2 4" xfId="37765"/>
    <cellStyle name="20% - Accent1 14 2 2 5" xfId="29850"/>
    <cellStyle name="20% - Accent1 14 2 3" xfId="24336"/>
    <cellStyle name="20% - Accent1 14 2 3 2" xfId="44116"/>
    <cellStyle name="20% - Accent1 14 2 3 3" xfId="32260"/>
    <cellStyle name="20% - Accent1 14 2 4" xfId="19804"/>
    <cellStyle name="20% - Accent1 14 2 4 2" xfId="40140"/>
    <cellStyle name="20% - Accent1 14 2 5" xfId="36199"/>
    <cellStyle name="20% - Accent1 14 2 6" xfId="28284"/>
    <cellStyle name="20% - Accent1 14 3" xfId="14381"/>
    <cellStyle name="20% - Accent1 14 3 2" xfId="25110"/>
    <cellStyle name="20% - Accent1 14 3 2 2" xfId="44890"/>
    <cellStyle name="20% - Accent1 14 3 2 3" xfId="33034"/>
    <cellStyle name="20% - Accent1 14 3 3" xfId="20578"/>
    <cellStyle name="20% - Accent1 14 3 3 2" xfId="40914"/>
    <cellStyle name="20% - Accent1 14 3 4" xfId="36973"/>
    <cellStyle name="20% - Accent1 14 3 5" xfId="29058"/>
    <cellStyle name="20% - Accent1 14 4" xfId="7669"/>
    <cellStyle name="20% - Accent1 14 4 2" xfId="23564"/>
    <cellStyle name="20% - Accent1 14 4 2 2" xfId="43344"/>
    <cellStyle name="20% - Accent1 14 4 2 3" xfId="31488"/>
    <cellStyle name="20% - Accent1 14 4 3" xfId="19032"/>
    <cellStyle name="20% - Accent1 14 4 3 2" xfId="39368"/>
    <cellStyle name="20% - Accent1 14 4 4" xfId="35427"/>
    <cellStyle name="20% - Accent1 14 4 5" xfId="27512"/>
    <cellStyle name="20% - Accent1 14 5" xfId="22791"/>
    <cellStyle name="20% - Accent1 14 5 2" xfId="42571"/>
    <cellStyle name="20% - Accent1 14 5 3" xfId="30715"/>
    <cellStyle name="20% - Accent1 14 6" xfId="18261"/>
    <cellStyle name="20% - Accent1 14 6 2" xfId="38597"/>
    <cellStyle name="20% - Accent1 14 7" xfId="34654"/>
    <cellStyle name="20% - Accent1 14 8" xfId="26741"/>
    <cellStyle name="20% - Accent1 15" xfId="112"/>
    <cellStyle name="20% - Accent1 16" xfId="113"/>
    <cellStyle name="20% - Accent1 17" xfId="114"/>
    <cellStyle name="20% - Accent1 18" xfId="115"/>
    <cellStyle name="20% - Accent1 19" xfId="116"/>
    <cellStyle name="20% - Accent1 2" xfId="117"/>
    <cellStyle name="20% - Accent1 2 10" xfId="118"/>
    <cellStyle name="20% - Accent1 2 10 2" xfId="119"/>
    <cellStyle name="20% - Accent1 2 10 2 2" xfId="11040"/>
    <cellStyle name="20% - Accent1 2 10 2 2 2" xfId="17426"/>
    <cellStyle name="20% - Accent1 2 10 2 2 2 2" xfId="25903"/>
    <cellStyle name="20% - Accent1 2 10 2 2 2 2 2" xfId="45683"/>
    <cellStyle name="20% - Accent1 2 10 2 2 2 2 3" xfId="33827"/>
    <cellStyle name="20% - Accent1 2 10 2 2 2 3" xfId="21371"/>
    <cellStyle name="20% - Accent1 2 10 2 2 2 3 2" xfId="41707"/>
    <cellStyle name="20% - Accent1 2 10 2 2 2 4" xfId="37766"/>
    <cellStyle name="20% - Accent1 2 10 2 2 2 5" xfId="29851"/>
    <cellStyle name="20% - Accent1 2 10 2 2 3" xfId="24337"/>
    <cellStyle name="20% - Accent1 2 10 2 2 3 2" xfId="44117"/>
    <cellStyle name="20% - Accent1 2 10 2 2 3 3" xfId="32261"/>
    <cellStyle name="20% - Accent1 2 10 2 2 4" xfId="19805"/>
    <cellStyle name="20% - Accent1 2 10 2 2 4 2" xfId="40141"/>
    <cellStyle name="20% - Accent1 2 10 2 2 5" xfId="36200"/>
    <cellStyle name="20% - Accent1 2 10 2 2 6" xfId="28285"/>
    <cellStyle name="20% - Accent1 2 10 2 3" xfId="14384"/>
    <cellStyle name="20% - Accent1 2 10 2 3 2" xfId="25111"/>
    <cellStyle name="20% - Accent1 2 10 2 3 2 2" xfId="44891"/>
    <cellStyle name="20% - Accent1 2 10 2 3 2 3" xfId="33035"/>
    <cellStyle name="20% - Accent1 2 10 2 3 3" xfId="20579"/>
    <cellStyle name="20% - Accent1 2 10 2 3 3 2" xfId="40915"/>
    <cellStyle name="20% - Accent1 2 10 2 3 4" xfId="36974"/>
    <cellStyle name="20% - Accent1 2 10 2 3 5" xfId="29059"/>
    <cellStyle name="20% - Accent1 2 10 2 4" xfId="7670"/>
    <cellStyle name="20% - Accent1 2 10 2 4 2" xfId="23565"/>
    <cellStyle name="20% - Accent1 2 10 2 4 2 2" xfId="43345"/>
    <cellStyle name="20% - Accent1 2 10 2 4 2 3" xfId="31489"/>
    <cellStyle name="20% - Accent1 2 10 2 4 3" xfId="19033"/>
    <cellStyle name="20% - Accent1 2 10 2 4 3 2" xfId="39369"/>
    <cellStyle name="20% - Accent1 2 10 2 4 4" xfId="35428"/>
    <cellStyle name="20% - Accent1 2 10 2 4 5" xfId="27513"/>
    <cellStyle name="20% - Accent1 2 10 2 5" xfId="22792"/>
    <cellStyle name="20% - Accent1 2 10 2 5 2" xfId="42572"/>
    <cellStyle name="20% - Accent1 2 10 2 5 3" xfId="30716"/>
    <cellStyle name="20% - Accent1 2 10 2 6" xfId="18262"/>
    <cellStyle name="20% - Accent1 2 10 2 6 2" xfId="38598"/>
    <cellStyle name="20% - Accent1 2 10 2 7" xfId="34655"/>
    <cellStyle name="20% - Accent1 2 10 2 8" xfId="26742"/>
    <cellStyle name="20% - Accent1 2 10 3" xfId="120"/>
    <cellStyle name="20% - Accent1 2 10 3 2" xfId="11041"/>
    <cellStyle name="20% - Accent1 2 10 3 2 2" xfId="17427"/>
    <cellStyle name="20% - Accent1 2 10 3 2 2 2" xfId="25904"/>
    <cellStyle name="20% - Accent1 2 10 3 2 2 2 2" xfId="45684"/>
    <cellStyle name="20% - Accent1 2 10 3 2 2 2 3" xfId="33828"/>
    <cellStyle name="20% - Accent1 2 10 3 2 2 3" xfId="21372"/>
    <cellStyle name="20% - Accent1 2 10 3 2 2 3 2" xfId="41708"/>
    <cellStyle name="20% - Accent1 2 10 3 2 2 4" xfId="37767"/>
    <cellStyle name="20% - Accent1 2 10 3 2 2 5" xfId="29852"/>
    <cellStyle name="20% - Accent1 2 10 3 2 3" xfId="24338"/>
    <cellStyle name="20% - Accent1 2 10 3 2 3 2" xfId="44118"/>
    <cellStyle name="20% - Accent1 2 10 3 2 3 3" xfId="32262"/>
    <cellStyle name="20% - Accent1 2 10 3 2 4" xfId="19806"/>
    <cellStyle name="20% - Accent1 2 10 3 2 4 2" xfId="40142"/>
    <cellStyle name="20% - Accent1 2 10 3 2 5" xfId="36201"/>
    <cellStyle name="20% - Accent1 2 10 3 2 6" xfId="28286"/>
    <cellStyle name="20% - Accent1 2 10 3 3" xfId="14385"/>
    <cellStyle name="20% - Accent1 2 10 3 3 2" xfId="25112"/>
    <cellStyle name="20% - Accent1 2 10 3 3 2 2" xfId="44892"/>
    <cellStyle name="20% - Accent1 2 10 3 3 2 3" xfId="33036"/>
    <cellStyle name="20% - Accent1 2 10 3 3 3" xfId="20580"/>
    <cellStyle name="20% - Accent1 2 10 3 3 3 2" xfId="40916"/>
    <cellStyle name="20% - Accent1 2 10 3 3 4" xfId="36975"/>
    <cellStyle name="20% - Accent1 2 10 3 3 5" xfId="29060"/>
    <cellStyle name="20% - Accent1 2 10 3 4" xfId="7671"/>
    <cellStyle name="20% - Accent1 2 10 3 4 2" xfId="23566"/>
    <cellStyle name="20% - Accent1 2 10 3 4 2 2" xfId="43346"/>
    <cellStyle name="20% - Accent1 2 10 3 4 2 3" xfId="31490"/>
    <cellStyle name="20% - Accent1 2 10 3 4 3" xfId="19034"/>
    <cellStyle name="20% - Accent1 2 10 3 4 3 2" xfId="39370"/>
    <cellStyle name="20% - Accent1 2 10 3 4 4" xfId="35429"/>
    <cellStyle name="20% - Accent1 2 10 3 4 5" xfId="27514"/>
    <cellStyle name="20% - Accent1 2 10 3 5" xfId="22793"/>
    <cellStyle name="20% - Accent1 2 10 3 5 2" xfId="42573"/>
    <cellStyle name="20% - Accent1 2 10 3 5 3" xfId="30717"/>
    <cellStyle name="20% - Accent1 2 10 3 6" xfId="18263"/>
    <cellStyle name="20% - Accent1 2 10 3 6 2" xfId="38599"/>
    <cellStyle name="20% - Accent1 2 10 3 7" xfId="34656"/>
    <cellStyle name="20% - Accent1 2 10 3 8" xfId="26743"/>
    <cellStyle name="20% - Accent1 2 10 4" xfId="121"/>
    <cellStyle name="20% - Accent1 2 10 4 2" xfId="11042"/>
    <cellStyle name="20% - Accent1 2 10 4 2 2" xfId="17428"/>
    <cellStyle name="20% - Accent1 2 10 4 2 2 2" xfId="25905"/>
    <cellStyle name="20% - Accent1 2 10 4 2 2 2 2" xfId="45685"/>
    <cellStyle name="20% - Accent1 2 10 4 2 2 2 3" xfId="33829"/>
    <cellStyle name="20% - Accent1 2 10 4 2 2 3" xfId="21373"/>
    <cellStyle name="20% - Accent1 2 10 4 2 2 3 2" xfId="41709"/>
    <cellStyle name="20% - Accent1 2 10 4 2 2 4" xfId="37768"/>
    <cellStyle name="20% - Accent1 2 10 4 2 2 5" xfId="29853"/>
    <cellStyle name="20% - Accent1 2 10 4 2 3" xfId="24339"/>
    <cellStyle name="20% - Accent1 2 10 4 2 3 2" xfId="44119"/>
    <cellStyle name="20% - Accent1 2 10 4 2 3 3" xfId="32263"/>
    <cellStyle name="20% - Accent1 2 10 4 2 4" xfId="19807"/>
    <cellStyle name="20% - Accent1 2 10 4 2 4 2" xfId="40143"/>
    <cellStyle name="20% - Accent1 2 10 4 2 5" xfId="36202"/>
    <cellStyle name="20% - Accent1 2 10 4 2 6" xfId="28287"/>
    <cellStyle name="20% - Accent1 2 10 4 3" xfId="14386"/>
    <cellStyle name="20% - Accent1 2 10 4 3 2" xfId="25113"/>
    <cellStyle name="20% - Accent1 2 10 4 3 2 2" xfId="44893"/>
    <cellStyle name="20% - Accent1 2 10 4 3 2 3" xfId="33037"/>
    <cellStyle name="20% - Accent1 2 10 4 3 3" xfId="20581"/>
    <cellStyle name="20% - Accent1 2 10 4 3 3 2" xfId="40917"/>
    <cellStyle name="20% - Accent1 2 10 4 3 4" xfId="36976"/>
    <cellStyle name="20% - Accent1 2 10 4 3 5" xfId="29061"/>
    <cellStyle name="20% - Accent1 2 10 4 4" xfId="7672"/>
    <cellStyle name="20% - Accent1 2 10 4 4 2" xfId="23567"/>
    <cellStyle name="20% - Accent1 2 10 4 4 2 2" xfId="43347"/>
    <cellStyle name="20% - Accent1 2 10 4 4 2 3" xfId="31491"/>
    <cellStyle name="20% - Accent1 2 10 4 4 3" xfId="19035"/>
    <cellStyle name="20% - Accent1 2 10 4 4 3 2" xfId="39371"/>
    <cellStyle name="20% - Accent1 2 10 4 4 4" xfId="35430"/>
    <cellStyle name="20% - Accent1 2 10 4 4 5" xfId="27515"/>
    <cellStyle name="20% - Accent1 2 10 4 5" xfId="22794"/>
    <cellStyle name="20% - Accent1 2 10 4 5 2" xfId="42574"/>
    <cellStyle name="20% - Accent1 2 10 4 5 3" xfId="30718"/>
    <cellStyle name="20% - Accent1 2 10 4 6" xfId="18264"/>
    <cellStyle name="20% - Accent1 2 10 4 6 2" xfId="38600"/>
    <cellStyle name="20% - Accent1 2 10 4 7" xfId="34657"/>
    <cellStyle name="20% - Accent1 2 10 4 8" xfId="26744"/>
    <cellStyle name="20% - Accent1 2 10 5" xfId="122"/>
    <cellStyle name="20% - Accent1 2 10 5 2" xfId="11043"/>
    <cellStyle name="20% - Accent1 2 10 5 2 2" xfId="17429"/>
    <cellStyle name="20% - Accent1 2 10 5 2 2 2" xfId="25906"/>
    <cellStyle name="20% - Accent1 2 10 5 2 2 2 2" xfId="45686"/>
    <cellStyle name="20% - Accent1 2 10 5 2 2 2 3" xfId="33830"/>
    <cellStyle name="20% - Accent1 2 10 5 2 2 3" xfId="21374"/>
    <cellStyle name="20% - Accent1 2 10 5 2 2 3 2" xfId="41710"/>
    <cellStyle name="20% - Accent1 2 10 5 2 2 4" xfId="37769"/>
    <cellStyle name="20% - Accent1 2 10 5 2 2 5" xfId="29854"/>
    <cellStyle name="20% - Accent1 2 10 5 2 3" xfId="24340"/>
    <cellStyle name="20% - Accent1 2 10 5 2 3 2" xfId="44120"/>
    <cellStyle name="20% - Accent1 2 10 5 2 3 3" xfId="32264"/>
    <cellStyle name="20% - Accent1 2 10 5 2 4" xfId="19808"/>
    <cellStyle name="20% - Accent1 2 10 5 2 4 2" xfId="40144"/>
    <cellStyle name="20% - Accent1 2 10 5 2 5" xfId="36203"/>
    <cellStyle name="20% - Accent1 2 10 5 2 6" xfId="28288"/>
    <cellStyle name="20% - Accent1 2 10 5 3" xfId="14387"/>
    <cellStyle name="20% - Accent1 2 10 5 3 2" xfId="25114"/>
    <cellStyle name="20% - Accent1 2 10 5 3 2 2" xfId="44894"/>
    <cellStyle name="20% - Accent1 2 10 5 3 2 3" xfId="33038"/>
    <cellStyle name="20% - Accent1 2 10 5 3 3" xfId="20582"/>
    <cellStyle name="20% - Accent1 2 10 5 3 3 2" xfId="40918"/>
    <cellStyle name="20% - Accent1 2 10 5 3 4" xfId="36977"/>
    <cellStyle name="20% - Accent1 2 10 5 3 5" xfId="29062"/>
    <cellStyle name="20% - Accent1 2 10 5 4" xfId="7673"/>
    <cellStyle name="20% - Accent1 2 10 5 4 2" xfId="23568"/>
    <cellStyle name="20% - Accent1 2 10 5 4 2 2" xfId="43348"/>
    <cellStyle name="20% - Accent1 2 10 5 4 2 3" xfId="31492"/>
    <cellStyle name="20% - Accent1 2 10 5 4 3" xfId="19036"/>
    <cellStyle name="20% - Accent1 2 10 5 4 3 2" xfId="39372"/>
    <cellStyle name="20% - Accent1 2 10 5 4 4" xfId="35431"/>
    <cellStyle name="20% - Accent1 2 10 5 4 5" xfId="27516"/>
    <cellStyle name="20% - Accent1 2 10 5 5" xfId="22795"/>
    <cellStyle name="20% - Accent1 2 10 5 5 2" xfId="42575"/>
    <cellStyle name="20% - Accent1 2 10 5 5 3" xfId="30719"/>
    <cellStyle name="20% - Accent1 2 10 5 6" xfId="18265"/>
    <cellStyle name="20% - Accent1 2 10 5 6 2" xfId="38601"/>
    <cellStyle name="20% - Accent1 2 10 5 7" xfId="34658"/>
    <cellStyle name="20% - Accent1 2 10 5 8" xfId="26745"/>
    <cellStyle name="20% - Accent1 2 11" xfId="123"/>
    <cellStyle name="20% - Accent1 2 11 2" xfId="11044"/>
    <cellStyle name="20% - Accent1 2 11 2 2" xfId="17430"/>
    <cellStyle name="20% - Accent1 2 11 2 2 2" xfId="25907"/>
    <cellStyle name="20% - Accent1 2 11 2 2 2 2" xfId="45687"/>
    <cellStyle name="20% - Accent1 2 11 2 2 2 3" xfId="33831"/>
    <cellStyle name="20% - Accent1 2 11 2 2 3" xfId="21375"/>
    <cellStyle name="20% - Accent1 2 11 2 2 3 2" xfId="41711"/>
    <cellStyle name="20% - Accent1 2 11 2 2 4" xfId="37770"/>
    <cellStyle name="20% - Accent1 2 11 2 2 5" xfId="29855"/>
    <cellStyle name="20% - Accent1 2 11 2 3" xfId="24341"/>
    <cellStyle name="20% - Accent1 2 11 2 3 2" xfId="44121"/>
    <cellStyle name="20% - Accent1 2 11 2 3 3" xfId="32265"/>
    <cellStyle name="20% - Accent1 2 11 2 4" xfId="19809"/>
    <cellStyle name="20% - Accent1 2 11 2 4 2" xfId="40145"/>
    <cellStyle name="20% - Accent1 2 11 2 5" xfId="36204"/>
    <cellStyle name="20% - Accent1 2 11 2 6" xfId="28289"/>
    <cellStyle name="20% - Accent1 2 11 3" xfId="14388"/>
    <cellStyle name="20% - Accent1 2 11 3 2" xfId="25115"/>
    <cellStyle name="20% - Accent1 2 11 3 2 2" xfId="44895"/>
    <cellStyle name="20% - Accent1 2 11 3 2 3" xfId="33039"/>
    <cellStyle name="20% - Accent1 2 11 3 3" xfId="20583"/>
    <cellStyle name="20% - Accent1 2 11 3 3 2" xfId="40919"/>
    <cellStyle name="20% - Accent1 2 11 3 4" xfId="36978"/>
    <cellStyle name="20% - Accent1 2 11 3 5" xfId="29063"/>
    <cellStyle name="20% - Accent1 2 11 4" xfId="7674"/>
    <cellStyle name="20% - Accent1 2 11 4 2" xfId="23569"/>
    <cellStyle name="20% - Accent1 2 11 4 2 2" xfId="43349"/>
    <cellStyle name="20% - Accent1 2 11 4 2 3" xfId="31493"/>
    <cellStyle name="20% - Accent1 2 11 4 3" xfId="19037"/>
    <cellStyle name="20% - Accent1 2 11 4 3 2" xfId="39373"/>
    <cellStyle name="20% - Accent1 2 11 4 4" xfId="35432"/>
    <cellStyle name="20% - Accent1 2 11 4 5" xfId="27517"/>
    <cellStyle name="20% - Accent1 2 11 5" xfId="22796"/>
    <cellStyle name="20% - Accent1 2 11 5 2" xfId="42576"/>
    <cellStyle name="20% - Accent1 2 11 5 3" xfId="30720"/>
    <cellStyle name="20% - Accent1 2 11 6" xfId="18266"/>
    <cellStyle name="20% - Accent1 2 11 6 2" xfId="38602"/>
    <cellStyle name="20% - Accent1 2 11 7" xfId="34659"/>
    <cellStyle name="20% - Accent1 2 11 8" xfId="26746"/>
    <cellStyle name="20% - Accent1 2 12" xfId="124"/>
    <cellStyle name="20% - Accent1 2 13" xfId="125"/>
    <cellStyle name="20% - Accent1 2 14" xfId="126"/>
    <cellStyle name="20% - Accent1 2 15" xfId="127"/>
    <cellStyle name="20% - Accent1 2 15 2" xfId="11045"/>
    <cellStyle name="20% - Accent1 2 15 2 2" xfId="17431"/>
    <cellStyle name="20% - Accent1 2 15 2 2 2" xfId="25908"/>
    <cellStyle name="20% - Accent1 2 15 2 2 2 2" xfId="45688"/>
    <cellStyle name="20% - Accent1 2 15 2 2 2 3" xfId="33832"/>
    <cellStyle name="20% - Accent1 2 15 2 2 3" xfId="21376"/>
    <cellStyle name="20% - Accent1 2 15 2 2 3 2" xfId="41712"/>
    <cellStyle name="20% - Accent1 2 15 2 2 4" xfId="37771"/>
    <cellStyle name="20% - Accent1 2 15 2 2 5" xfId="29856"/>
    <cellStyle name="20% - Accent1 2 15 2 3" xfId="24342"/>
    <cellStyle name="20% - Accent1 2 15 2 3 2" xfId="44122"/>
    <cellStyle name="20% - Accent1 2 15 2 3 3" xfId="32266"/>
    <cellStyle name="20% - Accent1 2 15 2 4" xfId="19810"/>
    <cellStyle name="20% - Accent1 2 15 2 4 2" xfId="40146"/>
    <cellStyle name="20% - Accent1 2 15 2 5" xfId="36205"/>
    <cellStyle name="20% - Accent1 2 15 2 6" xfId="28290"/>
    <cellStyle name="20% - Accent1 2 15 3" xfId="14389"/>
    <cellStyle name="20% - Accent1 2 15 3 2" xfId="25116"/>
    <cellStyle name="20% - Accent1 2 15 3 2 2" xfId="44896"/>
    <cellStyle name="20% - Accent1 2 15 3 2 3" xfId="33040"/>
    <cellStyle name="20% - Accent1 2 15 3 3" xfId="20584"/>
    <cellStyle name="20% - Accent1 2 15 3 3 2" xfId="40920"/>
    <cellStyle name="20% - Accent1 2 15 3 4" xfId="36979"/>
    <cellStyle name="20% - Accent1 2 15 3 5" xfId="29064"/>
    <cellStyle name="20% - Accent1 2 15 4" xfId="7675"/>
    <cellStyle name="20% - Accent1 2 15 4 2" xfId="23570"/>
    <cellStyle name="20% - Accent1 2 15 4 2 2" xfId="43350"/>
    <cellStyle name="20% - Accent1 2 15 4 2 3" xfId="31494"/>
    <cellStyle name="20% - Accent1 2 15 4 3" xfId="19038"/>
    <cellStyle name="20% - Accent1 2 15 4 3 2" xfId="39374"/>
    <cellStyle name="20% - Accent1 2 15 4 4" xfId="35433"/>
    <cellStyle name="20% - Accent1 2 15 4 5" xfId="27518"/>
    <cellStyle name="20% - Accent1 2 15 5" xfId="22797"/>
    <cellStyle name="20% - Accent1 2 15 5 2" xfId="42577"/>
    <cellStyle name="20% - Accent1 2 15 5 3" xfId="30721"/>
    <cellStyle name="20% - Accent1 2 15 6" xfId="18267"/>
    <cellStyle name="20% - Accent1 2 15 6 2" xfId="38603"/>
    <cellStyle name="20% - Accent1 2 15 7" xfId="34660"/>
    <cellStyle name="20% - Accent1 2 15 8" xfId="26747"/>
    <cellStyle name="20% - Accent1 2 16" xfId="128"/>
    <cellStyle name="20% - Accent1 2 2" xfId="129"/>
    <cellStyle name="20% - Accent1 2 2 10" xfId="11046"/>
    <cellStyle name="20% - Accent1 2 2 10 2" xfId="17432"/>
    <cellStyle name="20% - Accent1 2 2 10 2 2" xfId="25909"/>
    <cellStyle name="20% - Accent1 2 2 10 2 2 2" xfId="45689"/>
    <cellStyle name="20% - Accent1 2 2 10 2 2 3" xfId="33833"/>
    <cellStyle name="20% - Accent1 2 2 10 2 3" xfId="21377"/>
    <cellStyle name="20% - Accent1 2 2 10 2 3 2" xfId="41713"/>
    <cellStyle name="20% - Accent1 2 2 10 2 4" xfId="37772"/>
    <cellStyle name="20% - Accent1 2 2 10 2 5" xfId="29857"/>
    <cellStyle name="20% - Accent1 2 2 10 3" xfId="24343"/>
    <cellStyle name="20% - Accent1 2 2 10 3 2" xfId="44123"/>
    <cellStyle name="20% - Accent1 2 2 10 3 3" xfId="32267"/>
    <cellStyle name="20% - Accent1 2 2 10 4" xfId="19811"/>
    <cellStyle name="20% - Accent1 2 2 10 4 2" xfId="40147"/>
    <cellStyle name="20% - Accent1 2 2 10 5" xfId="36206"/>
    <cellStyle name="20% - Accent1 2 2 10 6" xfId="28291"/>
    <cellStyle name="20% - Accent1 2 2 11" xfId="14390"/>
    <cellStyle name="20% - Accent1 2 2 11 2" xfId="25117"/>
    <cellStyle name="20% - Accent1 2 2 11 2 2" xfId="44897"/>
    <cellStyle name="20% - Accent1 2 2 11 2 3" xfId="33041"/>
    <cellStyle name="20% - Accent1 2 2 11 3" xfId="20585"/>
    <cellStyle name="20% - Accent1 2 2 11 3 2" xfId="40921"/>
    <cellStyle name="20% - Accent1 2 2 11 4" xfId="36980"/>
    <cellStyle name="20% - Accent1 2 2 11 5" xfId="29065"/>
    <cellStyle name="20% - Accent1 2 2 12" xfId="7676"/>
    <cellStyle name="20% - Accent1 2 2 12 2" xfId="23571"/>
    <cellStyle name="20% - Accent1 2 2 12 2 2" xfId="43351"/>
    <cellStyle name="20% - Accent1 2 2 12 2 3" xfId="31495"/>
    <cellStyle name="20% - Accent1 2 2 12 3" xfId="19039"/>
    <cellStyle name="20% - Accent1 2 2 12 3 2" xfId="39375"/>
    <cellStyle name="20% - Accent1 2 2 12 4" xfId="35434"/>
    <cellStyle name="20% - Accent1 2 2 12 5" xfId="27519"/>
    <cellStyle name="20% - Accent1 2 2 13" xfId="18176"/>
    <cellStyle name="20% - Accent1 2 2 13 2" xfId="26652"/>
    <cellStyle name="20% - Accent1 2 2 13 2 2" xfId="46432"/>
    <cellStyle name="20% - Accent1 2 2 13 2 3" xfId="34576"/>
    <cellStyle name="20% - Accent1 2 2 13 3" xfId="22120"/>
    <cellStyle name="20% - Accent1 2 2 13 3 2" xfId="42456"/>
    <cellStyle name="20% - Accent1 2 2 13 4" xfId="38515"/>
    <cellStyle name="20% - Accent1 2 2 13 5" xfId="30600"/>
    <cellStyle name="20% - Accent1 2 2 14" xfId="22798"/>
    <cellStyle name="20% - Accent1 2 2 14 2" xfId="42578"/>
    <cellStyle name="20% - Accent1 2 2 14 3" xfId="30722"/>
    <cellStyle name="20% - Accent1 2 2 15" xfId="18268"/>
    <cellStyle name="20% - Accent1 2 2 15 2" xfId="38604"/>
    <cellStyle name="20% - Accent1 2 2 16" xfId="34661"/>
    <cellStyle name="20% - Accent1 2 2 17" xfId="26748"/>
    <cellStyle name="20% - Accent1 2 2 2" xfId="130"/>
    <cellStyle name="20% - Accent1 2 2 2 2" xfId="11047"/>
    <cellStyle name="20% - Accent1 2 2 2 2 2" xfId="17433"/>
    <cellStyle name="20% - Accent1 2 2 2 2 2 2" xfId="25910"/>
    <cellStyle name="20% - Accent1 2 2 2 2 2 2 2" xfId="45690"/>
    <cellStyle name="20% - Accent1 2 2 2 2 2 2 3" xfId="33834"/>
    <cellStyle name="20% - Accent1 2 2 2 2 2 3" xfId="21378"/>
    <cellStyle name="20% - Accent1 2 2 2 2 2 3 2" xfId="41714"/>
    <cellStyle name="20% - Accent1 2 2 2 2 2 4" xfId="37773"/>
    <cellStyle name="20% - Accent1 2 2 2 2 2 5" xfId="29858"/>
    <cellStyle name="20% - Accent1 2 2 2 2 3" xfId="24344"/>
    <cellStyle name="20% - Accent1 2 2 2 2 3 2" xfId="44124"/>
    <cellStyle name="20% - Accent1 2 2 2 2 3 3" xfId="32268"/>
    <cellStyle name="20% - Accent1 2 2 2 2 4" xfId="19812"/>
    <cellStyle name="20% - Accent1 2 2 2 2 4 2" xfId="40148"/>
    <cellStyle name="20% - Accent1 2 2 2 2 5" xfId="36207"/>
    <cellStyle name="20% - Accent1 2 2 2 2 6" xfId="28292"/>
    <cellStyle name="20% - Accent1 2 2 2 3" xfId="14391"/>
    <cellStyle name="20% - Accent1 2 2 2 3 2" xfId="25118"/>
    <cellStyle name="20% - Accent1 2 2 2 3 2 2" xfId="44898"/>
    <cellStyle name="20% - Accent1 2 2 2 3 2 3" xfId="33042"/>
    <cellStyle name="20% - Accent1 2 2 2 3 3" xfId="20586"/>
    <cellStyle name="20% - Accent1 2 2 2 3 3 2" xfId="40922"/>
    <cellStyle name="20% - Accent1 2 2 2 3 4" xfId="36981"/>
    <cellStyle name="20% - Accent1 2 2 2 3 5" xfId="29066"/>
    <cellStyle name="20% - Accent1 2 2 2 4" xfId="7677"/>
    <cellStyle name="20% - Accent1 2 2 2 4 2" xfId="23572"/>
    <cellStyle name="20% - Accent1 2 2 2 4 2 2" xfId="43352"/>
    <cellStyle name="20% - Accent1 2 2 2 4 2 3" xfId="31496"/>
    <cellStyle name="20% - Accent1 2 2 2 4 3" xfId="19040"/>
    <cellStyle name="20% - Accent1 2 2 2 4 3 2" xfId="39376"/>
    <cellStyle name="20% - Accent1 2 2 2 4 4" xfId="35435"/>
    <cellStyle name="20% - Accent1 2 2 2 4 5" xfId="27520"/>
    <cellStyle name="20% - Accent1 2 2 2 5" xfId="22799"/>
    <cellStyle name="20% - Accent1 2 2 2 5 2" xfId="42579"/>
    <cellStyle name="20% - Accent1 2 2 2 5 3" xfId="30723"/>
    <cellStyle name="20% - Accent1 2 2 2 6" xfId="18269"/>
    <cellStyle name="20% - Accent1 2 2 2 6 2" xfId="38605"/>
    <cellStyle name="20% - Accent1 2 2 2 7" xfId="34662"/>
    <cellStyle name="20% - Accent1 2 2 2 8" xfId="26749"/>
    <cellStyle name="20% - Accent1 2 2 3" xfId="131"/>
    <cellStyle name="20% - Accent1 2 2 3 2" xfId="11048"/>
    <cellStyle name="20% - Accent1 2 2 3 2 2" xfId="17434"/>
    <cellStyle name="20% - Accent1 2 2 3 2 2 2" xfId="25911"/>
    <cellStyle name="20% - Accent1 2 2 3 2 2 2 2" xfId="45691"/>
    <cellStyle name="20% - Accent1 2 2 3 2 2 2 3" xfId="33835"/>
    <cellStyle name="20% - Accent1 2 2 3 2 2 3" xfId="21379"/>
    <cellStyle name="20% - Accent1 2 2 3 2 2 3 2" xfId="41715"/>
    <cellStyle name="20% - Accent1 2 2 3 2 2 4" xfId="37774"/>
    <cellStyle name="20% - Accent1 2 2 3 2 2 5" xfId="29859"/>
    <cellStyle name="20% - Accent1 2 2 3 2 3" xfId="24345"/>
    <cellStyle name="20% - Accent1 2 2 3 2 3 2" xfId="44125"/>
    <cellStyle name="20% - Accent1 2 2 3 2 3 3" xfId="32269"/>
    <cellStyle name="20% - Accent1 2 2 3 2 4" xfId="19813"/>
    <cellStyle name="20% - Accent1 2 2 3 2 4 2" xfId="40149"/>
    <cellStyle name="20% - Accent1 2 2 3 2 5" xfId="36208"/>
    <cellStyle name="20% - Accent1 2 2 3 2 6" xfId="28293"/>
    <cellStyle name="20% - Accent1 2 2 3 3" xfId="14392"/>
    <cellStyle name="20% - Accent1 2 2 3 3 2" xfId="25119"/>
    <cellStyle name="20% - Accent1 2 2 3 3 2 2" xfId="44899"/>
    <cellStyle name="20% - Accent1 2 2 3 3 2 3" xfId="33043"/>
    <cellStyle name="20% - Accent1 2 2 3 3 3" xfId="20587"/>
    <cellStyle name="20% - Accent1 2 2 3 3 3 2" xfId="40923"/>
    <cellStyle name="20% - Accent1 2 2 3 3 4" xfId="36982"/>
    <cellStyle name="20% - Accent1 2 2 3 3 5" xfId="29067"/>
    <cellStyle name="20% - Accent1 2 2 3 4" xfId="7678"/>
    <cellStyle name="20% - Accent1 2 2 3 4 2" xfId="23573"/>
    <cellStyle name="20% - Accent1 2 2 3 4 2 2" xfId="43353"/>
    <cellStyle name="20% - Accent1 2 2 3 4 2 3" xfId="31497"/>
    <cellStyle name="20% - Accent1 2 2 3 4 3" xfId="19041"/>
    <cellStyle name="20% - Accent1 2 2 3 4 3 2" xfId="39377"/>
    <cellStyle name="20% - Accent1 2 2 3 4 4" xfId="35436"/>
    <cellStyle name="20% - Accent1 2 2 3 4 5" xfId="27521"/>
    <cellStyle name="20% - Accent1 2 2 3 5" xfId="22800"/>
    <cellStyle name="20% - Accent1 2 2 3 5 2" xfId="42580"/>
    <cellStyle name="20% - Accent1 2 2 3 5 3" xfId="30724"/>
    <cellStyle name="20% - Accent1 2 2 3 6" xfId="18270"/>
    <cellStyle name="20% - Accent1 2 2 3 6 2" xfId="38606"/>
    <cellStyle name="20% - Accent1 2 2 3 7" xfId="34663"/>
    <cellStyle name="20% - Accent1 2 2 3 8" xfId="26750"/>
    <cellStyle name="20% - Accent1 2 2 4" xfId="132"/>
    <cellStyle name="20% - Accent1 2 2 4 2" xfId="11049"/>
    <cellStyle name="20% - Accent1 2 2 4 2 2" xfId="17435"/>
    <cellStyle name="20% - Accent1 2 2 4 2 2 2" xfId="25912"/>
    <cellStyle name="20% - Accent1 2 2 4 2 2 2 2" xfId="45692"/>
    <cellStyle name="20% - Accent1 2 2 4 2 2 2 3" xfId="33836"/>
    <cellStyle name="20% - Accent1 2 2 4 2 2 3" xfId="21380"/>
    <cellStyle name="20% - Accent1 2 2 4 2 2 3 2" xfId="41716"/>
    <cellStyle name="20% - Accent1 2 2 4 2 2 4" xfId="37775"/>
    <cellStyle name="20% - Accent1 2 2 4 2 2 5" xfId="29860"/>
    <cellStyle name="20% - Accent1 2 2 4 2 3" xfId="24346"/>
    <cellStyle name="20% - Accent1 2 2 4 2 3 2" xfId="44126"/>
    <cellStyle name="20% - Accent1 2 2 4 2 3 3" xfId="32270"/>
    <cellStyle name="20% - Accent1 2 2 4 2 4" xfId="19814"/>
    <cellStyle name="20% - Accent1 2 2 4 2 4 2" xfId="40150"/>
    <cellStyle name="20% - Accent1 2 2 4 2 5" xfId="36209"/>
    <cellStyle name="20% - Accent1 2 2 4 2 6" xfId="28294"/>
    <cellStyle name="20% - Accent1 2 2 4 3" xfId="14393"/>
    <cellStyle name="20% - Accent1 2 2 4 3 2" xfId="25120"/>
    <cellStyle name="20% - Accent1 2 2 4 3 2 2" xfId="44900"/>
    <cellStyle name="20% - Accent1 2 2 4 3 2 3" xfId="33044"/>
    <cellStyle name="20% - Accent1 2 2 4 3 3" xfId="20588"/>
    <cellStyle name="20% - Accent1 2 2 4 3 3 2" xfId="40924"/>
    <cellStyle name="20% - Accent1 2 2 4 3 4" xfId="36983"/>
    <cellStyle name="20% - Accent1 2 2 4 3 5" xfId="29068"/>
    <cellStyle name="20% - Accent1 2 2 4 4" xfId="7679"/>
    <cellStyle name="20% - Accent1 2 2 4 4 2" xfId="23574"/>
    <cellStyle name="20% - Accent1 2 2 4 4 2 2" xfId="43354"/>
    <cellStyle name="20% - Accent1 2 2 4 4 2 3" xfId="31498"/>
    <cellStyle name="20% - Accent1 2 2 4 4 3" xfId="19042"/>
    <cellStyle name="20% - Accent1 2 2 4 4 3 2" xfId="39378"/>
    <cellStyle name="20% - Accent1 2 2 4 4 4" xfId="35437"/>
    <cellStyle name="20% - Accent1 2 2 4 4 5" xfId="27522"/>
    <cellStyle name="20% - Accent1 2 2 4 5" xfId="22801"/>
    <cellStyle name="20% - Accent1 2 2 4 5 2" xfId="42581"/>
    <cellStyle name="20% - Accent1 2 2 4 5 3" xfId="30725"/>
    <cellStyle name="20% - Accent1 2 2 4 6" xfId="18271"/>
    <cellStyle name="20% - Accent1 2 2 4 6 2" xfId="38607"/>
    <cellStyle name="20% - Accent1 2 2 4 7" xfId="34664"/>
    <cellStyle name="20% - Accent1 2 2 4 8" xfId="26751"/>
    <cellStyle name="20% - Accent1 2 2 5" xfId="133"/>
    <cellStyle name="20% - Accent1 2 2 5 2" xfId="11050"/>
    <cellStyle name="20% - Accent1 2 2 5 2 2" xfId="17436"/>
    <cellStyle name="20% - Accent1 2 2 5 2 2 2" xfId="25913"/>
    <cellStyle name="20% - Accent1 2 2 5 2 2 2 2" xfId="45693"/>
    <cellStyle name="20% - Accent1 2 2 5 2 2 2 3" xfId="33837"/>
    <cellStyle name="20% - Accent1 2 2 5 2 2 3" xfId="21381"/>
    <cellStyle name="20% - Accent1 2 2 5 2 2 3 2" xfId="41717"/>
    <cellStyle name="20% - Accent1 2 2 5 2 2 4" xfId="37776"/>
    <cellStyle name="20% - Accent1 2 2 5 2 2 5" xfId="29861"/>
    <cellStyle name="20% - Accent1 2 2 5 2 3" xfId="24347"/>
    <cellStyle name="20% - Accent1 2 2 5 2 3 2" xfId="44127"/>
    <cellStyle name="20% - Accent1 2 2 5 2 3 3" xfId="32271"/>
    <cellStyle name="20% - Accent1 2 2 5 2 4" xfId="19815"/>
    <cellStyle name="20% - Accent1 2 2 5 2 4 2" xfId="40151"/>
    <cellStyle name="20% - Accent1 2 2 5 2 5" xfId="36210"/>
    <cellStyle name="20% - Accent1 2 2 5 2 6" xfId="28295"/>
    <cellStyle name="20% - Accent1 2 2 5 3" xfId="14394"/>
    <cellStyle name="20% - Accent1 2 2 5 3 2" xfId="25121"/>
    <cellStyle name="20% - Accent1 2 2 5 3 2 2" xfId="44901"/>
    <cellStyle name="20% - Accent1 2 2 5 3 2 3" xfId="33045"/>
    <cellStyle name="20% - Accent1 2 2 5 3 3" xfId="20589"/>
    <cellStyle name="20% - Accent1 2 2 5 3 3 2" xfId="40925"/>
    <cellStyle name="20% - Accent1 2 2 5 3 4" xfId="36984"/>
    <cellStyle name="20% - Accent1 2 2 5 3 5" xfId="29069"/>
    <cellStyle name="20% - Accent1 2 2 5 4" xfId="7680"/>
    <cellStyle name="20% - Accent1 2 2 5 4 2" xfId="23575"/>
    <cellStyle name="20% - Accent1 2 2 5 4 2 2" xfId="43355"/>
    <cellStyle name="20% - Accent1 2 2 5 4 2 3" xfId="31499"/>
    <cellStyle name="20% - Accent1 2 2 5 4 3" xfId="19043"/>
    <cellStyle name="20% - Accent1 2 2 5 4 3 2" xfId="39379"/>
    <cellStyle name="20% - Accent1 2 2 5 4 4" xfId="35438"/>
    <cellStyle name="20% - Accent1 2 2 5 4 5" xfId="27523"/>
    <cellStyle name="20% - Accent1 2 2 5 5" xfId="22802"/>
    <cellStyle name="20% - Accent1 2 2 5 5 2" xfId="42582"/>
    <cellStyle name="20% - Accent1 2 2 5 5 3" xfId="30726"/>
    <cellStyle name="20% - Accent1 2 2 5 6" xfId="18272"/>
    <cellStyle name="20% - Accent1 2 2 5 6 2" xfId="38608"/>
    <cellStyle name="20% - Accent1 2 2 5 7" xfId="34665"/>
    <cellStyle name="20% - Accent1 2 2 5 8" xfId="26752"/>
    <cellStyle name="20% - Accent1 2 2 6" xfId="134"/>
    <cellStyle name="20% - Accent1 2 2 6 2" xfId="11051"/>
    <cellStyle name="20% - Accent1 2 2 6 2 2" xfId="17437"/>
    <cellStyle name="20% - Accent1 2 2 6 2 2 2" xfId="25914"/>
    <cellStyle name="20% - Accent1 2 2 6 2 2 2 2" xfId="45694"/>
    <cellStyle name="20% - Accent1 2 2 6 2 2 2 3" xfId="33838"/>
    <cellStyle name="20% - Accent1 2 2 6 2 2 3" xfId="21382"/>
    <cellStyle name="20% - Accent1 2 2 6 2 2 3 2" xfId="41718"/>
    <cellStyle name="20% - Accent1 2 2 6 2 2 4" xfId="37777"/>
    <cellStyle name="20% - Accent1 2 2 6 2 2 5" xfId="29862"/>
    <cellStyle name="20% - Accent1 2 2 6 2 3" xfId="24348"/>
    <cellStyle name="20% - Accent1 2 2 6 2 3 2" xfId="44128"/>
    <cellStyle name="20% - Accent1 2 2 6 2 3 3" xfId="32272"/>
    <cellStyle name="20% - Accent1 2 2 6 2 4" xfId="19816"/>
    <cellStyle name="20% - Accent1 2 2 6 2 4 2" xfId="40152"/>
    <cellStyle name="20% - Accent1 2 2 6 2 5" xfId="36211"/>
    <cellStyle name="20% - Accent1 2 2 6 2 6" xfId="28296"/>
    <cellStyle name="20% - Accent1 2 2 6 3" xfId="14395"/>
    <cellStyle name="20% - Accent1 2 2 6 3 2" xfId="25122"/>
    <cellStyle name="20% - Accent1 2 2 6 3 2 2" xfId="44902"/>
    <cellStyle name="20% - Accent1 2 2 6 3 2 3" xfId="33046"/>
    <cellStyle name="20% - Accent1 2 2 6 3 3" xfId="20590"/>
    <cellStyle name="20% - Accent1 2 2 6 3 3 2" xfId="40926"/>
    <cellStyle name="20% - Accent1 2 2 6 3 4" xfId="36985"/>
    <cellStyle name="20% - Accent1 2 2 6 3 5" xfId="29070"/>
    <cellStyle name="20% - Accent1 2 2 6 4" xfId="7681"/>
    <cellStyle name="20% - Accent1 2 2 6 4 2" xfId="23576"/>
    <cellStyle name="20% - Accent1 2 2 6 4 2 2" xfId="43356"/>
    <cellStyle name="20% - Accent1 2 2 6 4 2 3" xfId="31500"/>
    <cellStyle name="20% - Accent1 2 2 6 4 3" xfId="19044"/>
    <cellStyle name="20% - Accent1 2 2 6 4 3 2" xfId="39380"/>
    <cellStyle name="20% - Accent1 2 2 6 4 4" xfId="35439"/>
    <cellStyle name="20% - Accent1 2 2 6 4 5" xfId="27524"/>
    <cellStyle name="20% - Accent1 2 2 6 5" xfId="22803"/>
    <cellStyle name="20% - Accent1 2 2 6 5 2" xfId="42583"/>
    <cellStyle name="20% - Accent1 2 2 6 5 3" xfId="30727"/>
    <cellStyle name="20% - Accent1 2 2 6 6" xfId="18273"/>
    <cellStyle name="20% - Accent1 2 2 6 6 2" xfId="38609"/>
    <cellStyle name="20% - Accent1 2 2 6 7" xfId="34666"/>
    <cellStyle name="20% - Accent1 2 2 6 8" xfId="26753"/>
    <cellStyle name="20% - Accent1 2 2 7" xfId="135"/>
    <cellStyle name="20% - Accent1 2 2 7 2" xfId="11052"/>
    <cellStyle name="20% - Accent1 2 2 7 2 2" xfId="17438"/>
    <cellStyle name="20% - Accent1 2 2 7 2 2 2" xfId="25915"/>
    <cellStyle name="20% - Accent1 2 2 7 2 2 2 2" xfId="45695"/>
    <cellStyle name="20% - Accent1 2 2 7 2 2 2 3" xfId="33839"/>
    <cellStyle name="20% - Accent1 2 2 7 2 2 3" xfId="21383"/>
    <cellStyle name="20% - Accent1 2 2 7 2 2 3 2" xfId="41719"/>
    <cellStyle name="20% - Accent1 2 2 7 2 2 4" xfId="37778"/>
    <cellStyle name="20% - Accent1 2 2 7 2 2 5" xfId="29863"/>
    <cellStyle name="20% - Accent1 2 2 7 2 3" xfId="24349"/>
    <cellStyle name="20% - Accent1 2 2 7 2 3 2" xfId="44129"/>
    <cellStyle name="20% - Accent1 2 2 7 2 3 3" xfId="32273"/>
    <cellStyle name="20% - Accent1 2 2 7 2 4" xfId="19817"/>
    <cellStyle name="20% - Accent1 2 2 7 2 4 2" xfId="40153"/>
    <cellStyle name="20% - Accent1 2 2 7 2 5" xfId="36212"/>
    <cellStyle name="20% - Accent1 2 2 7 2 6" xfId="28297"/>
    <cellStyle name="20% - Accent1 2 2 7 3" xfId="14396"/>
    <cellStyle name="20% - Accent1 2 2 7 3 2" xfId="25123"/>
    <cellStyle name="20% - Accent1 2 2 7 3 2 2" xfId="44903"/>
    <cellStyle name="20% - Accent1 2 2 7 3 2 3" xfId="33047"/>
    <cellStyle name="20% - Accent1 2 2 7 3 3" xfId="20591"/>
    <cellStyle name="20% - Accent1 2 2 7 3 3 2" xfId="40927"/>
    <cellStyle name="20% - Accent1 2 2 7 3 4" xfId="36986"/>
    <cellStyle name="20% - Accent1 2 2 7 3 5" xfId="29071"/>
    <cellStyle name="20% - Accent1 2 2 7 4" xfId="7682"/>
    <cellStyle name="20% - Accent1 2 2 7 4 2" xfId="23577"/>
    <cellStyle name="20% - Accent1 2 2 7 4 2 2" xfId="43357"/>
    <cellStyle name="20% - Accent1 2 2 7 4 2 3" xfId="31501"/>
    <cellStyle name="20% - Accent1 2 2 7 4 3" xfId="19045"/>
    <cellStyle name="20% - Accent1 2 2 7 4 3 2" xfId="39381"/>
    <cellStyle name="20% - Accent1 2 2 7 4 4" xfId="35440"/>
    <cellStyle name="20% - Accent1 2 2 7 4 5" xfId="27525"/>
    <cellStyle name="20% - Accent1 2 2 7 5" xfId="22804"/>
    <cellStyle name="20% - Accent1 2 2 7 5 2" xfId="42584"/>
    <cellStyle name="20% - Accent1 2 2 7 5 3" xfId="30728"/>
    <cellStyle name="20% - Accent1 2 2 7 6" xfId="18274"/>
    <cellStyle name="20% - Accent1 2 2 7 6 2" xfId="38610"/>
    <cellStyle name="20% - Accent1 2 2 7 7" xfId="34667"/>
    <cellStyle name="20% - Accent1 2 2 7 8" xfId="26754"/>
    <cellStyle name="20% - Accent1 2 2 8" xfId="136"/>
    <cellStyle name="20% - Accent1 2 2 8 2" xfId="11053"/>
    <cellStyle name="20% - Accent1 2 2 8 2 2" xfId="17439"/>
    <cellStyle name="20% - Accent1 2 2 8 2 2 2" xfId="25916"/>
    <cellStyle name="20% - Accent1 2 2 8 2 2 2 2" xfId="45696"/>
    <cellStyle name="20% - Accent1 2 2 8 2 2 2 3" xfId="33840"/>
    <cellStyle name="20% - Accent1 2 2 8 2 2 3" xfId="21384"/>
    <cellStyle name="20% - Accent1 2 2 8 2 2 3 2" xfId="41720"/>
    <cellStyle name="20% - Accent1 2 2 8 2 2 4" xfId="37779"/>
    <cellStyle name="20% - Accent1 2 2 8 2 2 5" xfId="29864"/>
    <cellStyle name="20% - Accent1 2 2 8 2 3" xfId="24350"/>
    <cellStyle name="20% - Accent1 2 2 8 2 3 2" xfId="44130"/>
    <cellStyle name="20% - Accent1 2 2 8 2 3 3" xfId="32274"/>
    <cellStyle name="20% - Accent1 2 2 8 2 4" xfId="19818"/>
    <cellStyle name="20% - Accent1 2 2 8 2 4 2" xfId="40154"/>
    <cellStyle name="20% - Accent1 2 2 8 2 5" xfId="36213"/>
    <cellStyle name="20% - Accent1 2 2 8 2 6" xfId="28298"/>
    <cellStyle name="20% - Accent1 2 2 8 3" xfId="14397"/>
    <cellStyle name="20% - Accent1 2 2 8 3 2" xfId="25124"/>
    <cellStyle name="20% - Accent1 2 2 8 3 2 2" xfId="44904"/>
    <cellStyle name="20% - Accent1 2 2 8 3 2 3" xfId="33048"/>
    <cellStyle name="20% - Accent1 2 2 8 3 3" xfId="20592"/>
    <cellStyle name="20% - Accent1 2 2 8 3 3 2" xfId="40928"/>
    <cellStyle name="20% - Accent1 2 2 8 3 4" xfId="36987"/>
    <cellStyle name="20% - Accent1 2 2 8 3 5" xfId="29072"/>
    <cellStyle name="20% - Accent1 2 2 8 4" xfId="7683"/>
    <cellStyle name="20% - Accent1 2 2 8 4 2" xfId="23578"/>
    <cellStyle name="20% - Accent1 2 2 8 4 2 2" xfId="43358"/>
    <cellStyle name="20% - Accent1 2 2 8 4 2 3" xfId="31502"/>
    <cellStyle name="20% - Accent1 2 2 8 4 3" xfId="19046"/>
    <cellStyle name="20% - Accent1 2 2 8 4 3 2" xfId="39382"/>
    <cellStyle name="20% - Accent1 2 2 8 4 4" xfId="35441"/>
    <cellStyle name="20% - Accent1 2 2 8 4 5" xfId="27526"/>
    <cellStyle name="20% - Accent1 2 2 8 5" xfId="22805"/>
    <cellStyle name="20% - Accent1 2 2 8 5 2" xfId="42585"/>
    <cellStyle name="20% - Accent1 2 2 8 5 3" xfId="30729"/>
    <cellStyle name="20% - Accent1 2 2 8 6" xfId="18275"/>
    <cellStyle name="20% - Accent1 2 2 8 6 2" xfId="38611"/>
    <cellStyle name="20% - Accent1 2 2 8 7" xfId="34668"/>
    <cellStyle name="20% - Accent1 2 2 8 8" xfId="26755"/>
    <cellStyle name="20% - Accent1 2 2 9" xfId="137"/>
    <cellStyle name="20% - Accent1 2 2 9 2" xfId="11054"/>
    <cellStyle name="20% - Accent1 2 2 9 2 2" xfId="17440"/>
    <cellStyle name="20% - Accent1 2 2 9 2 2 2" xfId="25917"/>
    <cellStyle name="20% - Accent1 2 2 9 2 2 2 2" xfId="45697"/>
    <cellStyle name="20% - Accent1 2 2 9 2 2 2 3" xfId="33841"/>
    <cellStyle name="20% - Accent1 2 2 9 2 2 3" xfId="21385"/>
    <cellStyle name="20% - Accent1 2 2 9 2 2 3 2" xfId="41721"/>
    <cellStyle name="20% - Accent1 2 2 9 2 2 4" xfId="37780"/>
    <cellStyle name="20% - Accent1 2 2 9 2 2 5" xfId="29865"/>
    <cellStyle name="20% - Accent1 2 2 9 2 3" xfId="24351"/>
    <cellStyle name="20% - Accent1 2 2 9 2 3 2" xfId="44131"/>
    <cellStyle name="20% - Accent1 2 2 9 2 3 3" xfId="32275"/>
    <cellStyle name="20% - Accent1 2 2 9 2 4" xfId="19819"/>
    <cellStyle name="20% - Accent1 2 2 9 2 4 2" xfId="40155"/>
    <cellStyle name="20% - Accent1 2 2 9 2 5" xfId="36214"/>
    <cellStyle name="20% - Accent1 2 2 9 2 6" xfId="28299"/>
    <cellStyle name="20% - Accent1 2 2 9 3" xfId="14398"/>
    <cellStyle name="20% - Accent1 2 2 9 3 2" xfId="25125"/>
    <cellStyle name="20% - Accent1 2 2 9 3 2 2" xfId="44905"/>
    <cellStyle name="20% - Accent1 2 2 9 3 2 3" xfId="33049"/>
    <cellStyle name="20% - Accent1 2 2 9 3 3" xfId="20593"/>
    <cellStyle name="20% - Accent1 2 2 9 3 3 2" xfId="40929"/>
    <cellStyle name="20% - Accent1 2 2 9 3 4" xfId="36988"/>
    <cellStyle name="20% - Accent1 2 2 9 3 5" xfId="29073"/>
    <cellStyle name="20% - Accent1 2 2 9 4" xfId="7684"/>
    <cellStyle name="20% - Accent1 2 2 9 4 2" xfId="23579"/>
    <cellStyle name="20% - Accent1 2 2 9 4 2 2" xfId="43359"/>
    <cellStyle name="20% - Accent1 2 2 9 4 2 3" xfId="31503"/>
    <cellStyle name="20% - Accent1 2 2 9 4 3" xfId="19047"/>
    <cellStyle name="20% - Accent1 2 2 9 4 3 2" xfId="39383"/>
    <cellStyle name="20% - Accent1 2 2 9 4 4" xfId="35442"/>
    <cellStyle name="20% - Accent1 2 2 9 4 5" xfId="27527"/>
    <cellStyle name="20% - Accent1 2 2 9 5" xfId="22806"/>
    <cellStyle name="20% - Accent1 2 2 9 5 2" xfId="42586"/>
    <cellStyle name="20% - Accent1 2 2 9 5 3" xfId="30730"/>
    <cellStyle name="20% - Accent1 2 2 9 6" xfId="18276"/>
    <cellStyle name="20% - Accent1 2 2 9 6 2" xfId="38612"/>
    <cellStyle name="20% - Accent1 2 2 9 7" xfId="34669"/>
    <cellStyle name="20% - Accent1 2 2 9 8" xfId="26756"/>
    <cellStyle name="20% - Accent1 2 3" xfId="138"/>
    <cellStyle name="20% - Accent1 2 3 10" xfId="11055"/>
    <cellStyle name="20% - Accent1 2 3 10 2" xfId="17441"/>
    <cellStyle name="20% - Accent1 2 3 10 2 2" xfId="25918"/>
    <cellStyle name="20% - Accent1 2 3 10 2 2 2" xfId="45698"/>
    <cellStyle name="20% - Accent1 2 3 10 2 2 3" xfId="33842"/>
    <cellStyle name="20% - Accent1 2 3 10 2 3" xfId="21386"/>
    <cellStyle name="20% - Accent1 2 3 10 2 3 2" xfId="41722"/>
    <cellStyle name="20% - Accent1 2 3 10 2 4" xfId="37781"/>
    <cellStyle name="20% - Accent1 2 3 10 2 5" xfId="29866"/>
    <cellStyle name="20% - Accent1 2 3 10 3" xfId="24352"/>
    <cellStyle name="20% - Accent1 2 3 10 3 2" xfId="44132"/>
    <cellStyle name="20% - Accent1 2 3 10 3 3" xfId="32276"/>
    <cellStyle name="20% - Accent1 2 3 10 4" xfId="19820"/>
    <cellStyle name="20% - Accent1 2 3 10 4 2" xfId="40156"/>
    <cellStyle name="20% - Accent1 2 3 10 5" xfId="36215"/>
    <cellStyle name="20% - Accent1 2 3 10 6" xfId="28300"/>
    <cellStyle name="20% - Accent1 2 3 11" xfId="14399"/>
    <cellStyle name="20% - Accent1 2 3 11 2" xfId="25126"/>
    <cellStyle name="20% - Accent1 2 3 11 2 2" xfId="44906"/>
    <cellStyle name="20% - Accent1 2 3 11 2 3" xfId="33050"/>
    <cellStyle name="20% - Accent1 2 3 11 3" xfId="20594"/>
    <cellStyle name="20% - Accent1 2 3 11 3 2" xfId="40930"/>
    <cellStyle name="20% - Accent1 2 3 11 4" xfId="36989"/>
    <cellStyle name="20% - Accent1 2 3 11 5" xfId="29074"/>
    <cellStyle name="20% - Accent1 2 3 12" xfId="7685"/>
    <cellStyle name="20% - Accent1 2 3 12 2" xfId="23580"/>
    <cellStyle name="20% - Accent1 2 3 12 2 2" xfId="43360"/>
    <cellStyle name="20% - Accent1 2 3 12 2 3" xfId="31504"/>
    <cellStyle name="20% - Accent1 2 3 12 3" xfId="19048"/>
    <cellStyle name="20% - Accent1 2 3 12 3 2" xfId="39384"/>
    <cellStyle name="20% - Accent1 2 3 12 4" xfId="35443"/>
    <cellStyle name="20% - Accent1 2 3 12 5" xfId="27528"/>
    <cellStyle name="20% - Accent1 2 3 13" xfId="22807"/>
    <cellStyle name="20% - Accent1 2 3 13 2" xfId="42587"/>
    <cellStyle name="20% - Accent1 2 3 13 3" xfId="30731"/>
    <cellStyle name="20% - Accent1 2 3 14" xfId="18277"/>
    <cellStyle name="20% - Accent1 2 3 14 2" xfId="38613"/>
    <cellStyle name="20% - Accent1 2 3 15" xfId="34670"/>
    <cellStyle name="20% - Accent1 2 3 16" xfId="26757"/>
    <cellStyle name="20% - Accent1 2 3 2" xfId="139"/>
    <cellStyle name="20% - Accent1 2 3 2 2" xfId="11056"/>
    <cellStyle name="20% - Accent1 2 3 2 2 2" xfId="17442"/>
    <cellStyle name="20% - Accent1 2 3 2 2 2 2" xfId="25919"/>
    <cellStyle name="20% - Accent1 2 3 2 2 2 2 2" xfId="45699"/>
    <cellStyle name="20% - Accent1 2 3 2 2 2 2 3" xfId="33843"/>
    <cellStyle name="20% - Accent1 2 3 2 2 2 3" xfId="21387"/>
    <cellStyle name="20% - Accent1 2 3 2 2 2 3 2" xfId="41723"/>
    <cellStyle name="20% - Accent1 2 3 2 2 2 4" xfId="37782"/>
    <cellStyle name="20% - Accent1 2 3 2 2 2 5" xfId="29867"/>
    <cellStyle name="20% - Accent1 2 3 2 2 3" xfId="24353"/>
    <cellStyle name="20% - Accent1 2 3 2 2 3 2" xfId="44133"/>
    <cellStyle name="20% - Accent1 2 3 2 2 3 3" xfId="32277"/>
    <cellStyle name="20% - Accent1 2 3 2 2 4" xfId="19821"/>
    <cellStyle name="20% - Accent1 2 3 2 2 4 2" xfId="40157"/>
    <cellStyle name="20% - Accent1 2 3 2 2 5" xfId="36216"/>
    <cellStyle name="20% - Accent1 2 3 2 2 6" xfId="28301"/>
    <cellStyle name="20% - Accent1 2 3 2 3" xfId="14400"/>
    <cellStyle name="20% - Accent1 2 3 2 3 2" xfId="25127"/>
    <cellStyle name="20% - Accent1 2 3 2 3 2 2" xfId="44907"/>
    <cellStyle name="20% - Accent1 2 3 2 3 2 3" xfId="33051"/>
    <cellStyle name="20% - Accent1 2 3 2 3 3" xfId="20595"/>
    <cellStyle name="20% - Accent1 2 3 2 3 3 2" xfId="40931"/>
    <cellStyle name="20% - Accent1 2 3 2 3 4" xfId="36990"/>
    <cellStyle name="20% - Accent1 2 3 2 3 5" xfId="29075"/>
    <cellStyle name="20% - Accent1 2 3 2 4" xfId="7686"/>
    <cellStyle name="20% - Accent1 2 3 2 4 2" xfId="23581"/>
    <cellStyle name="20% - Accent1 2 3 2 4 2 2" xfId="43361"/>
    <cellStyle name="20% - Accent1 2 3 2 4 2 3" xfId="31505"/>
    <cellStyle name="20% - Accent1 2 3 2 4 3" xfId="19049"/>
    <cellStyle name="20% - Accent1 2 3 2 4 3 2" xfId="39385"/>
    <cellStyle name="20% - Accent1 2 3 2 4 4" xfId="35444"/>
    <cellStyle name="20% - Accent1 2 3 2 4 5" xfId="27529"/>
    <cellStyle name="20% - Accent1 2 3 2 5" xfId="22808"/>
    <cellStyle name="20% - Accent1 2 3 2 5 2" xfId="42588"/>
    <cellStyle name="20% - Accent1 2 3 2 5 3" xfId="30732"/>
    <cellStyle name="20% - Accent1 2 3 2 6" xfId="18278"/>
    <cellStyle name="20% - Accent1 2 3 2 6 2" xfId="38614"/>
    <cellStyle name="20% - Accent1 2 3 2 7" xfId="34671"/>
    <cellStyle name="20% - Accent1 2 3 2 8" xfId="26758"/>
    <cellStyle name="20% - Accent1 2 3 3" xfId="140"/>
    <cellStyle name="20% - Accent1 2 3 3 2" xfId="11057"/>
    <cellStyle name="20% - Accent1 2 3 3 2 2" xfId="17443"/>
    <cellStyle name="20% - Accent1 2 3 3 2 2 2" xfId="25920"/>
    <cellStyle name="20% - Accent1 2 3 3 2 2 2 2" xfId="45700"/>
    <cellStyle name="20% - Accent1 2 3 3 2 2 2 3" xfId="33844"/>
    <cellStyle name="20% - Accent1 2 3 3 2 2 3" xfId="21388"/>
    <cellStyle name="20% - Accent1 2 3 3 2 2 3 2" xfId="41724"/>
    <cellStyle name="20% - Accent1 2 3 3 2 2 4" xfId="37783"/>
    <cellStyle name="20% - Accent1 2 3 3 2 2 5" xfId="29868"/>
    <cellStyle name="20% - Accent1 2 3 3 2 3" xfId="24354"/>
    <cellStyle name="20% - Accent1 2 3 3 2 3 2" xfId="44134"/>
    <cellStyle name="20% - Accent1 2 3 3 2 3 3" xfId="32278"/>
    <cellStyle name="20% - Accent1 2 3 3 2 4" xfId="19822"/>
    <cellStyle name="20% - Accent1 2 3 3 2 4 2" xfId="40158"/>
    <cellStyle name="20% - Accent1 2 3 3 2 5" xfId="36217"/>
    <cellStyle name="20% - Accent1 2 3 3 2 6" xfId="28302"/>
    <cellStyle name="20% - Accent1 2 3 3 3" xfId="14401"/>
    <cellStyle name="20% - Accent1 2 3 3 3 2" xfId="25128"/>
    <cellStyle name="20% - Accent1 2 3 3 3 2 2" xfId="44908"/>
    <cellStyle name="20% - Accent1 2 3 3 3 2 3" xfId="33052"/>
    <cellStyle name="20% - Accent1 2 3 3 3 3" xfId="20596"/>
    <cellStyle name="20% - Accent1 2 3 3 3 3 2" xfId="40932"/>
    <cellStyle name="20% - Accent1 2 3 3 3 4" xfId="36991"/>
    <cellStyle name="20% - Accent1 2 3 3 3 5" xfId="29076"/>
    <cellStyle name="20% - Accent1 2 3 3 4" xfId="7687"/>
    <cellStyle name="20% - Accent1 2 3 3 4 2" xfId="23582"/>
    <cellStyle name="20% - Accent1 2 3 3 4 2 2" xfId="43362"/>
    <cellStyle name="20% - Accent1 2 3 3 4 2 3" xfId="31506"/>
    <cellStyle name="20% - Accent1 2 3 3 4 3" xfId="19050"/>
    <cellStyle name="20% - Accent1 2 3 3 4 3 2" xfId="39386"/>
    <cellStyle name="20% - Accent1 2 3 3 4 4" xfId="35445"/>
    <cellStyle name="20% - Accent1 2 3 3 4 5" xfId="27530"/>
    <cellStyle name="20% - Accent1 2 3 3 5" xfId="22809"/>
    <cellStyle name="20% - Accent1 2 3 3 5 2" xfId="42589"/>
    <cellStyle name="20% - Accent1 2 3 3 5 3" xfId="30733"/>
    <cellStyle name="20% - Accent1 2 3 3 6" xfId="18279"/>
    <cellStyle name="20% - Accent1 2 3 3 6 2" xfId="38615"/>
    <cellStyle name="20% - Accent1 2 3 3 7" xfId="34672"/>
    <cellStyle name="20% - Accent1 2 3 3 8" xfId="26759"/>
    <cellStyle name="20% - Accent1 2 3 4" xfId="141"/>
    <cellStyle name="20% - Accent1 2 3 4 2" xfId="11058"/>
    <cellStyle name="20% - Accent1 2 3 4 2 2" xfId="17444"/>
    <cellStyle name="20% - Accent1 2 3 4 2 2 2" xfId="25921"/>
    <cellStyle name="20% - Accent1 2 3 4 2 2 2 2" xfId="45701"/>
    <cellStyle name="20% - Accent1 2 3 4 2 2 2 3" xfId="33845"/>
    <cellStyle name="20% - Accent1 2 3 4 2 2 3" xfId="21389"/>
    <cellStyle name="20% - Accent1 2 3 4 2 2 3 2" xfId="41725"/>
    <cellStyle name="20% - Accent1 2 3 4 2 2 4" xfId="37784"/>
    <cellStyle name="20% - Accent1 2 3 4 2 2 5" xfId="29869"/>
    <cellStyle name="20% - Accent1 2 3 4 2 3" xfId="24355"/>
    <cellStyle name="20% - Accent1 2 3 4 2 3 2" xfId="44135"/>
    <cellStyle name="20% - Accent1 2 3 4 2 3 3" xfId="32279"/>
    <cellStyle name="20% - Accent1 2 3 4 2 4" xfId="19823"/>
    <cellStyle name="20% - Accent1 2 3 4 2 4 2" xfId="40159"/>
    <cellStyle name="20% - Accent1 2 3 4 2 5" xfId="36218"/>
    <cellStyle name="20% - Accent1 2 3 4 2 6" xfId="28303"/>
    <cellStyle name="20% - Accent1 2 3 4 3" xfId="14402"/>
    <cellStyle name="20% - Accent1 2 3 4 3 2" xfId="25129"/>
    <cellStyle name="20% - Accent1 2 3 4 3 2 2" xfId="44909"/>
    <cellStyle name="20% - Accent1 2 3 4 3 2 3" xfId="33053"/>
    <cellStyle name="20% - Accent1 2 3 4 3 3" xfId="20597"/>
    <cellStyle name="20% - Accent1 2 3 4 3 3 2" xfId="40933"/>
    <cellStyle name="20% - Accent1 2 3 4 3 4" xfId="36992"/>
    <cellStyle name="20% - Accent1 2 3 4 3 5" xfId="29077"/>
    <cellStyle name="20% - Accent1 2 3 4 4" xfId="7688"/>
    <cellStyle name="20% - Accent1 2 3 4 4 2" xfId="23583"/>
    <cellStyle name="20% - Accent1 2 3 4 4 2 2" xfId="43363"/>
    <cellStyle name="20% - Accent1 2 3 4 4 2 3" xfId="31507"/>
    <cellStyle name="20% - Accent1 2 3 4 4 3" xfId="19051"/>
    <cellStyle name="20% - Accent1 2 3 4 4 3 2" xfId="39387"/>
    <cellStyle name="20% - Accent1 2 3 4 4 4" xfId="35446"/>
    <cellStyle name="20% - Accent1 2 3 4 4 5" xfId="27531"/>
    <cellStyle name="20% - Accent1 2 3 4 5" xfId="22810"/>
    <cellStyle name="20% - Accent1 2 3 4 5 2" xfId="42590"/>
    <cellStyle name="20% - Accent1 2 3 4 5 3" xfId="30734"/>
    <cellStyle name="20% - Accent1 2 3 4 6" xfId="18280"/>
    <cellStyle name="20% - Accent1 2 3 4 6 2" xfId="38616"/>
    <cellStyle name="20% - Accent1 2 3 4 7" xfId="34673"/>
    <cellStyle name="20% - Accent1 2 3 4 8" xfId="26760"/>
    <cellStyle name="20% - Accent1 2 3 5" xfId="142"/>
    <cellStyle name="20% - Accent1 2 3 5 2" xfId="11059"/>
    <cellStyle name="20% - Accent1 2 3 5 2 2" xfId="17445"/>
    <cellStyle name="20% - Accent1 2 3 5 2 2 2" xfId="25922"/>
    <cellStyle name="20% - Accent1 2 3 5 2 2 2 2" xfId="45702"/>
    <cellStyle name="20% - Accent1 2 3 5 2 2 2 3" xfId="33846"/>
    <cellStyle name="20% - Accent1 2 3 5 2 2 3" xfId="21390"/>
    <cellStyle name="20% - Accent1 2 3 5 2 2 3 2" xfId="41726"/>
    <cellStyle name="20% - Accent1 2 3 5 2 2 4" xfId="37785"/>
    <cellStyle name="20% - Accent1 2 3 5 2 2 5" xfId="29870"/>
    <cellStyle name="20% - Accent1 2 3 5 2 3" xfId="24356"/>
    <cellStyle name="20% - Accent1 2 3 5 2 3 2" xfId="44136"/>
    <cellStyle name="20% - Accent1 2 3 5 2 3 3" xfId="32280"/>
    <cellStyle name="20% - Accent1 2 3 5 2 4" xfId="19824"/>
    <cellStyle name="20% - Accent1 2 3 5 2 4 2" xfId="40160"/>
    <cellStyle name="20% - Accent1 2 3 5 2 5" xfId="36219"/>
    <cellStyle name="20% - Accent1 2 3 5 2 6" xfId="28304"/>
    <cellStyle name="20% - Accent1 2 3 5 3" xfId="14403"/>
    <cellStyle name="20% - Accent1 2 3 5 3 2" xfId="25130"/>
    <cellStyle name="20% - Accent1 2 3 5 3 2 2" xfId="44910"/>
    <cellStyle name="20% - Accent1 2 3 5 3 2 3" xfId="33054"/>
    <cellStyle name="20% - Accent1 2 3 5 3 3" xfId="20598"/>
    <cellStyle name="20% - Accent1 2 3 5 3 3 2" xfId="40934"/>
    <cellStyle name="20% - Accent1 2 3 5 3 4" xfId="36993"/>
    <cellStyle name="20% - Accent1 2 3 5 3 5" xfId="29078"/>
    <cellStyle name="20% - Accent1 2 3 5 4" xfId="7689"/>
    <cellStyle name="20% - Accent1 2 3 5 4 2" xfId="23584"/>
    <cellStyle name="20% - Accent1 2 3 5 4 2 2" xfId="43364"/>
    <cellStyle name="20% - Accent1 2 3 5 4 2 3" xfId="31508"/>
    <cellStyle name="20% - Accent1 2 3 5 4 3" xfId="19052"/>
    <cellStyle name="20% - Accent1 2 3 5 4 3 2" xfId="39388"/>
    <cellStyle name="20% - Accent1 2 3 5 4 4" xfId="35447"/>
    <cellStyle name="20% - Accent1 2 3 5 4 5" xfId="27532"/>
    <cellStyle name="20% - Accent1 2 3 5 5" xfId="22811"/>
    <cellStyle name="20% - Accent1 2 3 5 5 2" xfId="42591"/>
    <cellStyle name="20% - Accent1 2 3 5 5 3" xfId="30735"/>
    <cellStyle name="20% - Accent1 2 3 5 6" xfId="18281"/>
    <cellStyle name="20% - Accent1 2 3 5 6 2" xfId="38617"/>
    <cellStyle name="20% - Accent1 2 3 5 7" xfId="34674"/>
    <cellStyle name="20% - Accent1 2 3 5 8" xfId="26761"/>
    <cellStyle name="20% - Accent1 2 3 6" xfId="143"/>
    <cellStyle name="20% - Accent1 2 3 6 2" xfId="11060"/>
    <cellStyle name="20% - Accent1 2 3 6 2 2" xfId="17446"/>
    <cellStyle name="20% - Accent1 2 3 6 2 2 2" xfId="25923"/>
    <cellStyle name="20% - Accent1 2 3 6 2 2 2 2" xfId="45703"/>
    <cellStyle name="20% - Accent1 2 3 6 2 2 2 3" xfId="33847"/>
    <cellStyle name="20% - Accent1 2 3 6 2 2 3" xfId="21391"/>
    <cellStyle name="20% - Accent1 2 3 6 2 2 3 2" xfId="41727"/>
    <cellStyle name="20% - Accent1 2 3 6 2 2 4" xfId="37786"/>
    <cellStyle name="20% - Accent1 2 3 6 2 2 5" xfId="29871"/>
    <cellStyle name="20% - Accent1 2 3 6 2 3" xfId="24357"/>
    <cellStyle name="20% - Accent1 2 3 6 2 3 2" xfId="44137"/>
    <cellStyle name="20% - Accent1 2 3 6 2 3 3" xfId="32281"/>
    <cellStyle name="20% - Accent1 2 3 6 2 4" xfId="19825"/>
    <cellStyle name="20% - Accent1 2 3 6 2 4 2" xfId="40161"/>
    <cellStyle name="20% - Accent1 2 3 6 2 5" xfId="36220"/>
    <cellStyle name="20% - Accent1 2 3 6 2 6" xfId="28305"/>
    <cellStyle name="20% - Accent1 2 3 6 3" xfId="14404"/>
    <cellStyle name="20% - Accent1 2 3 6 3 2" xfId="25131"/>
    <cellStyle name="20% - Accent1 2 3 6 3 2 2" xfId="44911"/>
    <cellStyle name="20% - Accent1 2 3 6 3 2 3" xfId="33055"/>
    <cellStyle name="20% - Accent1 2 3 6 3 3" xfId="20599"/>
    <cellStyle name="20% - Accent1 2 3 6 3 3 2" xfId="40935"/>
    <cellStyle name="20% - Accent1 2 3 6 3 4" xfId="36994"/>
    <cellStyle name="20% - Accent1 2 3 6 3 5" xfId="29079"/>
    <cellStyle name="20% - Accent1 2 3 6 4" xfId="7690"/>
    <cellStyle name="20% - Accent1 2 3 6 4 2" xfId="23585"/>
    <cellStyle name="20% - Accent1 2 3 6 4 2 2" xfId="43365"/>
    <cellStyle name="20% - Accent1 2 3 6 4 2 3" xfId="31509"/>
    <cellStyle name="20% - Accent1 2 3 6 4 3" xfId="19053"/>
    <cellStyle name="20% - Accent1 2 3 6 4 3 2" xfId="39389"/>
    <cellStyle name="20% - Accent1 2 3 6 4 4" xfId="35448"/>
    <cellStyle name="20% - Accent1 2 3 6 4 5" xfId="27533"/>
    <cellStyle name="20% - Accent1 2 3 6 5" xfId="22812"/>
    <cellStyle name="20% - Accent1 2 3 6 5 2" xfId="42592"/>
    <cellStyle name="20% - Accent1 2 3 6 5 3" xfId="30736"/>
    <cellStyle name="20% - Accent1 2 3 6 6" xfId="18282"/>
    <cellStyle name="20% - Accent1 2 3 6 6 2" xfId="38618"/>
    <cellStyle name="20% - Accent1 2 3 6 7" xfId="34675"/>
    <cellStyle name="20% - Accent1 2 3 6 8" xfId="26762"/>
    <cellStyle name="20% - Accent1 2 3 7" xfId="144"/>
    <cellStyle name="20% - Accent1 2 3 7 2" xfId="11061"/>
    <cellStyle name="20% - Accent1 2 3 7 2 2" xfId="17447"/>
    <cellStyle name="20% - Accent1 2 3 7 2 2 2" xfId="25924"/>
    <cellStyle name="20% - Accent1 2 3 7 2 2 2 2" xfId="45704"/>
    <cellStyle name="20% - Accent1 2 3 7 2 2 2 3" xfId="33848"/>
    <cellStyle name="20% - Accent1 2 3 7 2 2 3" xfId="21392"/>
    <cellStyle name="20% - Accent1 2 3 7 2 2 3 2" xfId="41728"/>
    <cellStyle name="20% - Accent1 2 3 7 2 2 4" xfId="37787"/>
    <cellStyle name="20% - Accent1 2 3 7 2 2 5" xfId="29872"/>
    <cellStyle name="20% - Accent1 2 3 7 2 3" xfId="24358"/>
    <cellStyle name="20% - Accent1 2 3 7 2 3 2" xfId="44138"/>
    <cellStyle name="20% - Accent1 2 3 7 2 3 3" xfId="32282"/>
    <cellStyle name="20% - Accent1 2 3 7 2 4" xfId="19826"/>
    <cellStyle name="20% - Accent1 2 3 7 2 4 2" xfId="40162"/>
    <cellStyle name="20% - Accent1 2 3 7 2 5" xfId="36221"/>
    <cellStyle name="20% - Accent1 2 3 7 2 6" xfId="28306"/>
    <cellStyle name="20% - Accent1 2 3 7 3" xfId="14405"/>
    <cellStyle name="20% - Accent1 2 3 7 3 2" xfId="25132"/>
    <cellStyle name="20% - Accent1 2 3 7 3 2 2" xfId="44912"/>
    <cellStyle name="20% - Accent1 2 3 7 3 2 3" xfId="33056"/>
    <cellStyle name="20% - Accent1 2 3 7 3 3" xfId="20600"/>
    <cellStyle name="20% - Accent1 2 3 7 3 3 2" xfId="40936"/>
    <cellStyle name="20% - Accent1 2 3 7 3 4" xfId="36995"/>
    <cellStyle name="20% - Accent1 2 3 7 3 5" xfId="29080"/>
    <cellStyle name="20% - Accent1 2 3 7 4" xfId="7691"/>
    <cellStyle name="20% - Accent1 2 3 7 4 2" xfId="23586"/>
    <cellStyle name="20% - Accent1 2 3 7 4 2 2" xfId="43366"/>
    <cellStyle name="20% - Accent1 2 3 7 4 2 3" xfId="31510"/>
    <cellStyle name="20% - Accent1 2 3 7 4 3" xfId="19054"/>
    <cellStyle name="20% - Accent1 2 3 7 4 3 2" xfId="39390"/>
    <cellStyle name="20% - Accent1 2 3 7 4 4" xfId="35449"/>
    <cellStyle name="20% - Accent1 2 3 7 4 5" xfId="27534"/>
    <cellStyle name="20% - Accent1 2 3 7 5" xfId="22813"/>
    <cellStyle name="20% - Accent1 2 3 7 5 2" xfId="42593"/>
    <cellStyle name="20% - Accent1 2 3 7 5 3" xfId="30737"/>
    <cellStyle name="20% - Accent1 2 3 7 6" xfId="18283"/>
    <cellStyle name="20% - Accent1 2 3 7 6 2" xfId="38619"/>
    <cellStyle name="20% - Accent1 2 3 7 7" xfId="34676"/>
    <cellStyle name="20% - Accent1 2 3 7 8" xfId="26763"/>
    <cellStyle name="20% - Accent1 2 3 8" xfId="145"/>
    <cellStyle name="20% - Accent1 2 3 8 2" xfId="11062"/>
    <cellStyle name="20% - Accent1 2 3 8 2 2" xfId="17448"/>
    <cellStyle name="20% - Accent1 2 3 8 2 2 2" xfId="25925"/>
    <cellStyle name="20% - Accent1 2 3 8 2 2 2 2" xfId="45705"/>
    <cellStyle name="20% - Accent1 2 3 8 2 2 2 3" xfId="33849"/>
    <cellStyle name="20% - Accent1 2 3 8 2 2 3" xfId="21393"/>
    <cellStyle name="20% - Accent1 2 3 8 2 2 3 2" xfId="41729"/>
    <cellStyle name="20% - Accent1 2 3 8 2 2 4" xfId="37788"/>
    <cellStyle name="20% - Accent1 2 3 8 2 2 5" xfId="29873"/>
    <cellStyle name="20% - Accent1 2 3 8 2 3" xfId="24359"/>
    <cellStyle name="20% - Accent1 2 3 8 2 3 2" xfId="44139"/>
    <cellStyle name="20% - Accent1 2 3 8 2 3 3" xfId="32283"/>
    <cellStyle name="20% - Accent1 2 3 8 2 4" xfId="19827"/>
    <cellStyle name="20% - Accent1 2 3 8 2 4 2" xfId="40163"/>
    <cellStyle name="20% - Accent1 2 3 8 2 5" xfId="36222"/>
    <cellStyle name="20% - Accent1 2 3 8 2 6" xfId="28307"/>
    <cellStyle name="20% - Accent1 2 3 8 3" xfId="14406"/>
    <cellStyle name="20% - Accent1 2 3 8 3 2" xfId="25133"/>
    <cellStyle name="20% - Accent1 2 3 8 3 2 2" xfId="44913"/>
    <cellStyle name="20% - Accent1 2 3 8 3 2 3" xfId="33057"/>
    <cellStyle name="20% - Accent1 2 3 8 3 3" xfId="20601"/>
    <cellStyle name="20% - Accent1 2 3 8 3 3 2" xfId="40937"/>
    <cellStyle name="20% - Accent1 2 3 8 3 4" xfId="36996"/>
    <cellStyle name="20% - Accent1 2 3 8 3 5" xfId="29081"/>
    <cellStyle name="20% - Accent1 2 3 8 4" xfId="7692"/>
    <cellStyle name="20% - Accent1 2 3 8 4 2" xfId="23587"/>
    <cellStyle name="20% - Accent1 2 3 8 4 2 2" xfId="43367"/>
    <cellStyle name="20% - Accent1 2 3 8 4 2 3" xfId="31511"/>
    <cellStyle name="20% - Accent1 2 3 8 4 3" xfId="19055"/>
    <cellStyle name="20% - Accent1 2 3 8 4 3 2" xfId="39391"/>
    <cellStyle name="20% - Accent1 2 3 8 4 4" xfId="35450"/>
    <cellStyle name="20% - Accent1 2 3 8 4 5" xfId="27535"/>
    <cellStyle name="20% - Accent1 2 3 8 5" xfId="22814"/>
    <cellStyle name="20% - Accent1 2 3 8 5 2" xfId="42594"/>
    <cellStyle name="20% - Accent1 2 3 8 5 3" xfId="30738"/>
    <cellStyle name="20% - Accent1 2 3 8 6" xfId="18284"/>
    <cellStyle name="20% - Accent1 2 3 8 6 2" xfId="38620"/>
    <cellStyle name="20% - Accent1 2 3 8 7" xfId="34677"/>
    <cellStyle name="20% - Accent1 2 3 8 8" xfId="26764"/>
    <cellStyle name="20% - Accent1 2 3 9" xfId="146"/>
    <cellStyle name="20% - Accent1 2 3 9 2" xfId="11063"/>
    <cellStyle name="20% - Accent1 2 3 9 2 2" xfId="17449"/>
    <cellStyle name="20% - Accent1 2 3 9 2 2 2" xfId="25926"/>
    <cellStyle name="20% - Accent1 2 3 9 2 2 2 2" xfId="45706"/>
    <cellStyle name="20% - Accent1 2 3 9 2 2 2 3" xfId="33850"/>
    <cellStyle name="20% - Accent1 2 3 9 2 2 3" xfId="21394"/>
    <cellStyle name="20% - Accent1 2 3 9 2 2 3 2" xfId="41730"/>
    <cellStyle name="20% - Accent1 2 3 9 2 2 4" xfId="37789"/>
    <cellStyle name="20% - Accent1 2 3 9 2 2 5" xfId="29874"/>
    <cellStyle name="20% - Accent1 2 3 9 2 3" xfId="24360"/>
    <cellStyle name="20% - Accent1 2 3 9 2 3 2" xfId="44140"/>
    <cellStyle name="20% - Accent1 2 3 9 2 3 3" xfId="32284"/>
    <cellStyle name="20% - Accent1 2 3 9 2 4" xfId="19828"/>
    <cellStyle name="20% - Accent1 2 3 9 2 4 2" xfId="40164"/>
    <cellStyle name="20% - Accent1 2 3 9 2 5" xfId="36223"/>
    <cellStyle name="20% - Accent1 2 3 9 2 6" xfId="28308"/>
    <cellStyle name="20% - Accent1 2 3 9 3" xfId="14407"/>
    <cellStyle name="20% - Accent1 2 3 9 3 2" xfId="25134"/>
    <cellStyle name="20% - Accent1 2 3 9 3 2 2" xfId="44914"/>
    <cellStyle name="20% - Accent1 2 3 9 3 2 3" xfId="33058"/>
    <cellStyle name="20% - Accent1 2 3 9 3 3" xfId="20602"/>
    <cellStyle name="20% - Accent1 2 3 9 3 3 2" xfId="40938"/>
    <cellStyle name="20% - Accent1 2 3 9 3 4" xfId="36997"/>
    <cellStyle name="20% - Accent1 2 3 9 3 5" xfId="29082"/>
    <cellStyle name="20% - Accent1 2 3 9 4" xfId="7693"/>
    <cellStyle name="20% - Accent1 2 3 9 4 2" xfId="23588"/>
    <cellStyle name="20% - Accent1 2 3 9 4 2 2" xfId="43368"/>
    <cellStyle name="20% - Accent1 2 3 9 4 2 3" xfId="31512"/>
    <cellStyle name="20% - Accent1 2 3 9 4 3" xfId="19056"/>
    <cellStyle name="20% - Accent1 2 3 9 4 3 2" xfId="39392"/>
    <cellStyle name="20% - Accent1 2 3 9 4 4" xfId="35451"/>
    <cellStyle name="20% - Accent1 2 3 9 4 5" xfId="27536"/>
    <cellStyle name="20% - Accent1 2 3 9 5" xfId="22815"/>
    <cellStyle name="20% - Accent1 2 3 9 5 2" xfId="42595"/>
    <cellStyle name="20% - Accent1 2 3 9 5 3" xfId="30739"/>
    <cellStyle name="20% - Accent1 2 3 9 6" xfId="18285"/>
    <cellStyle name="20% - Accent1 2 3 9 6 2" xfId="38621"/>
    <cellStyle name="20% - Accent1 2 3 9 7" xfId="34678"/>
    <cellStyle name="20% - Accent1 2 3 9 8" xfId="26765"/>
    <cellStyle name="20% - Accent1 2 4" xfId="147"/>
    <cellStyle name="20% - Accent1 2 4 10" xfId="11064"/>
    <cellStyle name="20% - Accent1 2 4 10 2" xfId="17450"/>
    <cellStyle name="20% - Accent1 2 4 10 2 2" xfId="25927"/>
    <cellStyle name="20% - Accent1 2 4 10 2 2 2" xfId="45707"/>
    <cellStyle name="20% - Accent1 2 4 10 2 2 3" xfId="33851"/>
    <cellStyle name="20% - Accent1 2 4 10 2 3" xfId="21395"/>
    <cellStyle name="20% - Accent1 2 4 10 2 3 2" xfId="41731"/>
    <cellStyle name="20% - Accent1 2 4 10 2 4" xfId="37790"/>
    <cellStyle name="20% - Accent1 2 4 10 2 5" xfId="29875"/>
    <cellStyle name="20% - Accent1 2 4 10 3" xfId="24361"/>
    <cellStyle name="20% - Accent1 2 4 10 3 2" xfId="44141"/>
    <cellStyle name="20% - Accent1 2 4 10 3 3" xfId="32285"/>
    <cellStyle name="20% - Accent1 2 4 10 4" xfId="19829"/>
    <cellStyle name="20% - Accent1 2 4 10 4 2" xfId="40165"/>
    <cellStyle name="20% - Accent1 2 4 10 5" xfId="36224"/>
    <cellStyle name="20% - Accent1 2 4 10 6" xfId="28309"/>
    <cellStyle name="20% - Accent1 2 4 11" xfId="14408"/>
    <cellStyle name="20% - Accent1 2 4 11 2" xfId="25135"/>
    <cellStyle name="20% - Accent1 2 4 11 2 2" xfId="44915"/>
    <cellStyle name="20% - Accent1 2 4 11 2 3" xfId="33059"/>
    <cellStyle name="20% - Accent1 2 4 11 3" xfId="20603"/>
    <cellStyle name="20% - Accent1 2 4 11 3 2" xfId="40939"/>
    <cellStyle name="20% - Accent1 2 4 11 4" xfId="36998"/>
    <cellStyle name="20% - Accent1 2 4 11 5" xfId="29083"/>
    <cellStyle name="20% - Accent1 2 4 12" xfId="7694"/>
    <cellStyle name="20% - Accent1 2 4 12 2" xfId="23589"/>
    <cellStyle name="20% - Accent1 2 4 12 2 2" xfId="43369"/>
    <cellStyle name="20% - Accent1 2 4 12 2 3" xfId="31513"/>
    <cellStyle name="20% - Accent1 2 4 12 3" xfId="19057"/>
    <cellStyle name="20% - Accent1 2 4 12 3 2" xfId="39393"/>
    <cellStyle name="20% - Accent1 2 4 12 4" xfId="35452"/>
    <cellStyle name="20% - Accent1 2 4 12 5" xfId="27537"/>
    <cellStyle name="20% - Accent1 2 4 13" xfId="22816"/>
    <cellStyle name="20% - Accent1 2 4 13 2" xfId="42596"/>
    <cellStyle name="20% - Accent1 2 4 13 3" xfId="30740"/>
    <cellStyle name="20% - Accent1 2 4 14" xfId="18286"/>
    <cellStyle name="20% - Accent1 2 4 14 2" xfId="38622"/>
    <cellStyle name="20% - Accent1 2 4 15" xfId="34679"/>
    <cellStyle name="20% - Accent1 2 4 16" xfId="26766"/>
    <cellStyle name="20% - Accent1 2 4 2" xfId="148"/>
    <cellStyle name="20% - Accent1 2 4 2 2" xfId="11065"/>
    <cellStyle name="20% - Accent1 2 4 2 2 2" xfId="17451"/>
    <cellStyle name="20% - Accent1 2 4 2 2 2 2" xfId="25928"/>
    <cellStyle name="20% - Accent1 2 4 2 2 2 2 2" xfId="45708"/>
    <cellStyle name="20% - Accent1 2 4 2 2 2 2 3" xfId="33852"/>
    <cellStyle name="20% - Accent1 2 4 2 2 2 3" xfId="21396"/>
    <cellStyle name="20% - Accent1 2 4 2 2 2 3 2" xfId="41732"/>
    <cellStyle name="20% - Accent1 2 4 2 2 2 4" xfId="37791"/>
    <cellStyle name="20% - Accent1 2 4 2 2 2 5" xfId="29876"/>
    <cellStyle name="20% - Accent1 2 4 2 2 3" xfId="24362"/>
    <cellStyle name="20% - Accent1 2 4 2 2 3 2" xfId="44142"/>
    <cellStyle name="20% - Accent1 2 4 2 2 3 3" xfId="32286"/>
    <cellStyle name="20% - Accent1 2 4 2 2 4" xfId="19830"/>
    <cellStyle name="20% - Accent1 2 4 2 2 4 2" xfId="40166"/>
    <cellStyle name="20% - Accent1 2 4 2 2 5" xfId="36225"/>
    <cellStyle name="20% - Accent1 2 4 2 2 6" xfId="28310"/>
    <cellStyle name="20% - Accent1 2 4 2 3" xfId="14409"/>
    <cellStyle name="20% - Accent1 2 4 2 3 2" xfId="25136"/>
    <cellStyle name="20% - Accent1 2 4 2 3 2 2" xfId="44916"/>
    <cellStyle name="20% - Accent1 2 4 2 3 2 3" xfId="33060"/>
    <cellStyle name="20% - Accent1 2 4 2 3 3" xfId="20604"/>
    <cellStyle name="20% - Accent1 2 4 2 3 3 2" xfId="40940"/>
    <cellStyle name="20% - Accent1 2 4 2 3 4" xfId="36999"/>
    <cellStyle name="20% - Accent1 2 4 2 3 5" xfId="29084"/>
    <cellStyle name="20% - Accent1 2 4 2 4" xfId="7695"/>
    <cellStyle name="20% - Accent1 2 4 2 4 2" xfId="23590"/>
    <cellStyle name="20% - Accent1 2 4 2 4 2 2" xfId="43370"/>
    <cellStyle name="20% - Accent1 2 4 2 4 2 3" xfId="31514"/>
    <cellStyle name="20% - Accent1 2 4 2 4 3" xfId="19058"/>
    <cellStyle name="20% - Accent1 2 4 2 4 3 2" xfId="39394"/>
    <cellStyle name="20% - Accent1 2 4 2 4 4" xfId="35453"/>
    <cellStyle name="20% - Accent1 2 4 2 4 5" xfId="27538"/>
    <cellStyle name="20% - Accent1 2 4 2 5" xfId="22817"/>
    <cellStyle name="20% - Accent1 2 4 2 5 2" xfId="42597"/>
    <cellStyle name="20% - Accent1 2 4 2 5 3" xfId="30741"/>
    <cellStyle name="20% - Accent1 2 4 2 6" xfId="18287"/>
    <cellStyle name="20% - Accent1 2 4 2 6 2" xfId="38623"/>
    <cellStyle name="20% - Accent1 2 4 2 7" xfId="34680"/>
    <cellStyle name="20% - Accent1 2 4 2 8" xfId="26767"/>
    <cellStyle name="20% - Accent1 2 4 3" xfId="149"/>
    <cellStyle name="20% - Accent1 2 4 3 2" xfId="11066"/>
    <cellStyle name="20% - Accent1 2 4 3 2 2" xfId="17452"/>
    <cellStyle name="20% - Accent1 2 4 3 2 2 2" xfId="25929"/>
    <cellStyle name="20% - Accent1 2 4 3 2 2 2 2" xfId="45709"/>
    <cellStyle name="20% - Accent1 2 4 3 2 2 2 3" xfId="33853"/>
    <cellStyle name="20% - Accent1 2 4 3 2 2 3" xfId="21397"/>
    <cellStyle name="20% - Accent1 2 4 3 2 2 3 2" xfId="41733"/>
    <cellStyle name="20% - Accent1 2 4 3 2 2 4" xfId="37792"/>
    <cellStyle name="20% - Accent1 2 4 3 2 2 5" xfId="29877"/>
    <cellStyle name="20% - Accent1 2 4 3 2 3" xfId="24363"/>
    <cellStyle name="20% - Accent1 2 4 3 2 3 2" xfId="44143"/>
    <cellStyle name="20% - Accent1 2 4 3 2 3 3" xfId="32287"/>
    <cellStyle name="20% - Accent1 2 4 3 2 4" xfId="19831"/>
    <cellStyle name="20% - Accent1 2 4 3 2 4 2" xfId="40167"/>
    <cellStyle name="20% - Accent1 2 4 3 2 5" xfId="36226"/>
    <cellStyle name="20% - Accent1 2 4 3 2 6" xfId="28311"/>
    <cellStyle name="20% - Accent1 2 4 3 3" xfId="14410"/>
    <cellStyle name="20% - Accent1 2 4 3 3 2" xfId="25137"/>
    <cellStyle name="20% - Accent1 2 4 3 3 2 2" xfId="44917"/>
    <cellStyle name="20% - Accent1 2 4 3 3 2 3" xfId="33061"/>
    <cellStyle name="20% - Accent1 2 4 3 3 3" xfId="20605"/>
    <cellStyle name="20% - Accent1 2 4 3 3 3 2" xfId="40941"/>
    <cellStyle name="20% - Accent1 2 4 3 3 4" xfId="37000"/>
    <cellStyle name="20% - Accent1 2 4 3 3 5" xfId="29085"/>
    <cellStyle name="20% - Accent1 2 4 3 4" xfId="7696"/>
    <cellStyle name="20% - Accent1 2 4 3 4 2" xfId="23591"/>
    <cellStyle name="20% - Accent1 2 4 3 4 2 2" xfId="43371"/>
    <cellStyle name="20% - Accent1 2 4 3 4 2 3" xfId="31515"/>
    <cellStyle name="20% - Accent1 2 4 3 4 3" xfId="19059"/>
    <cellStyle name="20% - Accent1 2 4 3 4 3 2" xfId="39395"/>
    <cellStyle name="20% - Accent1 2 4 3 4 4" xfId="35454"/>
    <cellStyle name="20% - Accent1 2 4 3 4 5" xfId="27539"/>
    <cellStyle name="20% - Accent1 2 4 3 5" xfId="22818"/>
    <cellStyle name="20% - Accent1 2 4 3 5 2" xfId="42598"/>
    <cellStyle name="20% - Accent1 2 4 3 5 3" xfId="30742"/>
    <cellStyle name="20% - Accent1 2 4 3 6" xfId="18288"/>
    <cellStyle name="20% - Accent1 2 4 3 6 2" xfId="38624"/>
    <cellStyle name="20% - Accent1 2 4 3 7" xfId="34681"/>
    <cellStyle name="20% - Accent1 2 4 3 8" xfId="26768"/>
    <cellStyle name="20% - Accent1 2 4 4" xfId="150"/>
    <cellStyle name="20% - Accent1 2 4 4 2" xfId="11067"/>
    <cellStyle name="20% - Accent1 2 4 4 2 2" xfId="17453"/>
    <cellStyle name="20% - Accent1 2 4 4 2 2 2" xfId="25930"/>
    <cellStyle name="20% - Accent1 2 4 4 2 2 2 2" xfId="45710"/>
    <cellStyle name="20% - Accent1 2 4 4 2 2 2 3" xfId="33854"/>
    <cellStyle name="20% - Accent1 2 4 4 2 2 3" xfId="21398"/>
    <cellStyle name="20% - Accent1 2 4 4 2 2 3 2" xfId="41734"/>
    <cellStyle name="20% - Accent1 2 4 4 2 2 4" xfId="37793"/>
    <cellStyle name="20% - Accent1 2 4 4 2 2 5" xfId="29878"/>
    <cellStyle name="20% - Accent1 2 4 4 2 3" xfId="24364"/>
    <cellStyle name="20% - Accent1 2 4 4 2 3 2" xfId="44144"/>
    <cellStyle name="20% - Accent1 2 4 4 2 3 3" xfId="32288"/>
    <cellStyle name="20% - Accent1 2 4 4 2 4" xfId="19832"/>
    <cellStyle name="20% - Accent1 2 4 4 2 4 2" xfId="40168"/>
    <cellStyle name="20% - Accent1 2 4 4 2 5" xfId="36227"/>
    <cellStyle name="20% - Accent1 2 4 4 2 6" xfId="28312"/>
    <cellStyle name="20% - Accent1 2 4 4 3" xfId="14411"/>
    <cellStyle name="20% - Accent1 2 4 4 3 2" xfId="25138"/>
    <cellStyle name="20% - Accent1 2 4 4 3 2 2" xfId="44918"/>
    <cellStyle name="20% - Accent1 2 4 4 3 2 3" xfId="33062"/>
    <cellStyle name="20% - Accent1 2 4 4 3 3" xfId="20606"/>
    <cellStyle name="20% - Accent1 2 4 4 3 3 2" xfId="40942"/>
    <cellStyle name="20% - Accent1 2 4 4 3 4" xfId="37001"/>
    <cellStyle name="20% - Accent1 2 4 4 3 5" xfId="29086"/>
    <cellStyle name="20% - Accent1 2 4 4 4" xfId="7697"/>
    <cellStyle name="20% - Accent1 2 4 4 4 2" xfId="23592"/>
    <cellStyle name="20% - Accent1 2 4 4 4 2 2" xfId="43372"/>
    <cellStyle name="20% - Accent1 2 4 4 4 2 3" xfId="31516"/>
    <cellStyle name="20% - Accent1 2 4 4 4 3" xfId="19060"/>
    <cellStyle name="20% - Accent1 2 4 4 4 3 2" xfId="39396"/>
    <cellStyle name="20% - Accent1 2 4 4 4 4" xfId="35455"/>
    <cellStyle name="20% - Accent1 2 4 4 4 5" xfId="27540"/>
    <cellStyle name="20% - Accent1 2 4 4 5" xfId="22819"/>
    <cellStyle name="20% - Accent1 2 4 4 5 2" xfId="42599"/>
    <cellStyle name="20% - Accent1 2 4 4 5 3" xfId="30743"/>
    <cellStyle name="20% - Accent1 2 4 4 6" xfId="18289"/>
    <cellStyle name="20% - Accent1 2 4 4 6 2" xfId="38625"/>
    <cellStyle name="20% - Accent1 2 4 4 7" xfId="34682"/>
    <cellStyle name="20% - Accent1 2 4 4 8" xfId="26769"/>
    <cellStyle name="20% - Accent1 2 4 5" xfId="151"/>
    <cellStyle name="20% - Accent1 2 4 5 2" xfId="11068"/>
    <cellStyle name="20% - Accent1 2 4 5 2 2" xfId="17454"/>
    <cellStyle name="20% - Accent1 2 4 5 2 2 2" xfId="25931"/>
    <cellStyle name="20% - Accent1 2 4 5 2 2 2 2" xfId="45711"/>
    <cellStyle name="20% - Accent1 2 4 5 2 2 2 3" xfId="33855"/>
    <cellStyle name="20% - Accent1 2 4 5 2 2 3" xfId="21399"/>
    <cellStyle name="20% - Accent1 2 4 5 2 2 3 2" xfId="41735"/>
    <cellStyle name="20% - Accent1 2 4 5 2 2 4" xfId="37794"/>
    <cellStyle name="20% - Accent1 2 4 5 2 2 5" xfId="29879"/>
    <cellStyle name="20% - Accent1 2 4 5 2 3" xfId="24365"/>
    <cellStyle name="20% - Accent1 2 4 5 2 3 2" xfId="44145"/>
    <cellStyle name="20% - Accent1 2 4 5 2 3 3" xfId="32289"/>
    <cellStyle name="20% - Accent1 2 4 5 2 4" xfId="19833"/>
    <cellStyle name="20% - Accent1 2 4 5 2 4 2" xfId="40169"/>
    <cellStyle name="20% - Accent1 2 4 5 2 5" xfId="36228"/>
    <cellStyle name="20% - Accent1 2 4 5 2 6" xfId="28313"/>
    <cellStyle name="20% - Accent1 2 4 5 3" xfId="14412"/>
    <cellStyle name="20% - Accent1 2 4 5 3 2" xfId="25139"/>
    <cellStyle name="20% - Accent1 2 4 5 3 2 2" xfId="44919"/>
    <cellStyle name="20% - Accent1 2 4 5 3 2 3" xfId="33063"/>
    <cellStyle name="20% - Accent1 2 4 5 3 3" xfId="20607"/>
    <cellStyle name="20% - Accent1 2 4 5 3 3 2" xfId="40943"/>
    <cellStyle name="20% - Accent1 2 4 5 3 4" xfId="37002"/>
    <cellStyle name="20% - Accent1 2 4 5 3 5" xfId="29087"/>
    <cellStyle name="20% - Accent1 2 4 5 4" xfId="7698"/>
    <cellStyle name="20% - Accent1 2 4 5 4 2" xfId="23593"/>
    <cellStyle name="20% - Accent1 2 4 5 4 2 2" xfId="43373"/>
    <cellStyle name="20% - Accent1 2 4 5 4 2 3" xfId="31517"/>
    <cellStyle name="20% - Accent1 2 4 5 4 3" xfId="19061"/>
    <cellStyle name="20% - Accent1 2 4 5 4 3 2" xfId="39397"/>
    <cellStyle name="20% - Accent1 2 4 5 4 4" xfId="35456"/>
    <cellStyle name="20% - Accent1 2 4 5 4 5" xfId="27541"/>
    <cellStyle name="20% - Accent1 2 4 5 5" xfId="22820"/>
    <cellStyle name="20% - Accent1 2 4 5 5 2" xfId="42600"/>
    <cellStyle name="20% - Accent1 2 4 5 5 3" xfId="30744"/>
    <cellStyle name="20% - Accent1 2 4 5 6" xfId="18290"/>
    <cellStyle name="20% - Accent1 2 4 5 6 2" xfId="38626"/>
    <cellStyle name="20% - Accent1 2 4 5 7" xfId="34683"/>
    <cellStyle name="20% - Accent1 2 4 5 8" xfId="26770"/>
    <cellStyle name="20% - Accent1 2 4 6" xfId="152"/>
    <cellStyle name="20% - Accent1 2 4 6 2" xfId="11069"/>
    <cellStyle name="20% - Accent1 2 4 6 2 2" xfId="17455"/>
    <cellStyle name="20% - Accent1 2 4 6 2 2 2" xfId="25932"/>
    <cellStyle name="20% - Accent1 2 4 6 2 2 2 2" xfId="45712"/>
    <cellStyle name="20% - Accent1 2 4 6 2 2 2 3" xfId="33856"/>
    <cellStyle name="20% - Accent1 2 4 6 2 2 3" xfId="21400"/>
    <cellStyle name="20% - Accent1 2 4 6 2 2 3 2" xfId="41736"/>
    <cellStyle name="20% - Accent1 2 4 6 2 2 4" xfId="37795"/>
    <cellStyle name="20% - Accent1 2 4 6 2 2 5" xfId="29880"/>
    <cellStyle name="20% - Accent1 2 4 6 2 3" xfId="24366"/>
    <cellStyle name="20% - Accent1 2 4 6 2 3 2" xfId="44146"/>
    <cellStyle name="20% - Accent1 2 4 6 2 3 3" xfId="32290"/>
    <cellStyle name="20% - Accent1 2 4 6 2 4" xfId="19834"/>
    <cellStyle name="20% - Accent1 2 4 6 2 4 2" xfId="40170"/>
    <cellStyle name="20% - Accent1 2 4 6 2 5" xfId="36229"/>
    <cellStyle name="20% - Accent1 2 4 6 2 6" xfId="28314"/>
    <cellStyle name="20% - Accent1 2 4 6 3" xfId="14413"/>
    <cellStyle name="20% - Accent1 2 4 6 3 2" xfId="25140"/>
    <cellStyle name="20% - Accent1 2 4 6 3 2 2" xfId="44920"/>
    <cellStyle name="20% - Accent1 2 4 6 3 2 3" xfId="33064"/>
    <cellStyle name="20% - Accent1 2 4 6 3 3" xfId="20608"/>
    <cellStyle name="20% - Accent1 2 4 6 3 3 2" xfId="40944"/>
    <cellStyle name="20% - Accent1 2 4 6 3 4" xfId="37003"/>
    <cellStyle name="20% - Accent1 2 4 6 3 5" xfId="29088"/>
    <cellStyle name="20% - Accent1 2 4 6 4" xfId="7699"/>
    <cellStyle name="20% - Accent1 2 4 6 4 2" xfId="23594"/>
    <cellStyle name="20% - Accent1 2 4 6 4 2 2" xfId="43374"/>
    <cellStyle name="20% - Accent1 2 4 6 4 2 3" xfId="31518"/>
    <cellStyle name="20% - Accent1 2 4 6 4 3" xfId="19062"/>
    <cellStyle name="20% - Accent1 2 4 6 4 3 2" xfId="39398"/>
    <cellStyle name="20% - Accent1 2 4 6 4 4" xfId="35457"/>
    <cellStyle name="20% - Accent1 2 4 6 4 5" xfId="27542"/>
    <cellStyle name="20% - Accent1 2 4 6 5" xfId="22821"/>
    <cellStyle name="20% - Accent1 2 4 6 5 2" xfId="42601"/>
    <cellStyle name="20% - Accent1 2 4 6 5 3" xfId="30745"/>
    <cellStyle name="20% - Accent1 2 4 6 6" xfId="18291"/>
    <cellStyle name="20% - Accent1 2 4 6 6 2" xfId="38627"/>
    <cellStyle name="20% - Accent1 2 4 6 7" xfId="34684"/>
    <cellStyle name="20% - Accent1 2 4 6 8" xfId="26771"/>
    <cellStyle name="20% - Accent1 2 4 7" xfId="153"/>
    <cellStyle name="20% - Accent1 2 4 7 2" xfId="11070"/>
    <cellStyle name="20% - Accent1 2 4 7 2 2" xfId="17456"/>
    <cellStyle name="20% - Accent1 2 4 7 2 2 2" xfId="25933"/>
    <cellStyle name="20% - Accent1 2 4 7 2 2 2 2" xfId="45713"/>
    <cellStyle name="20% - Accent1 2 4 7 2 2 2 3" xfId="33857"/>
    <cellStyle name="20% - Accent1 2 4 7 2 2 3" xfId="21401"/>
    <cellStyle name="20% - Accent1 2 4 7 2 2 3 2" xfId="41737"/>
    <cellStyle name="20% - Accent1 2 4 7 2 2 4" xfId="37796"/>
    <cellStyle name="20% - Accent1 2 4 7 2 2 5" xfId="29881"/>
    <cellStyle name="20% - Accent1 2 4 7 2 3" xfId="24367"/>
    <cellStyle name="20% - Accent1 2 4 7 2 3 2" xfId="44147"/>
    <cellStyle name="20% - Accent1 2 4 7 2 3 3" xfId="32291"/>
    <cellStyle name="20% - Accent1 2 4 7 2 4" xfId="19835"/>
    <cellStyle name="20% - Accent1 2 4 7 2 4 2" xfId="40171"/>
    <cellStyle name="20% - Accent1 2 4 7 2 5" xfId="36230"/>
    <cellStyle name="20% - Accent1 2 4 7 2 6" xfId="28315"/>
    <cellStyle name="20% - Accent1 2 4 7 3" xfId="14414"/>
    <cellStyle name="20% - Accent1 2 4 7 3 2" xfId="25141"/>
    <cellStyle name="20% - Accent1 2 4 7 3 2 2" xfId="44921"/>
    <cellStyle name="20% - Accent1 2 4 7 3 2 3" xfId="33065"/>
    <cellStyle name="20% - Accent1 2 4 7 3 3" xfId="20609"/>
    <cellStyle name="20% - Accent1 2 4 7 3 3 2" xfId="40945"/>
    <cellStyle name="20% - Accent1 2 4 7 3 4" xfId="37004"/>
    <cellStyle name="20% - Accent1 2 4 7 3 5" xfId="29089"/>
    <cellStyle name="20% - Accent1 2 4 7 4" xfId="7700"/>
    <cellStyle name="20% - Accent1 2 4 7 4 2" xfId="23595"/>
    <cellStyle name="20% - Accent1 2 4 7 4 2 2" xfId="43375"/>
    <cellStyle name="20% - Accent1 2 4 7 4 2 3" xfId="31519"/>
    <cellStyle name="20% - Accent1 2 4 7 4 3" xfId="19063"/>
    <cellStyle name="20% - Accent1 2 4 7 4 3 2" xfId="39399"/>
    <cellStyle name="20% - Accent1 2 4 7 4 4" xfId="35458"/>
    <cellStyle name="20% - Accent1 2 4 7 4 5" xfId="27543"/>
    <cellStyle name="20% - Accent1 2 4 7 5" xfId="22822"/>
    <cellStyle name="20% - Accent1 2 4 7 5 2" xfId="42602"/>
    <cellStyle name="20% - Accent1 2 4 7 5 3" xfId="30746"/>
    <cellStyle name="20% - Accent1 2 4 7 6" xfId="18292"/>
    <cellStyle name="20% - Accent1 2 4 7 6 2" xfId="38628"/>
    <cellStyle name="20% - Accent1 2 4 7 7" xfId="34685"/>
    <cellStyle name="20% - Accent1 2 4 7 8" xfId="26772"/>
    <cellStyle name="20% - Accent1 2 4 8" xfId="154"/>
    <cellStyle name="20% - Accent1 2 4 8 2" xfId="11071"/>
    <cellStyle name="20% - Accent1 2 4 8 2 2" xfId="17457"/>
    <cellStyle name="20% - Accent1 2 4 8 2 2 2" xfId="25934"/>
    <cellStyle name="20% - Accent1 2 4 8 2 2 2 2" xfId="45714"/>
    <cellStyle name="20% - Accent1 2 4 8 2 2 2 3" xfId="33858"/>
    <cellStyle name="20% - Accent1 2 4 8 2 2 3" xfId="21402"/>
    <cellStyle name="20% - Accent1 2 4 8 2 2 3 2" xfId="41738"/>
    <cellStyle name="20% - Accent1 2 4 8 2 2 4" xfId="37797"/>
    <cellStyle name="20% - Accent1 2 4 8 2 2 5" xfId="29882"/>
    <cellStyle name="20% - Accent1 2 4 8 2 3" xfId="24368"/>
    <cellStyle name="20% - Accent1 2 4 8 2 3 2" xfId="44148"/>
    <cellStyle name="20% - Accent1 2 4 8 2 3 3" xfId="32292"/>
    <cellStyle name="20% - Accent1 2 4 8 2 4" xfId="19836"/>
    <cellStyle name="20% - Accent1 2 4 8 2 4 2" xfId="40172"/>
    <cellStyle name="20% - Accent1 2 4 8 2 5" xfId="36231"/>
    <cellStyle name="20% - Accent1 2 4 8 2 6" xfId="28316"/>
    <cellStyle name="20% - Accent1 2 4 8 3" xfId="14415"/>
    <cellStyle name="20% - Accent1 2 4 8 3 2" xfId="25142"/>
    <cellStyle name="20% - Accent1 2 4 8 3 2 2" xfId="44922"/>
    <cellStyle name="20% - Accent1 2 4 8 3 2 3" xfId="33066"/>
    <cellStyle name="20% - Accent1 2 4 8 3 3" xfId="20610"/>
    <cellStyle name="20% - Accent1 2 4 8 3 3 2" xfId="40946"/>
    <cellStyle name="20% - Accent1 2 4 8 3 4" xfId="37005"/>
    <cellStyle name="20% - Accent1 2 4 8 3 5" xfId="29090"/>
    <cellStyle name="20% - Accent1 2 4 8 4" xfId="7701"/>
    <cellStyle name="20% - Accent1 2 4 8 4 2" xfId="23596"/>
    <cellStyle name="20% - Accent1 2 4 8 4 2 2" xfId="43376"/>
    <cellStyle name="20% - Accent1 2 4 8 4 2 3" xfId="31520"/>
    <cellStyle name="20% - Accent1 2 4 8 4 3" xfId="19064"/>
    <cellStyle name="20% - Accent1 2 4 8 4 3 2" xfId="39400"/>
    <cellStyle name="20% - Accent1 2 4 8 4 4" xfId="35459"/>
    <cellStyle name="20% - Accent1 2 4 8 4 5" xfId="27544"/>
    <cellStyle name="20% - Accent1 2 4 8 5" xfId="22823"/>
    <cellStyle name="20% - Accent1 2 4 8 5 2" xfId="42603"/>
    <cellStyle name="20% - Accent1 2 4 8 5 3" xfId="30747"/>
    <cellStyle name="20% - Accent1 2 4 8 6" xfId="18293"/>
    <cellStyle name="20% - Accent1 2 4 8 6 2" xfId="38629"/>
    <cellStyle name="20% - Accent1 2 4 8 7" xfId="34686"/>
    <cellStyle name="20% - Accent1 2 4 8 8" xfId="26773"/>
    <cellStyle name="20% - Accent1 2 4 9" xfId="155"/>
    <cellStyle name="20% - Accent1 2 4 9 2" xfId="11072"/>
    <cellStyle name="20% - Accent1 2 4 9 2 2" xfId="17458"/>
    <cellStyle name="20% - Accent1 2 4 9 2 2 2" xfId="25935"/>
    <cellStyle name="20% - Accent1 2 4 9 2 2 2 2" xfId="45715"/>
    <cellStyle name="20% - Accent1 2 4 9 2 2 2 3" xfId="33859"/>
    <cellStyle name="20% - Accent1 2 4 9 2 2 3" xfId="21403"/>
    <cellStyle name="20% - Accent1 2 4 9 2 2 3 2" xfId="41739"/>
    <cellStyle name="20% - Accent1 2 4 9 2 2 4" xfId="37798"/>
    <cellStyle name="20% - Accent1 2 4 9 2 2 5" xfId="29883"/>
    <cellStyle name="20% - Accent1 2 4 9 2 3" xfId="24369"/>
    <cellStyle name="20% - Accent1 2 4 9 2 3 2" xfId="44149"/>
    <cellStyle name="20% - Accent1 2 4 9 2 3 3" xfId="32293"/>
    <cellStyle name="20% - Accent1 2 4 9 2 4" xfId="19837"/>
    <cellStyle name="20% - Accent1 2 4 9 2 4 2" xfId="40173"/>
    <cellStyle name="20% - Accent1 2 4 9 2 5" xfId="36232"/>
    <cellStyle name="20% - Accent1 2 4 9 2 6" xfId="28317"/>
    <cellStyle name="20% - Accent1 2 4 9 3" xfId="14416"/>
    <cellStyle name="20% - Accent1 2 4 9 3 2" xfId="25143"/>
    <cellStyle name="20% - Accent1 2 4 9 3 2 2" xfId="44923"/>
    <cellStyle name="20% - Accent1 2 4 9 3 2 3" xfId="33067"/>
    <cellStyle name="20% - Accent1 2 4 9 3 3" xfId="20611"/>
    <cellStyle name="20% - Accent1 2 4 9 3 3 2" xfId="40947"/>
    <cellStyle name="20% - Accent1 2 4 9 3 4" xfId="37006"/>
    <cellStyle name="20% - Accent1 2 4 9 3 5" xfId="29091"/>
    <cellStyle name="20% - Accent1 2 4 9 4" xfId="7702"/>
    <cellStyle name="20% - Accent1 2 4 9 4 2" xfId="23597"/>
    <cellStyle name="20% - Accent1 2 4 9 4 2 2" xfId="43377"/>
    <cellStyle name="20% - Accent1 2 4 9 4 2 3" xfId="31521"/>
    <cellStyle name="20% - Accent1 2 4 9 4 3" xfId="19065"/>
    <cellStyle name="20% - Accent1 2 4 9 4 3 2" xfId="39401"/>
    <cellStyle name="20% - Accent1 2 4 9 4 4" xfId="35460"/>
    <cellStyle name="20% - Accent1 2 4 9 4 5" xfId="27545"/>
    <cellStyle name="20% - Accent1 2 4 9 5" xfId="22824"/>
    <cellStyle name="20% - Accent1 2 4 9 5 2" xfId="42604"/>
    <cellStyle name="20% - Accent1 2 4 9 5 3" xfId="30748"/>
    <cellStyle name="20% - Accent1 2 4 9 6" xfId="18294"/>
    <cellStyle name="20% - Accent1 2 4 9 6 2" xfId="38630"/>
    <cellStyle name="20% - Accent1 2 4 9 7" xfId="34687"/>
    <cellStyle name="20% - Accent1 2 4 9 8" xfId="26774"/>
    <cellStyle name="20% - Accent1 2 5" xfId="156"/>
    <cellStyle name="20% - Accent1 2 5 10" xfId="11073"/>
    <cellStyle name="20% - Accent1 2 5 10 2" xfId="17459"/>
    <cellStyle name="20% - Accent1 2 5 10 2 2" xfId="25936"/>
    <cellStyle name="20% - Accent1 2 5 10 2 2 2" xfId="45716"/>
    <cellStyle name="20% - Accent1 2 5 10 2 2 3" xfId="33860"/>
    <cellStyle name="20% - Accent1 2 5 10 2 3" xfId="21404"/>
    <cellStyle name="20% - Accent1 2 5 10 2 3 2" xfId="41740"/>
    <cellStyle name="20% - Accent1 2 5 10 2 4" xfId="37799"/>
    <cellStyle name="20% - Accent1 2 5 10 2 5" xfId="29884"/>
    <cellStyle name="20% - Accent1 2 5 10 3" xfId="24370"/>
    <cellStyle name="20% - Accent1 2 5 10 3 2" xfId="44150"/>
    <cellStyle name="20% - Accent1 2 5 10 3 3" xfId="32294"/>
    <cellStyle name="20% - Accent1 2 5 10 4" xfId="19838"/>
    <cellStyle name="20% - Accent1 2 5 10 4 2" xfId="40174"/>
    <cellStyle name="20% - Accent1 2 5 10 5" xfId="36233"/>
    <cellStyle name="20% - Accent1 2 5 10 6" xfId="28318"/>
    <cellStyle name="20% - Accent1 2 5 11" xfId="14417"/>
    <cellStyle name="20% - Accent1 2 5 11 2" xfId="25144"/>
    <cellStyle name="20% - Accent1 2 5 11 2 2" xfId="44924"/>
    <cellStyle name="20% - Accent1 2 5 11 2 3" xfId="33068"/>
    <cellStyle name="20% - Accent1 2 5 11 3" xfId="20612"/>
    <cellStyle name="20% - Accent1 2 5 11 3 2" xfId="40948"/>
    <cellStyle name="20% - Accent1 2 5 11 4" xfId="37007"/>
    <cellStyle name="20% - Accent1 2 5 11 5" xfId="29092"/>
    <cellStyle name="20% - Accent1 2 5 12" xfId="7703"/>
    <cellStyle name="20% - Accent1 2 5 12 2" xfId="23598"/>
    <cellStyle name="20% - Accent1 2 5 12 2 2" xfId="43378"/>
    <cellStyle name="20% - Accent1 2 5 12 2 3" xfId="31522"/>
    <cellStyle name="20% - Accent1 2 5 12 3" xfId="19066"/>
    <cellStyle name="20% - Accent1 2 5 12 3 2" xfId="39402"/>
    <cellStyle name="20% - Accent1 2 5 12 4" xfId="35461"/>
    <cellStyle name="20% - Accent1 2 5 12 5" xfId="27546"/>
    <cellStyle name="20% - Accent1 2 5 13" xfId="22825"/>
    <cellStyle name="20% - Accent1 2 5 13 2" xfId="42605"/>
    <cellStyle name="20% - Accent1 2 5 13 3" xfId="30749"/>
    <cellStyle name="20% - Accent1 2 5 14" xfId="18295"/>
    <cellStyle name="20% - Accent1 2 5 14 2" xfId="38631"/>
    <cellStyle name="20% - Accent1 2 5 15" xfId="34688"/>
    <cellStyle name="20% - Accent1 2 5 16" xfId="26775"/>
    <cellStyle name="20% - Accent1 2 5 2" xfId="157"/>
    <cellStyle name="20% - Accent1 2 5 2 2" xfId="11074"/>
    <cellStyle name="20% - Accent1 2 5 2 2 2" xfId="17460"/>
    <cellStyle name="20% - Accent1 2 5 2 2 2 2" xfId="25937"/>
    <cellStyle name="20% - Accent1 2 5 2 2 2 2 2" xfId="45717"/>
    <cellStyle name="20% - Accent1 2 5 2 2 2 2 3" xfId="33861"/>
    <cellStyle name="20% - Accent1 2 5 2 2 2 3" xfId="21405"/>
    <cellStyle name="20% - Accent1 2 5 2 2 2 3 2" xfId="41741"/>
    <cellStyle name="20% - Accent1 2 5 2 2 2 4" xfId="37800"/>
    <cellStyle name="20% - Accent1 2 5 2 2 2 5" xfId="29885"/>
    <cellStyle name="20% - Accent1 2 5 2 2 3" xfId="24371"/>
    <cellStyle name="20% - Accent1 2 5 2 2 3 2" xfId="44151"/>
    <cellStyle name="20% - Accent1 2 5 2 2 3 3" xfId="32295"/>
    <cellStyle name="20% - Accent1 2 5 2 2 4" xfId="19839"/>
    <cellStyle name="20% - Accent1 2 5 2 2 4 2" xfId="40175"/>
    <cellStyle name="20% - Accent1 2 5 2 2 5" xfId="36234"/>
    <cellStyle name="20% - Accent1 2 5 2 2 6" xfId="28319"/>
    <cellStyle name="20% - Accent1 2 5 2 3" xfId="14418"/>
    <cellStyle name="20% - Accent1 2 5 2 3 2" xfId="25145"/>
    <cellStyle name="20% - Accent1 2 5 2 3 2 2" xfId="44925"/>
    <cellStyle name="20% - Accent1 2 5 2 3 2 3" xfId="33069"/>
    <cellStyle name="20% - Accent1 2 5 2 3 3" xfId="20613"/>
    <cellStyle name="20% - Accent1 2 5 2 3 3 2" xfId="40949"/>
    <cellStyle name="20% - Accent1 2 5 2 3 4" xfId="37008"/>
    <cellStyle name="20% - Accent1 2 5 2 3 5" xfId="29093"/>
    <cellStyle name="20% - Accent1 2 5 2 4" xfId="7704"/>
    <cellStyle name="20% - Accent1 2 5 2 4 2" xfId="23599"/>
    <cellStyle name="20% - Accent1 2 5 2 4 2 2" xfId="43379"/>
    <cellStyle name="20% - Accent1 2 5 2 4 2 3" xfId="31523"/>
    <cellStyle name="20% - Accent1 2 5 2 4 3" xfId="19067"/>
    <cellStyle name="20% - Accent1 2 5 2 4 3 2" xfId="39403"/>
    <cellStyle name="20% - Accent1 2 5 2 4 4" xfId="35462"/>
    <cellStyle name="20% - Accent1 2 5 2 4 5" xfId="27547"/>
    <cellStyle name="20% - Accent1 2 5 2 5" xfId="22826"/>
    <cellStyle name="20% - Accent1 2 5 2 5 2" xfId="42606"/>
    <cellStyle name="20% - Accent1 2 5 2 5 3" xfId="30750"/>
    <cellStyle name="20% - Accent1 2 5 2 6" xfId="18296"/>
    <cellStyle name="20% - Accent1 2 5 2 6 2" xfId="38632"/>
    <cellStyle name="20% - Accent1 2 5 2 7" xfId="34689"/>
    <cellStyle name="20% - Accent1 2 5 2 8" xfId="26776"/>
    <cellStyle name="20% - Accent1 2 5 3" xfId="158"/>
    <cellStyle name="20% - Accent1 2 5 3 2" xfId="11075"/>
    <cellStyle name="20% - Accent1 2 5 3 2 2" xfId="17461"/>
    <cellStyle name="20% - Accent1 2 5 3 2 2 2" xfId="25938"/>
    <cellStyle name="20% - Accent1 2 5 3 2 2 2 2" xfId="45718"/>
    <cellStyle name="20% - Accent1 2 5 3 2 2 2 3" xfId="33862"/>
    <cellStyle name="20% - Accent1 2 5 3 2 2 3" xfId="21406"/>
    <cellStyle name="20% - Accent1 2 5 3 2 2 3 2" xfId="41742"/>
    <cellStyle name="20% - Accent1 2 5 3 2 2 4" xfId="37801"/>
    <cellStyle name="20% - Accent1 2 5 3 2 2 5" xfId="29886"/>
    <cellStyle name="20% - Accent1 2 5 3 2 3" xfId="24372"/>
    <cellStyle name="20% - Accent1 2 5 3 2 3 2" xfId="44152"/>
    <cellStyle name="20% - Accent1 2 5 3 2 3 3" xfId="32296"/>
    <cellStyle name="20% - Accent1 2 5 3 2 4" xfId="19840"/>
    <cellStyle name="20% - Accent1 2 5 3 2 4 2" xfId="40176"/>
    <cellStyle name="20% - Accent1 2 5 3 2 5" xfId="36235"/>
    <cellStyle name="20% - Accent1 2 5 3 2 6" xfId="28320"/>
    <cellStyle name="20% - Accent1 2 5 3 3" xfId="14419"/>
    <cellStyle name="20% - Accent1 2 5 3 3 2" xfId="25146"/>
    <cellStyle name="20% - Accent1 2 5 3 3 2 2" xfId="44926"/>
    <cellStyle name="20% - Accent1 2 5 3 3 2 3" xfId="33070"/>
    <cellStyle name="20% - Accent1 2 5 3 3 3" xfId="20614"/>
    <cellStyle name="20% - Accent1 2 5 3 3 3 2" xfId="40950"/>
    <cellStyle name="20% - Accent1 2 5 3 3 4" xfId="37009"/>
    <cellStyle name="20% - Accent1 2 5 3 3 5" xfId="29094"/>
    <cellStyle name="20% - Accent1 2 5 3 4" xfId="7705"/>
    <cellStyle name="20% - Accent1 2 5 3 4 2" xfId="23600"/>
    <cellStyle name="20% - Accent1 2 5 3 4 2 2" xfId="43380"/>
    <cellStyle name="20% - Accent1 2 5 3 4 2 3" xfId="31524"/>
    <cellStyle name="20% - Accent1 2 5 3 4 3" xfId="19068"/>
    <cellStyle name="20% - Accent1 2 5 3 4 3 2" xfId="39404"/>
    <cellStyle name="20% - Accent1 2 5 3 4 4" xfId="35463"/>
    <cellStyle name="20% - Accent1 2 5 3 4 5" xfId="27548"/>
    <cellStyle name="20% - Accent1 2 5 3 5" xfId="22827"/>
    <cellStyle name="20% - Accent1 2 5 3 5 2" xfId="42607"/>
    <cellStyle name="20% - Accent1 2 5 3 5 3" xfId="30751"/>
    <cellStyle name="20% - Accent1 2 5 3 6" xfId="18297"/>
    <cellStyle name="20% - Accent1 2 5 3 6 2" xfId="38633"/>
    <cellStyle name="20% - Accent1 2 5 3 7" xfId="34690"/>
    <cellStyle name="20% - Accent1 2 5 3 8" xfId="26777"/>
    <cellStyle name="20% - Accent1 2 5 4" xfId="159"/>
    <cellStyle name="20% - Accent1 2 5 4 2" xfId="11076"/>
    <cellStyle name="20% - Accent1 2 5 4 2 2" xfId="17462"/>
    <cellStyle name="20% - Accent1 2 5 4 2 2 2" xfId="25939"/>
    <cellStyle name="20% - Accent1 2 5 4 2 2 2 2" xfId="45719"/>
    <cellStyle name="20% - Accent1 2 5 4 2 2 2 3" xfId="33863"/>
    <cellStyle name="20% - Accent1 2 5 4 2 2 3" xfId="21407"/>
    <cellStyle name="20% - Accent1 2 5 4 2 2 3 2" xfId="41743"/>
    <cellStyle name="20% - Accent1 2 5 4 2 2 4" xfId="37802"/>
    <cellStyle name="20% - Accent1 2 5 4 2 2 5" xfId="29887"/>
    <cellStyle name="20% - Accent1 2 5 4 2 3" xfId="24373"/>
    <cellStyle name="20% - Accent1 2 5 4 2 3 2" xfId="44153"/>
    <cellStyle name="20% - Accent1 2 5 4 2 3 3" xfId="32297"/>
    <cellStyle name="20% - Accent1 2 5 4 2 4" xfId="19841"/>
    <cellStyle name="20% - Accent1 2 5 4 2 4 2" xfId="40177"/>
    <cellStyle name="20% - Accent1 2 5 4 2 5" xfId="36236"/>
    <cellStyle name="20% - Accent1 2 5 4 2 6" xfId="28321"/>
    <cellStyle name="20% - Accent1 2 5 4 3" xfId="14420"/>
    <cellStyle name="20% - Accent1 2 5 4 3 2" xfId="25147"/>
    <cellStyle name="20% - Accent1 2 5 4 3 2 2" xfId="44927"/>
    <cellStyle name="20% - Accent1 2 5 4 3 2 3" xfId="33071"/>
    <cellStyle name="20% - Accent1 2 5 4 3 3" xfId="20615"/>
    <cellStyle name="20% - Accent1 2 5 4 3 3 2" xfId="40951"/>
    <cellStyle name="20% - Accent1 2 5 4 3 4" xfId="37010"/>
    <cellStyle name="20% - Accent1 2 5 4 3 5" xfId="29095"/>
    <cellStyle name="20% - Accent1 2 5 4 4" xfId="7706"/>
    <cellStyle name="20% - Accent1 2 5 4 4 2" xfId="23601"/>
    <cellStyle name="20% - Accent1 2 5 4 4 2 2" xfId="43381"/>
    <cellStyle name="20% - Accent1 2 5 4 4 2 3" xfId="31525"/>
    <cellStyle name="20% - Accent1 2 5 4 4 3" xfId="19069"/>
    <cellStyle name="20% - Accent1 2 5 4 4 3 2" xfId="39405"/>
    <cellStyle name="20% - Accent1 2 5 4 4 4" xfId="35464"/>
    <cellStyle name="20% - Accent1 2 5 4 4 5" xfId="27549"/>
    <cellStyle name="20% - Accent1 2 5 4 5" xfId="22828"/>
    <cellStyle name="20% - Accent1 2 5 4 5 2" xfId="42608"/>
    <cellStyle name="20% - Accent1 2 5 4 5 3" xfId="30752"/>
    <cellStyle name="20% - Accent1 2 5 4 6" xfId="18298"/>
    <cellStyle name="20% - Accent1 2 5 4 6 2" xfId="38634"/>
    <cellStyle name="20% - Accent1 2 5 4 7" xfId="34691"/>
    <cellStyle name="20% - Accent1 2 5 4 8" xfId="26778"/>
    <cellStyle name="20% - Accent1 2 5 5" xfId="160"/>
    <cellStyle name="20% - Accent1 2 5 5 2" xfId="11077"/>
    <cellStyle name="20% - Accent1 2 5 5 2 2" xfId="17463"/>
    <cellStyle name="20% - Accent1 2 5 5 2 2 2" xfId="25940"/>
    <cellStyle name="20% - Accent1 2 5 5 2 2 2 2" xfId="45720"/>
    <cellStyle name="20% - Accent1 2 5 5 2 2 2 3" xfId="33864"/>
    <cellStyle name="20% - Accent1 2 5 5 2 2 3" xfId="21408"/>
    <cellStyle name="20% - Accent1 2 5 5 2 2 3 2" xfId="41744"/>
    <cellStyle name="20% - Accent1 2 5 5 2 2 4" xfId="37803"/>
    <cellStyle name="20% - Accent1 2 5 5 2 2 5" xfId="29888"/>
    <cellStyle name="20% - Accent1 2 5 5 2 3" xfId="24374"/>
    <cellStyle name="20% - Accent1 2 5 5 2 3 2" xfId="44154"/>
    <cellStyle name="20% - Accent1 2 5 5 2 3 3" xfId="32298"/>
    <cellStyle name="20% - Accent1 2 5 5 2 4" xfId="19842"/>
    <cellStyle name="20% - Accent1 2 5 5 2 4 2" xfId="40178"/>
    <cellStyle name="20% - Accent1 2 5 5 2 5" xfId="36237"/>
    <cellStyle name="20% - Accent1 2 5 5 2 6" xfId="28322"/>
    <cellStyle name="20% - Accent1 2 5 5 3" xfId="14421"/>
    <cellStyle name="20% - Accent1 2 5 5 3 2" xfId="25148"/>
    <cellStyle name="20% - Accent1 2 5 5 3 2 2" xfId="44928"/>
    <cellStyle name="20% - Accent1 2 5 5 3 2 3" xfId="33072"/>
    <cellStyle name="20% - Accent1 2 5 5 3 3" xfId="20616"/>
    <cellStyle name="20% - Accent1 2 5 5 3 3 2" xfId="40952"/>
    <cellStyle name="20% - Accent1 2 5 5 3 4" xfId="37011"/>
    <cellStyle name="20% - Accent1 2 5 5 3 5" xfId="29096"/>
    <cellStyle name="20% - Accent1 2 5 5 4" xfId="7707"/>
    <cellStyle name="20% - Accent1 2 5 5 4 2" xfId="23602"/>
    <cellStyle name="20% - Accent1 2 5 5 4 2 2" xfId="43382"/>
    <cellStyle name="20% - Accent1 2 5 5 4 2 3" xfId="31526"/>
    <cellStyle name="20% - Accent1 2 5 5 4 3" xfId="19070"/>
    <cellStyle name="20% - Accent1 2 5 5 4 3 2" xfId="39406"/>
    <cellStyle name="20% - Accent1 2 5 5 4 4" xfId="35465"/>
    <cellStyle name="20% - Accent1 2 5 5 4 5" xfId="27550"/>
    <cellStyle name="20% - Accent1 2 5 5 5" xfId="22829"/>
    <cellStyle name="20% - Accent1 2 5 5 5 2" xfId="42609"/>
    <cellStyle name="20% - Accent1 2 5 5 5 3" xfId="30753"/>
    <cellStyle name="20% - Accent1 2 5 5 6" xfId="18299"/>
    <cellStyle name="20% - Accent1 2 5 5 6 2" xfId="38635"/>
    <cellStyle name="20% - Accent1 2 5 5 7" xfId="34692"/>
    <cellStyle name="20% - Accent1 2 5 5 8" xfId="26779"/>
    <cellStyle name="20% - Accent1 2 5 6" xfId="161"/>
    <cellStyle name="20% - Accent1 2 5 6 2" xfId="11078"/>
    <cellStyle name="20% - Accent1 2 5 6 2 2" xfId="17464"/>
    <cellStyle name="20% - Accent1 2 5 6 2 2 2" xfId="25941"/>
    <cellStyle name="20% - Accent1 2 5 6 2 2 2 2" xfId="45721"/>
    <cellStyle name="20% - Accent1 2 5 6 2 2 2 3" xfId="33865"/>
    <cellStyle name="20% - Accent1 2 5 6 2 2 3" xfId="21409"/>
    <cellStyle name="20% - Accent1 2 5 6 2 2 3 2" xfId="41745"/>
    <cellStyle name="20% - Accent1 2 5 6 2 2 4" xfId="37804"/>
    <cellStyle name="20% - Accent1 2 5 6 2 2 5" xfId="29889"/>
    <cellStyle name="20% - Accent1 2 5 6 2 3" xfId="24375"/>
    <cellStyle name="20% - Accent1 2 5 6 2 3 2" xfId="44155"/>
    <cellStyle name="20% - Accent1 2 5 6 2 3 3" xfId="32299"/>
    <cellStyle name="20% - Accent1 2 5 6 2 4" xfId="19843"/>
    <cellStyle name="20% - Accent1 2 5 6 2 4 2" xfId="40179"/>
    <cellStyle name="20% - Accent1 2 5 6 2 5" xfId="36238"/>
    <cellStyle name="20% - Accent1 2 5 6 2 6" xfId="28323"/>
    <cellStyle name="20% - Accent1 2 5 6 3" xfId="14422"/>
    <cellStyle name="20% - Accent1 2 5 6 3 2" xfId="25149"/>
    <cellStyle name="20% - Accent1 2 5 6 3 2 2" xfId="44929"/>
    <cellStyle name="20% - Accent1 2 5 6 3 2 3" xfId="33073"/>
    <cellStyle name="20% - Accent1 2 5 6 3 3" xfId="20617"/>
    <cellStyle name="20% - Accent1 2 5 6 3 3 2" xfId="40953"/>
    <cellStyle name="20% - Accent1 2 5 6 3 4" xfId="37012"/>
    <cellStyle name="20% - Accent1 2 5 6 3 5" xfId="29097"/>
    <cellStyle name="20% - Accent1 2 5 6 4" xfId="7708"/>
    <cellStyle name="20% - Accent1 2 5 6 4 2" xfId="23603"/>
    <cellStyle name="20% - Accent1 2 5 6 4 2 2" xfId="43383"/>
    <cellStyle name="20% - Accent1 2 5 6 4 2 3" xfId="31527"/>
    <cellStyle name="20% - Accent1 2 5 6 4 3" xfId="19071"/>
    <cellStyle name="20% - Accent1 2 5 6 4 3 2" xfId="39407"/>
    <cellStyle name="20% - Accent1 2 5 6 4 4" xfId="35466"/>
    <cellStyle name="20% - Accent1 2 5 6 4 5" xfId="27551"/>
    <cellStyle name="20% - Accent1 2 5 6 5" xfId="22830"/>
    <cellStyle name="20% - Accent1 2 5 6 5 2" xfId="42610"/>
    <cellStyle name="20% - Accent1 2 5 6 5 3" xfId="30754"/>
    <cellStyle name="20% - Accent1 2 5 6 6" xfId="18300"/>
    <cellStyle name="20% - Accent1 2 5 6 6 2" xfId="38636"/>
    <cellStyle name="20% - Accent1 2 5 6 7" xfId="34693"/>
    <cellStyle name="20% - Accent1 2 5 6 8" xfId="26780"/>
    <cellStyle name="20% - Accent1 2 5 7" xfId="162"/>
    <cellStyle name="20% - Accent1 2 5 7 2" xfId="11079"/>
    <cellStyle name="20% - Accent1 2 5 7 2 2" xfId="17465"/>
    <cellStyle name="20% - Accent1 2 5 7 2 2 2" xfId="25942"/>
    <cellStyle name="20% - Accent1 2 5 7 2 2 2 2" xfId="45722"/>
    <cellStyle name="20% - Accent1 2 5 7 2 2 2 3" xfId="33866"/>
    <cellStyle name="20% - Accent1 2 5 7 2 2 3" xfId="21410"/>
    <cellStyle name="20% - Accent1 2 5 7 2 2 3 2" xfId="41746"/>
    <cellStyle name="20% - Accent1 2 5 7 2 2 4" xfId="37805"/>
    <cellStyle name="20% - Accent1 2 5 7 2 2 5" xfId="29890"/>
    <cellStyle name="20% - Accent1 2 5 7 2 3" xfId="24376"/>
    <cellStyle name="20% - Accent1 2 5 7 2 3 2" xfId="44156"/>
    <cellStyle name="20% - Accent1 2 5 7 2 3 3" xfId="32300"/>
    <cellStyle name="20% - Accent1 2 5 7 2 4" xfId="19844"/>
    <cellStyle name="20% - Accent1 2 5 7 2 4 2" xfId="40180"/>
    <cellStyle name="20% - Accent1 2 5 7 2 5" xfId="36239"/>
    <cellStyle name="20% - Accent1 2 5 7 2 6" xfId="28324"/>
    <cellStyle name="20% - Accent1 2 5 7 3" xfId="14423"/>
    <cellStyle name="20% - Accent1 2 5 7 3 2" xfId="25150"/>
    <cellStyle name="20% - Accent1 2 5 7 3 2 2" xfId="44930"/>
    <cellStyle name="20% - Accent1 2 5 7 3 2 3" xfId="33074"/>
    <cellStyle name="20% - Accent1 2 5 7 3 3" xfId="20618"/>
    <cellStyle name="20% - Accent1 2 5 7 3 3 2" xfId="40954"/>
    <cellStyle name="20% - Accent1 2 5 7 3 4" xfId="37013"/>
    <cellStyle name="20% - Accent1 2 5 7 3 5" xfId="29098"/>
    <cellStyle name="20% - Accent1 2 5 7 4" xfId="7709"/>
    <cellStyle name="20% - Accent1 2 5 7 4 2" xfId="23604"/>
    <cellStyle name="20% - Accent1 2 5 7 4 2 2" xfId="43384"/>
    <cellStyle name="20% - Accent1 2 5 7 4 2 3" xfId="31528"/>
    <cellStyle name="20% - Accent1 2 5 7 4 3" xfId="19072"/>
    <cellStyle name="20% - Accent1 2 5 7 4 3 2" xfId="39408"/>
    <cellStyle name="20% - Accent1 2 5 7 4 4" xfId="35467"/>
    <cellStyle name="20% - Accent1 2 5 7 4 5" xfId="27552"/>
    <cellStyle name="20% - Accent1 2 5 7 5" xfId="22831"/>
    <cellStyle name="20% - Accent1 2 5 7 5 2" xfId="42611"/>
    <cellStyle name="20% - Accent1 2 5 7 5 3" xfId="30755"/>
    <cellStyle name="20% - Accent1 2 5 7 6" xfId="18301"/>
    <cellStyle name="20% - Accent1 2 5 7 6 2" xfId="38637"/>
    <cellStyle name="20% - Accent1 2 5 7 7" xfId="34694"/>
    <cellStyle name="20% - Accent1 2 5 7 8" xfId="26781"/>
    <cellStyle name="20% - Accent1 2 5 8" xfId="163"/>
    <cellStyle name="20% - Accent1 2 5 8 2" xfId="11080"/>
    <cellStyle name="20% - Accent1 2 5 8 2 2" xfId="17466"/>
    <cellStyle name="20% - Accent1 2 5 8 2 2 2" xfId="25943"/>
    <cellStyle name="20% - Accent1 2 5 8 2 2 2 2" xfId="45723"/>
    <cellStyle name="20% - Accent1 2 5 8 2 2 2 3" xfId="33867"/>
    <cellStyle name="20% - Accent1 2 5 8 2 2 3" xfId="21411"/>
    <cellStyle name="20% - Accent1 2 5 8 2 2 3 2" xfId="41747"/>
    <cellStyle name="20% - Accent1 2 5 8 2 2 4" xfId="37806"/>
    <cellStyle name="20% - Accent1 2 5 8 2 2 5" xfId="29891"/>
    <cellStyle name="20% - Accent1 2 5 8 2 3" xfId="24377"/>
    <cellStyle name="20% - Accent1 2 5 8 2 3 2" xfId="44157"/>
    <cellStyle name="20% - Accent1 2 5 8 2 3 3" xfId="32301"/>
    <cellStyle name="20% - Accent1 2 5 8 2 4" xfId="19845"/>
    <cellStyle name="20% - Accent1 2 5 8 2 4 2" xfId="40181"/>
    <cellStyle name="20% - Accent1 2 5 8 2 5" xfId="36240"/>
    <cellStyle name="20% - Accent1 2 5 8 2 6" xfId="28325"/>
    <cellStyle name="20% - Accent1 2 5 8 3" xfId="14424"/>
    <cellStyle name="20% - Accent1 2 5 8 3 2" xfId="25151"/>
    <cellStyle name="20% - Accent1 2 5 8 3 2 2" xfId="44931"/>
    <cellStyle name="20% - Accent1 2 5 8 3 2 3" xfId="33075"/>
    <cellStyle name="20% - Accent1 2 5 8 3 3" xfId="20619"/>
    <cellStyle name="20% - Accent1 2 5 8 3 3 2" xfId="40955"/>
    <cellStyle name="20% - Accent1 2 5 8 3 4" xfId="37014"/>
    <cellStyle name="20% - Accent1 2 5 8 3 5" xfId="29099"/>
    <cellStyle name="20% - Accent1 2 5 8 4" xfId="7710"/>
    <cellStyle name="20% - Accent1 2 5 8 4 2" xfId="23605"/>
    <cellStyle name="20% - Accent1 2 5 8 4 2 2" xfId="43385"/>
    <cellStyle name="20% - Accent1 2 5 8 4 2 3" xfId="31529"/>
    <cellStyle name="20% - Accent1 2 5 8 4 3" xfId="19073"/>
    <cellStyle name="20% - Accent1 2 5 8 4 3 2" xfId="39409"/>
    <cellStyle name="20% - Accent1 2 5 8 4 4" xfId="35468"/>
    <cellStyle name="20% - Accent1 2 5 8 4 5" xfId="27553"/>
    <cellStyle name="20% - Accent1 2 5 8 5" xfId="22832"/>
    <cellStyle name="20% - Accent1 2 5 8 5 2" xfId="42612"/>
    <cellStyle name="20% - Accent1 2 5 8 5 3" xfId="30756"/>
    <cellStyle name="20% - Accent1 2 5 8 6" xfId="18302"/>
    <cellStyle name="20% - Accent1 2 5 8 6 2" xfId="38638"/>
    <cellStyle name="20% - Accent1 2 5 8 7" xfId="34695"/>
    <cellStyle name="20% - Accent1 2 5 8 8" xfId="26782"/>
    <cellStyle name="20% - Accent1 2 5 9" xfId="164"/>
    <cellStyle name="20% - Accent1 2 5 9 2" xfId="11081"/>
    <cellStyle name="20% - Accent1 2 5 9 2 2" xfId="17467"/>
    <cellStyle name="20% - Accent1 2 5 9 2 2 2" xfId="25944"/>
    <cellStyle name="20% - Accent1 2 5 9 2 2 2 2" xfId="45724"/>
    <cellStyle name="20% - Accent1 2 5 9 2 2 2 3" xfId="33868"/>
    <cellStyle name="20% - Accent1 2 5 9 2 2 3" xfId="21412"/>
    <cellStyle name="20% - Accent1 2 5 9 2 2 3 2" xfId="41748"/>
    <cellStyle name="20% - Accent1 2 5 9 2 2 4" xfId="37807"/>
    <cellStyle name="20% - Accent1 2 5 9 2 2 5" xfId="29892"/>
    <cellStyle name="20% - Accent1 2 5 9 2 3" xfId="24378"/>
    <cellStyle name="20% - Accent1 2 5 9 2 3 2" xfId="44158"/>
    <cellStyle name="20% - Accent1 2 5 9 2 3 3" xfId="32302"/>
    <cellStyle name="20% - Accent1 2 5 9 2 4" xfId="19846"/>
    <cellStyle name="20% - Accent1 2 5 9 2 4 2" xfId="40182"/>
    <cellStyle name="20% - Accent1 2 5 9 2 5" xfId="36241"/>
    <cellStyle name="20% - Accent1 2 5 9 2 6" xfId="28326"/>
    <cellStyle name="20% - Accent1 2 5 9 3" xfId="14425"/>
    <cellStyle name="20% - Accent1 2 5 9 3 2" xfId="25152"/>
    <cellStyle name="20% - Accent1 2 5 9 3 2 2" xfId="44932"/>
    <cellStyle name="20% - Accent1 2 5 9 3 2 3" xfId="33076"/>
    <cellStyle name="20% - Accent1 2 5 9 3 3" xfId="20620"/>
    <cellStyle name="20% - Accent1 2 5 9 3 3 2" xfId="40956"/>
    <cellStyle name="20% - Accent1 2 5 9 3 4" xfId="37015"/>
    <cellStyle name="20% - Accent1 2 5 9 3 5" xfId="29100"/>
    <cellStyle name="20% - Accent1 2 5 9 4" xfId="7711"/>
    <cellStyle name="20% - Accent1 2 5 9 4 2" xfId="23606"/>
    <cellStyle name="20% - Accent1 2 5 9 4 2 2" xfId="43386"/>
    <cellStyle name="20% - Accent1 2 5 9 4 2 3" xfId="31530"/>
    <cellStyle name="20% - Accent1 2 5 9 4 3" xfId="19074"/>
    <cellStyle name="20% - Accent1 2 5 9 4 3 2" xfId="39410"/>
    <cellStyle name="20% - Accent1 2 5 9 4 4" xfId="35469"/>
    <cellStyle name="20% - Accent1 2 5 9 4 5" xfId="27554"/>
    <cellStyle name="20% - Accent1 2 5 9 5" xfId="22833"/>
    <cellStyle name="20% - Accent1 2 5 9 5 2" xfId="42613"/>
    <cellStyle name="20% - Accent1 2 5 9 5 3" xfId="30757"/>
    <cellStyle name="20% - Accent1 2 5 9 6" xfId="18303"/>
    <cellStyle name="20% - Accent1 2 5 9 6 2" xfId="38639"/>
    <cellStyle name="20% - Accent1 2 5 9 7" xfId="34696"/>
    <cellStyle name="20% - Accent1 2 5 9 8" xfId="26783"/>
    <cellStyle name="20% - Accent1 2 6" xfId="165"/>
    <cellStyle name="20% - Accent1 2 6 2" xfId="11082"/>
    <cellStyle name="20% - Accent1 2 6 2 2" xfId="17468"/>
    <cellStyle name="20% - Accent1 2 6 2 2 2" xfId="25945"/>
    <cellStyle name="20% - Accent1 2 6 2 2 2 2" xfId="45725"/>
    <cellStyle name="20% - Accent1 2 6 2 2 2 3" xfId="33869"/>
    <cellStyle name="20% - Accent1 2 6 2 2 3" xfId="21413"/>
    <cellStyle name="20% - Accent1 2 6 2 2 3 2" xfId="41749"/>
    <cellStyle name="20% - Accent1 2 6 2 2 4" xfId="37808"/>
    <cellStyle name="20% - Accent1 2 6 2 2 5" xfId="29893"/>
    <cellStyle name="20% - Accent1 2 6 2 3" xfId="24379"/>
    <cellStyle name="20% - Accent1 2 6 2 3 2" xfId="44159"/>
    <cellStyle name="20% - Accent1 2 6 2 3 3" xfId="32303"/>
    <cellStyle name="20% - Accent1 2 6 2 4" xfId="19847"/>
    <cellStyle name="20% - Accent1 2 6 2 4 2" xfId="40183"/>
    <cellStyle name="20% - Accent1 2 6 2 5" xfId="36242"/>
    <cellStyle name="20% - Accent1 2 6 2 6" xfId="28327"/>
    <cellStyle name="20% - Accent1 2 6 3" xfId="14426"/>
    <cellStyle name="20% - Accent1 2 6 3 2" xfId="25153"/>
    <cellStyle name="20% - Accent1 2 6 3 2 2" xfId="44933"/>
    <cellStyle name="20% - Accent1 2 6 3 2 3" xfId="33077"/>
    <cellStyle name="20% - Accent1 2 6 3 3" xfId="20621"/>
    <cellStyle name="20% - Accent1 2 6 3 3 2" xfId="40957"/>
    <cellStyle name="20% - Accent1 2 6 3 4" xfId="37016"/>
    <cellStyle name="20% - Accent1 2 6 3 5" xfId="29101"/>
    <cellStyle name="20% - Accent1 2 6 4" xfId="7712"/>
    <cellStyle name="20% - Accent1 2 6 4 2" xfId="23607"/>
    <cellStyle name="20% - Accent1 2 6 4 2 2" xfId="43387"/>
    <cellStyle name="20% - Accent1 2 6 4 2 3" xfId="31531"/>
    <cellStyle name="20% - Accent1 2 6 4 3" xfId="19075"/>
    <cellStyle name="20% - Accent1 2 6 4 3 2" xfId="39411"/>
    <cellStyle name="20% - Accent1 2 6 4 4" xfId="35470"/>
    <cellStyle name="20% - Accent1 2 6 4 5" xfId="27555"/>
    <cellStyle name="20% - Accent1 2 6 5" xfId="22834"/>
    <cellStyle name="20% - Accent1 2 6 5 2" xfId="42614"/>
    <cellStyle name="20% - Accent1 2 6 5 3" xfId="30758"/>
    <cellStyle name="20% - Accent1 2 6 6" xfId="18304"/>
    <cellStyle name="20% - Accent1 2 6 6 2" xfId="38640"/>
    <cellStyle name="20% - Accent1 2 6 7" xfId="34697"/>
    <cellStyle name="20% - Accent1 2 6 8" xfId="26784"/>
    <cellStyle name="20% - Accent1 2 7" xfId="166"/>
    <cellStyle name="20% - Accent1 2 7 2" xfId="11083"/>
    <cellStyle name="20% - Accent1 2 7 2 2" xfId="17469"/>
    <cellStyle name="20% - Accent1 2 7 2 2 2" xfId="25946"/>
    <cellStyle name="20% - Accent1 2 7 2 2 2 2" xfId="45726"/>
    <cellStyle name="20% - Accent1 2 7 2 2 2 3" xfId="33870"/>
    <cellStyle name="20% - Accent1 2 7 2 2 3" xfId="21414"/>
    <cellStyle name="20% - Accent1 2 7 2 2 3 2" xfId="41750"/>
    <cellStyle name="20% - Accent1 2 7 2 2 4" xfId="37809"/>
    <cellStyle name="20% - Accent1 2 7 2 2 5" xfId="29894"/>
    <cellStyle name="20% - Accent1 2 7 2 3" xfId="24380"/>
    <cellStyle name="20% - Accent1 2 7 2 3 2" xfId="44160"/>
    <cellStyle name="20% - Accent1 2 7 2 3 3" xfId="32304"/>
    <cellStyle name="20% - Accent1 2 7 2 4" xfId="19848"/>
    <cellStyle name="20% - Accent1 2 7 2 4 2" xfId="40184"/>
    <cellStyle name="20% - Accent1 2 7 2 5" xfId="36243"/>
    <cellStyle name="20% - Accent1 2 7 2 6" xfId="28328"/>
    <cellStyle name="20% - Accent1 2 7 3" xfId="14427"/>
    <cellStyle name="20% - Accent1 2 7 3 2" xfId="25154"/>
    <cellStyle name="20% - Accent1 2 7 3 2 2" xfId="44934"/>
    <cellStyle name="20% - Accent1 2 7 3 2 3" xfId="33078"/>
    <cellStyle name="20% - Accent1 2 7 3 3" xfId="20622"/>
    <cellStyle name="20% - Accent1 2 7 3 3 2" xfId="40958"/>
    <cellStyle name="20% - Accent1 2 7 3 4" xfId="37017"/>
    <cellStyle name="20% - Accent1 2 7 3 5" xfId="29102"/>
    <cellStyle name="20% - Accent1 2 7 4" xfId="7713"/>
    <cellStyle name="20% - Accent1 2 7 4 2" xfId="23608"/>
    <cellStyle name="20% - Accent1 2 7 4 2 2" xfId="43388"/>
    <cellStyle name="20% - Accent1 2 7 4 2 3" xfId="31532"/>
    <cellStyle name="20% - Accent1 2 7 4 3" xfId="19076"/>
    <cellStyle name="20% - Accent1 2 7 4 3 2" xfId="39412"/>
    <cellStyle name="20% - Accent1 2 7 4 4" xfId="35471"/>
    <cellStyle name="20% - Accent1 2 7 4 5" xfId="27556"/>
    <cellStyle name="20% - Accent1 2 7 5" xfId="22835"/>
    <cellStyle name="20% - Accent1 2 7 5 2" xfId="42615"/>
    <cellStyle name="20% - Accent1 2 7 5 3" xfId="30759"/>
    <cellStyle name="20% - Accent1 2 7 6" xfId="18305"/>
    <cellStyle name="20% - Accent1 2 7 6 2" xfId="38641"/>
    <cellStyle name="20% - Accent1 2 7 7" xfId="34698"/>
    <cellStyle name="20% - Accent1 2 7 8" xfId="26785"/>
    <cellStyle name="20% - Accent1 2 8" xfId="167"/>
    <cellStyle name="20% - Accent1 2 8 2" xfId="11084"/>
    <cellStyle name="20% - Accent1 2 8 2 2" xfId="17470"/>
    <cellStyle name="20% - Accent1 2 8 2 2 2" xfId="25947"/>
    <cellStyle name="20% - Accent1 2 8 2 2 2 2" xfId="45727"/>
    <cellStyle name="20% - Accent1 2 8 2 2 2 3" xfId="33871"/>
    <cellStyle name="20% - Accent1 2 8 2 2 3" xfId="21415"/>
    <cellStyle name="20% - Accent1 2 8 2 2 3 2" xfId="41751"/>
    <cellStyle name="20% - Accent1 2 8 2 2 4" xfId="37810"/>
    <cellStyle name="20% - Accent1 2 8 2 2 5" xfId="29895"/>
    <cellStyle name="20% - Accent1 2 8 2 3" xfId="24381"/>
    <cellStyle name="20% - Accent1 2 8 2 3 2" xfId="44161"/>
    <cellStyle name="20% - Accent1 2 8 2 3 3" xfId="32305"/>
    <cellStyle name="20% - Accent1 2 8 2 4" xfId="19849"/>
    <cellStyle name="20% - Accent1 2 8 2 4 2" xfId="40185"/>
    <cellStyle name="20% - Accent1 2 8 2 5" xfId="36244"/>
    <cellStyle name="20% - Accent1 2 8 2 6" xfId="28329"/>
    <cellStyle name="20% - Accent1 2 8 3" xfId="14428"/>
    <cellStyle name="20% - Accent1 2 8 3 2" xfId="25155"/>
    <cellStyle name="20% - Accent1 2 8 3 2 2" xfId="44935"/>
    <cellStyle name="20% - Accent1 2 8 3 2 3" xfId="33079"/>
    <cellStyle name="20% - Accent1 2 8 3 3" xfId="20623"/>
    <cellStyle name="20% - Accent1 2 8 3 3 2" xfId="40959"/>
    <cellStyle name="20% - Accent1 2 8 3 4" xfId="37018"/>
    <cellStyle name="20% - Accent1 2 8 3 5" xfId="29103"/>
    <cellStyle name="20% - Accent1 2 8 4" xfId="7714"/>
    <cellStyle name="20% - Accent1 2 8 4 2" xfId="23609"/>
    <cellStyle name="20% - Accent1 2 8 4 2 2" xfId="43389"/>
    <cellStyle name="20% - Accent1 2 8 4 2 3" xfId="31533"/>
    <cellStyle name="20% - Accent1 2 8 4 3" xfId="19077"/>
    <cellStyle name="20% - Accent1 2 8 4 3 2" xfId="39413"/>
    <cellStyle name="20% - Accent1 2 8 4 4" xfId="35472"/>
    <cellStyle name="20% - Accent1 2 8 4 5" xfId="27557"/>
    <cellStyle name="20% - Accent1 2 8 5" xfId="22836"/>
    <cellStyle name="20% - Accent1 2 8 5 2" xfId="42616"/>
    <cellStyle name="20% - Accent1 2 8 5 3" xfId="30760"/>
    <cellStyle name="20% - Accent1 2 8 6" xfId="18306"/>
    <cellStyle name="20% - Accent1 2 8 6 2" xfId="38642"/>
    <cellStyle name="20% - Accent1 2 8 7" xfId="34699"/>
    <cellStyle name="20% - Accent1 2 8 8" xfId="26786"/>
    <cellStyle name="20% - Accent1 2 9" xfId="168"/>
    <cellStyle name="20% - Accent1 2 9 2" xfId="11085"/>
    <cellStyle name="20% - Accent1 2 9 2 2" xfId="17471"/>
    <cellStyle name="20% - Accent1 2 9 2 2 2" xfId="25948"/>
    <cellStyle name="20% - Accent1 2 9 2 2 2 2" xfId="45728"/>
    <cellStyle name="20% - Accent1 2 9 2 2 2 3" xfId="33872"/>
    <cellStyle name="20% - Accent1 2 9 2 2 3" xfId="21416"/>
    <cellStyle name="20% - Accent1 2 9 2 2 3 2" xfId="41752"/>
    <cellStyle name="20% - Accent1 2 9 2 2 4" xfId="37811"/>
    <cellStyle name="20% - Accent1 2 9 2 2 5" xfId="29896"/>
    <cellStyle name="20% - Accent1 2 9 2 3" xfId="24382"/>
    <cellStyle name="20% - Accent1 2 9 2 3 2" xfId="44162"/>
    <cellStyle name="20% - Accent1 2 9 2 3 3" xfId="32306"/>
    <cellStyle name="20% - Accent1 2 9 2 4" xfId="19850"/>
    <cellStyle name="20% - Accent1 2 9 2 4 2" xfId="40186"/>
    <cellStyle name="20% - Accent1 2 9 2 5" xfId="36245"/>
    <cellStyle name="20% - Accent1 2 9 2 6" xfId="28330"/>
    <cellStyle name="20% - Accent1 2 9 3" xfId="14429"/>
    <cellStyle name="20% - Accent1 2 9 3 2" xfId="25156"/>
    <cellStyle name="20% - Accent1 2 9 3 2 2" xfId="44936"/>
    <cellStyle name="20% - Accent1 2 9 3 2 3" xfId="33080"/>
    <cellStyle name="20% - Accent1 2 9 3 3" xfId="20624"/>
    <cellStyle name="20% - Accent1 2 9 3 3 2" xfId="40960"/>
    <cellStyle name="20% - Accent1 2 9 3 4" xfId="37019"/>
    <cellStyle name="20% - Accent1 2 9 3 5" xfId="29104"/>
    <cellStyle name="20% - Accent1 2 9 4" xfId="7715"/>
    <cellStyle name="20% - Accent1 2 9 4 2" xfId="23610"/>
    <cellStyle name="20% - Accent1 2 9 4 2 2" xfId="43390"/>
    <cellStyle name="20% - Accent1 2 9 4 2 3" xfId="31534"/>
    <cellStyle name="20% - Accent1 2 9 4 3" xfId="19078"/>
    <cellStyle name="20% - Accent1 2 9 4 3 2" xfId="39414"/>
    <cellStyle name="20% - Accent1 2 9 4 4" xfId="35473"/>
    <cellStyle name="20% - Accent1 2 9 4 5" xfId="27558"/>
    <cellStyle name="20% - Accent1 2 9 5" xfId="22837"/>
    <cellStyle name="20% - Accent1 2 9 5 2" xfId="42617"/>
    <cellStyle name="20% - Accent1 2 9 5 3" xfId="30761"/>
    <cellStyle name="20% - Accent1 2 9 6" xfId="18307"/>
    <cellStyle name="20% - Accent1 2 9 6 2" xfId="38643"/>
    <cellStyle name="20% - Accent1 2 9 7" xfId="34700"/>
    <cellStyle name="20% - Accent1 2 9 8" xfId="26787"/>
    <cellStyle name="20% - Accent1 20" xfId="169"/>
    <cellStyle name="20% - Accent1 21" xfId="170"/>
    <cellStyle name="20% - Accent1 22" xfId="171"/>
    <cellStyle name="20% - Accent1 23" xfId="172"/>
    <cellStyle name="20% - Accent1 24" xfId="173"/>
    <cellStyle name="20% - Accent1 25" xfId="174"/>
    <cellStyle name="20% - Accent1 26" xfId="175"/>
    <cellStyle name="20% - Accent1 27" xfId="176"/>
    <cellStyle name="20% - Accent1 3" xfId="177"/>
    <cellStyle name="20% - Accent1 3 10" xfId="178"/>
    <cellStyle name="20% - Accent1 3 11" xfId="18177"/>
    <cellStyle name="20% - Accent1 3 11 2" xfId="26653"/>
    <cellStyle name="20% - Accent1 3 11 2 2" xfId="46433"/>
    <cellStyle name="20% - Accent1 3 11 2 3" xfId="34577"/>
    <cellStyle name="20% - Accent1 3 11 3" xfId="22121"/>
    <cellStyle name="20% - Accent1 3 11 3 2" xfId="42457"/>
    <cellStyle name="20% - Accent1 3 11 4" xfId="38516"/>
    <cellStyle name="20% - Accent1 3 11 5" xfId="30601"/>
    <cellStyle name="20% - Accent1 3 2" xfId="179"/>
    <cellStyle name="20% - Accent1 3 2 2" xfId="11086"/>
    <cellStyle name="20% - Accent1 3 2 2 2" xfId="17472"/>
    <cellStyle name="20% - Accent1 3 2 2 2 2" xfId="25949"/>
    <cellStyle name="20% - Accent1 3 2 2 2 2 2" xfId="45729"/>
    <cellStyle name="20% - Accent1 3 2 2 2 2 3" xfId="33873"/>
    <cellStyle name="20% - Accent1 3 2 2 2 3" xfId="21417"/>
    <cellStyle name="20% - Accent1 3 2 2 2 3 2" xfId="41753"/>
    <cellStyle name="20% - Accent1 3 2 2 2 4" xfId="37812"/>
    <cellStyle name="20% - Accent1 3 2 2 2 5" xfId="29897"/>
    <cellStyle name="20% - Accent1 3 2 2 3" xfId="24383"/>
    <cellStyle name="20% - Accent1 3 2 2 3 2" xfId="44163"/>
    <cellStyle name="20% - Accent1 3 2 2 3 3" xfId="32307"/>
    <cellStyle name="20% - Accent1 3 2 2 4" xfId="19851"/>
    <cellStyle name="20% - Accent1 3 2 2 4 2" xfId="40187"/>
    <cellStyle name="20% - Accent1 3 2 2 5" xfId="36246"/>
    <cellStyle name="20% - Accent1 3 2 2 6" xfId="28331"/>
    <cellStyle name="20% - Accent1 3 2 3" xfId="14434"/>
    <cellStyle name="20% - Accent1 3 2 3 2" xfId="25157"/>
    <cellStyle name="20% - Accent1 3 2 3 2 2" xfId="44937"/>
    <cellStyle name="20% - Accent1 3 2 3 2 3" xfId="33081"/>
    <cellStyle name="20% - Accent1 3 2 3 3" xfId="20625"/>
    <cellStyle name="20% - Accent1 3 2 3 3 2" xfId="40961"/>
    <cellStyle name="20% - Accent1 3 2 3 4" xfId="37020"/>
    <cellStyle name="20% - Accent1 3 2 3 5" xfId="29105"/>
    <cellStyle name="20% - Accent1 3 2 4" xfId="7716"/>
    <cellStyle name="20% - Accent1 3 2 4 2" xfId="23611"/>
    <cellStyle name="20% - Accent1 3 2 4 2 2" xfId="43391"/>
    <cellStyle name="20% - Accent1 3 2 4 2 3" xfId="31535"/>
    <cellStyle name="20% - Accent1 3 2 4 3" xfId="19079"/>
    <cellStyle name="20% - Accent1 3 2 4 3 2" xfId="39415"/>
    <cellStyle name="20% - Accent1 3 2 4 4" xfId="35474"/>
    <cellStyle name="20% - Accent1 3 2 4 5" xfId="27559"/>
    <cellStyle name="20% - Accent1 3 2 5" xfId="22838"/>
    <cellStyle name="20% - Accent1 3 2 5 2" xfId="42618"/>
    <cellStyle name="20% - Accent1 3 2 5 3" xfId="30762"/>
    <cellStyle name="20% - Accent1 3 2 6" xfId="18308"/>
    <cellStyle name="20% - Accent1 3 2 6 2" xfId="38644"/>
    <cellStyle name="20% - Accent1 3 2 7" xfId="34701"/>
    <cellStyle name="20% - Accent1 3 2 8" xfId="26788"/>
    <cellStyle name="20% - Accent1 3 3" xfId="180"/>
    <cellStyle name="20% - Accent1 3 3 2" xfId="11087"/>
    <cellStyle name="20% - Accent1 3 3 2 2" xfId="17473"/>
    <cellStyle name="20% - Accent1 3 3 2 2 2" xfId="25950"/>
    <cellStyle name="20% - Accent1 3 3 2 2 2 2" xfId="45730"/>
    <cellStyle name="20% - Accent1 3 3 2 2 2 3" xfId="33874"/>
    <cellStyle name="20% - Accent1 3 3 2 2 3" xfId="21418"/>
    <cellStyle name="20% - Accent1 3 3 2 2 3 2" xfId="41754"/>
    <cellStyle name="20% - Accent1 3 3 2 2 4" xfId="37813"/>
    <cellStyle name="20% - Accent1 3 3 2 2 5" xfId="29898"/>
    <cellStyle name="20% - Accent1 3 3 2 3" xfId="24384"/>
    <cellStyle name="20% - Accent1 3 3 2 3 2" xfId="44164"/>
    <cellStyle name="20% - Accent1 3 3 2 3 3" xfId="32308"/>
    <cellStyle name="20% - Accent1 3 3 2 4" xfId="19852"/>
    <cellStyle name="20% - Accent1 3 3 2 4 2" xfId="40188"/>
    <cellStyle name="20% - Accent1 3 3 2 5" xfId="36247"/>
    <cellStyle name="20% - Accent1 3 3 2 6" xfId="28332"/>
    <cellStyle name="20% - Accent1 3 3 3" xfId="14435"/>
    <cellStyle name="20% - Accent1 3 3 3 2" xfId="25158"/>
    <cellStyle name="20% - Accent1 3 3 3 2 2" xfId="44938"/>
    <cellStyle name="20% - Accent1 3 3 3 2 3" xfId="33082"/>
    <cellStyle name="20% - Accent1 3 3 3 3" xfId="20626"/>
    <cellStyle name="20% - Accent1 3 3 3 3 2" xfId="40962"/>
    <cellStyle name="20% - Accent1 3 3 3 4" xfId="37021"/>
    <cellStyle name="20% - Accent1 3 3 3 5" xfId="29106"/>
    <cellStyle name="20% - Accent1 3 3 4" xfId="7717"/>
    <cellStyle name="20% - Accent1 3 3 4 2" xfId="23612"/>
    <cellStyle name="20% - Accent1 3 3 4 2 2" xfId="43392"/>
    <cellStyle name="20% - Accent1 3 3 4 2 3" xfId="31536"/>
    <cellStyle name="20% - Accent1 3 3 4 3" xfId="19080"/>
    <cellStyle name="20% - Accent1 3 3 4 3 2" xfId="39416"/>
    <cellStyle name="20% - Accent1 3 3 4 4" xfId="35475"/>
    <cellStyle name="20% - Accent1 3 3 4 5" xfId="27560"/>
    <cellStyle name="20% - Accent1 3 3 5" xfId="22839"/>
    <cellStyle name="20% - Accent1 3 3 5 2" xfId="42619"/>
    <cellStyle name="20% - Accent1 3 3 5 3" xfId="30763"/>
    <cellStyle name="20% - Accent1 3 3 6" xfId="18309"/>
    <cellStyle name="20% - Accent1 3 3 6 2" xfId="38645"/>
    <cellStyle name="20% - Accent1 3 3 7" xfId="34702"/>
    <cellStyle name="20% - Accent1 3 3 8" xfId="26789"/>
    <cellStyle name="20% - Accent1 3 4" xfId="181"/>
    <cellStyle name="20% - Accent1 3 4 2" xfId="11088"/>
    <cellStyle name="20% - Accent1 3 4 2 2" xfId="17474"/>
    <cellStyle name="20% - Accent1 3 4 2 2 2" xfId="25951"/>
    <cellStyle name="20% - Accent1 3 4 2 2 2 2" xfId="45731"/>
    <cellStyle name="20% - Accent1 3 4 2 2 2 3" xfId="33875"/>
    <cellStyle name="20% - Accent1 3 4 2 2 3" xfId="21419"/>
    <cellStyle name="20% - Accent1 3 4 2 2 3 2" xfId="41755"/>
    <cellStyle name="20% - Accent1 3 4 2 2 4" xfId="37814"/>
    <cellStyle name="20% - Accent1 3 4 2 2 5" xfId="29899"/>
    <cellStyle name="20% - Accent1 3 4 2 3" xfId="24385"/>
    <cellStyle name="20% - Accent1 3 4 2 3 2" xfId="44165"/>
    <cellStyle name="20% - Accent1 3 4 2 3 3" xfId="32309"/>
    <cellStyle name="20% - Accent1 3 4 2 4" xfId="19853"/>
    <cellStyle name="20% - Accent1 3 4 2 4 2" xfId="40189"/>
    <cellStyle name="20% - Accent1 3 4 2 5" xfId="36248"/>
    <cellStyle name="20% - Accent1 3 4 2 6" xfId="28333"/>
    <cellStyle name="20% - Accent1 3 4 3" xfId="14436"/>
    <cellStyle name="20% - Accent1 3 4 3 2" xfId="25159"/>
    <cellStyle name="20% - Accent1 3 4 3 2 2" xfId="44939"/>
    <cellStyle name="20% - Accent1 3 4 3 2 3" xfId="33083"/>
    <cellStyle name="20% - Accent1 3 4 3 3" xfId="20627"/>
    <cellStyle name="20% - Accent1 3 4 3 3 2" xfId="40963"/>
    <cellStyle name="20% - Accent1 3 4 3 4" xfId="37022"/>
    <cellStyle name="20% - Accent1 3 4 3 5" xfId="29107"/>
    <cellStyle name="20% - Accent1 3 4 4" xfId="7718"/>
    <cellStyle name="20% - Accent1 3 4 4 2" xfId="23613"/>
    <cellStyle name="20% - Accent1 3 4 4 2 2" xfId="43393"/>
    <cellStyle name="20% - Accent1 3 4 4 2 3" xfId="31537"/>
    <cellStyle name="20% - Accent1 3 4 4 3" xfId="19081"/>
    <cellStyle name="20% - Accent1 3 4 4 3 2" xfId="39417"/>
    <cellStyle name="20% - Accent1 3 4 4 4" xfId="35476"/>
    <cellStyle name="20% - Accent1 3 4 4 5" xfId="27561"/>
    <cellStyle name="20% - Accent1 3 4 5" xfId="22840"/>
    <cellStyle name="20% - Accent1 3 4 5 2" xfId="42620"/>
    <cellStyle name="20% - Accent1 3 4 5 3" xfId="30764"/>
    <cellStyle name="20% - Accent1 3 4 6" xfId="18310"/>
    <cellStyle name="20% - Accent1 3 4 6 2" xfId="38646"/>
    <cellStyle name="20% - Accent1 3 4 7" xfId="34703"/>
    <cellStyle name="20% - Accent1 3 4 8" xfId="26790"/>
    <cellStyle name="20% - Accent1 3 5" xfId="182"/>
    <cellStyle name="20% - Accent1 3 5 2" xfId="11089"/>
    <cellStyle name="20% - Accent1 3 5 2 2" xfId="17475"/>
    <cellStyle name="20% - Accent1 3 5 2 2 2" xfId="25952"/>
    <cellStyle name="20% - Accent1 3 5 2 2 2 2" xfId="45732"/>
    <cellStyle name="20% - Accent1 3 5 2 2 2 3" xfId="33876"/>
    <cellStyle name="20% - Accent1 3 5 2 2 3" xfId="21420"/>
    <cellStyle name="20% - Accent1 3 5 2 2 3 2" xfId="41756"/>
    <cellStyle name="20% - Accent1 3 5 2 2 4" xfId="37815"/>
    <cellStyle name="20% - Accent1 3 5 2 2 5" xfId="29900"/>
    <cellStyle name="20% - Accent1 3 5 2 3" xfId="24386"/>
    <cellStyle name="20% - Accent1 3 5 2 3 2" xfId="44166"/>
    <cellStyle name="20% - Accent1 3 5 2 3 3" xfId="32310"/>
    <cellStyle name="20% - Accent1 3 5 2 4" xfId="19854"/>
    <cellStyle name="20% - Accent1 3 5 2 4 2" xfId="40190"/>
    <cellStyle name="20% - Accent1 3 5 2 5" xfId="36249"/>
    <cellStyle name="20% - Accent1 3 5 2 6" xfId="28334"/>
    <cellStyle name="20% - Accent1 3 5 3" xfId="14437"/>
    <cellStyle name="20% - Accent1 3 5 3 2" xfId="25160"/>
    <cellStyle name="20% - Accent1 3 5 3 2 2" xfId="44940"/>
    <cellStyle name="20% - Accent1 3 5 3 2 3" xfId="33084"/>
    <cellStyle name="20% - Accent1 3 5 3 3" xfId="20628"/>
    <cellStyle name="20% - Accent1 3 5 3 3 2" xfId="40964"/>
    <cellStyle name="20% - Accent1 3 5 3 4" xfId="37023"/>
    <cellStyle name="20% - Accent1 3 5 3 5" xfId="29108"/>
    <cellStyle name="20% - Accent1 3 5 4" xfId="7719"/>
    <cellStyle name="20% - Accent1 3 5 4 2" xfId="23614"/>
    <cellStyle name="20% - Accent1 3 5 4 2 2" xfId="43394"/>
    <cellStyle name="20% - Accent1 3 5 4 2 3" xfId="31538"/>
    <cellStyle name="20% - Accent1 3 5 4 3" xfId="19082"/>
    <cellStyle name="20% - Accent1 3 5 4 3 2" xfId="39418"/>
    <cellStyle name="20% - Accent1 3 5 4 4" xfId="35477"/>
    <cellStyle name="20% - Accent1 3 5 4 5" xfId="27562"/>
    <cellStyle name="20% - Accent1 3 5 5" xfId="22841"/>
    <cellStyle name="20% - Accent1 3 5 5 2" xfId="42621"/>
    <cellStyle name="20% - Accent1 3 5 5 3" xfId="30765"/>
    <cellStyle name="20% - Accent1 3 5 6" xfId="18311"/>
    <cellStyle name="20% - Accent1 3 5 6 2" xfId="38647"/>
    <cellStyle name="20% - Accent1 3 5 7" xfId="34704"/>
    <cellStyle name="20% - Accent1 3 5 8" xfId="26791"/>
    <cellStyle name="20% - Accent1 3 6" xfId="183"/>
    <cellStyle name="20% - Accent1 3 7" xfId="184"/>
    <cellStyle name="20% - Accent1 3 8" xfId="185"/>
    <cellStyle name="20% - Accent1 3 9" xfId="186"/>
    <cellStyle name="20% - Accent1 4" xfId="187"/>
    <cellStyle name="20% - Accent1 4 2" xfId="188"/>
    <cellStyle name="20% - Accent1 4 3" xfId="189"/>
    <cellStyle name="20% - Accent1 4 4" xfId="190"/>
    <cellStyle name="20% - Accent1 4 5" xfId="191"/>
    <cellStyle name="20% - Accent1 4 6" xfId="192"/>
    <cellStyle name="20% - Accent1 5" xfId="193"/>
    <cellStyle name="20% - Accent1 5 2" xfId="194"/>
    <cellStyle name="20% - Accent1 5 3" xfId="195"/>
    <cellStyle name="20% - Accent1 5 4" xfId="196"/>
    <cellStyle name="20% - Accent1 5 5" xfId="197"/>
    <cellStyle name="20% - Accent1 5 6" xfId="198"/>
    <cellStyle name="20% - Accent1 6" xfId="199"/>
    <cellStyle name="20% - Accent1 6 2" xfId="200"/>
    <cellStyle name="20% - Accent1 6 3" xfId="201"/>
    <cellStyle name="20% - Accent1 6 4" xfId="202"/>
    <cellStyle name="20% - Accent1 6 5" xfId="203"/>
    <cellStyle name="20% - Accent1 6 6" xfId="204"/>
    <cellStyle name="20% - Accent1 7" xfId="205"/>
    <cellStyle name="20% - Accent1 7 10" xfId="22842"/>
    <cellStyle name="20% - Accent1 7 10 2" xfId="42622"/>
    <cellStyle name="20% - Accent1 7 10 3" xfId="30766"/>
    <cellStyle name="20% - Accent1 7 11" xfId="18312"/>
    <cellStyle name="20% - Accent1 7 11 2" xfId="38648"/>
    <cellStyle name="20% - Accent1 7 12" xfId="34705"/>
    <cellStyle name="20% - Accent1 7 13" xfId="26792"/>
    <cellStyle name="20% - Accent1 7 2" xfId="206"/>
    <cellStyle name="20% - Accent1 7 3" xfId="207"/>
    <cellStyle name="20% - Accent1 7 4" xfId="208"/>
    <cellStyle name="20% - Accent1 7 5" xfId="209"/>
    <cellStyle name="20% - Accent1 7 6" xfId="210"/>
    <cellStyle name="20% - Accent1 7 7" xfId="11090"/>
    <cellStyle name="20% - Accent1 7 7 2" xfId="17476"/>
    <cellStyle name="20% - Accent1 7 7 2 2" xfId="25953"/>
    <cellStyle name="20% - Accent1 7 7 2 2 2" xfId="45733"/>
    <cellStyle name="20% - Accent1 7 7 2 2 3" xfId="33877"/>
    <cellStyle name="20% - Accent1 7 7 2 3" xfId="21421"/>
    <cellStyle name="20% - Accent1 7 7 2 3 2" xfId="41757"/>
    <cellStyle name="20% - Accent1 7 7 2 4" xfId="37816"/>
    <cellStyle name="20% - Accent1 7 7 2 5" xfId="29901"/>
    <cellStyle name="20% - Accent1 7 7 3" xfId="24387"/>
    <cellStyle name="20% - Accent1 7 7 3 2" xfId="44167"/>
    <cellStyle name="20% - Accent1 7 7 3 3" xfId="32311"/>
    <cellStyle name="20% - Accent1 7 7 4" xfId="19855"/>
    <cellStyle name="20% - Accent1 7 7 4 2" xfId="40191"/>
    <cellStyle name="20% - Accent1 7 7 5" xfId="36250"/>
    <cellStyle name="20% - Accent1 7 7 6" xfId="28335"/>
    <cellStyle name="20% - Accent1 7 8" xfId="14439"/>
    <cellStyle name="20% - Accent1 7 8 2" xfId="25161"/>
    <cellStyle name="20% - Accent1 7 8 2 2" xfId="44941"/>
    <cellStyle name="20% - Accent1 7 8 2 3" xfId="33085"/>
    <cellStyle name="20% - Accent1 7 8 3" xfId="20629"/>
    <cellStyle name="20% - Accent1 7 8 3 2" xfId="40965"/>
    <cellStyle name="20% - Accent1 7 8 4" xfId="37024"/>
    <cellStyle name="20% - Accent1 7 8 5" xfId="29109"/>
    <cellStyle name="20% - Accent1 7 9" xfId="7720"/>
    <cellStyle name="20% - Accent1 7 9 2" xfId="23615"/>
    <cellStyle name="20% - Accent1 7 9 2 2" xfId="43395"/>
    <cellStyle name="20% - Accent1 7 9 2 3" xfId="31539"/>
    <cellStyle name="20% - Accent1 7 9 3" xfId="19083"/>
    <cellStyle name="20% - Accent1 7 9 3 2" xfId="39419"/>
    <cellStyle name="20% - Accent1 7 9 4" xfId="35478"/>
    <cellStyle name="20% - Accent1 7 9 5" xfId="27563"/>
    <cellStyle name="20% - Accent1 8" xfId="211"/>
    <cellStyle name="20% - Accent1 8 2" xfId="212"/>
    <cellStyle name="20% - Accent1 8 3" xfId="213"/>
    <cellStyle name="20% - Accent1 8 4" xfId="214"/>
    <cellStyle name="20% - Accent1 8 5" xfId="215"/>
    <cellStyle name="20% - Accent1 8 6" xfId="216"/>
    <cellStyle name="20% - Accent1 9" xfId="217"/>
    <cellStyle name="20% - Accent1 9 2" xfId="218"/>
    <cellStyle name="20% - Accent1 9 3" xfId="219"/>
    <cellStyle name="20% - Accent1 9 4" xfId="220"/>
    <cellStyle name="20% - Accent1 9 5" xfId="221"/>
    <cellStyle name="20% - Accent2 10" xfId="222"/>
    <cellStyle name="20% - Accent2 10 2" xfId="223"/>
    <cellStyle name="20% - Accent2 10 3" xfId="224"/>
    <cellStyle name="20% - Accent2 10 4" xfId="225"/>
    <cellStyle name="20% - Accent2 10 5" xfId="226"/>
    <cellStyle name="20% - Accent2 11" xfId="227"/>
    <cellStyle name="20% - Accent2 11 2" xfId="228"/>
    <cellStyle name="20% - Accent2 11 3" xfId="229"/>
    <cellStyle name="20% - Accent2 11 4" xfId="230"/>
    <cellStyle name="20% - Accent2 11 5" xfId="231"/>
    <cellStyle name="20% - Accent2 12" xfId="232"/>
    <cellStyle name="20% - Accent2 12 2" xfId="233"/>
    <cellStyle name="20% - Accent2 12 3" xfId="234"/>
    <cellStyle name="20% - Accent2 12 4" xfId="235"/>
    <cellStyle name="20% - Accent2 12 5" xfId="236"/>
    <cellStyle name="20% - Accent2 13" xfId="237"/>
    <cellStyle name="20% - Accent2 14" xfId="238"/>
    <cellStyle name="20% - Accent2 15" xfId="239"/>
    <cellStyle name="20% - Accent2 16" xfId="240"/>
    <cellStyle name="20% - Accent2 17" xfId="241"/>
    <cellStyle name="20% - Accent2 18" xfId="242"/>
    <cellStyle name="20% - Accent2 19" xfId="243"/>
    <cellStyle name="20% - Accent2 2" xfId="244"/>
    <cellStyle name="20% - Accent2 2 10" xfId="245"/>
    <cellStyle name="20% - Accent2 2 10 2" xfId="11091"/>
    <cellStyle name="20% - Accent2 2 10 2 2" xfId="17477"/>
    <cellStyle name="20% - Accent2 2 10 2 2 2" xfId="25954"/>
    <cellStyle name="20% - Accent2 2 10 2 2 2 2" xfId="45734"/>
    <cellStyle name="20% - Accent2 2 10 2 2 2 3" xfId="33878"/>
    <cellStyle name="20% - Accent2 2 10 2 2 3" xfId="21422"/>
    <cellStyle name="20% - Accent2 2 10 2 2 3 2" xfId="41758"/>
    <cellStyle name="20% - Accent2 2 10 2 2 4" xfId="37817"/>
    <cellStyle name="20% - Accent2 2 10 2 2 5" xfId="29902"/>
    <cellStyle name="20% - Accent2 2 10 2 3" xfId="24388"/>
    <cellStyle name="20% - Accent2 2 10 2 3 2" xfId="44168"/>
    <cellStyle name="20% - Accent2 2 10 2 3 3" xfId="32312"/>
    <cellStyle name="20% - Accent2 2 10 2 4" xfId="19856"/>
    <cellStyle name="20% - Accent2 2 10 2 4 2" xfId="40192"/>
    <cellStyle name="20% - Accent2 2 10 2 5" xfId="36251"/>
    <cellStyle name="20% - Accent2 2 10 2 6" xfId="28336"/>
    <cellStyle name="20% - Accent2 2 10 3" xfId="14444"/>
    <cellStyle name="20% - Accent2 2 10 3 2" xfId="25162"/>
    <cellStyle name="20% - Accent2 2 10 3 2 2" xfId="44942"/>
    <cellStyle name="20% - Accent2 2 10 3 2 3" xfId="33086"/>
    <cellStyle name="20% - Accent2 2 10 3 3" xfId="20630"/>
    <cellStyle name="20% - Accent2 2 10 3 3 2" xfId="40966"/>
    <cellStyle name="20% - Accent2 2 10 3 4" xfId="37025"/>
    <cellStyle name="20% - Accent2 2 10 3 5" xfId="29110"/>
    <cellStyle name="20% - Accent2 2 10 4" xfId="7721"/>
    <cellStyle name="20% - Accent2 2 10 4 2" xfId="23616"/>
    <cellStyle name="20% - Accent2 2 10 4 2 2" xfId="43396"/>
    <cellStyle name="20% - Accent2 2 10 4 2 3" xfId="31540"/>
    <cellStyle name="20% - Accent2 2 10 4 3" xfId="19084"/>
    <cellStyle name="20% - Accent2 2 10 4 3 2" xfId="39420"/>
    <cellStyle name="20% - Accent2 2 10 4 4" xfId="35479"/>
    <cellStyle name="20% - Accent2 2 10 4 5" xfId="27564"/>
    <cellStyle name="20% - Accent2 2 10 5" xfId="22843"/>
    <cellStyle name="20% - Accent2 2 10 5 2" xfId="42623"/>
    <cellStyle name="20% - Accent2 2 10 5 3" xfId="30767"/>
    <cellStyle name="20% - Accent2 2 10 6" xfId="18313"/>
    <cellStyle name="20% - Accent2 2 10 6 2" xfId="38649"/>
    <cellStyle name="20% - Accent2 2 10 7" xfId="34706"/>
    <cellStyle name="20% - Accent2 2 10 8" xfId="26793"/>
    <cellStyle name="20% - Accent2 2 11" xfId="246"/>
    <cellStyle name="20% - Accent2 2 11 2" xfId="247"/>
    <cellStyle name="20% - Accent2 2 11 2 2" xfId="11092"/>
    <cellStyle name="20% - Accent2 2 11 2 2 2" xfId="17478"/>
    <cellStyle name="20% - Accent2 2 11 2 2 2 2" xfId="25955"/>
    <cellStyle name="20% - Accent2 2 11 2 2 2 2 2" xfId="45735"/>
    <cellStyle name="20% - Accent2 2 11 2 2 2 2 3" xfId="33879"/>
    <cellStyle name="20% - Accent2 2 11 2 2 2 3" xfId="21423"/>
    <cellStyle name="20% - Accent2 2 11 2 2 2 3 2" xfId="41759"/>
    <cellStyle name="20% - Accent2 2 11 2 2 2 4" xfId="37818"/>
    <cellStyle name="20% - Accent2 2 11 2 2 2 5" xfId="29903"/>
    <cellStyle name="20% - Accent2 2 11 2 2 3" xfId="24389"/>
    <cellStyle name="20% - Accent2 2 11 2 2 3 2" xfId="44169"/>
    <cellStyle name="20% - Accent2 2 11 2 2 3 3" xfId="32313"/>
    <cellStyle name="20% - Accent2 2 11 2 2 4" xfId="19857"/>
    <cellStyle name="20% - Accent2 2 11 2 2 4 2" xfId="40193"/>
    <cellStyle name="20% - Accent2 2 11 2 2 5" xfId="36252"/>
    <cellStyle name="20% - Accent2 2 11 2 2 6" xfId="28337"/>
    <cellStyle name="20% - Accent2 2 11 2 3" xfId="14445"/>
    <cellStyle name="20% - Accent2 2 11 2 3 2" xfId="25163"/>
    <cellStyle name="20% - Accent2 2 11 2 3 2 2" xfId="44943"/>
    <cellStyle name="20% - Accent2 2 11 2 3 2 3" xfId="33087"/>
    <cellStyle name="20% - Accent2 2 11 2 3 3" xfId="20631"/>
    <cellStyle name="20% - Accent2 2 11 2 3 3 2" xfId="40967"/>
    <cellStyle name="20% - Accent2 2 11 2 3 4" xfId="37026"/>
    <cellStyle name="20% - Accent2 2 11 2 3 5" xfId="29111"/>
    <cellStyle name="20% - Accent2 2 11 2 4" xfId="7722"/>
    <cellStyle name="20% - Accent2 2 11 2 4 2" xfId="23617"/>
    <cellStyle name="20% - Accent2 2 11 2 4 2 2" xfId="43397"/>
    <cellStyle name="20% - Accent2 2 11 2 4 2 3" xfId="31541"/>
    <cellStyle name="20% - Accent2 2 11 2 4 3" xfId="19085"/>
    <cellStyle name="20% - Accent2 2 11 2 4 3 2" xfId="39421"/>
    <cellStyle name="20% - Accent2 2 11 2 4 4" xfId="35480"/>
    <cellStyle name="20% - Accent2 2 11 2 4 5" xfId="27565"/>
    <cellStyle name="20% - Accent2 2 11 2 5" xfId="22844"/>
    <cellStyle name="20% - Accent2 2 11 2 5 2" xfId="42624"/>
    <cellStyle name="20% - Accent2 2 11 2 5 3" xfId="30768"/>
    <cellStyle name="20% - Accent2 2 11 2 6" xfId="18314"/>
    <cellStyle name="20% - Accent2 2 11 2 6 2" xfId="38650"/>
    <cellStyle name="20% - Accent2 2 11 2 7" xfId="34707"/>
    <cellStyle name="20% - Accent2 2 11 2 8" xfId="26794"/>
    <cellStyle name="20% - Accent2 2 11 3" xfId="248"/>
    <cellStyle name="20% - Accent2 2 11 3 2" xfId="11093"/>
    <cellStyle name="20% - Accent2 2 11 3 2 2" xfId="17479"/>
    <cellStyle name="20% - Accent2 2 11 3 2 2 2" xfId="25956"/>
    <cellStyle name="20% - Accent2 2 11 3 2 2 2 2" xfId="45736"/>
    <cellStyle name="20% - Accent2 2 11 3 2 2 2 3" xfId="33880"/>
    <cellStyle name="20% - Accent2 2 11 3 2 2 3" xfId="21424"/>
    <cellStyle name="20% - Accent2 2 11 3 2 2 3 2" xfId="41760"/>
    <cellStyle name="20% - Accent2 2 11 3 2 2 4" xfId="37819"/>
    <cellStyle name="20% - Accent2 2 11 3 2 2 5" xfId="29904"/>
    <cellStyle name="20% - Accent2 2 11 3 2 3" xfId="24390"/>
    <cellStyle name="20% - Accent2 2 11 3 2 3 2" xfId="44170"/>
    <cellStyle name="20% - Accent2 2 11 3 2 3 3" xfId="32314"/>
    <cellStyle name="20% - Accent2 2 11 3 2 4" xfId="19858"/>
    <cellStyle name="20% - Accent2 2 11 3 2 4 2" xfId="40194"/>
    <cellStyle name="20% - Accent2 2 11 3 2 5" xfId="36253"/>
    <cellStyle name="20% - Accent2 2 11 3 2 6" xfId="28338"/>
    <cellStyle name="20% - Accent2 2 11 3 3" xfId="14446"/>
    <cellStyle name="20% - Accent2 2 11 3 3 2" xfId="25164"/>
    <cellStyle name="20% - Accent2 2 11 3 3 2 2" xfId="44944"/>
    <cellStyle name="20% - Accent2 2 11 3 3 2 3" xfId="33088"/>
    <cellStyle name="20% - Accent2 2 11 3 3 3" xfId="20632"/>
    <cellStyle name="20% - Accent2 2 11 3 3 3 2" xfId="40968"/>
    <cellStyle name="20% - Accent2 2 11 3 3 4" xfId="37027"/>
    <cellStyle name="20% - Accent2 2 11 3 3 5" xfId="29112"/>
    <cellStyle name="20% - Accent2 2 11 3 4" xfId="7723"/>
    <cellStyle name="20% - Accent2 2 11 3 4 2" xfId="23618"/>
    <cellStyle name="20% - Accent2 2 11 3 4 2 2" xfId="43398"/>
    <cellStyle name="20% - Accent2 2 11 3 4 2 3" xfId="31542"/>
    <cellStyle name="20% - Accent2 2 11 3 4 3" xfId="19086"/>
    <cellStyle name="20% - Accent2 2 11 3 4 3 2" xfId="39422"/>
    <cellStyle name="20% - Accent2 2 11 3 4 4" xfId="35481"/>
    <cellStyle name="20% - Accent2 2 11 3 4 5" xfId="27566"/>
    <cellStyle name="20% - Accent2 2 11 3 5" xfId="22845"/>
    <cellStyle name="20% - Accent2 2 11 3 5 2" xfId="42625"/>
    <cellStyle name="20% - Accent2 2 11 3 5 3" xfId="30769"/>
    <cellStyle name="20% - Accent2 2 11 3 6" xfId="18315"/>
    <cellStyle name="20% - Accent2 2 11 3 6 2" xfId="38651"/>
    <cellStyle name="20% - Accent2 2 11 3 7" xfId="34708"/>
    <cellStyle name="20% - Accent2 2 11 3 8" xfId="26795"/>
    <cellStyle name="20% - Accent2 2 11 4" xfId="249"/>
    <cellStyle name="20% - Accent2 2 11 4 2" xfId="11094"/>
    <cellStyle name="20% - Accent2 2 11 4 2 2" xfId="17480"/>
    <cellStyle name="20% - Accent2 2 11 4 2 2 2" xfId="25957"/>
    <cellStyle name="20% - Accent2 2 11 4 2 2 2 2" xfId="45737"/>
    <cellStyle name="20% - Accent2 2 11 4 2 2 2 3" xfId="33881"/>
    <cellStyle name="20% - Accent2 2 11 4 2 2 3" xfId="21425"/>
    <cellStyle name="20% - Accent2 2 11 4 2 2 3 2" xfId="41761"/>
    <cellStyle name="20% - Accent2 2 11 4 2 2 4" xfId="37820"/>
    <cellStyle name="20% - Accent2 2 11 4 2 2 5" xfId="29905"/>
    <cellStyle name="20% - Accent2 2 11 4 2 3" xfId="24391"/>
    <cellStyle name="20% - Accent2 2 11 4 2 3 2" xfId="44171"/>
    <cellStyle name="20% - Accent2 2 11 4 2 3 3" xfId="32315"/>
    <cellStyle name="20% - Accent2 2 11 4 2 4" xfId="19859"/>
    <cellStyle name="20% - Accent2 2 11 4 2 4 2" xfId="40195"/>
    <cellStyle name="20% - Accent2 2 11 4 2 5" xfId="36254"/>
    <cellStyle name="20% - Accent2 2 11 4 2 6" xfId="28339"/>
    <cellStyle name="20% - Accent2 2 11 4 3" xfId="14447"/>
    <cellStyle name="20% - Accent2 2 11 4 3 2" xfId="25165"/>
    <cellStyle name="20% - Accent2 2 11 4 3 2 2" xfId="44945"/>
    <cellStyle name="20% - Accent2 2 11 4 3 2 3" xfId="33089"/>
    <cellStyle name="20% - Accent2 2 11 4 3 3" xfId="20633"/>
    <cellStyle name="20% - Accent2 2 11 4 3 3 2" xfId="40969"/>
    <cellStyle name="20% - Accent2 2 11 4 3 4" xfId="37028"/>
    <cellStyle name="20% - Accent2 2 11 4 3 5" xfId="29113"/>
    <cellStyle name="20% - Accent2 2 11 4 4" xfId="7724"/>
    <cellStyle name="20% - Accent2 2 11 4 4 2" xfId="23619"/>
    <cellStyle name="20% - Accent2 2 11 4 4 2 2" xfId="43399"/>
    <cellStyle name="20% - Accent2 2 11 4 4 2 3" xfId="31543"/>
    <cellStyle name="20% - Accent2 2 11 4 4 3" xfId="19087"/>
    <cellStyle name="20% - Accent2 2 11 4 4 3 2" xfId="39423"/>
    <cellStyle name="20% - Accent2 2 11 4 4 4" xfId="35482"/>
    <cellStyle name="20% - Accent2 2 11 4 4 5" xfId="27567"/>
    <cellStyle name="20% - Accent2 2 11 4 5" xfId="22846"/>
    <cellStyle name="20% - Accent2 2 11 4 5 2" xfId="42626"/>
    <cellStyle name="20% - Accent2 2 11 4 5 3" xfId="30770"/>
    <cellStyle name="20% - Accent2 2 11 4 6" xfId="18316"/>
    <cellStyle name="20% - Accent2 2 11 4 6 2" xfId="38652"/>
    <cellStyle name="20% - Accent2 2 11 4 7" xfId="34709"/>
    <cellStyle name="20% - Accent2 2 11 4 8" xfId="26796"/>
    <cellStyle name="20% - Accent2 2 11 5" xfId="250"/>
    <cellStyle name="20% - Accent2 2 11 5 2" xfId="11095"/>
    <cellStyle name="20% - Accent2 2 11 5 2 2" xfId="17481"/>
    <cellStyle name="20% - Accent2 2 11 5 2 2 2" xfId="25958"/>
    <cellStyle name="20% - Accent2 2 11 5 2 2 2 2" xfId="45738"/>
    <cellStyle name="20% - Accent2 2 11 5 2 2 2 3" xfId="33882"/>
    <cellStyle name="20% - Accent2 2 11 5 2 2 3" xfId="21426"/>
    <cellStyle name="20% - Accent2 2 11 5 2 2 3 2" xfId="41762"/>
    <cellStyle name="20% - Accent2 2 11 5 2 2 4" xfId="37821"/>
    <cellStyle name="20% - Accent2 2 11 5 2 2 5" xfId="29906"/>
    <cellStyle name="20% - Accent2 2 11 5 2 3" xfId="24392"/>
    <cellStyle name="20% - Accent2 2 11 5 2 3 2" xfId="44172"/>
    <cellStyle name="20% - Accent2 2 11 5 2 3 3" xfId="32316"/>
    <cellStyle name="20% - Accent2 2 11 5 2 4" xfId="19860"/>
    <cellStyle name="20% - Accent2 2 11 5 2 4 2" xfId="40196"/>
    <cellStyle name="20% - Accent2 2 11 5 2 5" xfId="36255"/>
    <cellStyle name="20% - Accent2 2 11 5 2 6" xfId="28340"/>
    <cellStyle name="20% - Accent2 2 11 5 3" xfId="14448"/>
    <cellStyle name="20% - Accent2 2 11 5 3 2" xfId="25166"/>
    <cellStyle name="20% - Accent2 2 11 5 3 2 2" xfId="44946"/>
    <cellStyle name="20% - Accent2 2 11 5 3 2 3" xfId="33090"/>
    <cellStyle name="20% - Accent2 2 11 5 3 3" xfId="20634"/>
    <cellStyle name="20% - Accent2 2 11 5 3 3 2" xfId="40970"/>
    <cellStyle name="20% - Accent2 2 11 5 3 4" xfId="37029"/>
    <cellStyle name="20% - Accent2 2 11 5 3 5" xfId="29114"/>
    <cellStyle name="20% - Accent2 2 11 5 4" xfId="7725"/>
    <cellStyle name="20% - Accent2 2 11 5 4 2" xfId="23620"/>
    <cellStyle name="20% - Accent2 2 11 5 4 2 2" xfId="43400"/>
    <cellStyle name="20% - Accent2 2 11 5 4 2 3" xfId="31544"/>
    <cellStyle name="20% - Accent2 2 11 5 4 3" xfId="19088"/>
    <cellStyle name="20% - Accent2 2 11 5 4 3 2" xfId="39424"/>
    <cellStyle name="20% - Accent2 2 11 5 4 4" xfId="35483"/>
    <cellStyle name="20% - Accent2 2 11 5 4 5" xfId="27568"/>
    <cellStyle name="20% - Accent2 2 11 5 5" xfId="22847"/>
    <cellStyle name="20% - Accent2 2 11 5 5 2" xfId="42627"/>
    <cellStyle name="20% - Accent2 2 11 5 5 3" xfId="30771"/>
    <cellStyle name="20% - Accent2 2 11 5 6" xfId="18317"/>
    <cellStyle name="20% - Accent2 2 11 5 6 2" xfId="38653"/>
    <cellStyle name="20% - Accent2 2 11 5 7" xfId="34710"/>
    <cellStyle name="20% - Accent2 2 11 5 8" xfId="26797"/>
    <cellStyle name="20% - Accent2 2 12" xfId="251"/>
    <cellStyle name="20% - Accent2 2 13" xfId="252"/>
    <cellStyle name="20% - Accent2 2 14" xfId="253"/>
    <cellStyle name="20% - Accent2 2 15" xfId="254"/>
    <cellStyle name="20% - Accent2 2 15 2" xfId="11096"/>
    <cellStyle name="20% - Accent2 2 15 2 2" xfId="17482"/>
    <cellStyle name="20% - Accent2 2 15 2 2 2" xfId="25959"/>
    <cellStyle name="20% - Accent2 2 15 2 2 2 2" xfId="45739"/>
    <cellStyle name="20% - Accent2 2 15 2 2 2 3" xfId="33883"/>
    <cellStyle name="20% - Accent2 2 15 2 2 3" xfId="21427"/>
    <cellStyle name="20% - Accent2 2 15 2 2 3 2" xfId="41763"/>
    <cellStyle name="20% - Accent2 2 15 2 2 4" xfId="37822"/>
    <cellStyle name="20% - Accent2 2 15 2 2 5" xfId="29907"/>
    <cellStyle name="20% - Accent2 2 15 2 3" xfId="24393"/>
    <cellStyle name="20% - Accent2 2 15 2 3 2" xfId="44173"/>
    <cellStyle name="20% - Accent2 2 15 2 3 3" xfId="32317"/>
    <cellStyle name="20% - Accent2 2 15 2 4" xfId="19861"/>
    <cellStyle name="20% - Accent2 2 15 2 4 2" xfId="40197"/>
    <cellStyle name="20% - Accent2 2 15 2 5" xfId="36256"/>
    <cellStyle name="20% - Accent2 2 15 2 6" xfId="28341"/>
    <cellStyle name="20% - Accent2 2 15 3" xfId="14449"/>
    <cellStyle name="20% - Accent2 2 15 3 2" xfId="25167"/>
    <cellStyle name="20% - Accent2 2 15 3 2 2" xfId="44947"/>
    <cellStyle name="20% - Accent2 2 15 3 2 3" xfId="33091"/>
    <cellStyle name="20% - Accent2 2 15 3 3" xfId="20635"/>
    <cellStyle name="20% - Accent2 2 15 3 3 2" xfId="40971"/>
    <cellStyle name="20% - Accent2 2 15 3 4" xfId="37030"/>
    <cellStyle name="20% - Accent2 2 15 3 5" xfId="29115"/>
    <cellStyle name="20% - Accent2 2 15 4" xfId="7726"/>
    <cellStyle name="20% - Accent2 2 15 4 2" xfId="23621"/>
    <cellStyle name="20% - Accent2 2 15 4 2 2" xfId="43401"/>
    <cellStyle name="20% - Accent2 2 15 4 2 3" xfId="31545"/>
    <cellStyle name="20% - Accent2 2 15 4 3" xfId="19089"/>
    <cellStyle name="20% - Accent2 2 15 4 3 2" xfId="39425"/>
    <cellStyle name="20% - Accent2 2 15 4 4" xfId="35484"/>
    <cellStyle name="20% - Accent2 2 15 4 5" xfId="27569"/>
    <cellStyle name="20% - Accent2 2 15 5" xfId="22848"/>
    <cellStyle name="20% - Accent2 2 15 5 2" xfId="42628"/>
    <cellStyle name="20% - Accent2 2 15 5 3" xfId="30772"/>
    <cellStyle name="20% - Accent2 2 15 6" xfId="18318"/>
    <cellStyle name="20% - Accent2 2 15 6 2" xfId="38654"/>
    <cellStyle name="20% - Accent2 2 15 7" xfId="34711"/>
    <cellStyle name="20% - Accent2 2 15 8" xfId="26798"/>
    <cellStyle name="20% - Accent2 2 16" xfId="255"/>
    <cellStyle name="20% - Accent2 2 2" xfId="256"/>
    <cellStyle name="20% - Accent2 2 2 10" xfId="11097"/>
    <cellStyle name="20% - Accent2 2 2 10 2" xfId="17483"/>
    <cellStyle name="20% - Accent2 2 2 10 2 2" xfId="25960"/>
    <cellStyle name="20% - Accent2 2 2 10 2 2 2" xfId="45740"/>
    <cellStyle name="20% - Accent2 2 2 10 2 2 3" xfId="33884"/>
    <cellStyle name="20% - Accent2 2 2 10 2 3" xfId="21428"/>
    <cellStyle name="20% - Accent2 2 2 10 2 3 2" xfId="41764"/>
    <cellStyle name="20% - Accent2 2 2 10 2 4" xfId="37823"/>
    <cellStyle name="20% - Accent2 2 2 10 2 5" xfId="29908"/>
    <cellStyle name="20% - Accent2 2 2 10 3" xfId="24394"/>
    <cellStyle name="20% - Accent2 2 2 10 3 2" xfId="44174"/>
    <cellStyle name="20% - Accent2 2 2 10 3 3" xfId="32318"/>
    <cellStyle name="20% - Accent2 2 2 10 4" xfId="19862"/>
    <cellStyle name="20% - Accent2 2 2 10 4 2" xfId="40198"/>
    <cellStyle name="20% - Accent2 2 2 10 5" xfId="36257"/>
    <cellStyle name="20% - Accent2 2 2 10 6" xfId="28342"/>
    <cellStyle name="20% - Accent2 2 2 11" xfId="14450"/>
    <cellStyle name="20% - Accent2 2 2 11 2" xfId="25168"/>
    <cellStyle name="20% - Accent2 2 2 11 2 2" xfId="44948"/>
    <cellStyle name="20% - Accent2 2 2 11 2 3" xfId="33092"/>
    <cellStyle name="20% - Accent2 2 2 11 3" xfId="20636"/>
    <cellStyle name="20% - Accent2 2 2 11 3 2" xfId="40972"/>
    <cellStyle name="20% - Accent2 2 2 11 4" xfId="37031"/>
    <cellStyle name="20% - Accent2 2 2 11 5" xfId="29116"/>
    <cellStyle name="20% - Accent2 2 2 12" xfId="7727"/>
    <cellStyle name="20% - Accent2 2 2 12 2" xfId="23622"/>
    <cellStyle name="20% - Accent2 2 2 12 2 2" xfId="43402"/>
    <cellStyle name="20% - Accent2 2 2 12 2 3" xfId="31546"/>
    <cellStyle name="20% - Accent2 2 2 12 3" xfId="19090"/>
    <cellStyle name="20% - Accent2 2 2 12 3 2" xfId="39426"/>
    <cellStyle name="20% - Accent2 2 2 12 4" xfId="35485"/>
    <cellStyle name="20% - Accent2 2 2 12 5" xfId="27570"/>
    <cellStyle name="20% - Accent2 2 2 13" xfId="18178"/>
    <cellStyle name="20% - Accent2 2 2 13 2" xfId="26654"/>
    <cellStyle name="20% - Accent2 2 2 13 2 2" xfId="46434"/>
    <cellStyle name="20% - Accent2 2 2 13 2 3" xfId="34578"/>
    <cellStyle name="20% - Accent2 2 2 13 3" xfId="22122"/>
    <cellStyle name="20% - Accent2 2 2 13 3 2" xfId="42458"/>
    <cellStyle name="20% - Accent2 2 2 13 4" xfId="38517"/>
    <cellStyle name="20% - Accent2 2 2 13 5" xfId="30602"/>
    <cellStyle name="20% - Accent2 2 2 14" xfId="22849"/>
    <cellStyle name="20% - Accent2 2 2 14 2" xfId="42629"/>
    <cellStyle name="20% - Accent2 2 2 14 3" xfId="30773"/>
    <cellStyle name="20% - Accent2 2 2 15" xfId="18319"/>
    <cellStyle name="20% - Accent2 2 2 15 2" xfId="38655"/>
    <cellStyle name="20% - Accent2 2 2 16" xfId="34712"/>
    <cellStyle name="20% - Accent2 2 2 17" xfId="26799"/>
    <cellStyle name="20% - Accent2 2 2 2" xfId="257"/>
    <cellStyle name="20% - Accent2 2 2 2 2" xfId="11098"/>
    <cellStyle name="20% - Accent2 2 2 2 2 2" xfId="17484"/>
    <cellStyle name="20% - Accent2 2 2 2 2 2 2" xfId="25961"/>
    <cellStyle name="20% - Accent2 2 2 2 2 2 2 2" xfId="45741"/>
    <cellStyle name="20% - Accent2 2 2 2 2 2 2 3" xfId="33885"/>
    <cellStyle name="20% - Accent2 2 2 2 2 2 3" xfId="21429"/>
    <cellStyle name="20% - Accent2 2 2 2 2 2 3 2" xfId="41765"/>
    <cellStyle name="20% - Accent2 2 2 2 2 2 4" xfId="37824"/>
    <cellStyle name="20% - Accent2 2 2 2 2 2 5" xfId="29909"/>
    <cellStyle name="20% - Accent2 2 2 2 2 3" xfId="24395"/>
    <cellStyle name="20% - Accent2 2 2 2 2 3 2" xfId="44175"/>
    <cellStyle name="20% - Accent2 2 2 2 2 3 3" xfId="32319"/>
    <cellStyle name="20% - Accent2 2 2 2 2 4" xfId="19863"/>
    <cellStyle name="20% - Accent2 2 2 2 2 4 2" xfId="40199"/>
    <cellStyle name="20% - Accent2 2 2 2 2 5" xfId="36258"/>
    <cellStyle name="20% - Accent2 2 2 2 2 6" xfId="28343"/>
    <cellStyle name="20% - Accent2 2 2 2 3" xfId="14451"/>
    <cellStyle name="20% - Accent2 2 2 2 3 2" xfId="25169"/>
    <cellStyle name="20% - Accent2 2 2 2 3 2 2" xfId="44949"/>
    <cellStyle name="20% - Accent2 2 2 2 3 2 3" xfId="33093"/>
    <cellStyle name="20% - Accent2 2 2 2 3 3" xfId="20637"/>
    <cellStyle name="20% - Accent2 2 2 2 3 3 2" xfId="40973"/>
    <cellStyle name="20% - Accent2 2 2 2 3 4" xfId="37032"/>
    <cellStyle name="20% - Accent2 2 2 2 3 5" xfId="29117"/>
    <cellStyle name="20% - Accent2 2 2 2 4" xfId="7728"/>
    <cellStyle name="20% - Accent2 2 2 2 4 2" xfId="23623"/>
    <cellStyle name="20% - Accent2 2 2 2 4 2 2" xfId="43403"/>
    <cellStyle name="20% - Accent2 2 2 2 4 2 3" xfId="31547"/>
    <cellStyle name="20% - Accent2 2 2 2 4 3" xfId="19091"/>
    <cellStyle name="20% - Accent2 2 2 2 4 3 2" xfId="39427"/>
    <cellStyle name="20% - Accent2 2 2 2 4 4" xfId="35486"/>
    <cellStyle name="20% - Accent2 2 2 2 4 5" xfId="27571"/>
    <cellStyle name="20% - Accent2 2 2 2 5" xfId="22850"/>
    <cellStyle name="20% - Accent2 2 2 2 5 2" xfId="42630"/>
    <cellStyle name="20% - Accent2 2 2 2 5 3" xfId="30774"/>
    <cellStyle name="20% - Accent2 2 2 2 6" xfId="18320"/>
    <cellStyle name="20% - Accent2 2 2 2 6 2" xfId="38656"/>
    <cellStyle name="20% - Accent2 2 2 2 7" xfId="34713"/>
    <cellStyle name="20% - Accent2 2 2 2 8" xfId="26800"/>
    <cellStyle name="20% - Accent2 2 2 3" xfId="258"/>
    <cellStyle name="20% - Accent2 2 2 3 2" xfId="11099"/>
    <cellStyle name="20% - Accent2 2 2 3 2 2" xfId="17485"/>
    <cellStyle name="20% - Accent2 2 2 3 2 2 2" xfId="25962"/>
    <cellStyle name="20% - Accent2 2 2 3 2 2 2 2" xfId="45742"/>
    <cellStyle name="20% - Accent2 2 2 3 2 2 2 3" xfId="33886"/>
    <cellStyle name="20% - Accent2 2 2 3 2 2 3" xfId="21430"/>
    <cellStyle name="20% - Accent2 2 2 3 2 2 3 2" xfId="41766"/>
    <cellStyle name="20% - Accent2 2 2 3 2 2 4" xfId="37825"/>
    <cellStyle name="20% - Accent2 2 2 3 2 2 5" xfId="29910"/>
    <cellStyle name="20% - Accent2 2 2 3 2 3" xfId="24396"/>
    <cellStyle name="20% - Accent2 2 2 3 2 3 2" xfId="44176"/>
    <cellStyle name="20% - Accent2 2 2 3 2 3 3" xfId="32320"/>
    <cellStyle name="20% - Accent2 2 2 3 2 4" xfId="19864"/>
    <cellStyle name="20% - Accent2 2 2 3 2 4 2" xfId="40200"/>
    <cellStyle name="20% - Accent2 2 2 3 2 5" xfId="36259"/>
    <cellStyle name="20% - Accent2 2 2 3 2 6" xfId="28344"/>
    <cellStyle name="20% - Accent2 2 2 3 3" xfId="14452"/>
    <cellStyle name="20% - Accent2 2 2 3 3 2" xfId="25170"/>
    <cellStyle name="20% - Accent2 2 2 3 3 2 2" xfId="44950"/>
    <cellStyle name="20% - Accent2 2 2 3 3 2 3" xfId="33094"/>
    <cellStyle name="20% - Accent2 2 2 3 3 3" xfId="20638"/>
    <cellStyle name="20% - Accent2 2 2 3 3 3 2" xfId="40974"/>
    <cellStyle name="20% - Accent2 2 2 3 3 4" xfId="37033"/>
    <cellStyle name="20% - Accent2 2 2 3 3 5" xfId="29118"/>
    <cellStyle name="20% - Accent2 2 2 3 4" xfId="7729"/>
    <cellStyle name="20% - Accent2 2 2 3 4 2" xfId="23624"/>
    <cellStyle name="20% - Accent2 2 2 3 4 2 2" xfId="43404"/>
    <cellStyle name="20% - Accent2 2 2 3 4 2 3" xfId="31548"/>
    <cellStyle name="20% - Accent2 2 2 3 4 3" xfId="19092"/>
    <cellStyle name="20% - Accent2 2 2 3 4 3 2" xfId="39428"/>
    <cellStyle name="20% - Accent2 2 2 3 4 4" xfId="35487"/>
    <cellStyle name="20% - Accent2 2 2 3 4 5" xfId="27572"/>
    <cellStyle name="20% - Accent2 2 2 3 5" xfId="22851"/>
    <cellStyle name="20% - Accent2 2 2 3 5 2" xfId="42631"/>
    <cellStyle name="20% - Accent2 2 2 3 5 3" xfId="30775"/>
    <cellStyle name="20% - Accent2 2 2 3 6" xfId="18321"/>
    <cellStyle name="20% - Accent2 2 2 3 6 2" xfId="38657"/>
    <cellStyle name="20% - Accent2 2 2 3 7" xfId="34714"/>
    <cellStyle name="20% - Accent2 2 2 3 8" xfId="26801"/>
    <cellStyle name="20% - Accent2 2 2 4" xfId="259"/>
    <cellStyle name="20% - Accent2 2 2 4 2" xfId="11100"/>
    <cellStyle name="20% - Accent2 2 2 4 2 2" xfId="17486"/>
    <cellStyle name="20% - Accent2 2 2 4 2 2 2" xfId="25963"/>
    <cellStyle name="20% - Accent2 2 2 4 2 2 2 2" xfId="45743"/>
    <cellStyle name="20% - Accent2 2 2 4 2 2 2 3" xfId="33887"/>
    <cellStyle name="20% - Accent2 2 2 4 2 2 3" xfId="21431"/>
    <cellStyle name="20% - Accent2 2 2 4 2 2 3 2" xfId="41767"/>
    <cellStyle name="20% - Accent2 2 2 4 2 2 4" xfId="37826"/>
    <cellStyle name="20% - Accent2 2 2 4 2 2 5" xfId="29911"/>
    <cellStyle name="20% - Accent2 2 2 4 2 3" xfId="24397"/>
    <cellStyle name="20% - Accent2 2 2 4 2 3 2" xfId="44177"/>
    <cellStyle name="20% - Accent2 2 2 4 2 3 3" xfId="32321"/>
    <cellStyle name="20% - Accent2 2 2 4 2 4" xfId="19865"/>
    <cellStyle name="20% - Accent2 2 2 4 2 4 2" xfId="40201"/>
    <cellStyle name="20% - Accent2 2 2 4 2 5" xfId="36260"/>
    <cellStyle name="20% - Accent2 2 2 4 2 6" xfId="28345"/>
    <cellStyle name="20% - Accent2 2 2 4 3" xfId="14453"/>
    <cellStyle name="20% - Accent2 2 2 4 3 2" xfId="25171"/>
    <cellStyle name="20% - Accent2 2 2 4 3 2 2" xfId="44951"/>
    <cellStyle name="20% - Accent2 2 2 4 3 2 3" xfId="33095"/>
    <cellStyle name="20% - Accent2 2 2 4 3 3" xfId="20639"/>
    <cellStyle name="20% - Accent2 2 2 4 3 3 2" xfId="40975"/>
    <cellStyle name="20% - Accent2 2 2 4 3 4" xfId="37034"/>
    <cellStyle name="20% - Accent2 2 2 4 3 5" xfId="29119"/>
    <cellStyle name="20% - Accent2 2 2 4 4" xfId="7730"/>
    <cellStyle name="20% - Accent2 2 2 4 4 2" xfId="23625"/>
    <cellStyle name="20% - Accent2 2 2 4 4 2 2" xfId="43405"/>
    <cellStyle name="20% - Accent2 2 2 4 4 2 3" xfId="31549"/>
    <cellStyle name="20% - Accent2 2 2 4 4 3" xfId="19093"/>
    <cellStyle name="20% - Accent2 2 2 4 4 3 2" xfId="39429"/>
    <cellStyle name="20% - Accent2 2 2 4 4 4" xfId="35488"/>
    <cellStyle name="20% - Accent2 2 2 4 4 5" xfId="27573"/>
    <cellStyle name="20% - Accent2 2 2 4 5" xfId="22852"/>
    <cellStyle name="20% - Accent2 2 2 4 5 2" xfId="42632"/>
    <cellStyle name="20% - Accent2 2 2 4 5 3" xfId="30776"/>
    <cellStyle name="20% - Accent2 2 2 4 6" xfId="18322"/>
    <cellStyle name="20% - Accent2 2 2 4 6 2" xfId="38658"/>
    <cellStyle name="20% - Accent2 2 2 4 7" xfId="34715"/>
    <cellStyle name="20% - Accent2 2 2 4 8" xfId="26802"/>
    <cellStyle name="20% - Accent2 2 2 5" xfId="260"/>
    <cellStyle name="20% - Accent2 2 2 5 2" xfId="11101"/>
    <cellStyle name="20% - Accent2 2 2 5 2 2" xfId="17487"/>
    <cellStyle name="20% - Accent2 2 2 5 2 2 2" xfId="25964"/>
    <cellStyle name="20% - Accent2 2 2 5 2 2 2 2" xfId="45744"/>
    <cellStyle name="20% - Accent2 2 2 5 2 2 2 3" xfId="33888"/>
    <cellStyle name="20% - Accent2 2 2 5 2 2 3" xfId="21432"/>
    <cellStyle name="20% - Accent2 2 2 5 2 2 3 2" xfId="41768"/>
    <cellStyle name="20% - Accent2 2 2 5 2 2 4" xfId="37827"/>
    <cellStyle name="20% - Accent2 2 2 5 2 2 5" xfId="29912"/>
    <cellStyle name="20% - Accent2 2 2 5 2 3" xfId="24398"/>
    <cellStyle name="20% - Accent2 2 2 5 2 3 2" xfId="44178"/>
    <cellStyle name="20% - Accent2 2 2 5 2 3 3" xfId="32322"/>
    <cellStyle name="20% - Accent2 2 2 5 2 4" xfId="19866"/>
    <cellStyle name="20% - Accent2 2 2 5 2 4 2" xfId="40202"/>
    <cellStyle name="20% - Accent2 2 2 5 2 5" xfId="36261"/>
    <cellStyle name="20% - Accent2 2 2 5 2 6" xfId="28346"/>
    <cellStyle name="20% - Accent2 2 2 5 3" xfId="14454"/>
    <cellStyle name="20% - Accent2 2 2 5 3 2" xfId="25172"/>
    <cellStyle name="20% - Accent2 2 2 5 3 2 2" xfId="44952"/>
    <cellStyle name="20% - Accent2 2 2 5 3 2 3" xfId="33096"/>
    <cellStyle name="20% - Accent2 2 2 5 3 3" xfId="20640"/>
    <cellStyle name="20% - Accent2 2 2 5 3 3 2" xfId="40976"/>
    <cellStyle name="20% - Accent2 2 2 5 3 4" xfId="37035"/>
    <cellStyle name="20% - Accent2 2 2 5 3 5" xfId="29120"/>
    <cellStyle name="20% - Accent2 2 2 5 4" xfId="7731"/>
    <cellStyle name="20% - Accent2 2 2 5 4 2" xfId="23626"/>
    <cellStyle name="20% - Accent2 2 2 5 4 2 2" xfId="43406"/>
    <cellStyle name="20% - Accent2 2 2 5 4 2 3" xfId="31550"/>
    <cellStyle name="20% - Accent2 2 2 5 4 3" xfId="19094"/>
    <cellStyle name="20% - Accent2 2 2 5 4 3 2" xfId="39430"/>
    <cellStyle name="20% - Accent2 2 2 5 4 4" xfId="35489"/>
    <cellStyle name="20% - Accent2 2 2 5 4 5" xfId="27574"/>
    <cellStyle name="20% - Accent2 2 2 5 5" xfId="22853"/>
    <cellStyle name="20% - Accent2 2 2 5 5 2" xfId="42633"/>
    <cellStyle name="20% - Accent2 2 2 5 5 3" xfId="30777"/>
    <cellStyle name="20% - Accent2 2 2 5 6" xfId="18323"/>
    <cellStyle name="20% - Accent2 2 2 5 6 2" xfId="38659"/>
    <cellStyle name="20% - Accent2 2 2 5 7" xfId="34716"/>
    <cellStyle name="20% - Accent2 2 2 5 8" xfId="26803"/>
    <cellStyle name="20% - Accent2 2 2 6" xfId="261"/>
    <cellStyle name="20% - Accent2 2 2 6 2" xfId="11102"/>
    <cellStyle name="20% - Accent2 2 2 6 2 2" xfId="17488"/>
    <cellStyle name="20% - Accent2 2 2 6 2 2 2" xfId="25965"/>
    <cellStyle name="20% - Accent2 2 2 6 2 2 2 2" xfId="45745"/>
    <cellStyle name="20% - Accent2 2 2 6 2 2 2 3" xfId="33889"/>
    <cellStyle name="20% - Accent2 2 2 6 2 2 3" xfId="21433"/>
    <cellStyle name="20% - Accent2 2 2 6 2 2 3 2" xfId="41769"/>
    <cellStyle name="20% - Accent2 2 2 6 2 2 4" xfId="37828"/>
    <cellStyle name="20% - Accent2 2 2 6 2 2 5" xfId="29913"/>
    <cellStyle name="20% - Accent2 2 2 6 2 3" xfId="24399"/>
    <cellStyle name="20% - Accent2 2 2 6 2 3 2" xfId="44179"/>
    <cellStyle name="20% - Accent2 2 2 6 2 3 3" xfId="32323"/>
    <cellStyle name="20% - Accent2 2 2 6 2 4" xfId="19867"/>
    <cellStyle name="20% - Accent2 2 2 6 2 4 2" xfId="40203"/>
    <cellStyle name="20% - Accent2 2 2 6 2 5" xfId="36262"/>
    <cellStyle name="20% - Accent2 2 2 6 2 6" xfId="28347"/>
    <cellStyle name="20% - Accent2 2 2 6 3" xfId="14455"/>
    <cellStyle name="20% - Accent2 2 2 6 3 2" xfId="25173"/>
    <cellStyle name="20% - Accent2 2 2 6 3 2 2" xfId="44953"/>
    <cellStyle name="20% - Accent2 2 2 6 3 2 3" xfId="33097"/>
    <cellStyle name="20% - Accent2 2 2 6 3 3" xfId="20641"/>
    <cellStyle name="20% - Accent2 2 2 6 3 3 2" xfId="40977"/>
    <cellStyle name="20% - Accent2 2 2 6 3 4" xfId="37036"/>
    <cellStyle name="20% - Accent2 2 2 6 3 5" xfId="29121"/>
    <cellStyle name="20% - Accent2 2 2 6 4" xfId="7732"/>
    <cellStyle name="20% - Accent2 2 2 6 4 2" xfId="23627"/>
    <cellStyle name="20% - Accent2 2 2 6 4 2 2" xfId="43407"/>
    <cellStyle name="20% - Accent2 2 2 6 4 2 3" xfId="31551"/>
    <cellStyle name="20% - Accent2 2 2 6 4 3" xfId="19095"/>
    <cellStyle name="20% - Accent2 2 2 6 4 3 2" xfId="39431"/>
    <cellStyle name="20% - Accent2 2 2 6 4 4" xfId="35490"/>
    <cellStyle name="20% - Accent2 2 2 6 4 5" xfId="27575"/>
    <cellStyle name="20% - Accent2 2 2 6 5" xfId="22854"/>
    <cellStyle name="20% - Accent2 2 2 6 5 2" xfId="42634"/>
    <cellStyle name="20% - Accent2 2 2 6 5 3" xfId="30778"/>
    <cellStyle name="20% - Accent2 2 2 6 6" xfId="18324"/>
    <cellStyle name="20% - Accent2 2 2 6 6 2" xfId="38660"/>
    <cellStyle name="20% - Accent2 2 2 6 7" xfId="34717"/>
    <cellStyle name="20% - Accent2 2 2 6 8" xfId="26804"/>
    <cellStyle name="20% - Accent2 2 2 7" xfId="262"/>
    <cellStyle name="20% - Accent2 2 2 7 2" xfId="11103"/>
    <cellStyle name="20% - Accent2 2 2 7 2 2" xfId="17489"/>
    <cellStyle name="20% - Accent2 2 2 7 2 2 2" xfId="25966"/>
    <cellStyle name="20% - Accent2 2 2 7 2 2 2 2" xfId="45746"/>
    <cellStyle name="20% - Accent2 2 2 7 2 2 2 3" xfId="33890"/>
    <cellStyle name="20% - Accent2 2 2 7 2 2 3" xfId="21434"/>
    <cellStyle name="20% - Accent2 2 2 7 2 2 3 2" xfId="41770"/>
    <cellStyle name="20% - Accent2 2 2 7 2 2 4" xfId="37829"/>
    <cellStyle name="20% - Accent2 2 2 7 2 2 5" xfId="29914"/>
    <cellStyle name="20% - Accent2 2 2 7 2 3" xfId="24400"/>
    <cellStyle name="20% - Accent2 2 2 7 2 3 2" xfId="44180"/>
    <cellStyle name="20% - Accent2 2 2 7 2 3 3" xfId="32324"/>
    <cellStyle name="20% - Accent2 2 2 7 2 4" xfId="19868"/>
    <cellStyle name="20% - Accent2 2 2 7 2 4 2" xfId="40204"/>
    <cellStyle name="20% - Accent2 2 2 7 2 5" xfId="36263"/>
    <cellStyle name="20% - Accent2 2 2 7 2 6" xfId="28348"/>
    <cellStyle name="20% - Accent2 2 2 7 3" xfId="14456"/>
    <cellStyle name="20% - Accent2 2 2 7 3 2" xfId="25174"/>
    <cellStyle name="20% - Accent2 2 2 7 3 2 2" xfId="44954"/>
    <cellStyle name="20% - Accent2 2 2 7 3 2 3" xfId="33098"/>
    <cellStyle name="20% - Accent2 2 2 7 3 3" xfId="20642"/>
    <cellStyle name="20% - Accent2 2 2 7 3 3 2" xfId="40978"/>
    <cellStyle name="20% - Accent2 2 2 7 3 4" xfId="37037"/>
    <cellStyle name="20% - Accent2 2 2 7 3 5" xfId="29122"/>
    <cellStyle name="20% - Accent2 2 2 7 4" xfId="7733"/>
    <cellStyle name="20% - Accent2 2 2 7 4 2" xfId="23628"/>
    <cellStyle name="20% - Accent2 2 2 7 4 2 2" xfId="43408"/>
    <cellStyle name="20% - Accent2 2 2 7 4 2 3" xfId="31552"/>
    <cellStyle name="20% - Accent2 2 2 7 4 3" xfId="19096"/>
    <cellStyle name="20% - Accent2 2 2 7 4 3 2" xfId="39432"/>
    <cellStyle name="20% - Accent2 2 2 7 4 4" xfId="35491"/>
    <cellStyle name="20% - Accent2 2 2 7 4 5" xfId="27576"/>
    <cellStyle name="20% - Accent2 2 2 7 5" xfId="22855"/>
    <cellStyle name="20% - Accent2 2 2 7 5 2" xfId="42635"/>
    <cellStyle name="20% - Accent2 2 2 7 5 3" xfId="30779"/>
    <cellStyle name="20% - Accent2 2 2 7 6" xfId="18325"/>
    <cellStyle name="20% - Accent2 2 2 7 6 2" xfId="38661"/>
    <cellStyle name="20% - Accent2 2 2 7 7" xfId="34718"/>
    <cellStyle name="20% - Accent2 2 2 7 8" xfId="26805"/>
    <cellStyle name="20% - Accent2 2 2 8" xfId="263"/>
    <cellStyle name="20% - Accent2 2 2 8 2" xfId="11104"/>
    <cellStyle name="20% - Accent2 2 2 8 2 2" xfId="17490"/>
    <cellStyle name="20% - Accent2 2 2 8 2 2 2" xfId="25967"/>
    <cellStyle name="20% - Accent2 2 2 8 2 2 2 2" xfId="45747"/>
    <cellStyle name="20% - Accent2 2 2 8 2 2 2 3" xfId="33891"/>
    <cellStyle name="20% - Accent2 2 2 8 2 2 3" xfId="21435"/>
    <cellStyle name="20% - Accent2 2 2 8 2 2 3 2" xfId="41771"/>
    <cellStyle name="20% - Accent2 2 2 8 2 2 4" xfId="37830"/>
    <cellStyle name="20% - Accent2 2 2 8 2 2 5" xfId="29915"/>
    <cellStyle name="20% - Accent2 2 2 8 2 3" xfId="24401"/>
    <cellStyle name="20% - Accent2 2 2 8 2 3 2" xfId="44181"/>
    <cellStyle name="20% - Accent2 2 2 8 2 3 3" xfId="32325"/>
    <cellStyle name="20% - Accent2 2 2 8 2 4" xfId="19869"/>
    <cellStyle name="20% - Accent2 2 2 8 2 4 2" xfId="40205"/>
    <cellStyle name="20% - Accent2 2 2 8 2 5" xfId="36264"/>
    <cellStyle name="20% - Accent2 2 2 8 2 6" xfId="28349"/>
    <cellStyle name="20% - Accent2 2 2 8 3" xfId="14457"/>
    <cellStyle name="20% - Accent2 2 2 8 3 2" xfId="25175"/>
    <cellStyle name="20% - Accent2 2 2 8 3 2 2" xfId="44955"/>
    <cellStyle name="20% - Accent2 2 2 8 3 2 3" xfId="33099"/>
    <cellStyle name="20% - Accent2 2 2 8 3 3" xfId="20643"/>
    <cellStyle name="20% - Accent2 2 2 8 3 3 2" xfId="40979"/>
    <cellStyle name="20% - Accent2 2 2 8 3 4" xfId="37038"/>
    <cellStyle name="20% - Accent2 2 2 8 3 5" xfId="29123"/>
    <cellStyle name="20% - Accent2 2 2 8 4" xfId="7734"/>
    <cellStyle name="20% - Accent2 2 2 8 4 2" xfId="23629"/>
    <cellStyle name="20% - Accent2 2 2 8 4 2 2" xfId="43409"/>
    <cellStyle name="20% - Accent2 2 2 8 4 2 3" xfId="31553"/>
    <cellStyle name="20% - Accent2 2 2 8 4 3" xfId="19097"/>
    <cellStyle name="20% - Accent2 2 2 8 4 3 2" xfId="39433"/>
    <cellStyle name="20% - Accent2 2 2 8 4 4" xfId="35492"/>
    <cellStyle name="20% - Accent2 2 2 8 4 5" xfId="27577"/>
    <cellStyle name="20% - Accent2 2 2 8 5" xfId="22856"/>
    <cellStyle name="20% - Accent2 2 2 8 5 2" xfId="42636"/>
    <cellStyle name="20% - Accent2 2 2 8 5 3" xfId="30780"/>
    <cellStyle name="20% - Accent2 2 2 8 6" xfId="18326"/>
    <cellStyle name="20% - Accent2 2 2 8 6 2" xfId="38662"/>
    <cellStyle name="20% - Accent2 2 2 8 7" xfId="34719"/>
    <cellStyle name="20% - Accent2 2 2 8 8" xfId="26806"/>
    <cellStyle name="20% - Accent2 2 2 9" xfId="264"/>
    <cellStyle name="20% - Accent2 2 2 9 2" xfId="11105"/>
    <cellStyle name="20% - Accent2 2 2 9 2 2" xfId="17491"/>
    <cellStyle name="20% - Accent2 2 2 9 2 2 2" xfId="25968"/>
    <cellStyle name="20% - Accent2 2 2 9 2 2 2 2" xfId="45748"/>
    <cellStyle name="20% - Accent2 2 2 9 2 2 2 3" xfId="33892"/>
    <cellStyle name="20% - Accent2 2 2 9 2 2 3" xfId="21436"/>
    <cellStyle name="20% - Accent2 2 2 9 2 2 3 2" xfId="41772"/>
    <cellStyle name="20% - Accent2 2 2 9 2 2 4" xfId="37831"/>
    <cellStyle name="20% - Accent2 2 2 9 2 2 5" xfId="29916"/>
    <cellStyle name="20% - Accent2 2 2 9 2 3" xfId="24402"/>
    <cellStyle name="20% - Accent2 2 2 9 2 3 2" xfId="44182"/>
    <cellStyle name="20% - Accent2 2 2 9 2 3 3" xfId="32326"/>
    <cellStyle name="20% - Accent2 2 2 9 2 4" xfId="19870"/>
    <cellStyle name="20% - Accent2 2 2 9 2 4 2" xfId="40206"/>
    <cellStyle name="20% - Accent2 2 2 9 2 5" xfId="36265"/>
    <cellStyle name="20% - Accent2 2 2 9 2 6" xfId="28350"/>
    <cellStyle name="20% - Accent2 2 2 9 3" xfId="14458"/>
    <cellStyle name="20% - Accent2 2 2 9 3 2" xfId="25176"/>
    <cellStyle name="20% - Accent2 2 2 9 3 2 2" xfId="44956"/>
    <cellStyle name="20% - Accent2 2 2 9 3 2 3" xfId="33100"/>
    <cellStyle name="20% - Accent2 2 2 9 3 3" xfId="20644"/>
    <cellStyle name="20% - Accent2 2 2 9 3 3 2" xfId="40980"/>
    <cellStyle name="20% - Accent2 2 2 9 3 4" xfId="37039"/>
    <cellStyle name="20% - Accent2 2 2 9 3 5" xfId="29124"/>
    <cellStyle name="20% - Accent2 2 2 9 4" xfId="7735"/>
    <cellStyle name="20% - Accent2 2 2 9 4 2" xfId="23630"/>
    <cellStyle name="20% - Accent2 2 2 9 4 2 2" xfId="43410"/>
    <cellStyle name="20% - Accent2 2 2 9 4 2 3" xfId="31554"/>
    <cellStyle name="20% - Accent2 2 2 9 4 3" xfId="19098"/>
    <cellStyle name="20% - Accent2 2 2 9 4 3 2" xfId="39434"/>
    <cellStyle name="20% - Accent2 2 2 9 4 4" xfId="35493"/>
    <cellStyle name="20% - Accent2 2 2 9 4 5" xfId="27578"/>
    <cellStyle name="20% - Accent2 2 2 9 5" xfId="22857"/>
    <cellStyle name="20% - Accent2 2 2 9 5 2" xfId="42637"/>
    <cellStyle name="20% - Accent2 2 2 9 5 3" xfId="30781"/>
    <cellStyle name="20% - Accent2 2 2 9 6" xfId="18327"/>
    <cellStyle name="20% - Accent2 2 2 9 6 2" xfId="38663"/>
    <cellStyle name="20% - Accent2 2 2 9 7" xfId="34720"/>
    <cellStyle name="20% - Accent2 2 2 9 8" xfId="26807"/>
    <cellStyle name="20% - Accent2 2 3" xfId="265"/>
    <cellStyle name="20% - Accent2 2 3 10" xfId="11106"/>
    <cellStyle name="20% - Accent2 2 3 10 2" xfId="17492"/>
    <cellStyle name="20% - Accent2 2 3 10 2 2" xfId="25969"/>
    <cellStyle name="20% - Accent2 2 3 10 2 2 2" xfId="45749"/>
    <cellStyle name="20% - Accent2 2 3 10 2 2 3" xfId="33893"/>
    <cellStyle name="20% - Accent2 2 3 10 2 3" xfId="21437"/>
    <cellStyle name="20% - Accent2 2 3 10 2 3 2" xfId="41773"/>
    <cellStyle name="20% - Accent2 2 3 10 2 4" xfId="37832"/>
    <cellStyle name="20% - Accent2 2 3 10 2 5" xfId="29917"/>
    <cellStyle name="20% - Accent2 2 3 10 3" xfId="24403"/>
    <cellStyle name="20% - Accent2 2 3 10 3 2" xfId="44183"/>
    <cellStyle name="20% - Accent2 2 3 10 3 3" xfId="32327"/>
    <cellStyle name="20% - Accent2 2 3 10 4" xfId="19871"/>
    <cellStyle name="20% - Accent2 2 3 10 4 2" xfId="40207"/>
    <cellStyle name="20% - Accent2 2 3 10 5" xfId="36266"/>
    <cellStyle name="20% - Accent2 2 3 10 6" xfId="28351"/>
    <cellStyle name="20% - Accent2 2 3 11" xfId="14459"/>
    <cellStyle name="20% - Accent2 2 3 11 2" xfId="25177"/>
    <cellStyle name="20% - Accent2 2 3 11 2 2" xfId="44957"/>
    <cellStyle name="20% - Accent2 2 3 11 2 3" xfId="33101"/>
    <cellStyle name="20% - Accent2 2 3 11 3" xfId="20645"/>
    <cellStyle name="20% - Accent2 2 3 11 3 2" xfId="40981"/>
    <cellStyle name="20% - Accent2 2 3 11 4" xfId="37040"/>
    <cellStyle name="20% - Accent2 2 3 11 5" xfId="29125"/>
    <cellStyle name="20% - Accent2 2 3 12" xfId="7736"/>
    <cellStyle name="20% - Accent2 2 3 12 2" xfId="23631"/>
    <cellStyle name="20% - Accent2 2 3 12 2 2" xfId="43411"/>
    <cellStyle name="20% - Accent2 2 3 12 2 3" xfId="31555"/>
    <cellStyle name="20% - Accent2 2 3 12 3" xfId="19099"/>
    <cellStyle name="20% - Accent2 2 3 12 3 2" xfId="39435"/>
    <cellStyle name="20% - Accent2 2 3 12 4" xfId="35494"/>
    <cellStyle name="20% - Accent2 2 3 12 5" xfId="27579"/>
    <cellStyle name="20% - Accent2 2 3 13" xfId="22858"/>
    <cellStyle name="20% - Accent2 2 3 13 2" xfId="42638"/>
    <cellStyle name="20% - Accent2 2 3 13 3" xfId="30782"/>
    <cellStyle name="20% - Accent2 2 3 14" xfId="18328"/>
    <cellStyle name="20% - Accent2 2 3 14 2" xfId="38664"/>
    <cellStyle name="20% - Accent2 2 3 15" xfId="34721"/>
    <cellStyle name="20% - Accent2 2 3 16" xfId="26808"/>
    <cellStyle name="20% - Accent2 2 3 2" xfId="266"/>
    <cellStyle name="20% - Accent2 2 3 2 2" xfId="11107"/>
    <cellStyle name="20% - Accent2 2 3 2 2 2" xfId="17493"/>
    <cellStyle name="20% - Accent2 2 3 2 2 2 2" xfId="25970"/>
    <cellStyle name="20% - Accent2 2 3 2 2 2 2 2" xfId="45750"/>
    <cellStyle name="20% - Accent2 2 3 2 2 2 2 3" xfId="33894"/>
    <cellStyle name="20% - Accent2 2 3 2 2 2 3" xfId="21438"/>
    <cellStyle name="20% - Accent2 2 3 2 2 2 3 2" xfId="41774"/>
    <cellStyle name="20% - Accent2 2 3 2 2 2 4" xfId="37833"/>
    <cellStyle name="20% - Accent2 2 3 2 2 2 5" xfId="29918"/>
    <cellStyle name="20% - Accent2 2 3 2 2 3" xfId="24404"/>
    <cellStyle name="20% - Accent2 2 3 2 2 3 2" xfId="44184"/>
    <cellStyle name="20% - Accent2 2 3 2 2 3 3" xfId="32328"/>
    <cellStyle name="20% - Accent2 2 3 2 2 4" xfId="19872"/>
    <cellStyle name="20% - Accent2 2 3 2 2 4 2" xfId="40208"/>
    <cellStyle name="20% - Accent2 2 3 2 2 5" xfId="36267"/>
    <cellStyle name="20% - Accent2 2 3 2 2 6" xfId="28352"/>
    <cellStyle name="20% - Accent2 2 3 2 3" xfId="14460"/>
    <cellStyle name="20% - Accent2 2 3 2 3 2" xfId="25178"/>
    <cellStyle name="20% - Accent2 2 3 2 3 2 2" xfId="44958"/>
    <cellStyle name="20% - Accent2 2 3 2 3 2 3" xfId="33102"/>
    <cellStyle name="20% - Accent2 2 3 2 3 3" xfId="20646"/>
    <cellStyle name="20% - Accent2 2 3 2 3 3 2" xfId="40982"/>
    <cellStyle name="20% - Accent2 2 3 2 3 4" xfId="37041"/>
    <cellStyle name="20% - Accent2 2 3 2 3 5" xfId="29126"/>
    <cellStyle name="20% - Accent2 2 3 2 4" xfId="7737"/>
    <cellStyle name="20% - Accent2 2 3 2 4 2" xfId="23632"/>
    <cellStyle name="20% - Accent2 2 3 2 4 2 2" xfId="43412"/>
    <cellStyle name="20% - Accent2 2 3 2 4 2 3" xfId="31556"/>
    <cellStyle name="20% - Accent2 2 3 2 4 3" xfId="19100"/>
    <cellStyle name="20% - Accent2 2 3 2 4 3 2" xfId="39436"/>
    <cellStyle name="20% - Accent2 2 3 2 4 4" xfId="35495"/>
    <cellStyle name="20% - Accent2 2 3 2 4 5" xfId="27580"/>
    <cellStyle name="20% - Accent2 2 3 2 5" xfId="22859"/>
    <cellStyle name="20% - Accent2 2 3 2 5 2" xfId="42639"/>
    <cellStyle name="20% - Accent2 2 3 2 5 3" xfId="30783"/>
    <cellStyle name="20% - Accent2 2 3 2 6" xfId="18329"/>
    <cellStyle name="20% - Accent2 2 3 2 6 2" xfId="38665"/>
    <cellStyle name="20% - Accent2 2 3 2 7" xfId="34722"/>
    <cellStyle name="20% - Accent2 2 3 2 8" xfId="26809"/>
    <cellStyle name="20% - Accent2 2 3 3" xfId="267"/>
    <cellStyle name="20% - Accent2 2 3 3 2" xfId="11108"/>
    <cellStyle name="20% - Accent2 2 3 3 2 2" xfId="17494"/>
    <cellStyle name="20% - Accent2 2 3 3 2 2 2" xfId="25971"/>
    <cellStyle name="20% - Accent2 2 3 3 2 2 2 2" xfId="45751"/>
    <cellStyle name="20% - Accent2 2 3 3 2 2 2 3" xfId="33895"/>
    <cellStyle name="20% - Accent2 2 3 3 2 2 3" xfId="21439"/>
    <cellStyle name="20% - Accent2 2 3 3 2 2 3 2" xfId="41775"/>
    <cellStyle name="20% - Accent2 2 3 3 2 2 4" xfId="37834"/>
    <cellStyle name="20% - Accent2 2 3 3 2 2 5" xfId="29919"/>
    <cellStyle name="20% - Accent2 2 3 3 2 3" xfId="24405"/>
    <cellStyle name="20% - Accent2 2 3 3 2 3 2" xfId="44185"/>
    <cellStyle name="20% - Accent2 2 3 3 2 3 3" xfId="32329"/>
    <cellStyle name="20% - Accent2 2 3 3 2 4" xfId="19873"/>
    <cellStyle name="20% - Accent2 2 3 3 2 4 2" xfId="40209"/>
    <cellStyle name="20% - Accent2 2 3 3 2 5" xfId="36268"/>
    <cellStyle name="20% - Accent2 2 3 3 2 6" xfId="28353"/>
    <cellStyle name="20% - Accent2 2 3 3 3" xfId="14461"/>
    <cellStyle name="20% - Accent2 2 3 3 3 2" xfId="25179"/>
    <cellStyle name="20% - Accent2 2 3 3 3 2 2" xfId="44959"/>
    <cellStyle name="20% - Accent2 2 3 3 3 2 3" xfId="33103"/>
    <cellStyle name="20% - Accent2 2 3 3 3 3" xfId="20647"/>
    <cellStyle name="20% - Accent2 2 3 3 3 3 2" xfId="40983"/>
    <cellStyle name="20% - Accent2 2 3 3 3 4" xfId="37042"/>
    <cellStyle name="20% - Accent2 2 3 3 3 5" xfId="29127"/>
    <cellStyle name="20% - Accent2 2 3 3 4" xfId="7738"/>
    <cellStyle name="20% - Accent2 2 3 3 4 2" xfId="23633"/>
    <cellStyle name="20% - Accent2 2 3 3 4 2 2" xfId="43413"/>
    <cellStyle name="20% - Accent2 2 3 3 4 2 3" xfId="31557"/>
    <cellStyle name="20% - Accent2 2 3 3 4 3" xfId="19101"/>
    <cellStyle name="20% - Accent2 2 3 3 4 3 2" xfId="39437"/>
    <cellStyle name="20% - Accent2 2 3 3 4 4" xfId="35496"/>
    <cellStyle name="20% - Accent2 2 3 3 4 5" xfId="27581"/>
    <cellStyle name="20% - Accent2 2 3 3 5" xfId="22860"/>
    <cellStyle name="20% - Accent2 2 3 3 5 2" xfId="42640"/>
    <cellStyle name="20% - Accent2 2 3 3 5 3" xfId="30784"/>
    <cellStyle name="20% - Accent2 2 3 3 6" xfId="18330"/>
    <cellStyle name="20% - Accent2 2 3 3 6 2" xfId="38666"/>
    <cellStyle name="20% - Accent2 2 3 3 7" xfId="34723"/>
    <cellStyle name="20% - Accent2 2 3 3 8" xfId="26810"/>
    <cellStyle name="20% - Accent2 2 3 4" xfId="268"/>
    <cellStyle name="20% - Accent2 2 3 4 2" xfId="11109"/>
    <cellStyle name="20% - Accent2 2 3 4 2 2" xfId="17495"/>
    <cellStyle name="20% - Accent2 2 3 4 2 2 2" xfId="25972"/>
    <cellStyle name="20% - Accent2 2 3 4 2 2 2 2" xfId="45752"/>
    <cellStyle name="20% - Accent2 2 3 4 2 2 2 3" xfId="33896"/>
    <cellStyle name="20% - Accent2 2 3 4 2 2 3" xfId="21440"/>
    <cellStyle name="20% - Accent2 2 3 4 2 2 3 2" xfId="41776"/>
    <cellStyle name="20% - Accent2 2 3 4 2 2 4" xfId="37835"/>
    <cellStyle name="20% - Accent2 2 3 4 2 2 5" xfId="29920"/>
    <cellStyle name="20% - Accent2 2 3 4 2 3" xfId="24406"/>
    <cellStyle name="20% - Accent2 2 3 4 2 3 2" xfId="44186"/>
    <cellStyle name="20% - Accent2 2 3 4 2 3 3" xfId="32330"/>
    <cellStyle name="20% - Accent2 2 3 4 2 4" xfId="19874"/>
    <cellStyle name="20% - Accent2 2 3 4 2 4 2" xfId="40210"/>
    <cellStyle name="20% - Accent2 2 3 4 2 5" xfId="36269"/>
    <cellStyle name="20% - Accent2 2 3 4 2 6" xfId="28354"/>
    <cellStyle name="20% - Accent2 2 3 4 3" xfId="14462"/>
    <cellStyle name="20% - Accent2 2 3 4 3 2" xfId="25180"/>
    <cellStyle name="20% - Accent2 2 3 4 3 2 2" xfId="44960"/>
    <cellStyle name="20% - Accent2 2 3 4 3 2 3" xfId="33104"/>
    <cellStyle name="20% - Accent2 2 3 4 3 3" xfId="20648"/>
    <cellStyle name="20% - Accent2 2 3 4 3 3 2" xfId="40984"/>
    <cellStyle name="20% - Accent2 2 3 4 3 4" xfId="37043"/>
    <cellStyle name="20% - Accent2 2 3 4 3 5" xfId="29128"/>
    <cellStyle name="20% - Accent2 2 3 4 4" xfId="7739"/>
    <cellStyle name="20% - Accent2 2 3 4 4 2" xfId="23634"/>
    <cellStyle name="20% - Accent2 2 3 4 4 2 2" xfId="43414"/>
    <cellStyle name="20% - Accent2 2 3 4 4 2 3" xfId="31558"/>
    <cellStyle name="20% - Accent2 2 3 4 4 3" xfId="19102"/>
    <cellStyle name="20% - Accent2 2 3 4 4 3 2" xfId="39438"/>
    <cellStyle name="20% - Accent2 2 3 4 4 4" xfId="35497"/>
    <cellStyle name="20% - Accent2 2 3 4 4 5" xfId="27582"/>
    <cellStyle name="20% - Accent2 2 3 4 5" xfId="22861"/>
    <cellStyle name="20% - Accent2 2 3 4 5 2" xfId="42641"/>
    <cellStyle name="20% - Accent2 2 3 4 5 3" xfId="30785"/>
    <cellStyle name="20% - Accent2 2 3 4 6" xfId="18331"/>
    <cellStyle name="20% - Accent2 2 3 4 6 2" xfId="38667"/>
    <cellStyle name="20% - Accent2 2 3 4 7" xfId="34724"/>
    <cellStyle name="20% - Accent2 2 3 4 8" xfId="26811"/>
    <cellStyle name="20% - Accent2 2 3 5" xfId="269"/>
    <cellStyle name="20% - Accent2 2 3 5 2" xfId="11110"/>
    <cellStyle name="20% - Accent2 2 3 5 2 2" xfId="17496"/>
    <cellStyle name="20% - Accent2 2 3 5 2 2 2" xfId="25973"/>
    <cellStyle name="20% - Accent2 2 3 5 2 2 2 2" xfId="45753"/>
    <cellStyle name="20% - Accent2 2 3 5 2 2 2 3" xfId="33897"/>
    <cellStyle name="20% - Accent2 2 3 5 2 2 3" xfId="21441"/>
    <cellStyle name="20% - Accent2 2 3 5 2 2 3 2" xfId="41777"/>
    <cellStyle name="20% - Accent2 2 3 5 2 2 4" xfId="37836"/>
    <cellStyle name="20% - Accent2 2 3 5 2 2 5" xfId="29921"/>
    <cellStyle name="20% - Accent2 2 3 5 2 3" xfId="24407"/>
    <cellStyle name="20% - Accent2 2 3 5 2 3 2" xfId="44187"/>
    <cellStyle name="20% - Accent2 2 3 5 2 3 3" xfId="32331"/>
    <cellStyle name="20% - Accent2 2 3 5 2 4" xfId="19875"/>
    <cellStyle name="20% - Accent2 2 3 5 2 4 2" xfId="40211"/>
    <cellStyle name="20% - Accent2 2 3 5 2 5" xfId="36270"/>
    <cellStyle name="20% - Accent2 2 3 5 2 6" xfId="28355"/>
    <cellStyle name="20% - Accent2 2 3 5 3" xfId="14463"/>
    <cellStyle name="20% - Accent2 2 3 5 3 2" xfId="25181"/>
    <cellStyle name="20% - Accent2 2 3 5 3 2 2" xfId="44961"/>
    <cellStyle name="20% - Accent2 2 3 5 3 2 3" xfId="33105"/>
    <cellStyle name="20% - Accent2 2 3 5 3 3" xfId="20649"/>
    <cellStyle name="20% - Accent2 2 3 5 3 3 2" xfId="40985"/>
    <cellStyle name="20% - Accent2 2 3 5 3 4" xfId="37044"/>
    <cellStyle name="20% - Accent2 2 3 5 3 5" xfId="29129"/>
    <cellStyle name="20% - Accent2 2 3 5 4" xfId="7740"/>
    <cellStyle name="20% - Accent2 2 3 5 4 2" xfId="23635"/>
    <cellStyle name="20% - Accent2 2 3 5 4 2 2" xfId="43415"/>
    <cellStyle name="20% - Accent2 2 3 5 4 2 3" xfId="31559"/>
    <cellStyle name="20% - Accent2 2 3 5 4 3" xfId="19103"/>
    <cellStyle name="20% - Accent2 2 3 5 4 3 2" xfId="39439"/>
    <cellStyle name="20% - Accent2 2 3 5 4 4" xfId="35498"/>
    <cellStyle name="20% - Accent2 2 3 5 4 5" xfId="27583"/>
    <cellStyle name="20% - Accent2 2 3 5 5" xfId="22862"/>
    <cellStyle name="20% - Accent2 2 3 5 5 2" xfId="42642"/>
    <cellStyle name="20% - Accent2 2 3 5 5 3" xfId="30786"/>
    <cellStyle name="20% - Accent2 2 3 5 6" xfId="18332"/>
    <cellStyle name="20% - Accent2 2 3 5 6 2" xfId="38668"/>
    <cellStyle name="20% - Accent2 2 3 5 7" xfId="34725"/>
    <cellStyle name="20% - Accent2 2 3 5 8" xfId="26812"/>
    <cellStyle name="20% - Accent2 2 3 6" xfId="270"/>
    <cellStyle name="20% - Accent2 2 3 6 2" xfId="11111"/>
    <cellStyle name="20% - Accent2 2 3 6 2 2" xfId="17497"/>
    <cellStyle name="20% - Accent2 2 3 6 2 2 2" xfId="25974"/>
    <cellStyle name="20% - Accent2 2 3 6 2 2 2 2" xfId="45754"/>
    <cellStyle name="20% - Accent2 2 3 6 2 2 2 3" xfId="33898"/>
    <cellStyle name="20% - Accent2 2 3 6 2 2 3" xfId="21442"/>
    <cellStyle name="20% - Accent2 2 3 6 2 2 3 2" xfId="41778"/>
    <cellStyle name="20% - Accent2 2 3 6 2 2 4" xfId="37837"/>
    <cellStyle name="20% - Accent2 2 3 6 2 2 5" xfId="29922"/>
    <cellStyle name="20% - Accent2 2 3 6 2 3" xfId="24408"/>
    <cellStyle name="20% - Accent2 2 3 6 2 3 2" xfId="44188"/>
    <cellStyle name="20% - Accent2 2 3 6 2 3 3" xfId="32332"/>
    <cellStyle name="20% - Accent2 2 3 6 2 4" xfId="19876"/>
    <cellStyle name="20% - Accent2 2 3 6 2 4 2" xfId="40212"/>
    <cellStyle name="20% - Accent2 2 3 6 2 5" xfId="36271"/>
    <cellStyle name="20% - Accent2 2 3 6 2 6" xfId="28356"/>
    <cellStyle name="20% - Accent2 2 3 6 3" xfId="14464"/>
    <cellStyle name="20% - Accent2 2 3 6 3 2" xfId="25182"/>
    <cellStyle name="20% - Accent2 2 3 6 3 2 2" xfId="44962"/>
    <cellStyle name="20% - Accent2 2 3 6 3 2 3" xfId="33106"/>
    <cellStyle name="20% - Accent2 2 3 6 3 3" xfId="20650"/>
    <cellStyle name="20% - Accent2 2 3 6 3 3 2" xfId="40986"/>
    <cellStyle name="20% - Accent2 2 3 6 3 4" xfId="37045"/>
    <cellStyle name="20% - Accent2 2 3 6 3 5" xfId="29130"/>
    <cellStyle name="20% - Accent2 2 3 6 4" xfId="7741"/>
    <cellStyle name="20% - Accent2 2 3 6 4 2" xfId="23636"/>
    <cellStyle name="20% - Accent2 2 3 6 4 2 2" xfId="43416"/>
    <cellStyle name="20% - Accent2 2 3 6 4 2 3" xfId="31560"/>
    <cellStyle name="20% - Accent2 2 3 6 4 3" xfId="19104"/>
    <cellStyle name="20% - Accent2 2 3 6 4 3 2" xfId="39440"/>
    <cellStyle name="20% - Accent2 2 3 6 4 4" xfId="35499"/>
    <cellStyle name="20% - Accent2 2 3 6 4 5" xfId="27584"/>
    <cellStyle name="20% - Accent2 2 3 6 5" xfId="22863"/>
    <cellStyle name="20% - Accent2 2 3 6 5 2" xfId="42643"/>
    <cellStyle name="20% - Accent2 2 3 6 5 3" xfId="30787"/>
    <cellStyle name="20% - Accent2 2 3 6 6" xfId="18333"/>
    <cellStyle name="20% - Accent2 2 3 6 6 2" xfId="38669"/>
    <cellStyle name="20% - Accent2 2 3 6 7" xfId="34726"/>
    <cellStyle name="20% - Accent2 2 3 6 8" xfId="26813"/>
    <cellStyle name="20% - Accent2 2 3 7" xfId="271"/>
    <cellStyle name="20% - Accent2 2 3 7 2" xfId="11112"/>
    <cellStyle name="20% - Accent2 2 3 7 2 2" xfId="17498"/>
    <cellStyle name="20% - Accent2 2 3 7 2 2 2" xfId="25975"/>
    <cellStyle name="20% - Accent2 2 3 7 2 2 2 2" xfId="45755"/>
    <cellStyle name="20% - Accent2 2 3 7 2 2 2 3" xfId="33899"/>
    <cellStyle name="20% - Accent2 2 3 7 2 2 3" xfId="21443"/>
    <cellStyle name="20% - Accent2 2 3 7 2 2 3 2" xfId="41779"/>
    <cellStyle name="20% - Accent2 2 3 7 2 2 4" xfId="37838"/>
    <cellStyle name="20% - Accent2 2 3 7 2 2 5" xfId="29923"/>
    <cellStyle name="20% - Accent2 2 3 7 2 3" xfId="24409"/>
    <cellStyle name="20% - Accent2 2 3 7 2 3 2" xfId="44189"/>
    <cellStyle name="20% - Accent2 2 3 7 2 3 3" xfId="32333"/>
    <cellStyle name="20% - Accent2 2 3 7 2 4" xfId="19877"/>
    <cellStyle name="20% - Accent2 2 3 7 2 4 2" xfId="40213"/>
    <cellStyle name="20% - Accent2 2 3 7 2 5" xfId="36272"/>
    <cellStyle name="20% - Accent2 2 3 7 2 6" xfId="28357"/>
    <cellStyle name="20% - Accent2 2 3 7 3" xfId="14465"/>
    <cellStyle name="20% - Accent2 2 3 7 3 2" xfId="25183"/>
    <cellStyle name="20% - Accent2 2 3 7 3 2 2" xfId="44963"/>
    <cellStyle name="20% - Accent2 2 3 7 3 2 3" xfId="33107"/>
    <cellStyle name="20% - Accent2 2 3 7 3 3" xfId="20651"/>
    <cellStyle name="20% - Accent2 2 3 7 3 3 2" xfId="40987"/>
    <cellStyle name="20% - Accent2 2 3 7 3 4" xfId="37046"/>
    <cellStyle name="20% - Accent2 2 3 7 3 5" xfId="29131"/>
    <cellStyle name="20% - Accent2 2 3 7 4" xfId="7742"/>
    <cellStyle name="20% - Accent2 2 3 7 4 2" xfId="23637"/>
    <cellStyle name="20% - Accent2 2 3 7 4 2 2" xfId="43417"/>
    <cellStyle name="20% - Accent2 2 3 7 4 2 3" xfId="31561"/>
    <cellStyle name="20% - Accent2 2 3 7 4 3" xfId="19105"/>
    <cellStyle name="20% - Accent2 2 3 7 4 3 2" xfId="39441"/>
    <cellStyle name="20% - Accent2 2 3 7 4 4" xfId="35500"/>
    <cellStyle name="20% - Accent2 2 3 7 4 5" xfId="27585"/>
    <cellStyle name="20% - Accent2 2 3 7 5" xfId="22864"/>
    <cellStyle name="20% - Accent2 2 3 7 5 2" xfId="42644"/>
    <cellStyle name="20% - Accent2 2 3 7 5 3" xfId="30788"/>
    <cellStyle name="20% - Accent2 2 3 7 6" xfId="18334"/>
    <cellStyle name="20% - Accent2 2 3 7 6 2" xfId="38670"/>
    <cellStyle name="20% - Accent2 2 3 7 7" xfId="34727"/>
    <cellStyle name="20% - Accent2 2 3 7 8" xfId="26814"/>
    <cellStyle name="20% - Accent2 2 3 8" xfId="272"/>
    <cellStyle name="20% - Accent2 2 3 8 2" xfId="11113"/>
    <cellStyle name="20% - Accent2 2 3 8 2 2" xfId="17499"/>
    <cellStyle name="20% - Accent2 2 3 8 2 2 2" xfId="25976"/>
    <cellStyle name="20% - Accent2 2 3 8 2 2 2 2" xfId="45756"/>
    <cellStyle name="20% - Accent2 2 3 8 2 2 2 3" xfId="33900"/>
    <cellStyle name="20% - Accent2 2 3 8 2 2 3" xfId="21444"/>
    <cellStyle name="20% - Accent2 2 3 8 2 2 3 2" xfId="41780"/>
    <cellStyle name="20% - Accent2 2 3 8 2 2 4" xfId="37839"/>
    <cellStyle name="20% - Accent2 2 3 8 2 2 5" xfId="29924"/>
    <cellStyle name="20% - Accent2 2 3 8 2 3" xfId="24410"/>
    <cellStyle name="20% - Accent2 2 3 8 2 3 2" xfId="44190"/>
    <cellStyle name="20% - Accent2 2 3 8 2 3 3" xfId="32334"/>
    <cellStyle name="20% - Accent2 2 3 8 2 4" xfId="19878"/>
    <cellStyle name="20% - Accent2 2 3 8 2 4 2" xfId="40214"/>
    <cellStyle name="20% - Accent2 2 3 8 2 5" xfId="36273"/>
    <cellStyle name="20% - Accent2 2 3 8 2 6" xfId="28358"/>
    <cellStyle name="20% - Accent2 2 3 8 3" xfId="14466"/>
    <cellStyle name="20% - Accent2 2 3 8 3 2" xfId="25184"/>
    <cellStyle name="20% - Accent2 2 3 8 3 2 2" xfId="44964"/>
    <cellStyle name="20% - Accent2 2 3 8 3 2 3" xfId="33108"/>
    <cellStyle name="20% - Accent2 2 3 8 3 3" xfId="20652"/>
    <cellStyle name="20% - Accent2 2 3 8 3 3 2" xfId="40988"/>
    <cellStyle name="20% - Accent2 2 3 8 3 4" xfId="37047"/>
    <cellStyle name="20% - Accent2 2 3 8 3 5" xfId="29132"/>
    <cellStyle name="20% - Accent2 2 3 8 4" xfId="7743"/>
    <cellStyle name="20% - Accent2 2 3 8 4 2" xfId="23638"/>
    <cellStyle name="20% - Accent2 2 3 8 4 2 2" xfId="43418"/>
    <cellStyle name="20% - Accent2 2 3 8 4 2 3" xfId="31562"/>
    <cellStyle name="20% - Accent2 2 3 8 4 3" xfId="19106"/>
    <cellStyle name="20% - Accent2 2 3 8 4 3 2" xfId="39442"/>
    <cellStyle name="20% - Accent2 2 3 8 4 4" xfId="35501"/>
    <cellStyle name="20% - Accent2 2 3 8 4 5" xfId="27586"/>
    <cellStyle name="20% - Accent2 2 3 8 5" xfId="22865"/>
    <cellStyle name="20% - Accent2 2 3 8 5 2" xfId="42645"/>
    <cellStyle name="20% - Accent2 2 3 8 5 3" xfId="30789"/>
    <cellStyle name="20% - Accent2 2 3 8 6" xfId="18335"/>
    <cellStyle name="20% - Accent2 2 3 8 6 2" xfId="38671"/>
    <cellStyle name="20% - Accent2 2 3 8 7" xfId="34728"/>
    <cellStyle name="20% - Accent2 2 3 8 8" xfId="26815"/>
    <cellStyle name="20% - Accent2 2 3 9" xfId="273"/>
    <cellStyle name="20% - Accent2 2 3 9 2" xfId="11114"/>
    <cellStyle name="20% - Accent2 2 3 9 2 2" xfId="17500"/>
    <cellStyle name="20% - Accent2 2 3 9 2 2 2" xfId="25977"/>
    <cellStyle name="20% - Accent2 2 3 9 2 2 2 2" xfId="45757"/>
    <cellStyle name="20% - Accent2 2 3 9 2 2 2 3" xfId="33901"/>
    <cellStyle name="20% - Accent2 2 3 9 2 2 3" xfId="21445"/>
    <cellStyle name="20% - Accent2 2 3 9 2 2 3 2" xfId="41781"/>
    <cellStyle name="20% - Accent2 2 3 9 2 2 4" xfId="37840"/>
    <cellStyle name="20% - Accent2 2 3 9 2 2 5" xfId="29925"/>
    <cellStyle name="20% - Accent2 2 3 9 2 3" xfId="24411"/>
    <cellStyle name="20% - Accent2 2 3 9 2 3 2" xfId="44191"/>
    <cellStyle name="20% - Accent2 2 3 9 2 3 3" xfId="32335"/>
    <cellStyle name="20% - Accent2 2 3 9 2 4" xfId="19879"/>
    <cellStyle name="20% - Accent2 2 3 9 2 4 2" xfId="40215"/>
    <cellStyle name="20% - Accent2 2 3 9 2 5" xfId="36274"/>
    <cellStyle name="20% - Accent2 2 3 9 2 6" xfId="28359"/>
    <cellStyle name="20% - Accent2 2 3 9 3" xfId="14467"/>
    <cellStyle name="20% - Accent2 2 3 9 3 2" xfId="25185"/>
    <cellStyle name="20% - Accent2 2 3 9 3 2 2" xfId="44965"/>
    <cellStyle name="20% - Accent2 2 3 9 3 2 3" xfId="33109"/>
    <cellStyle name="20% - Accent2 2 3 9 3 3" xfId="20653"/>
    <cellStyle name="20% - Accent2 2 3 9 3 3 2" xfId="40989"/>
    <cellStyle name="20% - Accent2 2 3 9 3 4" xfId="37048"/>
    <cellStyle name="20% - Accent2 2 3 9 3 5" xfId="29133"/>
    <cellStyle name="20% - Accent2 2 3 9 4" xfId="7744"/>
    <cellStyle name="20% - Accent2 2 3 9 4 2" xfId="23639"/>
    <cellStyle name="20% - Accent2 2 3 9 4 2 2" xfId="43419"/>
    <cellStyle name="20% - Accent2 2 3 9 4 2 3" xfId="31563"/>
    <cellStyle name="20% - Accent2 2 3 9 4 3" xfId="19107"/>
    <cellStyle name="20% - Accent2 2 3 9 4 3 2" xfId="39443"/>
    <cellStyle name="20% - Accent2 2 3 9 4 4" xfId="35502"/>
    <cellStyle name="20% - Accent2 2 3 9 4 5" xfId="27587"/>
    <cellStyle name="20% - Accent2 2 3 9 5" xfId="22866"/>
    <cellStyle name="20% - Accent2 2 3 9 5 2" xfId="42646"/>
    <cellStyle name="20% - Accent2 2 3 9 5 3" xfId="30790"/>
    <cellStyle name="20% - Accent2 2 3 9 6" xfId="18336"/>
    <cellStyle name="20% - Accent2 2 3 9 6 2" xfId="38672"/>
    <cellStyle name="20% - Accent2 2 3 9 7" xfId="34729"/>
    <cellStyle name="20% - Accent2 2 3 9 8" xfId="26816"/>
    <cellStyle name="20% - Accent2 2 4" xfId="274"/>
    <cellStyle name="20% - Accent2 2 4 10" xfId="11115"/>
    <cellStyle name="20% - Accent2 2 4 10 2" xfId="17501"/>
    <cellStyle name="20% - Accent2 2 4 10 2 2" xfId="25978"/>
    <cellStyle name="20% - Accent2 2 4 10 2 2 2" xfId="45758"/>
    <cellStyle name="20% - Accent2 2 4 10 2 2 3" xfId="33902"/>
    <cellStyle name="20% - Accent2 2 4 10 2 3" xfId="21446"/>
    <cellStyle name="20% - Accent2 2 4 10 2 3 2" xfId="41782"/>
    <cellStyle name="20% - Accent2 2 4 10 2 4" xfId="37841"/>
    <cellStyle name="20% - Accent2 2 4 10 2 5" xfId="29926"/>
    <cellStyle name="20% - Accent2 2 4 10 3" xfId="24412"/>
    <cellStyle name="20% - Accent2 2 4 10 3 2" xfId="44192"/>
    <cellStyle name="20% - Accent2 2 4 10 3 3" xfId="32336"/>
    <cellStyle name="20% - Accent2 2 4 10 4" xfId="19880"/>
    <cellStyle name="20% - Accent2 2 4 10 4 2" xfId="40216"/>
    <cellStyle name="20% - Accent2 2 4 10 5" xfId="36275"/>
    <cellStyle name="20% - Accent2 2 4 10 6" xfId="28360"/>
    <cellStyle name="20% - Accent2 2 4 11" xfId="14468"/>
    <cellStyle name="20% - Accent2 2 4 11 2" xfId="25186"/>
    <cellStyle name="20% - Accent2 2 4 11 2 2" xfId="44966"/>
    <cellStyle name="20% - Accent2 2 4 11 2 3" xfId="33110"/>
    <cellStyle name="20% - Accent2 2 4 11 3" xfId="20654"/>
    <cellStyle name="20% - Accent2 2 4 11 3 2" xfId="40990"/>
    <cellStyle name="20% - Accent2 2 4 11 4" xfId="37049"/>
    <cellStyle name="20% - Accent2 2 4 11 5" xfId="29134"/>
    <cellStyle name="20% - Accent2 2 4 12" xfId="7745"/>
    <cellStyle name="20% - Accent2 2 4 12 2" xfId="23640"/>
    <cellStyle name="20% - Accent2 2 4 12 2 2" xfId="43420"/>
    <cellStyle name="20% - Accent2 2 4 12 2 3" xfId="31564"/>
    <cellStyle name="20% - Accent2 2 4 12 3" xfId="19108"/>
    <cellStyle name="20% - Accent2 2 4 12 3 2" xfId="39444"/>
    <cellStyle name="20% - Accent2 2 4 12 4" xfId="35503"/>
    <cellStyle name="20% - Accent2 2 4 12 5" xfId="27588"/>
    <cellStyle name="20% - Accent2 2 4 13" xfId="22867"/>
    <cellStyle name="20% - Accent2 2 4 13 2" xfId="42647"/>
    <cellStyle name="20% - Accent2 2 4 13 3" xfId="30791"/>
    <cellStyle name="20% - Accent2 2 4 14" xfId="18337"/>
    <cellStyle name="20% - Accent2 2 4 14 2" xfId="38673"/>
    <cellStyle name="20% - Accent2 2 4 15" xfId="34730"/>
    <cellStyle name="20% - Accent2 2 4 16" xfId="26817"/>
    <cellStyle name="20% - Accent2 2 4 2" xfId="275"/>
    <cellStyle name="20% - Accent2 2 4 2 2" xfId="11116"/>
    <cellStyle name="20% - Accent2 2 4 2 2 2" xfId="17502"/>
    <cellStyle name="20% - Accent2 2 4 2 2 2 2" xfId="25979"/>
    <cellStyle name="20% - Accent2 2 4 2 2 2 2 2" xfId="45759"/>
    <cellStyle name="20% - Accent2 2 4 2 2 2 2 3" xfId="33903"/>
    <cellStyle name="20% - Accent2 2 4 2 2 2 3" xfId="21447"/>
    <cellStyle name="20% - Accent2 2 4 2 2 2 3 2" xfId="41783"/>
    <cellStyle name="20% - Accent2 2 4 2 2 2 4" xfId="37842"/>
    <cellStyle name="20% - Accent2 2 4 2 2 2 5" xfId="29927"/>
    <cellStyle name="20% - Accent2 2 4 2 2 3" xfId="24413"/>
    <cellStyle name="20% - Accent2 2 4 2 2 3 2" xfId="44193"/>
    <cellStyle name="20% - Accent2 2 4 2 2 3 3" xfId="32337"/>
    <cellStyle name="20% - Accent2 2 4 2 2 4" xfId="19881"/>
    <cellStyle name="20% - Accent2 2 4 2 2 4 2" xfId="40217"/>
    <cellStyle name="20% - Accent2 2 4 2 2 5" xfId="36276"/>
    <cellStyle name="20% - Accent2 2 4 2 2 6" xfId="28361"/>
    <cellStyle name="20% - Accent2 2 4 2 3" xfId="14469"/>
    <cellStyle name="20% - Accent2 2 4 2 3 2" xfId="25187"/>
    <cellStyle name="20% - Accent2 2 4 2 3 2 2" xfId="44967"/>
    <cellStyle name="20% - Accent2 2 4 2 3 2 3" xfId="33111"/>
    <cellStyle name="20% - Accent2 2 4 2 3 3" xfId="20655"/>
    <cellStyle name="20% - Accent2 2 4 2 3 3 2" xfId="40991"/>
    <cellStyle name="20% - Accent2 2 4 2 3 4" xfId="37050"/>
    <cellStyle name="20% - Accent2 2 4 2 3 5" xfId="29135"/>
    <cellStyle name="20% - Accent2 2 4 2 4" xfId="7746"/>
    <cellStyle name="20% - Accent2 2 4 2 4 2" xfId="23641"/>
    <cellStyle name="20% - Accent2 2 4 2 4 2 2" xfId="43421"/>
    <cellStyle name="20% - Accent2 2 4 2 4 2 3" xfId="31565"/>
    <cellStyle name="20% - Accent2 2 4 2 4 3" xfId="19109"/>
    <cellStyle name="20% - Accent2 2 4 2 4 3 2" xfId="39445"/>
    <cellStyle name="20% - Accent2 2 4 2 4 4" xfId="35504"/>
    <cellStyle name="20% - Accent2 2 4 2 4 5" xfId="27589"/>
    <cellStyle name="20% - Accent2 2 4 2 5" xfId="22868"/>
    <cellStyle name="20% - Accent2 2 4 2 5 2" xfId="42648"/>
    <cellStyle name="20% - Accent2 2 4 2 5 3" xfId="30792"/>
    <cellStyle name="20% - Accent2 2 4 2 6" xfId="18338"/>
    <cellStyle name="20% - Accent2 2 4 2 6 2" xfId="38674"/>
    <cellStyle name="20% - Accent2 2 4 2 7" xfId="34731"/>
    <cellStyle name="20% - Accent2 2 4 2 8" xfId="26818"/>
    <cellStyle name="20% - Accent2 2 4 3" xfId="276"/>
    <cellStyle name="20% - Accent2 2 4 3 2" xfId="11117"/>
    <cellStyle name="20% - Accent2 2 4 3 2 2" xfId="17503"/>
    <cellStyle name="20% - Accent2 2 4 3 2 2 2" xfId="25980"/>
    <cellStyle name="20% - Accent2 2 4 3 2 2 2 2" xfId="45760"/>
    <cellStyle name="20% - Accent2 2 4 3 2 2 2 3" xfId="33904"/>
    <cellStyle name="20% - Accent2 2 4 3 2 2 3" xfId="21448"/>
    <cellStyle name="20% - Accent2 2 4 3 2 2 3 2" xfId="41784"/>
    <cellStyle name="20% - Accent2 2 4 3 2 2 4" xfId="37843"/>
    <cellStyle name="20% - Accent2 2 4 3 2 2 5" xfId="29928"/>
    <cellStyle name="20% - Accent2 2 4 3 2 3" xfId="24414"/>
    <cellStyle name="20% - Accent2 2 4 3 2 3 2" xfId="44194"/>
    <cellStyle name="20% - Accent2 2 4 3 2 3 3" xfId="32338"/>
    <cellStyle name="20% - Accent2 2 4 3 2 4" xfId="19882"/>
    <cellStyle name="20% - Accent2 2 4 3 2 4 2" xfId="40218"/>
    <cellStyle name="20% - Accent2 2 4 3 2 5" xfId="36277"/>
    <cellStyle name="20% - Accent2 2 4 3 2 6" xfId="28362"/>
    <cellStyle name="20% - Accent2 2 4 3 3" xfId="14470"/>
    <cellStyle name="20% - Accent2 2 4 3 3 2" xfId="25188"/>
    <cellStyle name="20% - Accent2 2 4 3 3 2 2" xfId="44968"/>
    <cellStyle name="20% - Accent2 2 4 3 3 2 3" xfId="33112"/>
    <cellStyle name="20% - Accent2 2 4 3 3 3" xfId="20656"/>
    <cellStyle name="20% - Accent2 2 4 3 3 3 2" xfId="40992"/>
    <cellStyle name="20% - Accent2 2 4 3 3 4" xfId="37051"/>
    <cellStyle name="20% - Accent2 2 4 3 3 5" xfId="29136"/>
    <cellStyle name="20% - Accent2 2 4 3 4" xfId="7747"/>
    <cellStyle name="20% - Accent2 2 4 3 4 2" xfId="23642"/>
    <cellStyle name="20% - Accent2 2 4 3 4 2 2" xfId="43422"/>
    <cellStyle name="20% - Accent2 2 4 3 4 2 3" xfId="31566"/>
    <cellStyle name="20% - Accent2 2 4 3 4 3" xfId="19110"/>
    <cellStyle name="20% - Accent2 2 4 3 4 3 2" xfId="39446"/>
    <cellStyle name="20% - Accent2 2 4 3 4 4" xfId="35505"/>
    <cellStyle name="20% - Accent2 2 4 3 4 5" xfId="27590"/>
    <cellStyle name="20% - Accent2 2 4 3 5" xfId="22869"/>
    <cellStyle name="20% - Accent2 2 4 3 5 2" xfId="42649"/>
    <cellStyle name="20% - Accent2 2 4 3 5 3" xfId="30793"/>
    <cellStyle name="20% - Accent2 2 4 3 6" xfId="18339"/>
    <cellStyle name="20% - Accent2 2 4 3 6 2" xfId="38675"/>
    <cellStyle name="20% - Accent2 2 4 3 7" xfId="34732"/>
    <cellStyle name="20% - Accent2 2 4 3 8" xfId="26819"/>
    <cellStyle name="20% - Accent2 2 4 4" xfId="277"/>
    <cellStyle name="20% - Accent2 2 4 4 2" xfId="11118"/>
    <cellStyle name="20% - Accent2 2 4 4 2 2" xfId="17504"/>
    <cellStyle name="20% - Accent2 2 4 4 2 2 2" xfId="25981"/>
    <cellStyle name="20% - Accent2 2 4 4 2 2 2 2" xfId="45761"/>
    <cellStyle name="20% - Accent2 2 4 4 2 2 2 3" xfId="33905"/>
    <cellStyle name="20% - Accent2 2 4 4 2 2 3" xfId="21449"/>
    <cellStyle name="20% - Accent2 2 4 4 2 2 3 2" xfId="41785"/>
    <cellStyle name="20% - Accent2 2 4 4 2 2 4" xfId="37844"/>
    <cellStyle name="20% - Accent2 2 4 4 2 2 5" xfId="29929"/>
    <cellStyle name="20% - Accent2 2 4 4 2 3" xfId="24415"/>
    <cellStyle name="20% - Accent2 2 4 4 2 3 2" xfId="44195"/>
    <cellStyle name="20% - Accent2 2 4 4 2 3 3" xfId="32339"/>
    <cellStyle name="20% - Accent2 2 4 4 2 4" xfId="19883"/>
    <cellStyle name="20% - Accent2 2 4 4 2 4 2" xfId="40219"/>
    <cellStyle name="20% - Accent2 2 4 4 2 5" xfId="36278"/>
    <cellStyle name="20% - Accent2 2 4 4 2 6" xfId="28363"/>
    <cellStyle name="20% - Accent2 2 4 4 3" xfId="14471"/>
    <cellStyle name="20% - Accent2 2 4 4 3 2" xfId="25189"/>
    <cellStyle name="20% - Accent2 2 4 4 3 2 2" xfId="44969"/>
    <cellStyle name="20% - Accent2 2 4 4 3 2 3" xfId="33113"/>
    <cellStyle name="20% - Accent2 2 4 4 3 3" xfId="20657"/>
    <cellStyle name="20% - Accent2 2 4 4 3 3 2" xfId="40993"/>
    <cellStyle name="20% - Accent2 2 4 4 3 4" xfId="37052"/>
    <cellStyle name="20% - Accent2 2 4 4 3 5" xfId="29137"/>
    <cellStyle name="20% - Accent2 2 4 4 4" xfId="7748"/>
    <cellStyle name="20% - Accent2 2 4 4 4 2" xfId="23643"/>
    <cellStyle name="20% - Accent2 2 4 4 4 2 2" xfId="43423"/>
    <cellStyle name="20% - Accent2 2 4 4 4 2 3" xfId="31567"/>
    <cellStyle name="20% - Accent2 2 4 4 4 3" xfId="19111"/>
    <cellStyle name="20% - Accent2 2 4 4 4 3 2" xfId="39447"/>
    <cellStyle name="20% - Accent2 2 4 4 4 4" xfId="35506"/>
    <cellStyle name="20% - Accent2 2 4 4 4 5" xfId="27591"/>
    <cellStyle name="20% - Accent2 2 4 4 5" xfId="22870"/>
    <cellStyle name="20% - Accent2 2 4 4 5 2" xfId="42650"/>
    <cellStyle name="20% - Accent2 2 4 4 5 3" xfId="30794"/>
    <cellStyle name="20% - Accent2 2 4 4 6" xfId="18340"/>
    <cellStyle name="20% - Accent2 2 4 4 6 2" xfId="38676"/>
    <cellStyle name="20% - Accent2 2 4 4 7" xfId="34733"/>
    <cellStyle name="20% - Accent2 2 4 4 8" xfId="26820"/>
    <cellStyle name="20% - Accent2 2 4 5" xfId="278"/>
    <cellStyle name="20% - Accent2 2 4 5 2" xfId="11119"/>
    <cellStyle name="20% - Accent2 2 4 5 2 2" xfId="17505"/>
    <cellStyle name="20% - Accent2 2 4 5 2 2 2" xfId="25982"/>
    <cellStyle name="20% - Accent2 2 4 5 2 2 2 2" xfId="45762"/>
    <cellStyle name="20% - Accent2 2 4 5 2 2 2 3" xfId="33906"/>
    <cellStyle name="20% - Accent2 2 4 5 2 2 3" xfId="21450"/>
    <cellStyle name="20% - Accent2 2 4 5 2 2 3 2" xfId="41786"/>
    <cellStyle name="20% - Accent2 2 4 5 2 2 4" xfId="37845"/>
    <cellStyle name="20% - Accent2 2 4 5 2 2 5" xfId="29930"/>
    <cellStyle name="20% - Accent2 2 4 5 2 3" xfId="24416"/>
    <cellStyle name="20% - Accent2 2 4 5 2 3 2" xfId="44196"/>
    <cellStyle name="20% - Accent2 2 4 5 2 3 3" xfId="32340"/>
    <cellStyle name="20% - Accent2 2 4 5 2 4" xfId="19884"/>
    <cellStyle name="20% - Accent2 2 4 5 2 4 2" xfId="40220"/>
    <cellStyle name="20% - Accent2 2 4 5 2 5" xfId="36279"/>
    <cellStyle name="20% - Accent2 2 4 5 2 6" xfId="28364"/>
    <cellStyle name="20% - Accent2 2 4 5 3" xfId="14472"/>
    <cellStyle name="20% - Accent2 2 4 5 3 2" xfId="25190"/>
    <cellStyle name="20% - Accent2 2 4 5 3 2 2" xfId="44970"/>
    <cellStyle name="20% - Accent2 2 4 5 3 2 3" xfId="33114"/>
    <cellStyle name="20% - Accent2 2 4 5 3 3" xfId="20658"/>
    <cellStyle name="20% - Accent2 2 4 5 3 3 2" xfId="40994"/>
    <cellStyle name="20% - Accent2 2 4 5 3 4" xfId="37053"/>
    <cellStyle name="20% - Accent2 2 4 5 3 5" xfId="29138"/>
    <cellStyle name="20% - Accent2 2 4 5 4" xfId="7749"/>
    <cellStyle name="20% - Accent2 2 4 5 4 2" xfId="23644"/>
    <cellStyle name="20% - Accent2 2 4 5 4 2 2" xfId="43424"/>
    <cellStyle name="20% - Accent2 2 4 5 4 2 3" xfId="31568"/>
    <cellStyle name="20% - Accent2 2 4 5 4 3" xfId="19112"/>
    <cellStyle name="20% - Accent2 2 4 5 4 3 2" xfId="39448"/>
    <cellStyle name="20% - Accent2 2 4 5 4 4" xfId="35507"/>
    <cellStyle name="20% - Accent2 2 4 5 4 5" xfId="27592"/>
    <cellStyle name="20% - Accent2 2 4 5 5" xfId="22871"/>
    <cellStyle name="20% - Accent2 2 4 5 5 2" xfId="42651"/>
    <cellStyle name="20% - Accent2 2 4 5 5 3" xfId="30795"/>
    <cellStyle name="20% - Accent2 2 4 5 6" xfId="18341"/>
    <cellStyle name="20% - Accent2 2 4 5 6 2" xfId="38677"/>
    <cellStyle name="20% - Accent2 2 4 5 7" xfId="34734"/>
    <cellStyle name="20% - Accent2 2 4 5 8" xfId="26821"/>
    <cellStyle name="20% - Accent2 2 4 6" xfId="279"/>
    <cellStyle name="20% - Accent2 2 4 6 2" xfId="11120"/>
    <cellStyle name="20% - Accent2 2 4 6 2 2" xfId="17506"/>
    <cellStyle name="20% - Accent2 2 4 6 2 2 2" xfId="25983"/>
    <cellStyle name="20% - Accent2 2 4 6 2 2 2 2" xfId="45763"/>
    <cellStyle name="20% - Accent2 2 4 6 2 2 2 3" xfId="33907"/>
    <cellStyle name="20% - Accent2 2 4 6 2 2 3" xfId="21451"/>
    <cellStyle name="20% - Accent2 2 4 6 2 2 3 2" xfId="41787"/>
    <cellStyle name="20% - Accent2 2 4 6 2 2 4" xfId="37846"/>
    <cellStyle name="20% - Accent2 2 4 6 2 2 5" xfId="29931"/>
    <cellStyle name="20% - Accent2 2 4 6 2 3" xfId="24417"/>
    <cellStyle name="20% - Accent2 2 4 6 2 3 2" xfId="44197"/>
    <cellStyle name="20% - Accent2 2 4 6 2 3 3" xfId="32341"/>
    <cellStyle name="20% - Accent2 2 4 6 2 4" xfId="19885"/>
    <cellStyle name="20% - Accent2 2 4 6 2 4 2" xfId="40221"/>
    <cellStyle name="20% - Accent2 2 4 6 2 5" xfId="36280"/>
    <cellStyle name="20% - Accent2 2 4 6 2 6" xfId="28365"/>
    <cellStyle name="20% - Accent2 2 4 6 3" xfId="14473"/>
    <cellStyle name="20% - Accent2 2 4 6 3 2" xfId="25191"/>
    <cellStyle name="20% - Accent2 2 4 6 3 2 2" xfId="44971"/>
    <cellStyle name="20% - Accent2 2 4 6 3 2 3" xfId="33115"/>
    <cellStyle name="20% - Accent2 2 4 6 3 3" xfId="20659"/>
    <cellStyle name="20% - Accent2 2 4 6 3 3 2" xfId="40995"/>
    <cellStyle name="20% - Accent2 2 4 6 3 4" xfId="37054"/>
    <cellStyle name="20% - Accent2 2 4 6 3 5" xfId="29139"/>
    <cellStyle name="20% - Accent2 2 4 6 4" xfId="7750"/>
    <cellStyle name="20% - Accent2 2 4 6 4 2" xfId="23645"/>
    <cellStyle name="20% - Accent2 2 4 6 4 2 2" xfId="43425"/>
    <cellStyle name="20% - Accent2 2 4 6 4 2 3" xfId="31569"/>
    <cellStyle name="20% - Accent2 2 4 6 4 3" xfId="19113"/>
    <cellStyle name="20% - Accent2 2 4 6 4 3 2" xfId="39449"/>
    <cellStyle name="20% - Accent2 2 4 6 4 4" xfId="35508"/>
    <cellStyle name="20% - Accent2 2 4 6 4 5" xfId="27593"/>
    <cellStyle name="20% - Accent2 2 4 6 5" xfId="22872"/>
    <cellStyle name="20% - Accent2 2 4 6 5 2" xfId="42652"/>
    <cellStyle name="20% - Accent2 2 4 6 5 3" xfId="30796"/>
    <cellStyle name="20% - Accent2 2 4 6 6" xfId="18342"/>
    <cellStyle name="20% - Accent2 2 4 6 6 2" xfId="38678"/>
    <cellStyle name="20% - Accent2 2 4 6 7" xfId="34735"/>
    <cellStyle name="20% - Accent2 2 4 6 8" xfId="26822"/>
    <cellStyle name="20% - Accent2 2 4 7" xfId="280"/>
    <cellStyle name="20% - Accent2 2 4 7 2" xfId="11121"/>
    <cellStyle name="20% - Accent2 2 4 7 2 2" xfId="17507"/>
    <cellStyle name="20% - Accent2 2 4 7 2 2 2" xfId="25984"/>
    <cellStyle name="20% - Accent2 2 4 7 2 2 2 2" xfId="45764"/>
    <cellStyle name="20% - Accent2 2 4 7 2 2 2 3" xfId="33908"/>
    <cellStyle name="20% - Accent2 2 4 7 2 2 3" xfId="21452"/>
    <cellStyle name="20% - Accent2 2 4 7 2 2 3 2" xfId="41788"/>
    <cellStyle name="20% - Accent2 2 4 7 2 2 4" xfId="37847"/>
    <cellStyle name="20% - Accent2 2 4 7 2 2 5" xfId="29932"/>
    <cellStyle name="20% - Accent2 2 4 7 2 3" xfId="24418"/>
    <cellStyle name="20% - Accent2 2 4 7 2 3 2" xfId="44198"/>
    <cellStyle name="20% - Accent2 2 4 7 2 3 3" xfId="32342"/>
    <cellStyle name="20% - Accent2 2 4 7 2 4" xfId="19886"/>
    <cellStyle name="20% - Accent2 2 4 7 2 4 2" xfId="40222"/>
    <cellStyle name="20% - Accent2 2 4 7 2 5" xfId="36281"/>
    <cellStyle name="20% - Accent2 2 4 7 2 6" xfId="28366"/>
    <cellStyle name="20% - Accent2 2 4 7 3" xfId="14474"/>
    <cellStyle name="20% - Accent2 2 4 7 3 2" xfId="25192"/>
    <cellStyle name="20% - Accent2 2 4 7 3 2 2" xfId="44972"/>
    <cellStyle name="20% - Accent2 2 4 7 3 2 3" xfId="33116"/>
    <cellStyle name="20% - Accent2 2 4 7 3 3" xfId="20660"/>
    <cellStyle name="20% - Accent2 2 4 7 3 3 2" xfId="40996"/>
    <cellStyle name="20% - Accent2 2 4 7 3 4" xfId="37055"/>
    <cellStyle name="20% - Accent2 2 4 7 3 5" xfId="29140"/>
    <cellStyle name="20% - Accent2 2 4 7 4" xfId="7751"/>
    <cellStyle name="20% - Accent2 2 4 7 4 2" xfId="23646"/>
    <cellStyle name="20% - Accent2 2 4 7 4 2 2" xfId="43426"/>
    <cellStyle name="20% - Accent2 2 4 7 4 2 3" xfId="31570"/>
    <cellStyle name="20% - Accent2 2 4 7 4 3" xfId="19114"/>
    <cellStyle name="20% - Accent2 2 4 7 4 3 2" xfId="39450"/>
    <cellStyle name="20% - Accent2 2 4 7 4 4" xfId="35509"/>
    <cellStyle name="20% - Accent2 2 4 7 4 5" xfId="27594"/>
    <cellStyle name="20% - Accent2 2 4 7 5" xfId="22873"/>
    <cellStyle name="20% - Accent2 2 4 7 5 2" xfId="42653"/>
    <cellStyle name="20% - Accent2 2 4 7 5 3" xfId="30797"/>
    <cellStyle name="20% - Accent2 2 4 7 6" xfId="18343"/>
    <cellStyle name="20% - Accent2 2 4 7 6 2" xfId="38679"/>
    <cellStyle name="20% - Accent2 2 4 7 7" xfId="34736"/>
    <cellStyle name="20% - Accent2 2 4 7 8" xfId="26823"/>
    <cellStyle name="20% - Accent2 2 4 8" xfId="281"/>
    <cellStyle name="20% - Accent2 2 4 8 2" xfId="11122"/>
    <cellStyle name="20% - Accent2 2 4 8 2 2" xfId="17508"/>
    <cellStyle name="20% - Accent2 2 4 8 2 2 2" xfId="25985"/>
    <cellStyle name="20% - Accent2 2 4 8 2 2 2 2" xfId="45765"/>
    <cellStyle name="20% - Accent2 2 4 8 2 2 2 3" xfId="33909"/>
    <cellStyle name="20% - Accent2 2 4 8 2 2 3" xfId="21453"/>
    <cellStyle name="20% - Accent2 2 4 8 2 2 3 2" xfId="41789"/>
    <cellStyle name="20% - Accent2 2 4 8 2 2 4" xfId="37848"/>
    <cellStyle name="20% - Accent2 2 4 8 2 2 5" xfId="29933"/>
    <cellStyle name="20% - Accent2 2 4 8 2 3" xfId="24419"/>
    <cellStyle name="20% - Accent2 2 4 8 2 3 2" xfId="44199"/>
    <cellStyle name="20% - Accent2 2 4 8 2 3 3" xfId="32343"/>
    <cellStyle name="20% - Accent2 2 4 8 2 4" xfId="19887"/>
    <cellStyle name="20% - Accent2 2 4 8 2 4 2" xfId="40223"/>
    <cellStyle name="20% - Accent2 2 4 8 2 5" xfId="36282"/>
    <cellStyle name="20% - Accent2 2 4 8 2 6" xfId="28367"/>
    <cellStyle name="20% - Accent2 2 4 8 3" xfId="14475"/>
    <cellStyle name="20% - Accent2 2 4 8 3 2" xfId="25193"/>
    <cellStyle name="20% - Accent2 2 4 8 3 2 2" xfId="44973"/>
    <cellStyle name="20% - Accent2 2 4 8 3 2 3" xfId="33117"/>
    <cellStyle name="20% - Accent2 2 4 8 3 3" xfId="20661"/>
    <cellStyle name="20% - Accent2 2 4 8 3 3 2" xfId="40997"/>
    <cellStyle name="20% - Accent2 2 4 8 3 4" xfId="37056"/>
    <cellStyle name="20% - Accent2 2 4 8 3 5" xfId="29141"/>
    <cellStyle name="20% - Accent2 2 4 8 4" xfId="7752"/>
    <cellStyle name="20% - Accent2 2 4 8 4 2" xfId="23647"/>
    <cellStyle name="20% - Accent2 2 4 8 4 2 2" xfId="43427"/>
    <cellStyle name="20% - Accent2 2 4 8 4 2 3" xfId="31571"/>
    <cellStyle name="20% - Accent2 2 4 8 4 3" xfId="19115"/>
    <cellStyle name="20% - Accent2 2 4 8 4 3 2" xfId="39451"/>
    <cellStyle name="20% - Accent2 2 4 8 4 4" xfId="35510"/>
    <cellStyle name="20% - Accent2 2 4 8 4 5" xfId="27595"/>
    <cellStyle name="20% - Accent2 2 4 8 5" xfId="22874"/>
    <cellStyle name="20% - Accent2 2 4 8 5 2" xfId="42654"/>
    <cellStyle name="20% - Accent2 2 4 8 5 3" xfId="30798"/>
    <cellStyle name="20% - Accent2 2 4 8 6" xfId="18344"/>
    <cellStyle name="20% - Accent2 2 4 8 6 2" xfId="38680"/>
    <cellStyle name="20% - Accent2 2 4 8 7" xfId="34737"/>
    <cellStyle name="20% - Accent2 2 4 8 8" xfId="26824"/>
    <cellStyle name="20% - Accent2 2 4 9" xfId="282"/>
    <cellStyle name="20% - Accent2 2 4 9 2" xfId="11123"/>
    <cellStyle name="20% - Accent2 2 4 9 2 2" xfId="17509"/>
    <cellStyle name="20% - Accent2 2 4 9 2 2 2" xfId="25986"/>
    <cellStyle name="20% - Accent2 2 4 9 2 2 2 2" xfId="45766"/>
    <cellStyle name="20% - Accent2 2 4 9 2 2 2 3" xfId="33910"/>
    <cellStyle name="20% - Accent2 2 4 9 2 2 3" xfId="21454"/>
    <cellStyle name="20% - Accent2 2 4 9 2 2 3 2" xfId="41790"/>
    <cellStyle name="20% - Accent2 2 4 9 2 2 4" xfId="37849"/>
    <cellStyle name="20% - Accent2 2 4 9 2 2 5" xfId="29934"/>
    <cellStyle name="20% - Accent2 2 4 9 2 3" xfId="24420"/>
    <cellStyle name="20% - Accent2 2 4 9 2 3 2" xfId="44200"/>
    <cellStyle name="20% - Accent2 2 4 9 2 3 3" xfId="32344"/>
    <cellStyle name="20% - Accent2 2 4 9 2 4" xfId="19888"/>
    <cellStyle name="20% - Accent2 2 4 9 2 4 2" xfId="40224"/>
    <cellStyle name="20% - Accent2 2 4 9 2 5" xfId="36283"/>
    <cellStyle name="20% - Accent2 2 4 9 2 6" xfId="28368"/>
    <cellStyle name="20% - Accent2 2 4 9 3" xfId="14476"/>
    <cellStyle name="20% - Accent2 2 4 9 3 2" xfId="25194"/>
    <cellStyle name="20% - Accent2 2 4 9 3 2 2" xfId="44974"/>
    <cellStyle name="20% - Accent2 2 4 9 3 2 3" xfId="33118"/>
    <cellStyle name="20% - Accent2 2 4 9 3 3" xfId="20662"/>
    <cellStyle name="20% - Accent2 2 4 9 3 3 2" xfId="40998"/>
    <cellStyle name="20% - Accent2 2 4 9 3 4" xfId="37057"/>
    <cellStyle name="20% - Accent2 2 4 9 3 5" xfId="29142"/>
    <cellStyle name="20% - Accent2 2 4 9 4" xfId="7753"/>
    <cellStyle name="20% - Accent2 2 4 9 4 2" xfId="23648"/>
    <cellStyle name="20% - Accent2 2 4 9 4 2 2" xfId="43428"/>
    <cellStyle name="20% - Accent2 2 4 9 4 2 3" xfId="31572"/>
    <cellStyle name="20% - Accent2 2 4 9 4 3" xfId="19116"/>
    <cellStyle name="20% - Accent2 2 4 9 4 3 2" xfId="39452"/>
    <cellStyle name="20% - Accent2 2 4 9 4 4" xfId="35511"/>
    <cellStyle name="20% - Accent2 2 4 9 4 5" xfId="27596"/>
    <cellStyle name="20% - Accent2 2 4 9 5" xfId="22875"/>
    <cellStyle name="20% - Accent2 2 4 9 5 2" xfId="42655"/>
    <cellStyle name="20% - Accent2 2 4 9 5 3" xfId="30799"/>
    <cellStyle name="20% - Accent2 2 4 9 6" xfId="18345"/>
    <cellStyle name="20% - Accent2 2 4 9 6 2" xfId="38681"/>
    <cellStyle name="20% - Accent2 2 4 9 7" xfId="34738"/>
    <cellStyle name="20% - Accent2 2 4 9 8" xfId="26825"/>
    <cellStyle name="20% - Accent2 2 5" xfId="283"/>
    <cellStyle name="20% - Accent2 2 5 10" xfId="11124"/>
    <cellStyle name="20% - Accent2 2 5 10 2" xfId="17510"/>
    <cellStyle name="20% - Accent2 2 5 10 2 2" xfId="25987"/>
    <cellStyle name="20% - Accent2 2 5 10 2 2 2" xfId="45767"/>
    <cellStyle name="20% - Accent2 2 5 10 2 2 3" xfId="33911"/>
    <cellStyle name="20% - Accent2 2 5 10 2 3" xfId="21455"/>
    <cellStyle name="20% - Accent2 2 5 10 2 3 2" xfId="41791"/>
    <cellStyle name="20% - Accent2 2 5 10 2 4" xfId="37850"/>
    <cellStyle name="20% - Accent2 2 5 10 2 5" xfId="29935"/>
    <cellStyle name="20% - Accent2 2 5 10 3" xfId="24421"/>
    <cellStyle name="20% - Accent2 2 5 10 3 2" xfId="44201"/>
    <cellStyle name="20% - Accent2 2 5 10 3 3" xfId="32345"/>
    <cellStyle name="20% - Accent2 2 5 10 4" xfId="19889"/>
    <cellStyle name="20% - Accent2 2 5 10 4 2" xfId="40225"/>
    <cellStyle name="20% - Accent2 2 5 10 5" xfId="36284"/>
    <cellStyle name="20% - Accent2 2 5 10 6" xfId="28369"/>
    <cellStyle name="20% - Accent2 2 5 11" xfId="14477"/>
    <cellStyle name="20% - Accent2 2 5 11 2" xfId="25195"/>
    <cellStyle name="20% - Accent2 2 5 11 2 2" xfId="44975"/>
    <cellStyle name="20% - Accent2 2 5 11 2 3" xfId="33119"/>
    <cellStyle name="20% - Accent2 2 5 11 3" xfId="20663"/>
    <cellStyle name="20% - Accent2 2 5 11 3 2" xfId="40999"/>
    <cellStyle name="20% - Accent2 2 5 11 4" xfId="37058"/>
    <cellStyle name="20% - Accent2 2 5 11 5" xfId="29143"/>
    <cellStyle name="20% - Accent2 2 5 12" xfId="7754"/>
    <cellStyle name="20% - Accent2 2 5 12 2" xfId="23649"/>
    <cellStyle name="20% - Accent2 2 5 12 2 2" xfId="43429"/>
    <cellStyle name="20% - Accent2 2 5 12 2 3" xfId="31573"/>
    <cellStyle name="20% - Accent2 2 5 12 3" xfId="19117"/>
    <cellStyle name="20% - Accent2 2 5 12 3 2" xfId="39453"/>
    <cellStyle name="20% - Accent2 2 5 12 4" xfId="35512"/>
    <cellStyle name="20% - Accent2 2 5 12 5" xfId="27597"/>
    <cellStyle name="20% - Accent2 2 5 13" xfId="22876"/>
    <cellStyle name="20% - Accent2 2 5 13 2" xfId="42656"/>
    <cellStyle name="20% - Accent2 2 5 13 3" xfId="30800"/>
    <cellStyle name="20% - Accent2 2 5 14" xfId="18346"/>
    <cellStyle name="20% - Accent2 2 5 14 2" xfId="38682"/>
    <cellStyle name="20% - Accent2 2 5 15" xfId="34739"/>
    <cellStyle name="20% - Accent2 2 5 16" xfId="26826"/>
    <cellStyle name="20% - Accent2 2 5 2" xfId="284"/>
    <cellStyle name="20% - Accent2 2 5 2 2" xfId="11125"/>
    <cellStyle name="20% - Accent2 2 5 2 2 2" xfId="17511"/>
    <cellStyle name="20% - Accent2 2 5 2 2 2 2" xfId="25988"/>
    <cellStyle name="20% - Accent2 2 5 2 2 2 2 2" xfId="45768"/>
    <cellStyle name="20% - Accent2 2 5 2 2 2 2 3" xfId="33912"/>
    <cellStyle name="20% - Accent2 2 5 2 2 2 3" xfId="21456"/>
    <cellStyle name="20% - Accent2 2 5 2 2 2 3 2" xfId="41792"/>
    <cellStyle name="20% - Accent2 2 5 2 2 2 4" xfId="37851"/>
    <cellStyle name="20% - Accent2 2 5 2 2 2 5" xfId="29936"/>
    <cellStyle name="20% - Accent2 2 5 2 2 3" xfId="24422"/>
    <cellStyle name="20% - Accent2 2 5 2 2 3 2" xfId="44202"/>
    <cellStyle name="20% - Accent2 2 5 2 2 3 3" xfId="32346"/>
    <cellStyle name="20% - Accent2 2 5 2 2 4" xfId="19890"/>
    <cellStyle name="20% - Accent2 2 5 2 2 4 2" xfId="40226"/>
    <cellStyle name="20% - Accent2 2 5 2 2 5" xfId="36285"/>
    <cellStyle name="20% - Accent2 2 5 2 2 6" xfId="28370"/>
    <cellStyle name="20% - Accent2 2 5 2 3" xfId="14478"/>
    <cellStyle name="20% - Accent2 2 5 2 3 2" xfId="25196"/>
    <cellStyle name="20% - Accent2 2 5 2 3 2 2" xfId="44976"/>
    <cellStyle name="20% - Accent2 2 5 2 3 2 3" xfId="33120"/>
    <cellStyle name="20% - Accent2 2 5 2 3 3" xfId="20664"/>
    <cellStyle name="20% - Accent2 2 5 2 3 3 2" xfId="41000"/>
    <cellStyle name="20% - Accent2 2 5 2 3 4" xfId="37059"/>
    <cellStyle name="20% - Accent2 2 5 2 3 5" xfId="29144"/>
    <cellStyle name="20% - Accent2 2 5 2 4" xfId="7755"/>
    <cellStyle name="20% - Accent2 2 5 2 4 2" xfId="23650"/>
    <cellStyle name="20% - Accent2 2 5 2 4 2 2" xfId="43430"/>
    <cellStyle name="20% - Accent2 2 5 2 4 2 3" xfId="31574"/>
    <cellStyle name="20% - Accent2 2 5 2 4 3" xfId="19118"/>
    <cellStyle name="20% - Accent2 2 5 2 4 3 2" xfId="39454"/>
    <cellStyle name="20% - Accent2 2 5 2 4 4" xfId="35513"/>
    <cellStyle name="20% - Accent2 2 5 2 4 5" xfId="27598"/>
    <cellStyle name="20% - Accent2 2 5 2 5" xfId="22877"/>
    <cellStyle name="20% - Accent2 2 5 2 5 2" xfId="42657"/>
    <cellStyle name="20% - Accent2 2 5 2 5 3" xfId="30801"/>
    <cellStyle name="20% - Accent2 2 5 2 6" xfId="18347"/>
    <cellStyle name="20% - Accent2 2 5 2 6 2" xfId="38683"/>
    <cellStyle name="20% - Accent2 2 5 2 7" xfId="34740"/>
    <cellStyle name="20% - Accent2 2 5 2 8" xfId="26827"/>
    <cellStyle name="20% - Accent2 2 5 3" xfId="285"/>
    <cellStyle name="20% - Accent2 2 5 3 2" xfId="11126"/>
    <cellStyle name="20% - Accent2 2 5 3 2 2" xfId="17512"/>
    <cellStyle name="20% - Accent2 2 5 3 2 2 2" xfId="25989"/>
    <cellStyle name="20% - Accent2 2 5 3 2 2 2 2" xfId="45769"/>
    <cellStyle name="20% - Accent2 2 5 3 2 2 2 3" xfId="33913"/>
    <cellStyle name="20% - Accent2 2 5 3 2 2 3" xfId="21457"/>
    <cellStyle name="20% - Accent2 2 5 3 2 2 3 2" xfId="41793"/>
    <cellStyle name="20% - Accent2 2 5 3 2 2 4" xfId="37852"/>
    <cellStyle name="20% - Accent2 2 5 3 2 2 5" xfId="29937"/>
    <cellStyle name="20% - Accent2 2 5 3 2 3" xfId="24423"/>
    <cellStyle name="20% - Accent2 2 5 3 2 3 2" xfId="44203"/>
    <cellStyle name="20% - Accent2 2 5 3 2 3 3" xfId="32347"/>
    <cellStyle name="20% - Accent2 2 5 3 2 4" xfId="19891"/>
    <cellStyle name="20% - Accent2 2 5 3 2 4 2" xfId="40227"/>
    <cellStyle name="20% - Accent2 2 5 3 2 5" xfId="36286"/>
    <cellStyle name="20% - Accent2 2 5 3 2 6" xfId="28371"/>
    <cellStyle name="20% - Accent2 2 5 3 3" xfId="14479"/>
    <cellStyle name="20% - Accent2 2 5 3 3 2" xfId="25197"/>
    <cellStyle name="20% - Accent2 2 5 3 3 2 2" xfId="44977"/>
    <cellStyle name="20% - Accent2 2 5 3 3 2 3" xfId="33121"/>
    <cellStyle name="20% - Accent2 2 5 3 3 3" xfId="20665"/>
    <cellStyle name="20% - Accent2 2 5 3 3 3 2" xfId="41001"/>
    <cellStyle name="20% - Accent2 2 5 3 3 4" xfId="37060"/>
    <cellStyle name="20% - Accent2 2 5 3 3 5" xfId="29145"/>
    <cellStyle name="20% - Accent2 2 5 3 4" xfId="7756"/>
    <cellStyle name="20% - Accent2 2 5 3 4 2" xfId="23651"/>
    <cellStyle name="20% - Accent2 2 5 3 4 2 2" xfId="43431"/>
    <cellStyle name="20% - Accent2 2 5 3 4 2 3" xfId="31575"/>
    <cellStyle name="20% - Accent2 2 5 3 4 3" xfId="19119"/>
    <cellStyle name="20% - Accent2 2 5 3 4 3 2" xfId="39455"/>
    <cellStyle name="20% - Accent2 2 5 3 4 4" xfId="35514"/>
    <cellStyle name="20% - Accent2 2 5 3 4 5" xfId="27599"/>
    <cellStyle name="20% - Accent2 2 5 3 5" xfId="22878"/>
    <cellStyle name="20% - Accent2 2 5 3 5 2" xfId="42658"/>
    <cellStyle name="20% - Accent2 2 5 3 5 3" xfId="30802"/>
    <cellStyle name="20% - Accent2 2 5 3 6" xfId="18348"/>
    <cellStyle name="20% - Accent2 2 5 3 6 2" xfId="38684"/>
    <cellStyle name="20% - Accent2 2 5 3 7" xfId="34741"/>
    <cellStyle name="20% - Accent2 2 5 3 8" xfId="26828"/>
    <cellStyle name="20% - Accent2 2 5 4" xfId="286"/>
    <cellStyle name="20% - Accent2 2 5 4 2" xfId="11127"/>
    <cellStyle name="20% - Accent2 2 5 4 2 2" xfId="17513"/>
    <cellStyle name="20% - Accent2 2 5 4 2 2 2" xfId="25990"/>
    <cellStyle name="20% - Accent2 2 5 4 2 2 2 2" xfId="45770"/>
    <cellStyle name="20% - Accent2 2 5 4 2 2 2 3" xfId="33914"/>
    <cellStyle name="20% - Accent2 2 5 4 2 2 3" xfId="21458"/>
    <cellStyle name="20% - Accent2 2 5 4 2 2 3 2" xfId="41794"/>
    <cellStyle name="20% - Accent2 2 5 4 2 2 4" xfId="37853"/>
    <cellStyle name="20% - Accent2 2 5 4 2 2 5" xfId="29938"/>
    <cellStyle name="20% - Accent2 2 5 4 2 3" xfId="24424"/>
    <cellStyle name="20% - Accent2 2 5 4 2 3 2" xfId="44204"/>
    <cellStyle name="20% - Accent2 2 5 4 2 3 3" xfId="32348"/>
    <cellStyle name="20% - Accent2 2 5 4 2 4" xfId="19892"/>
    <cellStyle name="20% - Accent2 2 5 4 2 4 2" xfId="40228"/>
    <cellStyle name="20% - Accent2 2 5 4 2 5" xfId="36287"/>
    <cellStyle name="20% - Accent2 2 5 4 2 6" xfId="28372"/>
    <cellStyle name="20% - Accent2 2 5 4 3" xfId="14480"/>
    <cellStyle name="20% - Accent2 2 5 4 3 2" xfId="25198"/>
    <cellStyle name="20% - Accent2 2 5 4 3 2 2" xfId="44978"/>
    <cellStyle name="20% - Accent2 2 5 4 3 2 3" xfId="33122"/>
    <cellStyle name="20% - Accent2 2 5 4 3 3" xfId="20666"/>
    <cellStyle name="20% - Accent2 2 5 4 3 3 2" xfId="41002"/>
    <cellStyle name="20% - Accent2 2 5 4 3 4" xfId="37061"/>
    <cellStyle name="20% - Accent2 2 5 4 3 5" xfId="29146"/>
    <cellStyle name="20% - Accent2 2 5 4 4" xfId="7757"/>
    <cellStyle name="20% - Accent2 2 5 4 4 2" xfId="23652"/>
    <cellStyle name="20% - Accent2 2 5 4 4 2 2" xfId="43432"/>
    <cellStyle name="20% - Accent2 2 5 4 4 2 3" xfId="31576"/>
    <cellStyle name="20% - Accent2 2 5 4 4 3" xfId="19120"/>
    <cellStyle name="20% - Accent2 2 5 4 4 3 2" xfId="39456"/>
    <cellStyle name="20% - Accent2 2 5 4 4 4" xfId="35515"/>
    <cellStyle name="20% - Accent2 2 5 4 4 5" xfId="27600"/>
    <cellStyle name="20% - Accent2 2 5 4 5" xfId="22879"/>
    <cellStyle name="20% - Accent2 2 5 4 5 2" xfId="42659"/>
    <cellStyle name="20% - Accent2 2 5 4 5 3" xfId="30803"/>
    <cellStyle name="20% - Accent2 2 5 4 6" xfId="18349"/>
    <cellStyle name="20% - Accent2 2 5 4 6 2" xfId="38685"/>
    <cellStyle name="20% - Accent2 2 5 4 7" xfId="34742"/>
    <cellStyle name="20% - Accent2 2 5 4 8" xfId="26829"/>
    <cellStyle name="20% - Accent2 2 5 5" xfId="287"/>
    <cellStyle name="20% - Accent2 2 5 5 2" xfId="11128"/>
    <cellStyle name="20% - Accent2 2 5 5 2 2" xfId="17514"/>
    <cellStyle name="20% - Accent2 2 5 5 2 2 2" xfId="25991"/>
    <cellStyle name="20% - Accent2 2 5 5 2 2 2 2" xfId="45771"/>
    <cellStyle name="20% - Accent2 2 5 5 2 2 2 3" xfId="33915"/>
    <cellStyle name="20% - Accent2 2 5 5 2 2 3" xfId="21459"/>
    <cellStyle name="20% - Accent2 2 5 5 2 2 3 2" xfId="41795"/>
    <cellStyle name="20% - Accent2 2 5 5 2 2 4" xfId="37854"/>
    <cellStyle name="20% - Accent2 2 5 5 2 2 5" xfId="29939"/>
    <cellStyle name="20% - Accent2 2 5 5 2 3" xfId="24425"/>
    <cellStyle name="20% - Accent2 2 5 5 2 3 2" xfId="44205"/>
    <cellStyle name="20% - Accent2 2 5 5 2 3 3" xfId="32349"/>
    <cellStyle name="20% - Accent2 2 5 5 2 4" xfId="19893"/>
    <cellStyle name="20% - Accent2 2 5 5 2 4 2" xfId="40229"/>
    <cellStyle name="20% - Accent2 2 5 5 2 5" xfId="36288"/>
    <cellStyle name="20% - Accent2 2 5 5 2 6" xfId="28373"/>
    <cellStyle name="20% - Accent2 2 5 5 3" xfId="14481"/>
    <cellStyle name="20% - Accent2 2 5 5 3 2" xfId="25199"/>
    <cellStyle name="20% - Accent2 2 5 5 3 2 2" xfId="44979"/>
    <cellStyle name="20% - Accent2 2 5 5 3 2 3" xfId="33123"/>
    <cellStyle name="20% - Accent2 2 5 5 3 3" xfId="20667"/>
    <cellStyle name="20% - Accent2 2 5 5 3 3 2" xfId="41003"/>
    <cellStyle name="20% - Accent2 2 5 5 3 4" xfId="37062"/>
    <cellStyle name="20% - Accent2 2 5 5 3 5" xfId="29147"/>
    <cellStyle name="20% - Accent2 2 5 5 4" xfId="7758"/>
    <cellStyle name="20% - Accent2 2 5 5 4 2" xfId="23653"/>
    <cellStyle name="20% - Accent2 2 5 5 4 2 2" xfId="43433"/>
    <cellStyle name="20% - Accent2 2 5 5 4 2 3" xfId="31577"/>
    <cellStyle name="20% - Accent2 2 5 5 4 3" xfId="19121"/>
    <cellStyle name="20% - Accent2 2 5 5 4 3 2" xfId="39457"/>
    <cellStyle name="20% - Accent2 2 5 5 4 4" xfId="35516"/>
    <cellStyle name="20% - Accent2 2 5 5 4 5" xfId="27601"/>
    <cellStyle name="20% - Accent2 2 5 5 5" xfId="22880"/>
    <cellStyle name="20% - Accent2 2 5 5 5 2" xfId="42660"/>
    <cellStyle name="20% - Accent2 2 5 5 5 3" xfId="30804"/>
    <cellStyle name="20% - Accent2 2 5 5 6" xfId="18350"/>
    <cellStyle name="20% - Accent2 2 5 5 6 2" xfId="38686"/>
    <cellStyle name="20% - Accent2 2 5 5 7" xfId="34743"/>
    <cellStyle name="20% - Accent2 2 5 5 8" xfId="26830"/>
    <cellStyle name="20% - Accent2 2 5 6" xfId="288"/>
    <cellStyle name="20% - Accent2 2 5 6 2" xfId="11129"/>
    <cellStyle name="20% - Accent2 2 5 6 2 2" xfId="17515"/>
    <cellStyle name="20% - Accent2 2 5 6 2 2 2" xfId="25992"/>
    <cellStyle name="20% - Accent2 2 5 6 2 2 2 2" xfId="45772"/>
    <cellStyle name="20% - Accent2 2 5 6 2 2 2 3" xfId="33916"/>
    <cellStyle name="20% - Accent2 2 5 6 2 2 3" xfId="21460"/>
    <cellStyle name="20% - Accent2 2 5 6 2 2 3 2" xfId="41796"/>
    <cellStyle name="20% - Accent2 2 5 6 2 2 4" xfId="37855"/>
    <cellStyle name="20% - Accent2 2 5 6 2 2 5" xfId="29940"/>
    <cellStyle name="20% - Accent2 2 5 6 2 3" xfId="24426"/>
    <cellStyle name="20% - Accent2 2 5 6 2 3 2" xfId="44206"/>
    <cellStyle name="20% - Accent2 2 5 6 2 3 3" xfId="32350"/>
    <cellStyle name="20% - Accent2 2 5 6 2 4" xfId="19894"/>
    <cellStyle name="20% - Accent2 2 5 6 2 4 2" xfId="40230"/>
    <cellStyle name="20% - Accent2 2 5 6 2 5" xfId="36289"/>
    <cellStyle name="20% - Accent2 2 5 6 2 6" xfId="28374"/>
    <cellStyle name="20% - Accent2 2 5 6 3" xfId="14482"/>
    <cellStyle name="20% - Accent2 2 5 6 3 2" xfId="25200"/>
    <cellStyle name="20% - Accent2 2 5 6 3 2 2" xfId="44980"/>
    <cellStyle name="20% - Accent2 2 5 6 3 2 3" xfId="33124"/>
    <cellStyle name="20% - Accent2 2 5 6 3 3" xfId="20668"/>
    <cellStyle name="20% - Accent2 2 5 6 3 3 2" xfId="41004"/>
    <cellStyle name="20% - Accent2 2 5 6 3 4" xfId="37063"/>
    <cellStyle name="20% - Accent2 2 5 6 3 5" xfId="29148"/>
    <cellStyle name="20% - Accent2 2 5 6 4" xfId="7759"/>
    <cellStyle name="20% - Accent2 2 5 6 4 2" xfId="23654"/>
    <cellStyle name="20% - Accent2 2 5 6 4 2 2" xfId="43434"/>
    <cellStyle name="20% - Accent2 2 5 6 4 2 3" xfId="31578"/>
    <cellStyle name="20% - Accent2 2 5 6 4 3" xfId="19122"/>
    <cellStyle name="20% - Accent2 2 5 6 4 3 2" xfId="39458"/>
    <cellStyle name="20% - Accent2 2 5 6 4 4" xfId="35517"/>
    <cellStyle name="20% - Accent2 2 5 6 4 5" xfId="27602"/>
    <cellStyle name="20% - Accent2 2 5 6 5" xfId="22881"/>
    <cellStyle name="20% - Accent2 2 5 6 5 2" xfId="42661"/>
    <cellStyle name="20% - Accent2 2 5 6 5 3" xfId="30805"/>
    <cellStyle name="20% - Accent2 2 5 6 6" xfId="18351"/>
    <cellStyle name="20% - Accent2 2 5 6 6 2" xfId="38687"/>
    <cellStyle name="20% - Accent2 2 5 6 7" xfId="34744"/>
    <cellStyle name="20% - Accent2 2 5 6 8" xfId="26831"/>
    <cellStyle name="20% - Accent2 2 5 7" xfId="289"/>
    <cellStyle name="20% - Accent2 2 5 7 2" xfId="11130"/>
    <cellStyle name="20% - Accent2 2 5 7 2 2" xfId="17516"/>
    <cellStyle name="20% - Accent2 2 5 7 2 2 2" xfId="25993"/>
    <cellStyle name="20% - Accent2 2 5 7 2 2 2 2" xfId="45773"/>
    <cellStyle name="20% - Accent2 2 5 7 2 2 2 3" xfId="33917"/>
    <cellStyle name="20% - Accent2 2 5 7 2 2 3" xfId="21461"/>
    <cellStyle name="20% - Accent2 2 5 7 2 2 3 2" xfId="41797"/>
    <cellStyle name="20% - Accent2 2 5 7 2 2 4" xfId="37856"/>
    <cellStyle name="20% - Accent2 2 5 7 2 2 5" xfId="29941"/>
    <cellStyle name="20% - Accent2 2 5 7 2 3" xfId="24427"/>
    <cellStyle name="20% - Accent2 2 5 7 2 3 2" xfId="44207"/>
    <cellStyle name="20% - Accent2 2 5 7 2 3 3" xfId="32351"/>
    <cellStyle name="20% - Accent2 2 5 7 2 4" xfId="19895"/>
    <cellStyle name="20% - Accent2 2 5 7 2 4 2" xfId="40231"/>
    <cellStyle name="20% - Accent2 2 5 7 2 5" xfId="36290"/>
    <cellStyle name="20% - Accent2 2 5 7 2 6" xfId="28375"/>
    <cellStyle name="20% - Accent2 2 5 7 3" xfId="14483"/>
    <cellStyle name="20% - Accent2 2 5 7 3 2" xfId="25201"/>
    <cellStyle name="20% - Accent2 2 5 7 3 2 2" xfId="44981"/>
    <cellStyle name="20% - Accent2 2 5 7 3 2 3" xfId="33125"/>
    <cellStyle name="20% - Accent2 2 5 7 3 3" xfId="20669"/>
    <cellStyle name="20% - Accent2 2 5 7 3 3 2" xfId="41005"/>
    <cellStyle name="20% - Accent2 2 5 7 3 4" xfId="37064"/>
    <cellStyle name="20% - Accent2 2 5 7 3 5" xfId="29149"/>
    <cellStyle name="20% - Accent2 2 5 7 4" xfId="7760"/>
    <cellStyle name="20% - Accent2 2 5 7 4 2" xfId="23655"/>
    <cellStyle name="20% - Accent2 2 5 7 4 2 2" xfId="43435"/>
    <cellStyle name="20% - Accent2 2 5 7 4 2 3" xfId="31579"/>
    <cellStyle name="20% - Accent2 2 5 7 4 3" xfId="19123"/>
    <cellStyle name="20% - Accent2 2 5 7 4 3 2" xfId="39459"/>
    <cellStyle name="20% - Accent2 2 5 7 4 4" xfId="35518"/>
    <cellStyle name="20% - Accent2 2 5 7 4 5" xfId="27603"/>
    <cellStyle name="20% - Accent2 2 5 7 5" xfId="22882"/>
    <cellStyle name="20% - Accent2 2 5 7 5 2" xfId="42662"/>
    <cellStyle name="20% - Accent2 2 5 7 5 3" xfId="30806"/>
    <cellStyle name="20% - Accent2 2 5 7 6" xfId="18352"/>
    <cellStyle name="20% - Accent2 2 5 7 6 2" xfId="38688"/>
    <cellStyle name="20% - Accent2 2 5 7 7" xfId="34745"/>
    <cellStyle name="20% - Accent2 2 5 7 8" xfId="26832"/>
    <cellStyle name="20% - Accent2 2 5 8" xfId="290"/>
    <cellStyle name="20% - Accent2 2 5 8 2" xfId="11131"/>
    <cellStyle name="20% - Accent2 2 5 8 2 2" xfId="17517"/>
    <cellStyle name="20% - Accent2 2 5 8 2 2 2" xfId="25994"/>
    <cellStyle name="20% - Accent2 2 5 8 2 2 2 2" xfId="45774"/>
    <cellStyle name="20% - Accent2 2 5 8 2 2 2 3" xfId="33918"/>
    <cellStyle name="20% - Accent2 2 5 8 2 2 3" xfId="21462"/>
    <cellStyle name="20% - Accent2 2 5 8 2 2 3 2" xfId="41798"/>
    <cellStyle name="20% - Accent2 2 5 8 2 2 4" xfId="37857"/>
    <cellStyle name="20% - Accent2 2 5 8 2 2 5" xfId="29942"/>
    <cellStyle name="20% - Accent2 2 5 8 2 3" xfId="24428"/>
    <cellStyle name="20% - Accent2 2 5 8 2 3 2" xfId="44208"/>
    <cellStyle name="20% - Accent2 2 5 8 2 3 3" xfId="32352"/>
    <cellStyle name="20% - Accent2 2 5 8 2 4" xfId="19896"/>
    <cellStyle name="20% - Accent2 2 5 8 2 4 2" xfId="40232"/>
    <cellStyle name="20% - Accent2 2 5 8 2 5" xfId="36291"/>
    <cellStyle name="20% - Accent2 2 5 8 2 6" xfId="28376"/>
    <cellStyle name="20% - Accent2 2 5 8 3" xfId="14484"/>
    <cellStyle name="20% - Accent2 2 5 8 3 2" xfId="25202"/>
    <cellStyle name="20% - Accent2 2 5 8 3 2 2" xfId="44982"/>
    <cellStyle name="20% - Accent2 2 5 8 3 2 3" xfId="33126"/>
    <cellStyle name="20% - Accent2 2 5 8 3 3" xfId="20670"/>
    <cellStyle name="20% - Accent2 2 5 8 3 3 2" xfId="41006"/>
    <cellStyle name="20% - Accent2 2 5 8 3 4" xfId="37065"/>
    <cellStyle name="20% - Accent2 2 5 8 3 5" xfId="29150"/>
    <cellStyle name="20% - Accent2 2 5 8 4" xfId="7761"/>
    <cellStyle name="20% - Accent2 2 5 8 4 2" xfId="23656"/>
    <cellStyle name="20% - Accent2 2 5 8 4 2 2" xfId="43436"/>
    <cellStyle name="20% - Accent2 2 5 8 4 2 3" xfId="31580"/>
    <cellStyle name="20% - Accent2 2 5 8 4 3" xfId="19124"/>
    <cellStyle name="20% - Accent2 2 5 8 4 3 2" xfId="39460"/>
    <cellStyle name="20% - Accent2 2 5 8 4 4" xfId="35519"/>
    <cellStyle name="20% - Accent2 2 5 8 4 5" xfId="27604"/>
    <cellStyle name="20% - Accent2 2 5 8 5" xfId="22883"/>
    <cellStyle name="20% - Accent2 2 5 8 5 2" xfId="42663"/>
    <cellStyle name="20% - Accent2 2 5 8 5 3" xfId="30807"/>
    <cellStyle name="20% - Accent2 2 5 8 6" xfId="18353"/>
    <cellStyle name="20% - Accent2 2 5 8 6 2" xfId="38689"/>
    <cellStyle name="20% - Accent2 2 5 8 7" xfId="34746"/>
    <cellStyle name="20% - Accent2 2 5 8 8" xfId="26833"/>
    <cellStyle name="20% - Accent2 2 5 9" xfId="291"/>
    <cellStyle name="20% - Accent2 2 5 9 2" xfId="11132"/>
    <cellStyle name="20% - Accent2 2 5 9 2 2" xfId="17518"/>
    <cellStyle name="20% - Accent2 2 5 9 2 2 2" xfId="25995"/>
    <cellStyle name="20% - Accent2 2 5 9 2 2 2 2" xfId="45775"/>
    <cellStyle name="20% - Accent2 2 5 9 2 2 2 3" xfId="33919"/>
    <cellStyle name="20% - Accent2 2 5 9 2 2 3" xfId="21463"/>
    <cellStyle name="20% - Accent2 2 5 9 2 2 3 2" xfId="41799"/>
    <cellStyle name="20% - Accent2 2 5 9 2 2 4" xfId="37858"/>
    <cellStyle name="20% - Accent2 2 5 9 2 2 5" xfId="29943"/>
    <cellStyle name="20% - Accent2 2 5 9 2 3" xfId="24429"/>
    <cellStyle name="20% - Accent2 2 5 9 2 3 2" xfId="44209"/>
    <cellStyle name="20% - Accent2 2 5 9 2 3 3" xfId="32353"/>
    <cellStyle name="20% - Accent2 2 5 9 2 4" xfId="19897"/>
    <cellStyle name="20% - Accent2 2 5 9 2 4 2" xfId="40233"/>
    <cellStyle name="20% - Accent2 2 5 9 2 5" xfId="36292"/>
    <cellStyle name="20% - Accent2 2 5 9 2 6" xfId="28377"/>
    <cellStyle name="20% - Accent2 2 5 9 3" xfId="14485"/>
    <cellStyle name="20% - Accent2 2 5 9 3 2" xfId="25203"/>
    <cellStyle name="20% - Accent2 2 5 9 3 2 2" xfId="44983"/>
    <cellStyle name="20% - Accent2 2 5 9 3 2 3" xfId="33127"/>
    <cellStyle name="20% - Accent2 2 5 9 3 3" xfId="20671"/>
    <cellStyle name="20% - Accent2 2 5 9 3 3 2" xfId="41007"/>
    <cellStyle name="20% - Accent2 2 5 9 3 4" xfId="37066"/>
    <cellStyle name="20% - Accent2 2 5 9 3 5" xfId="29151"/>
    <cellStyle name="20% - Accent2 2 5 9 4" xfId="7762"/>
    <cellStyle name="20% - Accent2 2 5 9 4 2" xfId="23657"/>
    <cellStyle name="20% - Accent2 2 5 9 4 2 2" xfId="43437"/>
    <cellStyle name="20% - Accent2 2 5 9 4 2 3" xfId="31581"/>
    <cellStyle name="20% - Accent2 2 5 9 4 3" xfId="19125"/>
    <cellStyle name="20% - Accent2 2 5 9 4 3 2" xfId="39461"/>
    <cellStyle name="20% - Accent2 2 5 9 4 4" xfId="35520"/>
    <cellStyle name="20% - Accent2 2 5 9 4 5" xfId="27605"/>
    <cellStyle name="20% - Accent2 2 5 9 5" xfId="22884"/>
    <cellStyle name="20% - Accent2 2 5 9 5 2" xfId="42664"/>
    <cellStyle name="20% - Accent2 2 5 9 5 3" xfId="30808"/>
    <cellStyle name="20% - Accent2 2 5 9 6" xfId="18354"/>
    <cellStyle name="20% - Accent2 2 5 9 6 2" xfId="38690"/>
    <cellStyle name="20% - Accent2 2 5 9 7" xfId="34747"/>
    <cellStyle name="20% - Accent2 2 5 9 8" xfId="26834"/>
    <cellStyle name="20% - Accent2 2 6" xfId="292"/>
    <cellStyle name="20% - Accent2 2 6 10" xfId="18355"/>
    <cellStyle name="20% - Accent2 2 6 10 2" xfId="38691"/>
    <cellStyle name="20% - Accent2 2 6 11" xfId="34748"/>
    <cellStyle name="20% - Accent2 2 6 12" xfId="26835"/>
    <cellStyle name="20% - Accent2 2 6 2" xfId="293"/>
    <cellStyle name="20% - Accent2 2 6 2 2" xfId="11134"/>
    <cellStyle name="20% - Accent2 2 6 2 2 2" xfId="17520"/>
    <cellStyle name="20% - Accent2 2 6 2 2 2 2" xfId="25997"/>
    <cellStyle name="20% - Accent2 2 6 2 2 2 2 2" xfId="45777"/>
    <cellStyle name="20% - Accent2 2 6 2 2 2 2 3" xfId="33921"/>
    <cellStyle name="20% - Accent2 2 6 2 2 2 3" xfId="21465"/>
    <cellStyle name="20% - Accent2 2 6 2 2 2 3 2" xfId="41801"/>
    <cellStyle name="20% - Accent2 2 6 2 2 2 4" xfId="37860"/>
    <cellStyle name="20% - Accent2 2 6 2 2 2 5" xfId="29945"/>
    <cellStyle name="20% - Accent2 2 6 2 2 3" xfId="24431"/>
    <cellStyle name="20% - Accent2 2 6 2 2 3 2" xfId="44211"/>
    <cellStyle name="20% - Accent2 2 6 2 2 3 3" xfId="32355"/>
    <cellStyle name="20% - Accent2 2 6 2 2 4" xfId="19899"/>
    <cellStyle name="20% - Accent2 2 6 2 2 4 2" xfId="40235"/>
    <cellStyle name="20% - Accent2 2 6 2 2 5" xfId="36294"/>
    <cellStyle name="20% - Accent2 2 6 2 2 6" xfId="28379"/>
    <cellStyle name="20% - Accent2 2 6 2 3" xfId="14487"/>
    <cellStyle name="20% - Accent2 2 6 2 3 2" xfId="25205"/>
    <cellStyle name="20% - Accent2 2 6 2 3 2 2" xfId="44985"/>
    <cellStyle name="20% - Accent2 2 6 2 3 2 3" xfId="33129"/>
    <cellStyle name="20% - Accent2 2 6 2 3 3" xfId="20673"/>
    <cellStyle name="20% - Accent2 2 6 2 3 3 2" xfId="41009"/>
    <cellStyle name="20% - Accent2 2 6 2 3 4" xfId="37068"/>
    <cellStyle name="20% - Accent2 2 6 2 3 5" xfId="29153"/>
    <cellStyle name="20% - Accent2 2 6 2 4" xfId="7764"/>
    <cellStyle name="20% - Accent2 2 6 2 4 2" xfId="23659"/>
    <cellStyle name="20% - Accent2 2 6 2 4 2 2" xfId="43439"/>
    <cellStyle name="20% - Accent2 2 6 2 4 2 3" xfId="31583"/>
    <cellStyle name="20% - Accent2 2 6 2 4 3" xfId="19127"/>
    <cellStyle name="20% - Accent2 2 6 2 4 3 2" xfId="39463"/>
    <cellStyle name="20% - Accent2 2 6 2 4 4" xfId="35522"/>
    <cellStyle name="20% - Accent2 2 6 2 4 5" xfId="27607"/>
    <cellStyle name="20% - Accent2 2 6 2 5" xfId="22886"/>
    <cellStyle name="20% - Accent2 2 6 2 5 2" xfId="42666"/>
    <cellStyle name="20% - Accent2 2 6 2 5 3" xfId="30810"/>
    <cellStyle name="20% - Accent2 2 6 2 6" xfId="18356"/>
    <cellStyle name="20% - Accent2 2 6 2 6 2" xfId="38692"/>
    <cellStyle name="20% - Accent2 2 6 2 7" xfId="34749"/>
    <cellStyle name="20% - Accent2 2 6 2 8" xfId="26836"/>
    <cellStyle name="20% - Accent2 2 6 3" xfId="294"/>
    <cellStyle name="20% - Accent2 2 6 3 2" xfId="11135"/>
    <cellStyle name="20% - Accent2 2 6 3 2 2" xfId="17521"/>
    <cellStyle name="20% - Accent2 2 6 3 2 2 2" xfId="25998"/>
    <cellStyle name="20% - Accent2 2 6 3 2 2 2 2" xfId="45778"/>
    <cellStyle name="20% - Accent2 2 6 3 2 2 2 3" xfId="33922"/>
    <cellStyle name="20% - Accent2 2 6 3 2 2 3" xfId="21466"/>
    <cellStyle name="20% - Accent2 2 6 3 2 2 3 2" xfId="41802"/>
    <cellStyle name="20% - Accent2 2 6 3 2 2 4" xfId="37861"/>
    <cellStyle name="20% - Accent2 2 6 3 2 2 5" xfId="29946"/>
    <cellStyle name="20% - Accent2 2 6 3 2 3" xfId="24432"/>
    <cellStyle name="20% - Accent2 2 6 3 2 3 2" xfId="44212"/>
    <cellStyle name="20% - Accent2 2 6 3 2 3 3" xfId="32356"/>
    <cellStyle name="20% - Accent2 2 6 3 2 4" xfId="19900"/>
    <cellStyle name="20% - Accent2 2 6 3 2 4 2" xfId="40236"/>
    <cellStyle name="20% - Accent2 2 6 3 2 5" xfId="36295"/>
    <cellStyle name="20% - Accent2 2 6 3 2 6" xfId="28380"/>
    <cellStyle name="20% - Accent2 2 6 3 3" xfId="14488"/>
    <cellStyle name="20% - Accent2 2 6 3 3 2" xfId="25206"/>
    <cellStyle name="20% - Accent2 2 6 3 3 2 2" xfId="44986"/>
    <cellStyle name="20% - Accent2 2 6 3 3 2 3" xfId="33130"/>
    <cellStyle name="20% - Accent2 2 6 3 3 3" xfId="20674"/>
    <cellStyle name="20% - Accent2 2 6 3 3 3 2" xfId="41010"/>
    <cellStyle name="20% - Accent2 2 6 3 3 4" xfId="37069"/>
    <cellStyle name="20% - Accent2 2 6 3 3 5" xfId="29154"/>
    <cellStyle name="20% - Accent2 2 6 3 4" xfId="7765"/>
    <cellStyle name="20% - Accent2 2 6 3 4 2" xfId="23660"/>
    <cellStyle name="20% - Accent2 2 6 3 4 2 2" xfId="43440"/>
    <cellStyle name="20% - Accent2 2 6 3 4 2 3" xfId="31584"/>
    <cellStyle name="20% - Accent2 2 6 3 4 3" xfId="19128"/>
    <cellStyle name="20% - Accent2 2 6 3 4 3 2" xfId="39464"/>
    <cellStyle name="20% - Accent2 2 6 3 4 4" xfId="35523"/>
    <cellStyle name="20% - Accent2 2 6 3 4 5" xfId="27608"/>
    <cellStyle name="20% - Accent2 2 6 3 5" xfId="22887"/>
    <cellStyle name="20% - Accent2 2 6 3 5 2" xfId="42667"/>
    <cellStyle name="20% - Accent2 2 6 3 5 3" xfId="30811"/>
    <cellStyle name="20% - Accent2 2 6 3 6" xfId="18357"/>
    <cellStyle name="20% - Accent2 2 6 3 6 2" xfId="38693"/>
    <cellStyle name="20% - Accent2 2 6 3 7" xfId="34750"/>
    <cellStyle name="20% - Accent2 2 6 3 8" xfId="26837"/>
    <cellStyle name="20% - Accent2 2 6 4" xfId="295"/>
    <cellStyle name="20% - Accent2 2 6 4 2" xfId="11136"/>
    <cellStyle name="20% - Accent2 2 6 4 2 2" xfId="17522"/>
    <cellStyle name="20% - Accent2 2 6 4 2 2 2" xfId="25999"/>
    <cellStyle name="20% - Accent2 2 6 4 2 2 2 2" xfId="45779"/>
    <cellStyle name="20% - Accent2 2 6 4 2 2 2 3" xfId="33923"/>
    <cellStyle name="20% - Accent2 2 6 4 2 2 3" xfId="21467"/>
    <cellStyle name="20% - Accent2 2 6 4 2 2 3 2" xfId="41803"/>
    <cellStyle name="20% - Accent2 2 6 4 2 2 4" xfId="37862"/>
    <cellStyle name="20% - Accent2 2 6 4 2 2 5" xfId="29947"/>
    <cellStyle name="20% - Accent2 2 6 4 2 3" xfId="24433"/>
    <cellStyle name="20% - Accent2 2 6 4 2 3 2" xfId="44213"/>
    <cellStyle name="20% - Accent2 2 6 4 2 3 3" xfId="32357"/>
    <cellStyle name="20% - Accent2 2 6 4 2 4" xfId="19901"/>
    <cellStyle name="20% - Accent2 2 6 4 2 4 2" xfId="40237"/>
    <cellStyle name="20% - Accent2 2 6 4 2 5" xfId="36296"/>
    <cellStyle name="20% - Accent2 2 6 4 2 6" xfId="28381"/>
    <cellStyle name="20% - Accent2 2 6 4 3" xfId="14489"/>
    <cellStyle name="20% - Accent2 2 6 4 3 2" xfId="25207"/>
    <cellStyle name="20% - Accent2 2 6 4 3 2 2" xfId="44987"/>
    <cellStyle name="20% - Accent2 2 6 4 3 2 3" xfId="33131"/>
    <cellStyle name="20% - Accent2 2 6 4 3 3" xfId="20675"/>
    <cellStyle name="20% - Accent2 2 6 4 3 3 2" xfId="41011"/>
    <cellStyle name="20% - Accent2 2 6 4 3 4" xfId="37070"/>
    <cellStyle name="20% - Accent2 2 6 4 3 5" xfId="29155"/>
    <cellStyle name="20% - Accent2 2 6 4 4" xfId="7766"/>
    <cellStyle name="20% - Accent2 2 6 4 4 2" xfId="23661"/>
    <cellStyle name="20% - Accent2 2 6 4 4 2 2" xfId="43441"/>
    <cellStyle name="20% - Accent2 2 6 4 4 2 3" xfId="31585"/>
    <cellStyle name="20% - Accent2 2 6 4 4 3" xfId="19129"/>
    <cellStyle name="20% - Accent2 2 6 4 4 3 2" xfId="39465"/>
    <cellStyle name="20% - Accent2 2 6 4 4 4" xfId="35524"/>
    <cellStyle name="20% - Accent2 2 6 4 4 5" xfId="27609"/>
    <cellStyle name="20% - Accent2 2 6 4 5" xfId="22888"/>
    <cellStyle name="20% - Accent2 2 6 4 5 2" xfId="42668"/>
    <cellStyle name="20% - Accent2 2 6 4 5 3" xfId="30812"/>
    <cellStyle name="20% - Accent2 2 6 4 6" xfId="18358"/>
    <cellStyle name="20% - Accent2 2 6 4 6 2" xfId="38694"/>
    <cellStyle name="20% - Accent2 2 6 4 7" xfId="34751"/>
    <cellStyle name="20% - Accent2 2 6 4 8" xfId="26838"/>
    <cellStyle name="20% - Accent2 2 6 5" xfId="296"/>
    <cellStyle name="20% - Accent2 2 6 5 2" xfId="11137"/>
    <cellStyle name="20% - Accent2 2 6 5 2 2" xfId="17523"/>
    <cellStyle name="20% - Accent2 2 6 5 2 2 2" xfId="26000"/>
    <cellStyle name="20% - Accent2 2 6 5 2 2 2 2" xfId="45780"/>
    <cellStyle name="20% - Accent2 2 6 5 2 2 2 3" xfId="33924"/>
    <cellStyle name="20% - Accent2 2 6 5 2 2 3" xfId="21468"/>
    <cellStyle name="20% - Accent2 2 6 5 2 2 3 2" xfId="41804"/>
    <cellStyle name="20% - Accent2 2 6 5 2 2 4" xfId="37863"/>
    <cellStyle name="20% - Accent2 2 6 5 2 2 5" xfId="29948"/>
    <cellStyle name="20% - Accent2 2 6 5 2 3" xfId="24434"/>
    <cellStyle name="20% - Accent2 2 6 5 2 3 2" xfId="44214"/>
    <cellStyle name="20% - Accent2 2 6 5 2 3 3" xfId="32358"/>
    <cellStyle name="20% - Accent2 2 6 5 2 4" xfId="19902"/>
    <cellStyle name="20% - Accent2 2 6 5 2 4 2" xfId="40238"/>
    <cellStyle name="20% - Accent2 2 6 5 2 5" xfId="36297"/>
    <cellStyle name="20% - Accent2 2 6 5 2 6" xfId="28382"/>
    <cellStyle name="20% - Accent2 2 6 5 3" xfId="14490"/>
    <cellStyle name="20% - Accent2 2 6 5 3 2" xfId="25208"/>
    <cellStyle name="20% - Accent2 2 6 5 3 2 2" xfId="44988"/>
    <cellStyle name="20% - Accent2 2 6 5 3 2 3" xfId="33132"/>
    <cellStyle name="20% - Accent2 2 6 5 3 3" xfId="20676"/>
    <cellStyle name="20% - Accent2 2 6 5 3 3 2" xfId="41012"/>
    <cellStyle name="20% - Accent2 2 6 5 3 4" xfId="37071"/>
    <cellStyle name="20% - Accent2 2 6 5 3 5" xfId="29156"/>
    <cellStyle name="20% - Accent2 2 6 5 4" xfId="7767"/>
    <cellStyle name="20% - Accent2 2 6 5 4 2" xfId="23662"/>
    <cellStyle name="20% - Accent2 2 6 5 4 2 2" xfId="43442"/>
    <cellStyle name="20% - Accent2 2 6 5 4 2 3" xfId="31586"/>
    <cellStyle name="20% - Accent2 2 6 5 4 3" xfId="19130"/>
    <cellStyle name="20% - Accent2 2 6 5 4 3 2" xfId="39466"/>
    <cellStyle name="20% - Accent2 2 6 5 4 4" xfId="35525"/>
    <cellStyle name="20% - Accent2 2 6 5 4 5" xfId="27610"/>
    <cellStyle name="20% - Accent2 2 6 5 5" xfId="22889"/>
    <cellStyle name="20% - Accent2 2 6 5 5 2" xfId="42669"/>
    <cellStyle name="20% - Accent2 2 6 5 5 3" xfId="30813"/>
    <cellStyle name="20% - Accent2 2 6 5 6" xfId="18359"/>
    <cellStyle name="20% - Accent2 2 6 5 6 2" xfId="38695"/>
    <cellStyle name="20% - Accent2 2 6 5 7" xfId="34752"/>
    <cellStyle name="20% - Accent2 2 6 5 8" xfId="26839"/>
    <cellStyle name="20% - Accent2 2 6 6" xfId="11133"/>
    <cellStyle name="20% - Accent2 2 6 6 2" xfId="17519"/>
    <cellStyle name="20% - Accent2 2 6 6 2 2" xfId="25996"/>
    <cellStyle name="20% - Accent2 2 6 6 2 2 2" xfId="45776"/>
    <cellStyle name="20% - Accent2 2 6 6 2 2 3" xfId="33920"/>
    <cellStyle name="20% - Accent2 2 6 6 2 3" xfId="21464"/>
    <cellStyle name="20% - Accent2 2 6 6 2 3 2" xfId="41800"/>
    <cellStyle name="20% - Accent2 2 6 6 2 4" xfId="37859"/>
    <cellStyle name="20% - Accent2 2 6 6 2 5" xfId="29944"/>
    <cellStyle name="20% - Accent2 2 6 6 3" xfId="24430"/>
    <cellStyle name="20% - Accent2 2 6 6 3 2" xfId="44210"/>
    <cellStyle name="20% - Accent2 2 6 6 3 3" xfId="32354"/>
    <cellStyle name="20% - Accent2 2 6 6 4" xfId="19898"/>
    <cellStyle name="20% - Accent2 2 6 6 4 2" xfId="40234"/>
    <cellStyle name="20% - Accent2 2 6 6 5" xfId="36293"/>
    <cellStyle name="20% - Accent2 2 6 6 6" xfId="28378"/>
    <cellStyle name="20% - Accent2 2 6 7" xfId="14486"/>
    <cellStyle name="20% - Accent2 2 6 7 2" xfId="25204"/>
    <cellStyle name="20% - Accent2 2 6 7 2 2" xfId="44984"/>
    <cellStyle name="20% - Accent2 2 6 7 2 3" xfId="33128"/>
    <cellStyle name="20% - Accent2 2 6 7 3" xfId="20672"/>
    <cellStyle name="20% - Accent2 2 6 7 3 2" xfId="41008"/>
    <cellStyle name="20% - Accent2 2 6 7 4" xfId="37067"/>
    <cellStyle name="20% - Accent2 2 6 7 5" xfId="29152"/>
    <cellStyle name="20% - Accent2 2 6 8" xfId="7763"/>
    <cellStyle name="20% - Accent2 2 6 8 2" xfId="23658"/>
    <cellStyle name="20% - Accent2 2 6 8 2 2" xfId="43438"/>
    <cellStyle name="20% - Accent2 2 6 8 2 3" xfId="31582"/>
    <cellStyle name="20% - Accent2 2 6 8 3" xfId="19126"/>
    <cellStyle name="20% - Accent2 2 6 8 3 2" xfId="39462"/>
    <cellStyle name="20% - Accent2 2 6 8 4" xfId="35521"/>
    <cellStyle name="20% - Accent2 2 6 8 5" xfId="27606"/>
    <cellStyle name="20% - Accent2 2 6 9" xfId="22885"/>
    <cellStyle name="20% - Accent2 2 6 9 2" xfId="42665"/>
    <cellStyle name="20% - Accent2 2 6 9 3" xfId="30809"/>
    <cellStyle name="20% - Accent2 2 7" xfId="297"/>
    <cellStyle name="20% - Accent2 2 7 2" xfId="11138"/>
    <cellStyle name="20% - Accent2 2 7 2 2" xfId="17524"/>
    <cellStyle name="20% - Accent2 2 7 2 2 2" xfId="26001"/>
    <cellStyle name="20% - Accent2 2 7 2 2 2 2" xfId="45781"/>
    <cellStyle name="20% - Accent2 2 7 2 2 2 3" xfId="33925"/>
    <cellStyle name="20% - Accent2 2 7 2 2 3" xfId="21469"/>
    <cellStyle name="20% - Accent2 2 7 2 2 3 2" xfId="41805"/>
    <cellStyle name="20% - Accent2 2 7 2 2 4" xfId="37864"/>
    <cellStyle name="20% - Accent2 2 7 2 2 5" xfId="29949"/>
    <cellStyle name="20% - Accent2 2 7 2 3" xfId="24435"/>
    <cellStyle name="20% - Accent2 2 7 2 3 2" xfId="44215"/>
    <cellStyle name="20% - Accent2 2 7 2 3 3" xfId="32359"/>
    <cellStyle name="20% - Accent2 2 7 2 4" xfId="19903"/>
    <cellStyle name="20% - Accent2 2 7 2 4 2" xfId="40239"/>
    <cellStyle name="20% - Accent2 2 7 2 5" xfId="36298"/>
    <cellStyle name="20% - Accent2 2 7 2 6" xfId="28383"/>
    <cellStyle name="20% - Accent2 2 7 3" xfId="14491"/>
    <cellStyle name="20% - Accent2 2 7 3 2" xfId="25209"/>
    <cellStyle name="20% - Accent2 2 7 3 2 2" xfId="44989"/>
    <cellStyle name="20% - Accent2 2 7 3 2 3" xfId="33133"/>
    <cellStyle name="20% - Accent2 2 7 3 3" xfId="20677"/>
    <cellStyle name="20% - Accent2 2 7 3 3 2" xfId="41013"/>
    <cellStyle name="20% - Accent2 2 7 3 4" xfId="37072"/>
    <cellStyle name="20% - Accent2 2 7 3 5" xfId="29157"/>
    <cellStyle name="20% - Accent2 2 7 4" xfId="7768"/>
    <cellStyle name="20% - Accent2 2 7 4 2" xfId="23663"/>
    <cellStyle name="20% - Accent2 2 7 4 2 2" xfId="43443"/>
    <cellStyle name="20% - Accent2 2 7 4 2 3" xfId="31587"/>
    <cellStyle name="20% - Accent2 2 7 4 3" xfId="19131"/>
    <cellStyle name="20% - Accent2 2 7 4 3 2" xfId="39467"/>
    <cellStyle name="20% - Accent2 2 7 4 4" xfId="35526"/>
    <cellStyle name="20% - Accent2 2 7 4 5" xfId="27611"/>
    <cellStyle name="20% - Accent2 2 7 5" xfId="22890"/>
    <cellStyle name="20% - Accent2 2 7 5 2" xfId="42670"/>
    <cellStyle name="20% - Accent2 2 7 5 3" xfId="30814"/>
    <cellStyle name="20% - Accent2 2 7 6" xfId="18360"/>
    <cellStyle name="20% - Accent2 2 7 6 2" xfId="38696"/>
    <cellStyle name="20% - Accent2 2 7 7" xfId="34753"/>
    <cellStyle name="20% - Accent2 2 7 8" xfId="26840"/>
    <cellStyle name="20% - Accent2 2 8" xfId="298"/>
    <cellStyle name="20% - Accent2 2 8 2" xfId="11139"/>
    <cellStyle name="20% - Accent2 2 8 2 2" xfId="17525"/>
    <cellStyle name="20% - Accent2 2 8 2 2 2" xfId="26002"/>
    <cellStyle name="20% - Accent2 2 8 2 2 2 2" xfId="45782"/>
    <cellStyle name="20% - Accent2 2 8 2 2 2 3" xfId="33926"/>
    <cellStyle name="20% - Accent2 2 8 2 2 3" xfId="21470"/>
    <cellStyle name="20% - Accent2 2 8 2 2 3 2" xfId="41806"/>
    <cellStyle name="20% - Accent2 2 8 2 2 4" xfId="37865"/>
    <cellStyle name="20% - Accent2 2 8 2 2 5" xfId="29950"/>
    <cellStyle name="20% - Accent2 2 8 2 3" xfId="24436"/>
    <cellStyle name="20% - Accent2 2 8 2 3 2" xfId="44216"/>
    <cellStyle name="20% - Accent2 2 8 2 3 3" xfId="32360"/>
    <cellStyle name="20% - Accent2 2 8 2 4" xfId="19904"/>
    <cellStyle name="20% - Accent2 2 8 2 4 2" xfId="40240"/>
    <cellStyle name="20% - Accent2 2 8 2 5" xfId="36299"/>
    <cellStyle name="20% - Accent2 2 8 2 6" xfId="28384"/>
    <cellStyle name="20% - Accent2 2 8 3" xfId="14492"/>
    <cellStyle name="20% - Accent2 2 8 3 2" xfId="25210"/>
    <cellStyle name="20% - Accent2 2 8 3 2 2" xfId="44990"/>
    <cellStyle name="20% - Accent2 2 8 3 2 3" xfId="33134"/>
    <cellStyle name="20% - Accent2 2 8 3 3" xfId="20678"/>
    <cellStyle name="20% - Accent2 2 8 3 3 2" xfId="41014"/>
    <cellStyle name="20% - Accent2 2 8 3 4" xfId="37073"/>
    <cellStyle name="20% - Accent2 2 8 3 5" xfId="29158"/>
    <cellStyle name="20% - Accent2 2 8 4" xfId="7769"/>
    <cellStyle name="20% - Accent2 2 8 4 2" xfId="23664"/>
    <cellStyle name="20% - Accent2 2 8 4 2 2" xfId="43444"/>
    <cellStyle name="20% - Accent2 2 8 4 2 3" xfId="31588"/>
    <cellStyle name="20% - Accent2 2 8 4 3" xfId="19132"/>
    <cellStyle name="20% - Accent2 2 8 4 3 2" xfId="39468"/>
    <cellStyle name="20% - Accent2 2 8 4 4" xfId="35527"/>
    <cellStyle name="20% - Accent2 2 8 4 5" xfId="27612"/>
    <cellStyle name="20% - Accent2 2 8 5" xfId="22891"/>
    <cellStyle name="20% - Accent2 2 8 5 2" xfId="42671"/>
    <cellStyle name="20% - Accent2 2 8 5 3" xfId="30815"/>
    <cellStyle name="20% - Accent2 2 8 6" xfId="18361"/>
    <cellStyle name="20% - Accent2 2 8 6 2" xfId="38697"/>
    <cellStyle name="20% - Accent2 2 8 7" xfId="34754"/>
    <cellStyle name="20% - Accent2 2 8 8" xfId="26841"/>
    <cellStyle name="20% - Accent2 2 9" xfId="299"/>
    <cellStyle name="20% - Accent2 2 9 2" xfId="11140"/>
    <cellStyle name="20% - Accent2 2 9 2 2" xfId="17526"/>
    <cellStyle name="20% - Accent2 2 9 2 2 2" xfId="26003"/>
    <cellStyle name="20% - Accent2 2 9 2 2 2 2" xfId="45783"/>
    <cellStyle name="20% - Accent2 2 9 2 2 2 3" xfId="33927"/>
    <cellStyle name="20% - Accent2 2 9 2 2 3" xfId="21471"/>
    <cellStyle name="20% - Accent2 2 9 2 2 3 2" xfId="41807"/>
    <cellStyle name="20% - Accent2 2 9 2 2 4" xfId="37866"/>
    <cellStyle name="20% - Accent2 2 9 2 2 5" xfId="29951"/>
    <cellStyle name="20% - Accent2 2 9 2 3" xfId="24437"/>
    <cellStyle name="20% - Accent2 2 9 2 3 2" xfId="44217"/>
    <cellStyle name="20% - Accent2 2 9 2 3 3" xfId="32361"/>
    <cellStyle name="20% - Accent2 2 9 2 4" xfId="19905"/>
    <cellStyle name="20% - Accent2 2 9 2 4 2" xfId="40241"/>
    <cellStyle name="20% - Accent2 2 9 2 5" xfId="36300"/>
    <cellStyle name="20% - Accent2 2 9 2 6" xfId="28385"/>
    <cellStyle name="20% - Accent2 2 9 3" xfId="14493"/>
    <cellStyle name="20% - Accent2 2 9 3 2" xfId="25211"/>
    <cellStyle name="20% - Accent2 2 9 3 2 2" xfId="44991"/>
    <cellStyle name="20% - Accent2 2 9 3 2 3" xfId="33135"/>
    <cellStyle name="20% - Accent2 2 9 3 3" xfId="20679"/>
    <cellStyle name="20% - Accent2 2 9 3 3 2" xfId="41015"/>
    <cellStyle name="20% - Accent2 2 9 3 4" xfId="37074"/>
    <cellStyle name="20% - Accent2 2 9 3 5" xfId="29159"/>
    <cellStyle name="20% - Accent2 2 9 4" xfId="7770"/>
    <cellStyle name="20% - Accent2 2 9 4 2" xfId="23665"/>
    <cellStyle name="20% - Accent2 2 9 4 2 2" xfId="43445"/>
    <cellStyle name="20% - Accent2 2 9 4 2 3" xfId="31589"/>
    <cellStyle name="20% - Accent2 2 9 4 3" xfId="19133"/>
    <cellStyle name="20% - Accent2 2 9 4 3 2" xfId="39469"/>
    <cellStyle name="20% - Accent2 2 9 4 4" xfId="35528"/>
    <cellStyle name="20% - Accent2 2 9 4 5" xfId="27613"/>
    <cellStyle name="20% - Accent2 2 9 5" xfId="22892"/>
    <cellStyle name="20% - Accent2 2 9 5 2" xfId="42672"/>
    <cellStyle name="20% - Accent2 2 9 5 3" xfId="30816"/>
    <cellStyle name="20% - Accent2 2 9 6" xfId="18362"/>
    <cellStyle name="20% - Accent2 2 9 6 2" xfId="38698"/>
    <cellStyle name="20% - Accent2 2 9 7" xfId="34755"/>
    <cellStyle name="20% - Accent2 2 9 8" xfId="26842"/>
    <cellStyle name="20% - Accent2 20" xfId="300"/>
    <cellStyle name="20% - Accent2 21" xfId="301"/>
    <cellStyle name="20% - Accent2 22" xfId="302"/>
    <cellStyle name="20% - Accent2 23" xfId="303"/>
    <cellStyle name="20% - Accent2 24" xfId="304"/>
    <cellStyle name="20% - Accent2 25" xfId="305"/>
    <cellStyle name="20% - Accent2 26" xfId="306"/>
    <cellStyle name="20% - Accent2 3" xfId="307"/>
    <cellStyle name="20% - Accent2 3 10" xfId="308"/>
    <cellStyle name="20% - Accent2 3 11" xfId="18179"/>
    <cellStyle name="20% - Accent2 3 11 2" xfId="26655"/>
    <cellStyle name="20% - Accent2 3 11 2 2" xfId="46435"/>
    <cellStyle name="20% - Accent2 3 11 2 3" xfId="34579"/>
    <cellStyle name="20% - Accent2 3 11 3" xfId="22123"/>
    <cellStyle name="20% - Accent2 3 11 3 2" xfId="42459"/>
    <cellStyle name="20% - Accent2 3 11 4" xfId="38518"/>
    <cellStyle name="20% - Accent2 3 11 5" xfId="30603"/>
    <cellStyle name="20% - Accent2 3 2" xfId="309"/>
    <cellStyle name="20% - Accent2 3 2 2" xfId="11141"/>
    <cellStyle name="20% - Accent2 3 2 2 2" xfId="17527"/>
    <cellStyle name="20% - Accent2 3 2 2 2 2" xfId="26004"/>
    <cellStyle name="20% - Accent2 3 2 2 2 2 2" xfId="45784"/>
    <cellStyle name="20% - Accent2 3 2 2 2 2 3" xfId="33928"/>
    <cellStyle name="20% - Accent2 3 2 2 2 3" xfId="21472"/>
    <cellStyle name="20% - Accent2 3 2 2 2 3 2" xfId="41808"/>
    <cellStyle name="20% - Accent2 3 2 2 2 4" xfId="37867"/>
    <cellStyle name="20% - Accent2 3 2 2 2 5" xfId="29952"/>
    <cellStyle name="20% - Accent2 3 2 2 3" xfId="24438"/>
    <cellStyle name="20% - Accent2 3 2 2 3 2" xfId="44218"/>
    <cellStyle name="20% - Accent2 3 2 2 3 3" xfId="32362"/>
    <cellStyle name="20% - Accent2 3 2 2 4" xfId="19906"/>
    <cellStyle name="20% - Accent2 3 2 2 4 2" xfId="40242"/>
    <cellStyle name="20% - Accent2 3 2 2 5" xfId="36301"/>
    <cellStyle name="20% - Accent2 3 2 2 6" xfId="28386"/>
    <cellStyle name="20% - Accent2 3 2 3" xfId="14495"/>
    <cellStyle name="20% - Accent2 3 2 3 2" xfId="25212"/>
    <cellStyle name="20% - Accent2 3 2 3 2 2" xfId="44992"/>
    <cellStyle name="20% - Accent2 3 2 3 2 3" xfId="33136"/>
    <cellStyle name="20% - Accent2 3 2 3 3" xfId="20680"/>
    <cellStyle name="20% - Accent2 3 2 3 3 2" xfId="41016"/>
    <cellStyle name="20% - Accent2 3 2 3 4" xfId="37075"/>
    <cellStyle name="20% - Accent2 3 2 3 5" xfId="29160"/>
    <cellStyle name="20% - Accent2 3 2 4" xfId="7771"/>
    <cellStyle name="20% - Accent2 3 2 4 2" xfId="23666"/>
    <cellStyle name="20% - Accent2 3 2 4 2 2" xfId="43446"/>
    <cellStyle name="20% - Accent2 3 2 4 2 3" xfId="31590"/>
    <cellStyle name="20% - Accent2 3 2 4 3" xfId="19134"/>
    <cellStyle name="20% - Accent2 3 2 4 3 2" xfId="39470"/>
    <cellStyle name="20% - Accent2 3 2 4 4" xfId="35529"/>
    <cellStyle name="20% - Accent2 3 2 4 5" xfId="27614"/>
    <cellStyle name="20% - Accent2 3 2 5" xfId="22893"/>
    <cellStyle name="20% - Accent2 3 2 5 2" xfId="42673"/>
    <cellStyle name="20% - Accent2 3 2 5 3" xfId="30817"/>
    <cellStyle name="20% - Accent2 3 2 6" xfId="18363"/>
    <cellStyle name="20% - Accent2 3 2 6 2" xfId="38699"/>
    <cellStyle name="20% - Accent2 3 2 7" xfId="34756"/>
    <cellStyle name="20% - Accent2 3 2 8" xfId="26843"/>
    <cellStyle name="20% - Accent2 3 3" xfId="310"/>
    <cellStyle name="20% - Accent2 3 3 2" xfId="11142"/>
    <cellStyle name="20% - Accent2 3 3 2 2" xfId="17528"/>
    <cellStyle name="20% - Accent2 3 3 2 2 2" xfId="26005"/>
    <cellStyle name="20% - Accent2 3 3 2 2 2 2" xfId="45785"/>
    <cellStyle name="20% - Accent2 3 3 2 2 2 3" xfId="33929"/>
    <cellStyle name="20% - Accent2 3 3 2 2 3" xfId="21473"/>
    <cellStyle name="20% - Accent2 3 3 2 2 3 2" xfId="41809"/>
    <cellStyle name="20% - Accent2 3 3 2 2 4" xfId="37868"/>
    <cellStyle name="20% - Accent2 3 3 2 2 5" xfId="29953"/>
    <cellStyle name="20% - Accent2 3 3 2 3" xfId="24439"/>
    <cellStyle name="20% - Accent2 3 3 2 3 2" xfId="44219"/>
    <cellStyle name="20% - Accent2 3 3 2 3 3" xfId="32363"/>
    <cellStyle name="20% - Accent2 3 3 2 4" xfId="19907"/>
    <cellStyle name="20% - Accent2 3 3 2 4 2" xfId="40243"/>
    <cellStyle name="20% - Accent2 3 3 2 5" xfId="36302"/>
    <cellStyle name="20% - Accent2 3 3 2 6" xfId="28387"/>
    <cellStyle name="20% - Accent2 3 3 3" xfId="14496"/>
    <cellStyle name="20% - Accent2 3 3 3 2" xfId="25213"/>
    <cellStyle name="20% - Accent2 3 3 3 2 2" xfId="44993"/>
    <cellStyle name="20% - Accent2 3 3 3 2 3" xfId="33137"/>
    <cellStyle name="20% - Accent2 3 3 3 3" xfId="20681"/>
    <cellStyle name="20% - Accent2 3 3 3 3 2" xfId="41017"/>
    <cellStyle name="20% - Accent2 3 3 3 4" xfId="37076"/>
    <cellStyle name="20% - Accent2 3 3 3 5" xfId="29161"/>
    <cellStyle name="20% - Accent2 3 3 4" xfId="7772"/>
    <cellStyle name="20% - Accent2 3 3 4 2" xfId="23667"/>
    <cellStyle name="20% - Accent2 3 3 4 2 2" xfId="43447"/>
    <cellStyle name="20% - Accent2 3 3 4 2 3" xfId="31591"/>
    <cellStyle name="20% - Accent2 3 3 4 3" xfId="19135"/>
    <cellStyle name="20% - Accent2 3 3 4 3 2" xfId="39471"/>
    <cellStyle name="20% - Accent2 3 3 4 4" xfId="35530"/>
    <cellStyle name="20% - Accent2 3 3 4 5" xfId="27615"/>
    <cellStyle name="20% - Accent2 3 3 5" xfId="22894"/>
    <cellStyle name="20% - Accent2 3 3 5 2" xfId="42674"/>
    <cellStyle name="20% - Accent2 3 3 5 3" xfId="30818"/>
    <cellStyle name="20% - Accent2 3 3 6" xfId="18364"/>
    <cellStyle name="20% - Accent2 3 3 6 2" xfId="38700"/>
    <cellStyle name="20% - Accent2 3 3 7" xfId="34757"/>
    <cellStyle name="20% - Accent2 3 3 8" xfId="26844"/>
    <cellStyle name="20% - Accent2 3 4" xfId="311"/>
    <cellStyle name="20% - Accent2 3 4 2" xfId="11143"/>
    <cellStyle name="20% - Accent2 3 4 2 2" xfId="17529"/>
    <cellStyle name="20% - Accent2 3 4 2 2 2" xfId="26006"/>
    <cellStyle name="20% - Accent2 3 4 2 2 2 2" xfId="45786"/>
    <cellStyle name="20% - Accent2 3 4 2 2 2 3" xfId="33930"/>
    <cellStyle name="20% - Accent2 3 4 2 2 3" xfId="21474"/>
    <cellStyle name="20% - Accent2 3 4 2 2 3 2" xfId="41810"/>
    <cellStyle name="20% - Accent2 3 4 2 2 4" xfId="37869"/>
    <cellStyle name="20% - Accent2 3 4 2 2 5" xfId="29954"/>
    <cellStyle name="20% - Accent2 3 4 2 3" xfId="24440"/>
    <cellStyle name="20% - Accent2 3 4 2 3 2" xfId="44220"/>
    <cellStyle name="20% - Accent2 3 4 2 3 3" xfId="32364"/>
    <cellStyle name="20% - Accent2 3 4 2 4" xfId="19908"/>
    <cellStyle name="20% - Accent2 3 4 2 4 2" xfId="40244"/>
    <cellStyle name="20% - Accent2 3 4 2 5" xfId="36303"/>
    <cellStyle name="20% - Accent2 3 4 2 6" xfId="28388"/>
    <cellStyle name="20% - Accent2 3 4 3" xfId="14497"/>
    <cellStyle name="20% - Accent2 3 4 3 2" xfId="25214"/>
    <cellStyle name="20% - Accent2 3 4 3 2 2" xfId="44994"/>
    <cellStyle name="20% - Accent2 3 4 3 2 3" xfId="33138"/>
    <cellStyle name="20% - Accent2 3 4 3 3" xfId="20682"/>
    <cellStyle name="20% - Accent2 3 4 3 3 2" xfId="41018"/>
    <cellStyle name="20% - Accent2 3 4 3 4" xfId="37077"/>
    <cellStyle name="20% - Accent2 3 4 3 5" xfId="29162"/>
    <cellStyle name="20% - Accent2 3 4 4" xfId="7773"/>
    <cellStyle name="20% - Accent2 3 4 4 2" xfId="23668"/>
    <cellStyle name="20% - Accent2 3 4 4 2 2" xfId="43448"/>
    <cellStyle name="20% - Accent2 3 4 4 2 3" xfId="31592"/>
    <cellStyle name="20% - Accent2 3 4 4 3" xfId="19136"/>
    <cellStyle name="20% - Accent2 3 4 4 3 2" xfId="39472"/>
    <cellStyle name="20% - Accent2 3 4 4 4" xfId="35531"/>
    <cellStyle name="20% - Accent2 3 4 4 5" xfId="27616"/>
    <cellStyle name="20% - Accent2 3 4 5" xfId="22895"/>
    <cellStyle name="20% - Accent2 3 4 5 2" xfId="42675"/>
    <cellStyle name="20% - Accent2 3 4 5 3" xfId="30819"/>
    <cellStyle name="20% - Accent2 3 4 6" xfId="18365"/>
    <cellStyle name="20% - Accent2 3 4 6 2" xfId="38701"/>
    <cellStyle name="20% - Accent2 3 4 7" xfId="34758"/>
    <cellStyle name="20% - Accent2 3 4 8" xfId="26845"/>
    <cellStyle name="20% - Accent2 3 5" xfId="312"/>
    <cellStyle name="20% - Accent2 3 5 2" xfId="11144"/>
    <cellStyle name="20% - Accent2 3 5 2 2" xfId="17530"/>
    <cellStyle name="20% - Accent2 3 5 2 2 2" xfId="26007"/>
    <cellStyle name="20% - Accent2 3 5 2 2 2 2" xfId="45787"/>
    <cellStyle name="20% - Accent2 3 5 2 2 2 3" xfId="33931"/>
    <cellStyle name="20% - Accent2 3 5 2 2 3" xfId="21475"/>
    <cellStyle name="20% - Accent2 3 5 2 2 3 2" xfId="41811"/>
    <cellStyle name="20% - Accent2 3 5 2 2 4" xfId="37870"/>
    <cellStyle name="20% - Accent2 3 5 2 2 5" xfId="29955"/>
    <cellStyle name="20% - Accent2 3 5 2 3" xfId="24441"/>
    <cellStyle name="20% - Accent2 3 5 2 3 2" xfId="44221"/>
    <cellStyle name="20% - Accent2 3 5 2 3 3" xfId="32365"/>
    <cellStyle name="20% - Accent2 3 5 2 4" xfId="19909"/>
    <cellStyle name="20% - Accent2 3 5 2 4 2" xfId="40245"/>
    <cellStyle name="20% - Accent2 3 5 2 5" xfId="36304"/>
    <cellStyle name="20% - Accent2 3 5 2 6" xfId="28389"/>
    <cellStyle name="20% - Accent2 3 5 3" xfId="14498"/>
    <cellStyle name="20% - Accent2 3 5 3 2" xfId="25215"/>
    <cellStyle name="20% - Accent2 3 5 3 2 2" xfId="44995"/>
    <cellStyle name="20% - Accent2 3 5 3 2 3" xfId="33139"/>
    <cellStyle name="20% - Accent2 3 5 3 3" xfId="20683"/>
    <cellStyle name="20% - Accent2 3 5 3 3 2" xfId="41019"/>
    <cellStyle name="20% - Accent2 3 5 3 4" xfId="37078"/>
    <cellStyle name="20% - Accent2 3 5 3 5" xfId="29163"/>
    <cellStyle name="20% - Accent2 3 5 4" xfId="7774"/>
    <cellStyle name="20% - Accent2 3 5 4 2" xfId="23669"/>
    <cellStyle name="20% - Accent2 3 5 4 2 2" xfId="43449"/>
    <cellStyle name="20% - Accent2 3 5 4 2 3" xfId="31593"/>
    <cellStyle name="20% - Accent2 3 5 4 3" xfId="19137"/>
    <cellStyle name="20% - Accent2 3 5 4 3 2" xfId="39473"/>
    <cellStyle name="20% - Accent2 3 5 4 4" xfId="35532"/>
    <cellStyle name="20% - Accent2 3 5 4 5" xfId="27617"/>
    <cellStyle name="20% - Accent2 3 5 5" xfId="22896"/>
    <cellStyle name="20% - Accent2 3 5 5 2" xfId="42676"/>
    <cellStyle name="20% - Accent2 3 5 5 3" xfId="30820"/>
    <cellStyle name="20% - Accent2 3 5 6" xfId="18366"/>
    <cellStyle name="20% - Accent2 3 5 6 2" xfId="38702"/>
    <cellStyle name="20% - Accent2 3 5 7" xfId="34759"/>
    <cellStyle name="20% - Accent2 3 5 8" xfId="26846"/>
    <cellStyle name="20% - Accent2 3 6" xfId="313"/>
    <cellStyle name="20% - Accent2 3 7" xfId="314"/>
    <cellStyle name="20% - Accent2 3 8" xfId="315"/>
    <cellStyle name="20% - Accent2 3 9" xfId="316"/>
    <cellStyle name="20% - Accent2 4" xfId="317"/>
    <cellStyle name="20% - Accent2 4 2" xfId="318"/>
    <cellStyle name="20% - Accent2 4 3" xfId="319"/>
    <cellStyle name="20% - Accent2 4 4" xfId="320"/>
    <cellStyle name="20% - Accent2 4 5" xfId="321"/>
    <cellStyle name="20% - Accent2 4 6" xfId="322"/>
    <cellStyle name="20% - Accent2 5" xfId="323"/>
    <cellStyle name="20% - Accent2 5 2" xfId="324"/>
    <cellStyle name="20% - Accent2 5 3" xfId="325"/>
    <cellStyle name="20% - Accent2 5 4" xfId="326"/>
    <cellStyle name="20% - Accent2 5 5" xfId="327"/>
    <cellStyle name="20% - Accent2 5 6" xfId="328"/>
    <cellStyle name="20% - Accent2 6" xfId="329"/>
    <cellStyle name="20% - Accent2 6 2" xfId="330"/>
    <cellStyle name="20% - Accent2 6 3" xfId="331"/>
    <cellStyle name="20% - Accent2 6 4" xfId="332"/>
    <cellStyle name="20% - Accent2 6 5" xfId="333"/>
    <cellStyle name="20% - Accent2 6 6" xfId="334"/>
    <cellStyle name="20% - Accent2 7" xfId="335"/>
    <cellStyle name="20% - Accent2 7 10" xfId="22897"/>
    <cellStyle name="20% - Accent2 7 10 2" xfId="42677"/>
    <cellStyle name="20% - Accent2 7 10 3" xfId="30821"/>
    <cellStyle name="20% - Accent2 7 11" xfId="18367"/>
    <cellStyle name="20% - Accent2 7 11 2" xfId="38703"/>
    <cellStyle name="20% - Accent2 7 12" xfId="34760"/>
    <cellStyle name="20% - Accent2 7 13" xfId="26847"/>
    <cellStyle name="20% - Accent2 7 2" xfId="336"/>
    <cellStyle name="20% - Accent2 7 3" xfId="337"/>
    <cellStyle name="20% - Accent2 7 4" xfId="338"/>
    <cellStyle name="20% - Accent2 7 5" xfId="339"/>
    <cellStyle name="20% - Accent2 7 6" xfId="340"/>
    <cellStyle name="20% - Accent2 7 7" xfId="11145"/>
    <cellStyle name="20% - Accent2 7 7 2" xfId="17531"/>
    <cellStyle name="20% - Accent2 7 7 2 2" xfId="26008"/>
    <cellStyle name="20% - Accent2 7 7 2 2 2" xfId="45788"/>
    <cellStyle name="20% - Accent2 7 7 2 2 3" xfId="33932"/>
    <cellStyle name="20% - Accent2 7 7 2 3" xfId="21476"/>
    <cellStyle name="20% - Accent2 7 7 2 3 2" xfId="41812"/>
    <cellStyle name="20% - Accent2 7 7 2 4" xfId="37871"/>
    <cellStyle name="20% - Accent2 7 7 2 5" xfId="29956"/>
    <cellStyle name="20% - Accent2 7 7 3" xfId="24442"/>
    <cellStyle name="20% - Accent2 7 7 3 2" xfId="44222"/>
    <cellStyle name="20% - Accent2 7 7 3 3" xfId="32366"/>
    <cellStyle name="20% - Accent2 7 7 4" xfId="19910"/>
    <cellStyle name="20% - Accent2 7 7 4 2" xfId="40246"/>
    <cellStyle name="20% - Accent2 7 7 5" xfId="36305"/>
    <cellStyle name="20% - Accent2 7 7 6" xfId="28390"/>
    <cellStyle name="20% - Accent2 7 8" xfId="14499"/>
    <cellStyle name="20% - Accent2 7 8 2" xfId="25216"/>
    <cellStyle name="20% - Accent2 7 8 2 2" xfId="44996"/>
    <cellStyle name="20% - Accent2 7 8 2 3" xfId="33140"/>
    <cellStyle name="20% - Accent2 7 8 3" xfId="20684"/>
    <cellStyle name="20% - Accent2 7 8 3 2" xfId="41020"/>
    <cellStyle name="20% - Accent2 7 8 4" xfId="37079"/>
    <cellStyle name="20% - Accent2 7 8 5" xfId="29164"/>
    <cellStyle name="20% - Accent2 7 9" xfId="7775"/>
    <cellStyle name="20% - Accent2 7 9 2" xfId="23670"/>
    <cellStyle name="20% - Accent2 7 9 2 2" xfId="43450"/>
    <cellStyle name="20% - Accent2 7 9 2 3" xfId="31594"/>
    <cellStyle name="20% - Accent2 7 9 3" xfId="19138"/>
    <cellStyle name="20% - Accent2 7 9 3 2" xfId="39474"/>
    <cellStyle name="20% - Accent2 7 9 4" xfId="35533"/>
    <cellStyle name="20% - Accent2 7 9 5" xfId="27618"/>
    <cellStyle name="20% - Accent2 8" xfId="341"/>
    <cellStyle name="20% - Accent2 8 2" xfId="342"/>
    <cellStyle name="20% - Accent2 8 3" xfId="343"/>
    <cellStyle name="20% - Accent2 8 4" xfId="344"/>
    <cellStyle name="20% - Accent2 8 5" xfId="345"/>
    <cellStyle name="20% - Accent2 8 6" xfId="346"/>
    <cellStyle name="20% - Accent2 9" xfId="347"/>
    <cellStyle name="20% - Accent2 9 2" xfId="348"/>
    <cellStyle name="20% - Accent2 9 3" xfId="349"/>
    <cellStyle name="20% - Accent2 9 4" xfId="350"/>
    <cellStyle name="20% - Accent2 9 5" xfId="351"/>
    <cellStyle name="20% - Accent3 10" xfId="352"/>
    <cellStyle name="20% - Accent3 10 2" xfId="353"/>
    <cellStyle name="20% - Accent3 10 3" xfId="354"/>
    <cellStyle name="20% - Accent3 10 4" xfId="355"/>
    <cellStyle name="20% - Accent3 10 5" xfId="356"/>
    <cellStyle name="20% - Accent3 11" xfId="357"/>
    <cellStyle name="20% - Accent3 11 2" xfId="358"/>
    <cellStyle name="20% - Accent3 11 3" xfId="359"/>
    <cellStyle name="20% - Accent3 11 4" xfId="360"/>
    <cellStyle name="20% - Accent3 11 5" xfId="361"/>
    <cellStyle name="20% - Accent3 12" xfId="362"/>
    <cellStyle name="20% - Accent3 12 2" xfId="363"/>
    <cellStyle name="20% - Accent3 12 3" xfId="364"/>
    <cellStyle name="20% - Accent3 12 4" xfId="365"/>
    <cellStyle name="20% - Accent3 12 5" xfId="366"/>
    <cellStyle name="20% - Accent3 13" xfId="367"/>
    <cellStyle name="20% - Accent3 14" xfId="368"/>
    <cellStyle name="20% - Accent3 15" xfId="369"/>
    <cellStyle name="20% - Accent3 16" xfId="370"/>
    <cellStyle name="20% - Accent3 17" xfId="371"/>
    <cellStyle name="20% - Accent3 18" xfId="372"/>
    <cellStyle name="20% - Accent3 19" xfId="373"/>
    <cellStyle name="20% - Accent3 2" xfId="374"/>
    <cellStyle name="20% - Accent3 2 10" xfId="375"/>
    <cellStyle name="20% - Accent3 2 10 2" xfId="11146"/>
    <cellStyle name="20% - Accent3 2 10 2 2" xfId="17532"/>
    <cellStyle name="20% - Accent3 2 10 2 2 2" xfId="26009"/>
    <cellStyle name="20% - Accent3 2 10 2 2 2 2" xfId="45789"/>
    <cellStyle name="20% - Accent3 2 10 2 2 2 3" xfId="33933"/>
    <cellStyle name="20% - Accent3 2 10 2 2 3" xfId="21477"/>
    <cellStyle name="20% - Accent3 2 10 2 2 3 2" xfId="41813"/>
    <cellStyle name="20% - Accent3 2 10 2 2 4" xfId="37872"/>
    <cellStyle name="20% - Accent3 2 10 2 2 5" xfId="29957"/>
    <cellStyle name="20% - Accent3 2 10 2 3" xfId="24443"/>
    <cellStyle name="20% - Accent3 2 10 2 3 2" xfId="44223"/>
    <cellStyle name="20% - Accent3 2 10 2 3 3" xfId="32367"/>
    <cellStyle name="20% - Accent3 2 10 2 4" xfId="19911"/>
    <cellStyle name="20% - Accent3 2 10 2 4 2" xfId="40247"/>
    <cellStyle name="20% - Accent3 2 10 2 5" xfId="36306"/>
    <cellStyle name="20% - Accent3 2 10 2 6" xfId="28391"/>
    <cellStyle name="20% - Accent3 2 10 3" xfId="14521"/>
    <cellStyle name="20% - Accent3 2 10 3 2" xfId="25219"/>
    <cellStyle name="20% - Accent3 2 10 3 2 2" xfId="44999"/>
    <cellStyle name="20% - Accent3 2 10 3 2 3" xfId="33143"/>
    <cellStyle name="20% - Accent3 2 10 3 3" xfId="20687"/>
    <cellStyle name="20% - Accent3 2 10 3 3 2" xfId="41023"/>
    <cellStyle name="20% - Accent3 2 10 3 4" xfId="37082"/>
    <cellStyle name="20% - Accent3 2 10 3 5" xfId="29167"/>
    <cellStyle name="20% - Accent3 2 10 4" xfId="7776"/>
    <cellStyle name="20% - Accent3 2 10 4 2" xfId="23671"/>
    <cellStyle name="20% - Accent3 2 10 4 2 2" xfId="43451"/>
    <cellStyle name="20% - Accent3 2 10 4 2 3" xfId="31595"/>
    <cellStyle name="20% - Accent3 2 10 4 3" xfId="19139"/>
    <cellStyle name="20% - Accent3 2 10 4 3 2" xfId="39475"/>
    <cellStyle name="20% - Accent3 2 10 4 4" xfId="35534"/>
    <cellStyle name="20% - Accent3 2 10 4 5" xfId="27619"/>
    <cellStyle name="20% - Accent3 2 10 5" xfId="22898"/>
    <cellStyle name="20% - Accent3 2 10 5 2" xfId="42678"/>
    <cellStyle name="20% - Accent3 2 10 5 3" xfId="30822"/>
    <cellStyle name="20% - Accent3 2 10 6" xfId="18368"/>
    <cellStyle name="20% - Accent3 2 10 6 2" xfId="38704"/>
    <cellStyle name="20% - Accent3 2 10 7" xfId="34761"/>
    <cellStyle name="20% - Accent3 2 10 8" xfId="26848"/>
    <cellStyle name="20% - Accent3 2 11" xfId="376"/>
    <cellStyle name="20% - Accent3 2 11 2" xfId="377"/>
    <cellStyle name="20% - Accent3 2 11 2 2" xfId="11147"/>
    <cellStyle name="20% - Accent3 2 11 2 2 2" xfId="17533"/>
    <cellStyle name="20% - Accent3 2 11 2 2 2 2" xfId="26010"/>
    <cellStyle name="20% - Accent3 2 11 2 2 2 2 2" xfId="45790"/>
    <cellStyle name="20% - Accent3 2 11 2 2 2 2 3" xfId="33934"/>
    <cellStyle name="20% - Accent3 2 11 2 2 2 3" xfId="21478"/>
    <cellStyle name="20% - Accent3 2 11 2 2 2 3 2" xfId="41814"/>
    <cellStyle name="20% - Accent3 2 11 2 2 2 4" xfId="37873"/>
    <cellStyle name="20% - Accent3 2 11 2 2 2 5" xfId="29958"/>
    <cellStyle name="20% - Accent3 2 11 2 2 3" xfId="24444"/>
    <cellStyle name="20% - Accent3 2 11 2 2 3 2" xfId="44224"/>
    <cellStyle name="20% - Accent3 2 11 2 2 3 3" xfId="32368"/>
    <cellStyle name="20% - Accent3 2 11 2 2 4" xfId="19912"/>
    <cellStyle name="20% - Accent3 2 11 2 2 4 2" xfId="40248"/>
    <cellStyle name="20% - Accent3 2 11 2 2 5" xfId="36307"/>
    <cellStyle name="20% - Accent3 2 11 2 2 6" xfId="28392"/>
    <cellStyle name="20% - Accent3 2 11 2 3" xfId="14522"/>
    <cellStyle name="20% - Accent3 2 11 2 3 2" xfId="25220"/>
    <cellStyle name="20% - Accent3 2 11 2 3 2 2" xfId="45000"/>
    <cellStyle name="20% - Accent3 2 11 2 3 2 3" xfId="33144"/>
    <cellStyle name="20% - Accent3 2 11 2 3 3" xfId="20688"/>
    <cellStyle name="20% - Accent3 2 11 2 3 3 2" xfId="41024"/>
    <cellStyle name="20% - Accent3 2 11 2 3 4" xfId="37083"/>
    <cellStyle name="20% - Accent3 2 11 2 3 5" xfId="29168"/>
    <cellStyle name="20% - Accent3 2 11 2 4" xfId="7777"/>
    <cellStyle name="20% - Accent3 2 11 2 4 2" xfId="23672"/>
    <cellStyle name="20% - Accent3 2 11 2 4 2 2" xfId="43452"/>
    <cellStyle name="20% - Accent3 2 11 2 4 2 3" xfId="31596"/>
    <cellStyle name="20% - Accent3 2 11 2 4 3" xfId="19140"/>
    <cellStyle name="20% - Accent3 2 11 2 4 3 2" xfId="39476"/>
    <cellStyle name="20% - Accent3 2 11 2 4 4" xfId="35535"/>
    <cellStyle name="20% - Accent3 2 11 2 4 5" xfId="27620"/>
    <cellStyle name="20% - Accent3 2 11 2 5" xfId="22899"/>
    <cellStyle name="20% - Accent3 2 11 2 5 2" xfId="42679"/>
    <cellStyle name="20% - Accent3 2 11 2 5 3" xfId="30823"/>
    <cellStyle name="20% - Accent3 2 11 2 6" xfId="18369"/>
    <cellStyle name="20% - Accent3 2 11 2 6 2" xfId="38705"/>
    <cellStyle name="20% - Accent3 2 11 2 7" xfId="34762"/>
    <cellStyle name="20% - Accent3 2 11 2 8" xfId="26849"/>
    <cellStyle name="20% - Accent3 2 11 3" xfId="378"/>
    <cellStyle name="20% - Accent3 2 11 3 2" xfId="11148"/>
    <cellStyle name="20% - Accent3 2 11 3 2 2" xfId="17534"/>
    <cellStyle name="20% - Accent3 2 11 3 2 2 2" xfId="26011"/>
    <cellStyle name="20% - Accent3 2 11 3 2 2 2 2" xfId="45791"/>
    <cellStyle name="20% - Accent3 2 11 3 2 2 2 3" xfId="33935"/>
    <cellStyle name="20% - Accent3 2 11 3 2 2 3" xfId="21479"/>
    <cellStyle name="20% - Accent3 2 11 3 2 2 3 2" xfId="41815"/>
    <cellStyle name="20% - Accent3 2 11 3 2 2 4" xfId="37874"/>
    <cellStyle name="20% - Accent3 2 11 3 2 2 5" xfId="29959"/>
    <cellStyle name="20% - Accent3 2 11 3 2 3" xfId="24445"/>
    <cellStyle name="20% - Accent3 2 11 3 2 3 2" xfId="44225"/>
    <cellStyle name="20% - Accent3 2 11 3 2 3 3" xfId="32369"/>
    <cellStyle name="20% - Accent3 2 11 3 2 4" xfId="19913"/>
    <cellStyle name="20% - Accent3 2 11 3 2 4 2" xfId="40249"/>
    <cellStyle name="20% - Accent3 2 11 3 2 5" xfId="36308"/>
    <cellStyle name="20% - Accent3 2 11 3 2 6" xfId="28393"/>
    <cellStyle name="20% - Accent3 2 11 3 3" xfId="14523"/>
    <cellStyle name="20% - Accent3 2 11 3 3 2" xfId="25221"/>
    <cellStyle name="20% - Accent3 2 11 3 3 2 2" xfId="45001"/>
    <cellStyle name="20% - Accent3 2 11 3 3 2 3" xfId="33145"/>
    <cellStyle name="20% - Accent3 2 11 3 3 3" xfId="20689"/>
    <cellStyle name="20% - Accent3 2 11 3 3 3 2" xfId="41025"/>
    <cellStyle name="20% - Accent3 2 11 3 3 4" xfId="37084"/>
    <cellStyle name="20% - Accent3 2 11 3 3 5" xfId="29169"/>
    <cellStyle name="20% - Accent3 2 11 3 4" xfId="7778"/>
    <cellStyle name="20% - Accent3 2 11 3 4 2" xfId="23673"/>
    <cellStyle name="20% - Accent3 2 11 3 4 2 2" xfId="43453"/>
    <cellStyle name="20% - Accent3 2 11 3 4 2 3" xfId="31597"/>
    <cellStyle name="20% - Accent3 2 11 3 4 3" xfId="19141"/>
    <cellStyle name="20% - Accent3 2 11 3 4 3 2" xfId="39477"/>
    <cellStyle name="20% - Accent3 2 11 3 4 4" xfId="35536"/>
    <cellStyle name="20% - Accent3 2 11 3 4 5" xfId="27621"/>
    <cellStyle name="20% - Accent3 2 11 3 5" xfId="22900"/>
    <cellStyle name="20% - Accent3 2 11 3 5 2" xfId="42680"/>
    <cellStyle name="20% - Accent3 2 11 3 5 3" xfId="30824"/>
    <cellStyle name="20% - Accent3 2 11 3 6" xfId="18370"/>
    <cellStyle name="20% - Accent3 2 11 3 6 2" xfId="38706"/>
    <cellStyle name="20% - Accent3 2 11 3 7" xfId="34763"/>
    <cellStyle name="20% - Accent3 2 11 3 8" xfId="26850"/>
    <cellStyle name="20% - Accent3 2 11 4" xfId="379"/>
    <cellStyle name="20% - Accent3 2 11 4 2" xfId="11149"/>
    <cellStyle name="20% - Accent3 2 11 4 2 2" xfId="17535"/>
    <cellStyle name="20% - Accent3 2 11 4 2 2 2" xfId="26012"/>
    <cellStyle name="20% - Accent3 2 11 4 2 2 2 2" xfId="45792"/>
    <cellStyle name="20% - Accent3 2 11 4 2 2 2 3" xfId="33936"/>
    <cellStyle name="20% - Accent3 2 11 4 2 2 3" xfId="21480"/>
    <cellStyle name="20% - Accent3 2 11 4 2 2 3 2" xfId="41816"/>
    <cellStyle name="20% - Accent3 2 11 4 2 2 4" xfId="37875"/>
    <cellStyle name="20% - Accent3 2 11 4 2 2 5" xfId="29960"/>
    <cellStyle name="20% - Accent3 2 11 4 2 3" xfId="24446"/>
    <cellStyle name="20% - Accent3 2 11 4 2 3 2" xfId="44226"/>
    <cellStyle name="20% - Accent3 2 11 4 2 3 3" xfId="32370"/>
    <cellStyle name="20% - Accent3 2 11 4 2 4" xfId="19914"/>
    <cellStyle name="20% - Accent3 2 11 4 2 4 2" xfId="40250"/>
    <cellStyle name="20% - Accent3 2 11 4 2 5" xfId="36309"/>
    <cellStyle name="20% - Accent3 2 11 4 2 6" xfId="28394"/>
    <cellStyle name="20% - Accent3 2 11 4 3" xfId="14524"/>
    <cellStyle name="20% - Accent3 2 11 4 3 2" xfId="25222"/>
    <cellStyle name="20% - Accent3 2 11 4 3 2 2" xfId="45002"/>
    <cellStyle name="20% - Accent3 2 11 4 3 2 3" xfId="33146"/>
    <cellStyle name="20% - Accent3 2 11 4 3 3" xfId="20690"/>
    <cellStyle name="20% - Accent3 2 11 4 3 3 2" xfId="41026"/>
    <cellStyle name="20% - Accent3 2 11 4 3 4" xfId="37085"/>
    <cellStyle name="20% - Accent3 2 11 4 3 5" xfId="29170"/>
    <cellStyle name="20% - Accent3 2 11 4 4" xfId="7779"/>
    <cellStyle name="20% - Accent3 2 11 4 4 2" xfId="23674"/>
    <cellStyle name="20% - Accent3 2 11 4 4 2 2" xfId="43454"/>
    <cellStyle name="20% - Accent3 2 11 4 4 2 3" xfId="31598"/>
    <cellStyle name="20% - Accent3 2 11 4 4 3" xfId="19142"/>
    <cellStyle name="20% - Accent3 2 11 4 4 3 2" xfId="39478"/>
    <cellStyle name="20% - Accent3 2 11 4 4 4" xfId="35537"/>
    <cellStyle name="20% - Accent3 2 11 4 4 5" xfId="27622"/>
    <cellStyle name="20% - Accent3 2 11 4 5" xfId="22901"/>
    <cellStyle name="20% - Accent3 2 11 4 5 2" xfId="42681"/>
    <cellStyle name="20% - Accent3 2 11 4 5 3" xfId="30825"/>
    <cellStyle name="20% - Accent3 2 11 4 6" xfId="18371"/>
    <cellStyle name="20% - Accent3 2 11 4 6 2" xfId="38707"/>
    <cellStyle name="20% - Accent3 2 11 4 7" xfId="34764"/>
    <cellStyle name="20% - Accent3 2 11 4 8" xfId="26851"/>
    <cellStyle name="20% - Accent3 2 11 5" xfId="380"/>
    <cellStyle name="20% - Accent3 2 11 5 2" xfId="11150"/>
    <cellStyle name="20% - Accent3 2 11 5 2 2" xfId="17536"/>
    <cellStyle name="20% - Accent3 2 11 5 2 2 2" xfId="26013"/>
    <cellStyle name="20% - Accent3 2 11 5 2 2 2 2" xfId="45793"/>
    <cellStyle name="20% - Accent3 2 11 5 2 2 2 3" xfId="33937"/>
    <cellStyle name="20% - Accent3 2 11 5 2 2 3" xfId="21481"/>
    <cellStyle name="20% - Accent3 2 11 5 2 2 3 2" xfId="41817"/>
    <cellStyle name="20% - Accent3 2 11 5 2 2 4" xfId="37876"/>
    <cellStyle name="20% - Accent3 2 11 5 2 2 5" xfId="29961"/>
    <cellStyle name="20% - Accent3 2 11 5 2 3" xfId="24447"/>
    <cellStyle name="20% - Accent3 2 11 5 2 3 2" xfId="44227"/>
    <cellStyle name="20% - Accent3 2 11 5 2 3 3" xfId="32371"/>
    <cellStyle name="20% - Accent3 2 11 5 2 4" xfId="19915"/>
    <cellStyle name="20% - Accent3 2 11 5 2 4 2" xfId="40251"/>
    <cellStyle name="20% - Accent3 2 11 5 2 5" xfId="36310"/>
    <cellStyle name="20% - Accent3 2 11 5 2 6" xfId="28395"/>
    <cellStyle name="20% - Accent3 2 11 5 3" xfId="14525"/>
    <cellStyle name="20% - Accent3 2 11 5 3 2" xfId="25223"/>
    <cellStyle name="20% - Accent3 2 11 5 3 2 2" xfId="45003"/>
    <cellStyle name="20% - Accent3 2 11 5 3 2 3" xfId="33147"/>
    <cellStyle name="20% - Accent3 2 11 5 3 3" xfId="20691"/>
    <cellStyle name="20% - Accent3 2 11 5 3 3 2" xfId="41027"/>
    <cellStyle name="20% - Accent3 2 11 5 3 4" xfId="37086"/>
    <cellStyle name="20% - Accent3 2 11 5 3 5" xfId="29171"/>
    <cellStyle name="20% - Accent3 2 11 5 4" xfId="7780"/>
    <cellStyle name="20% - Accent3 2 11 5 4 2" xfId="23675"/>
    <cellStyle name="20% - Accent3 2 11 5 4 2 2" xfId="43455"/>
    <cellStyle name="20% - Accent3 2 11 5 4 2 3" xfId="31599"/>
    <cellStyle name="20% - Accent3 2 11 5 4 3" xfId="19143"/>
    <cellStyle name="20% - Accent3 2 11 5 4 3 2" xfId="39479"/>
    <cellStyle name="20% - Accent3 2 11 5 4 4" xfId="35538"/>
    <cellStyle name="20% - Accent3 2 11 5 4 5" xfId="27623"/>
    <cellStyle name="20% - Accent3 2 11 5 5" xfId="22902"/>
    <cellStyle name="20% - Accent3 2 11 5 5 2" xfId="42682"/>
    <cellStyle name="20% - Accent3 2 11 5 5 3" xfId="30826"/>
    <cellStyle name="20% - Accent3 2 11 5 6" xfId="18372"/>
    <cellStyle name="20% - Accent3 2 11 5 6 2" xfId="38708"/>
    <cellStyle name="20% - Accent3 2 11 5 7" xfId="34765"/>
    <cellStyle name="20% - Accent3 2 11 5 8" xfId="26852"/>
    <cellStyle name="20% - Accent3 2 12" xfId="381"/>
    <cellStyle name="20% - Accent3 2 13" xfId="382"/>
    <cellStyle name="20% - Accent3 2 14" xfId="383"/>
    <cellStyle name="20% - Accent3 2 15" xfId="384"/>
    <cellStyle name="20% - Accent3 2 15 2" xfId="11151"/>
    <cellStyle name="20% - Accent3 2 15 2 2" xfId="17537"/>
    <cellStyle name="20% - Accent3 2 15 2 2 2" xfId="26014"/>
    <cellStyle name="20% - Accent3 2 15 2 2 2 2" xfId="45794"/>
    <cellStyle name="20% - Accent3 2 15 2 2 2 3" xfId="33938"/>
    <cellStyle name="20% - Accent3 2 15 2 2 3" xfId="21482"/>
    <cellStyle name="20% - Accent3 2 15 2 2 3 2" xfId="41818"/>
    <cellStyle name="20% - Accent3 2 15 2 2 4" xfId="37877"/>
    <cellStyle name="20% - Accent3 2 15 2 2 5" xfId="29962"/>
    <cellStyle name="20% - Accent3 2 15 2 3" xfId="24448"/>
    <cellStyle name="20% - Accent3 2 15 2 3 2" xfId="44228"/>
    <cellStyle name="20% - Accent3 2 15 2 3 3" xfId="32372"/>
    <cellStyle name="20% - Accent3 2 15 2 4" xfId="19916"/>
    <cellStyle name="20% - Accent3 2 15 2 4 2" xfId="40252"/>
    <cellStyle name="20% - Accent3 2 15 2 5" xfId="36311"/>
    <cellStyle name="20% - Accent3 2 15 2 6" xfId="28396"/>
    <cellStyle name="20% - Accent3 2 15 3" xfId="14526"/>
    <cellStyle name="20% - Accent3 2 15 3 2" xfId="25224"/>
    <cellStyle name="20% - Accent3 2 15 3 2 2" xfId="45004"/>
    <cellStyle name="20% - Accent3 2 15 3 2 3" xfId="33148"/>
    <cellStyle name="20% - Accent3 2 15 3 3" xfId="20692"/>
    <cellStyle name="20% - Accent3 2 15 3 3 2" xfId="41028"/>
    <cellStyle name="20% - Accent3 2 15 3 4" xfId="37087"/>
    <cellStyle name="20% - Accent3 2 15 3 5" xfId="29172"/>
    <cellStyle name="20% - Accent3 2 15 4" xfId="7781"/>
    <cellStyle name="20% - Accent3 2 15 4 2" xfId="23676"/>
    <cellStyle name="20% - Accent3 2 15 4 2 2" xfId="43456"/>
    <cellStyle name="20% - Accent3 2 15 4 2 3" xfId="31600"/>
    <cellStyle name="20% - Accent3 2 15 4 3" xfId="19144"/>
    <cellStyle name="20% - Accent3 2 15 4 3 2" xfId="39480"/>
    <cellStyle name="20% - Accent3 2 15 4 4" xfId="35539"/>
    <cellStyle name="20% - Accent3 2 15 4 5" xfId="27624"/>
    <cellStyle name="20% - Accent3 2 15 5" xfId="22903"/>
    <cellStyle name="20% - Accent3 2 15 5 2" xfId="42683"/>
    <cellStyle name="20% - Accent3 2 15 5 3" xfId="30827"/>
    <cellStyle name="20% - Accent3 2 15 6" xfId="18373"/>
    <cellStyle name="20% - Accent3 2 15 6 2" xfId="38709"/>
    <cellStyle name="20% - Accent3 2 15 7" xfId="34766"/>
    <cellStyle name="20% - Accent3 2 15 8" xfId="26853"/>
    <cellStyle name="20% - Accent3 2 16" xfId="385"/>
    <cellStyle name="20% - Accent3 2 2" xfId="386"/>
    <cellStyle name="20% - Accent3 2 2 10" xfId="11152"/>
    <cellStyle name="20% - Accent3 2 2 10 2" xfId="17538"/>
    <cellStyle name="20% - Accent3 2 2 10 2 2" xfId="26015"/>
    <cellStyle name="20% - Accent3 2 2 10 2 2 2" xfId="45795"/>
    <cellStyle name="20% - Accent3 2 2 10 2 2 3" xfId="33939"/>
    <cellStyle name="20% - Accent3 2 2 10 2 3" xfId="21483"/>
    <cellStyle name="20% - Accent3 2 2 10 2 3 2" xfId="41819"/>
    <cellStyle name="20% - Accent3 2 2 10 2 4" xfId="37878"/>
    <cellStyle name="20% - Accent3 2 2 10 2 5" xfId="29963"/>
    <cellStyle name="20% - Accent3 2 2 10 3" xfId="24449"/>
    <cellStyle name="20% - Accent3 2 2 10 3 2" xfId="44229"/>
    <cellStyle name="20% - Accent3 2 2 10 3 3" xfId="32373"/>
    <cellStyle name="20% - Accent3 2 2 10 4" xfId="19917"/>
    <cellStyle name="20% - Accent3 2 2 10 4 2" xfId="40253"/>
    <cellStyle name="20% - Accent3 2 2 10 5" xfId="36312"/>
    <cellStyle name="20% - Accent3 2 2 10 6" xfId="28397"/>
    <cellStyle name="20% - Accent3 2 2 11" xfId="14527"/>
    <cellStyle name="20% - Accent3 2 2 11 2" xfId="25225"/>
    <cellStyle name="20% - Accent3 2 2 11 2 2" xfId="45005"/>
    <cellStyle name="20% - Accent3 2 2 11 2 3" xfId="33149"/>
    <cellStyle name="20% - Accent3 2 2 11 3" xfId="20693"/>
    <cellStyle name="20% - Accent3 2 2 11 3 2" xfId="41029"/>
    <cellStyle name="20% - Accent3 2 2 11 4" xfId="37088"/>
    <cellStyle name="20% - Accent3 2 2 11 5" xfId="29173"/>
    <cellStyle name="20% - Accent3 2 2 12" xfId="7782"/>
    <cellStyle name="20% - Accent3 2 2 12 2" xfId="23677"/>
    <cellStyle name="20% - Accent3 2 2 12 2 2" xfId="43457"/>
    <cellStyle name="20% - Accent3 2 2 12 2 3" xfId="31601"/>
    <cellStyle name="20% - Accent3 2 2 12 3" xfId="19145"/>
    <cellStyle name="20% - Accent3 2 2 12 3 2" xfId="39481"/>
    <cellStyle name="20% - Accent3 2 2 12 4" xfId="35540"/>
    <cellStyle name="20% - Accent3 2 2 12 5" xfId="27625"/>
    <cellStyle name="20% - Accent3 2 2 13" xfId="18180"/>
    <cellStyle name="20% - Accent3 2 2 13 2" xfId="26656"/>
    <cellStyle name="20% - Accent3 2 2 13 2 2" xfId="46436"/>
    <cellStyle name="20% - Accent3 2 2 13 2 3" xfId="34580"/>
    <cellStyle name="20% - Accent3 2 2 13 3" xfId="22124"/>
    <cellStyle name="20% - Accent3 2 2 13 3 2" xfId="42460"/>
    <cellStyle name="20% - Accent3 2 2 13 4" xfId="38519"/>
    <cellStyle name="20% - Accent3 2 2 13 5" xfId="30604"/>
    <cellStyle name="20% - Accent3 2 2 14" xfId="22904"/>
    <cellStyle name="20% - Accent3 2 2 14 2" xfId="42684"/>
    <cellStyle name="20% - Accent3 2 2 14 3" xfId="30828"/>
    <cellStyle name="20% - Accent3 2 2 15" xfId="18374"/>
    <cellStyle name="20% - Accent3 2 2 15 2" xfId="38710"/>
    <cellStyle name="20% - Accent3 2 2 16" xfId="34767"/>
    <cellStyle name="20% - Accent3 2 2 17" xfId="26854"/>
    <cellStyle name="20% - Accent3 2 2 2" xfId="387"/>
    <cellStyle name="20% - Accent3 2 2 2 2" xfId="11153"/>
    <cellStyle name="20% - Accent3 2 2 2 2 2" xfId="17539"/>
    <cellStyle name="20% - Accent3 2 2 2 2 2 2" xfId="26016"/>
    <cellStyle name="20% - Accent3 2 2 2 2 2 2 2" xfId="45796"/>
    <cellStyle name="20% - Accent3 2 2 2 2 2 2 3" xfId="33940"/>
    <cellStyle name="20% - Accent3 2 2 2 2 2 3" xfId="21484"/>
    <cellStyle name="20% - Accent3 2 2 2 2 2 3 2" xfId="41820"/>
    <cellStyle name="20% - Accent3 2 2 2 2 2 4" xfId="37879"/>
    <cellStyle name="20% - Accent3 2 2 2 2 2 5" xfId="29964"/>
    <cellStyle name="20% - Accent3 2 2 2 2 3" xfId="24450"/>
    <cellStyle name="20% - Accent3 2 2 2 2 3 2" xfId="44230"/>
    <cellStyle name="20% - Accent3 2 2 2 2 3 3" xfId="32374"/>
    <cellStyle name="20% - Accent3 2 2 2 2 4" xfId="19918"/>
    <cellStyle name="20% - Accent3 2 2 2 2 4 2" xfId="40254"/>
    <cellStyle name="20% - Accent3 2 2 2 2 5" xfId="36313"/>
    <cellStyle name="20% - Accent3 2 2 2 2 6" xfId="28398"/>
    <cellStyle name="20% - Accent3 2 2 2 3" xfId="14528"/>
    <cellStyle name="20% - Accent3 2 2 2 3 2" xfId="25226"/>
    <cellStyle name="20% - Accent3 2 2 2 3 2 2" xfId="45006"/>
    <cellStyle name="20% - Accent3 2 2 2 3 2 3" xfId="33150"/>
    <cellStyle name="20% - Accent3 2 2 2 3 3" xfId="20694"/>
    <cellStyle name="20% - Accent3 2 2 2 3 3 2" xfId="41030"/>
    <cellStyle name="20% - Accent3 2 2 2 3 4" xfId="37089"/>
    <cellStyle name="20% - Accent3 2 2 2 3 5" xfId="29174"/>
    <cellStyle name="20% - Accent3 2 2 2 4" xfId="7783"/>
    <cellStyle name="20% - Accent3 2 2 2 4 2" xfId="23678"/>
    <cellStyle name="20% - Accent3 2 2 2 4 2 2" xfId="43458"/>
    <cellStyle name="20% - Accent3 2 2 2 4 2 3" xfId="31602"/>
    <cellStyle name="20% - Accent3 2 2 2 4 3" xfId="19146"/>
    <cellStyle name="20% - Accent3 2 2 2 4 3 2" xfId="39482"/>
    <cellStyle name="20% - Accent3 2 2 2 4 4" xfId="35541"/>
    <cellStyle name="20% - Accent3 2 2 2 4 5" xfId="27626"/>
    <cellStyle name="20% - Accent3 2 2 2 5" xfId="22905"/>
    <cellStyle name="20% - Accent3 2 2 2 5 2" xfId="42685"/>
    <cellStyle name="20% - Accent3 2 2 2 5 3" xfId="30829"/>
    <cellStyle name="20% - Accent3 2 2 2 6" xfId="18375"/>
    <cellStyle name="20% - Accent3 2 2 2 6 2" xfId="38711"/>
    <cellStyle name="20% - Accent3 2 2 2 7" xfId="34768"/>
    <cellStyle name="20% - Accent3 2 2 2 8" xfId="26855"/>
    <cellStyle name="20% - Accent3 2 2 3" xfId="388"/>
    <cellStyle name="20% - Accent3 2 2 3 2" xfId="11154"/>
    <cellStyle name="20% - Accent3 2 2 3 2 2" xfId="17540"/>
    <cellStyle name="20% - Accent3 2 2 3 2 2 2" xfId="26017"/>
    <cellStyle name="20% - Accent3 2 2 3 2 2 2 2" xfId="45797"/>
    <cellStyle name="20% - Accent3 2 2 3 2 2 2 3" xfId="33941"/>
    <cellStyle name="20% - Accent3 2 2 3 2 2 3" xfId="21485"/>
    <cellStyle name="20% - Accent3 2 2 3 2 2 3 2" xfId="41821"/>
    <cellStyle name="20% - Accent3 2 2 3 2 2 4" xfId="37880"/>
    <cellStyle name="20% - Accent3 2 2 3 2 2 5" xfId="29965"/>
    <cellStyle name="20% - Accent3 2 2 3 2 3" xfId="24451"/>
    <cellStyle name="20% - Accent3 2 2 3 2 3 2" xfId="44231"/>
    <cellStyle name="20% - Accent3 2 2 3 2 3 3" xfId="32375"/>
    <cellStyle name="20% - Accent3 2 2 3 2 4" xfId="19919"/>
    <cellStyle name="20% - Accent3 2 2 3 2 4 2" xfId="40255"/>
    <cellStyle name="20% - Accent3 2 2 3 2 5" xfId="36314"/>
    <cellStyle name="20% - Accent3 2 2 3 2 6" xfId="28399"/>
    <cellStyle name="20% - Accent3 2 2 3 3" xfId="14529"/>
    <cellStyle name="20% - Accent3 2 2 3 3 2" xfId="25227"/>
    <cellStyle name="20% - Accent3 2 2 3 3 2 2" xfId="45007"/>
    <cellStyle name="20% - Accent3 2 2 3 3 2 3" xfId="33151"/>
    <cellStyle name="20% - Accent3 2 2 3 3 3" xfId="20695"/>
    <cellStyle name="20% - Accent3 2 2 3 3 3 2" xfId="41031"/>
    <cellStyle name="20% - Accent3 2 2 3 3 4" xfId="37090"/>
    <cellStyle name="20% - Accent3 2 2 3 3 5" xfId="29175"/>
    <cellStyle name="20% - Accent3 2 2 3 4" xfId="7784"/>
    <cellStyle name="20% - Accent3 2 2 3 4 2" xfId="23679"/>
    <cellStyle name="20% - Accent3 2 2 3 4 2 2" xfId="43459"/>
    <cellStyle name="20% - Accent3 2 2 3 4 2 3" xfId="31603"/>
    <cellStyle name="20% - Accent3 2 2 3 4 3" xfId="19147"/>
    <cellStyle name="20% - Accent3 2 2 3 4 3 2" xfId="39483"/>
    <cellStyle name="20% - Accent3 2 2 3 4 4" xfId="35542"/>
    <cellStyle name="20% - Accent3 2 2 3 4 5" xfId="27627"/>
    <cellStyle name="20% - Accent3 2 2 3 5" xfId="22906"/>
    <cellStyle name="20% - Accent3 2 2 3 5 2" xfId="42686"/>
    <cellStyle name="20% - Accent3 2 2 3 5 3" xfId="30830"/>
    <cellStyle name="20% - Accent3 2 2 3 6" xfId="18376"/>
    <cellStyle name="20% - Accent3 2 2 3 6 2" xfId="38712"/>
    <cellStyle name="20% - Accent3 2 2 3 7" xfId="34769"/>
    <cellStyle name="20% - Accent3 2 2 3 8" xfId="26856"/>
    <cellStyle name="20% - Accent3 2 2 4" xfId="389"/>
    <cellStyle name="20% - Accent3 2 2 4 2" xfId="11155"/>
    <cellStyle name="20% - Accent3 2 2 4 2 2" xfId="17541"/>
    <cellStyle name="20% - Accent3 2 2 4 2 2 2" xfId="26018"/>
    <cellStyle name="20% - Accent3 2 2 4 2 2 2 2" xfId="45798"/>
    <cellStyle name="20% - Accent3 2 2 4 2 2 2 3" xfId="33942"/>
    <cellStyle name="20% - Accent3 2 2 4 2 2 3" xfId="21486"/>
    <cellStyle name="20% - Accent3 2 2 4 2 2 3 2" xfId="41822"/>
    <cellStyle name="20% - Accent3 2 2 4 2 2 4" xfId="37881"/>
    <cellStyle name="20% - Accent3 2 2 4 2 2 5" xfId="29966"/>
    <cellStyle name="20% - Accent3 2 2 4 2 3" xfId="24452"/>
    <cellStyle name="20% - Accent3 2 2 4 2 3 2" xfId="44232"/>
    <cellStyle name="20% - Accent3 2 2 4 2 3 3" xfId="32376"/>
    <cellStyle name="20% - Accent3 2 2 4 2 4" xfId="19920"/>
    <cellStyle name="20% - Accent3 2 2 4 2 4 2" xfId="40256"/>
    <cellStyle name="20% - Accent3 2 2 4 2 5" xfId="36315"/>
    <cellStyle name="20% - Accent3 2 2 4 2 6" xfId="28400"/>
    <cellStyle name="20% - Accent3 2 2 4 3" xfId="14530"/>
    <cellStyle name="20% - Accent3 2 2 4 3 2" xfId="25228"/>
    <cellStyle name="20% - Accent3 2 2 4 3 2 2" xfId="45008"/>
    <cellStyle name="20% - Accent3 2 2 4 3 2 3" xfId="33152"/>
    <cellStyle name="20% - Accent3 2 2 4 3 3" xfId="20696"/>
    <cellStyle name="20% - Accent3 2 2 4 3 3 2" xfId="41032"/>
    <cellStyle name="20% - Accent3 2 2 4 3 4" xfId="37091"/>
    <cellStyle name="20% - Accent3 2 2 4 3 5" xfId="29176"/>
    <cellStyle name="20% - Accent3 2 2 4 4" xfId="7785"/>
    <cellStyle name="20% - Accent3 2 2 4 4 2" xfId="23680"/>
    <cellStyle name="20% - Accent3 2 2 4 4 2 2" xfId="43460"/>
    <cellStyle name="20% - Accent3 2 2 4 4 2 3" xfId="31604"/>
    <cellStyle name="20% - Accent3 2 2 4 4 3" xfId="19148"/>
    <cellStyle name="20% - Accent3 2 2 4 4 3 2" xfId="39484"/>
    <cellStyle name="20% - Accent3 2 2 4 4 4" xfId="35543"/>
    <cellStyle name="20% - Accent3 2 2 4 4 5" xfId="27628"/>
    <cellStyle name="20% - Accent3 2 2 4 5" xfId="22907"/>
    <cellStyle name="20% - Accent3 2 2 4 5 2" xfId="42687"/>
    <cellStyle name="20% - Accent3 2 2 4 5 3" xfId="30831"/>
    <cellStyle name="20% - Accent3 2 2 4 6" xfId="18377"/>
    <cellStyle name="20% - Accent3 2 2 4 6 2" xfId="38713"/>
    <cellStyle name="20% - Accent3 2 2 4 7" xfId="34770"/>
    <cellStyle name="20% - Accent3 2 2 4 8" xfId="26857"/>
    <cellStyle name="20% - Accent3 2 2 5" xfId="390"/>
    <cellStyle name="20% - Accent3 2 2 5 2" xfId="11156"/>
    <cellStyle name="20% - Accent3 2 2 5 2 2" xfId="17542"/>
    <cellStyle name="20% - Accent3 2 2 5 2 2 2" xfId="26019"/>
    <cellStyle name="20% - Accent3 2 2 5 2 2 2 2" xfId="45799"/>
    <cellStyle name="20% - Accent3 2 2 5 2 2 2 3" xfId="33943"/>
    <cellStyle name="20% - Accent3 2 2 5 2 2 3" xfId="21487"/>
    <cellStyle name="20% - Accent3 2 2 5 2 2 3 2" xfId="41823"/>
    <cellStyle name="20% - Accent3 2 2 5 2 2 4" xfId="37882"/>
    <cellStyle name="20% - Accent3 2 2 5 2 2 5" xfId="29967"/>
    <cellStyle name="20% - Accent3 2 2 5 2 3" xfId="24453"/>
    <cellStyle name="20% - Accent3 2 2 5 2 3 2" xfId="44233"/>
    <cellStyle name="20% - Accent3 2 2 5 2 3 3" xfId="32377"/>
    <cellStyle name="20% - Accent3 2 2 5 2 4" xfId="19921"/>
    <cellStyle name="20% - Accent3 2 2 5 2 4 2" xfId="40257"/>
    <cellStyle name="20% - Accent3 2 2 5 2 5" xfId="36316"/>
    <cellStyle name="20% - Accent3 2 2 5 2 6" xfId="28401"/>
    <cellStyle name="20% - Accent3 2 2 5 3" xfId="14531"/>
    <cellStyle name="20% - Accent3 2 2 5 3 2" xfId="25229"/>
    <cellStyle name="20% - Accent3 2 2 5 3 2 2" xfId="45009"/>
    <cellStyle name="20% - Accent3 2 2 5 3 2 3" xfId="33153"/>
    <cellStyle name="20% - Accent3 2 2 5 3 3" xfId="20697"/>
    <cellStyle name="20% - Accent3 2 2 5 3 3 2" xfId="41033"/>
    <cellStyle name="20% - Accent3 2 2 5 3 4" xfId="37092"/>
    <cellStyle name="20% - Accent3 2 2 5 3 5" xfId="29177"/>
    <cellStyle name="20% - Accent3 2 2 5 4" xfId="7786"/>
    <cellStyle name="20% - Accent3 2 2 5 4 2" xfId="23681"/>
    <cellStyle name="20% - Accent3 2 2 5 4 2 2" xfId="43461"/>
    <cellStyle name="20% - Accent3 2 2 5 4 2 3" xfId="31605"/>
    <cellStyle name="20% - Accent3 2 2 5 4 3" xfId="19149"/>
    <cellStyle name="20% - Accent3 2 2 5 4 3 2" xfId="39485"/>
    <cellStyle name="20% - Accent3 2 2 5 4 4" xfId="35544"/>
    <cellStyle name="20% - Accent3 2 2 5 4 5" xfId="27629"/>
    <cellStyle name="20% - Accent3 2 2 5 5" xfId="22908"/>
    <cellStyle name="20% - Accent3 2 2 5 5 2" xfId="42688"/>
    <cellStyle name="20% - Accent3 2 2 5 5 3" xfId="30832"/>
    <cellStyle name="20% - Accent3 2 2 5 6" xfId="18378"/>
    <cellStyle name="20% - Accent3 2 2 5 6 2" xfId="38714"/>
    <cellStyle name="20% - Accent3 2 2 5 7" xfId="34771"/>
    <cellStyle name="20% - Accent3 2 2 5 8" xfId="26858"/>
    <cellStyle name="20% - Accent3 2 2 6" xfId="391"/>
    <cellStyle name="20% - Accent3 2 2 6 2" xfId="11157"/>
    <cellStyle name="20% - Accent3 2 2 6 2 2" xfId="17543"/>
    <cellStyle name="20% - Accent3 2 2 6 2 2 2" xfId="26020"/>
    <cellStyle name="20% - Accent3 2 2 6 2 2 2 2" xfId="45800"/>
    <cellStyle name="20% - Accent3 2 2 6 2 2 2 3" xfId="33944"/>
    <cellStyle name="20% - Accent3 2 2 6 2 2 3" xfId="21488"/>
    <cellStyle name="20% - Accent3 2 2 6 2 2 3 2" xfId="41824"/>
    <cellStyle name="20% - Accent3 2 2 6 2 2 4" xfId="37883"/>
    <cellStyle name="20% - Accent3 2 2 6 2 2 5" xfId="29968"/>
    <cellStyle name="20% - Accent3 2 2 6 2 3" xfId="24454"/>
    <cellStyle name="20% - Accent3 2 2 6 2 3 2" xfId="44234"/>
    <cellStyle name="20% - Accent3 2 2 6 2 3 3" xfId="32378"/>
    <cellStyle name="20% - Accent3 2 2 6 2 4" xfId="19922"/>
    <cellStyle name="20% - Accent3 2 2 6 2 4 2" xfId="40258"/>
    <cellStyle name="20% - Accent3 2 2 6 2 5" xfId="36317"/>
    <cellStyle name="20% - Accent3 2 2 6 2 6" xfId="28402"/>
    <cellStyle name="20% - Accent3 2 2 6 3" xfId="14532"/>
    <cellStyle name="20% - Accent3 2 2 6 3 2" xfId="25230"/>
    <cellStyle name="20% - Accent3 2 2 6 3 2 2" xfId="45010"/>
    <cellStyle name="20% - Accent3 2 2 6 3 2 3" xfId="33154"/>
    <cellStyle name="20% - Accent3 2 2 6 3 3" xfId="20698"/>
    <cellStyle name="20% - Accent3 2 2 6 3 3 2" xfId="41034"/>
    <cellStyle name="20% - Accent3 2 2 6 3 4" xfId="37093"/>
    <cellStyle name="20% - Accent3 2 2 6 3 5" xfId="29178"/>
    <cellStyle name="20% - Accent3 2 2 6 4" xfId="7787"/>
    <cellStyle name="20% - Accent3 2 2 6 4 2" xfId="23682"/>
    <cellStyle name="20% - Accent3 2 2 6 4 2 2" xfId="43462"/>
    <cellStyle name="20% - Accent3 2 2 6 4 2 3" xfId="31606"/>
    <cellStyle name="20% - Accent3 2 2 6 4 3" xfId="19150"/>
    <cellStyle name="20% - Accent3 2 2 6 4 3 2" xfId="39486"/>
    <cellStyle name="20% - Accent3 2 2 6 4 4" xfId="35545"/>
    <cellStyle name="20% - Accent3 2 2 6 4 5" xfId="27630"/>
    <cellStyle name="20% - Accent3 2 2 6 5" xfId="22909"/>
    <cellStyle name="20% - Accent3 2 2 6 5 2" xfId="42689"/>
    <cellStyle name="20% - Accent3 2 2 6 5 3" xfId="30833"/>
    <cellStyle name="20% - Accent3 2 2 6 6" xfId="18379"/>
    <cellStyle name="20% - Accent3 2 2 6 6 2" xfId="38715"/>
    <cellStyle name="20% - Accent3 2 2 6 7" xfId="34772"/>
    <cellStyle name="20% - Accent3 2 2 6 8" xfId="26859"/>
    <cellStyle name="20% - Accent3 2 2 7" xfId="392"/>
    <cellStyle name="20% - Accent3 2 2 7 2" xfId="11158"/>
    <cellStyle name="20% - Accent3 2 2 7 2 2" xfId="17544"/>
    <cellStyle name="20% - Accent3 2 2 7 2 2 2" xfId="26021"/>
    <cellStyle name="20% - Accent3 2 2 7 2 2 2 2" xfId="45801"/>
    <cellStyle name="20% - Accent3 2 2 7 2 2 2 3" xfId="33945"/>
    <cellStyle name="20% - Accent3 2 2 7 2 2 3" xfId="21489"/>
    <cellStyle name="20% - Accent3 2 2 7 2 2 3 2" xfId="41825"/>
    <cellStyle name="20% - Accent3 2 2 7 2 2 4" xfId="37884"/>
    <cellStyle name="20% - Accent3 2 2 7 2 2 5" xfId="29969"/>
    <cellStyle name="20% - Accent3 2 2 7 2 3" xfId="24455"/>
    <cellStyle name="20% - Accent3 2 2 7 2 3 2" xfId="44235"/>
    <cellStyle name="20% - Accent3 2 2 7 2 3 3" xfId="32379"/>
    <cellStyle name="20% - Accent3 2 2 7 2 4" xfId="19923"/>
    <cellStyle name="20% - Accent3 2 2 7 2 4 2" xfId="40259"/>
    <cellStyle name="20% - Accent3 2 2 7 2 5" xfId="36318"/>
    <cellStyle name="20% - Accent3 2 2 7 2 6" xfId="28403"/>
    <cellStyle name="20% - Accent3 2 2 7 3" xfId="14533"/>
    <cellStyle name="20% - Accent3 2 2 7 3 2" xfId="25231"/>
    <cellStyle name="20% - Accent3 2 2 7 3 2 2" xfId="45011"/>
    <cellStyle name="20% - Accent3 2 2 7 3 2 3" xfId="33155"/>
    <cellStyle name="20% - Accent3 2 2 7 3 3" xfId="20699"/>
    <cellStyle name="20% - Accent3 2 2 7 3 3 2" xfId="41035"/>
    <cellStyle name="20% - Accent3 2 2 7 3 4" xfId="37094"/>
    <cellStyle name="20% - Accent3 2 2 7 3 5" xfId="29179"/>
    <cellStyle name="20% - Accent3 2 2 7 4" xfId="7788"/>
    <cellStyle name="20% - Accent3 2 2 7 4 2" xfId="23683"/>
    <cellStyle name="20% - Accent3 2 2 7 4 2 2" xfId="43463"/>
    <cellStyle name="20% - Accent3 2 2 7 4 2 3" xfId="31607"/>
    <cellStyle name="20% - Accent3 2 2 7 4 3" xfId="19151"/>
    <cellStyle name="20% - Accent3 2 2 7 4 3 2" xfId="39487"/>
    <cellStyle name="20% - Accent3 2 2 7 4 4" xfId="35546"/>
    <cellStyle name="20% - Accent3 2 2 7 4 5" xfId="27631"/>
    <cellStyle name="20% - Accent3 2 2 7 5" xfId="22910"/>
    <cellStyle name="20% - Accent3 2 2 7 5 2" xfId="42690"/>
    <cellStyle name="20% - Accent3 2 2 7 5 3" xfId="30834"/>
    <cellStyle name="20% - Accent3 2 2 7 6" xfId="18380"/>
    <cellStyle name="20% - Accent3 2 2 7 6 2" xfId="38716"/>
    <cellStyle name="20% - Accent3 2 2 7 7" xfId="34773"/>
    <cellStyle name="20% - Accent3 2 2 7 8" xfId="26860"/>
    <cellStyle name="20% - Accent3 2 2 8" xfId="393"/>
    <cellStyle name="20% - Accent3 2 2 8 2" xfId="11159"/>
    <cellStyle name="20% - Accent3 2 2 8 2 2" xfId="17545"/>
    <cellStyle name="20% - Accent3 2 2 8 2 2 2" xfId="26022"/>
    <cellStyle name="20% - Accent3 2 2 8 2 2 2 2" xfId="45802"/>
    <cellStyle name="20% - Accent3 2 2 8 2 2 2 3" xfId="33946"/>
    <cellStyle name="20% - Accent3 2 2 8 2 2 3" xfId="21490"/>
    <cellStyle name="20% - Accent3 2 2 8 2 2 3 2" xfId="41826"/>
    <cellStyle name="20% - Accent3 2 2 8 2 2 4" xfId="37885"/>
    <cellStyle name="20% - Accent3 2 2 8 2 2 5" xfId="29970"/>
    <cellStyle name="20% - Accent3 2 2 8 2 3" xfId="24456"/>
    <cellStyle name="20% - Accent3 2 2 8 2 3 2" xfId="44236"/>
    <cellStyle name="20% - Accent3 2 2 8 2 3 3" xfId="32380"/>
    <cellStyle name="20% - Accent3 2 2 8 2 4" xfId="19924"/>
    <cellStyle name="20% - Accent3 2 2 8 2 4 2" xfId="40260"/>
    <cellStyle name="20% - Accent3 2 2 8 2 5" xfId="36319"/>
    <cellStyle name="20% - Accent3 2 2 8 2 6" xfId="28404"/>
    <cellStyle name="20% - Accent3 2 2 8 3" xfId="14534"/>
    <cellStyle name="20% - Accent3 2 2 8 3 2" xfId="25232"/>
    <cellStyle name="20% - Accent3 2 2 8 3 2 2" xfId="45012"/>
    <cellStyle name="20% - Accent3 2 2 8 3 2 3" xfId="33156"/>
    <cellStyle name="20% - Accent3 2 2 8 3 3" xfId="20700"/>
    <cellStyle name="20% - Accent3 2 2 8 3 3 2" xfId="41036"/>
    <cellStyle name="20% - Accent3 2 2 8 3 4" xfId="37095"/>
    <cellStyle name="20% - Accent3 2 2 8 3 5" xfId="29180"/>
    <cellStyle name="20% - Accent3 2 2 8 4" xfId="7789"/>
    <cellStyle name="20% - Accent3 2 2 8 4 2" xfId="23684"/>
    <cellStyle name="20% - Accent3 2 2 8 4 2 2" xfId="43464"/>
    <cellStyle name="20% - Accent3 2 2 8 4 2 3" xfId="31608"/>
    <cellStyle name="20% - Accent3 2 2 8 4 3" xfId="19152"/>
    <cellStyle name="20% - Accent3 2 2 8 4 3 2" xfId="39488"/>
    <cellStyle name="20% - Accent3 2 2 8 4 4" xfId="35547"/>
    <cellStyle name="20% - Accent3 2 2 8 4 5" xfId="27632"/>
    <cellStyle name="20% - Accent3 2 2 8 5" xfId="22911"/>
    <cellStyle name="20% - Accent3 2 2 8 5 2" xfId="42691"/>
    <cellStyle name="20% - Accent3 2 2 8 5 3" xfId="30835"/>
    <cellStyle name="20% - Accent3 2 2 8 6" xfId="18381"/>
    <cellStyle name="20% - Accent3 2 2 8 6 2" xfId="38717"/>
    <cellStyle name="20% - Accent3 2 2 8 7" xfId="34774"/>
    <cellStyle name="20% - Accent3 2 2 8 8" xfId="26861"/>
    <cellStyle name="20% - Accent3 2 2 9" xfId="394"/>
    <cellStyle name="20% - Accent3 2 2 9 2" xfId="11160"/>
    <cellStyle name="20% - Accent3 2 2 9 2 2" xfId="17546"/>
    <cellStyle name="20% - Accent3 2 2 9 2 2 2" xfId="26023"/>
    <cellStyle name="20% - Accent3 2 2 9 2 2 2 2" xfId="45803"/>
    <cellStyle name="20% - Accent3 2 2 9 2 2 2 3" xfId="33947"/>
    <cellStyle name="20% - Accent3 2 2 9 2 2 3" xfId="21491"/>
    <cellStyle name="20% - Accent3 2 2 9 2 2 3 2" xfId="41827"/>
    <cellStyle name="20% - Accent3 2 2 9 2 2 4" xfId="37886"/>
    <cellStyle name="20% - Accent3 2 2 9 2 2 5" xfId="29971"/>
    <cellStyle name="20% - Accent3 2 2 9 2 3" xfId="24457"/>
    <cellStyle name="20% - Accent3 2 2 9 2 3 2" xfId="44237"/>
    <cellStyle name="20% - Accent3 2 2 9 2 3 3" xfId="32381"/>
    <cellStyle name="20% - Accent3 2 2 9 2 4" xfId="19925"/>
    <cellStyle name="20% - Accent3 2 2 9 2 4 2" xfId="40261"/>
    <cellStyle name="20% - Accent3 2 2 9 2 5" xfId="36320"/>
    <cellStyle name="20% - Accent3 2 2 9 2 6" xfId="28405"/>
    <cellStyle name="20% - Accent3 2 2 9 3" xfId="14535"/>
    <cellStyle name="20% - Accent3 2 2 9 3 2" xfId="25233"/>
    <cellStyle name="20% - Accent3 2 2 9 3 2 2" xfId="45013"/>
    <cellStyle name="20% - Accent3 2 2 9 3 2 3" xfId="33157"/>
    <cellStyle name="20% - Accent3 2 2 9 3 3" xfId="20701"/>
    <cellStyle name="20% - Accent3 2 2 9 3 3 2" xfId="41037"/>
    <cellStyle name="20% - Accent3 2 2 9 3 4" xfId="37096"/>
    <cellStyle name="20% - Accent3 2 2 9 3 5" xfId="29181"/>
    <cellStyle name="20% - Accent3 2 2 9 4" xfId="7790"/>
    <cellStyle name="20% - Accent3 2 2 9 4 2" xfId="23685"/>
    <cellStyle name="20% - Accent3 2 2 9 4 2 2" xfId="43465"/>
    <cellStyle name="20% - Accent3 2 2 9 4 2 3" xfId="31609"/>
    <cellStyle name="20% - Accent3 2 2 9 4 3" xfId="19153"/>
    <cellStyle name="20% - Accent3 2 2 9 4 3 2" xfId="39489"/>
    <cellStyle name="20% - Accent3 2 2 9 4 4" xfId="35548"/>
    <cellStyle name="20% - Accent3 2 2 9 4 5" xfId="27633"/>
    <cellStyle name="20% - Accent3 2 2 9 5" xfId="22912"/>
    <cellStyle name="20% - Accent3 2 2 9 5 2" xfId="42692"/>
    <cellStyle name="20% - Accent3 2 2 9 5 3" xfId="30836"/>
    <cellStyle name="20% - Accent3 2 2 9 6" xfId="18382"/>
    <cellStyle name="20% - Accent3 2 2 9 6 2" xfId="38718"/>
    <cellStyle name="20% - Accent3 2 2 9 7" xfId="34775"/>
    <cellStyle name="20% - Accent3 2 2 9 8" xfId="26862"/>
    <cellStyle name="20% - Accent3 2 3" xfId="395"/>
    <cellStyle name="20% - Accent3 2 3 10" xfId="11161"/>
    <cellStyle name="20% - Accent3 2 3 10 2" xfId="17547"/>
    <cellStyle name="20% - Accent3 2 3 10 2 2" xfId="26024"/>
    <cellStyle name="20% - Accent3 2 3 10 2 2 2" xfId="45804"/>
    <cellStyle name="20% - Accent3 2 3 10 2 2 3" xfId="33948"/>
    <cellStyle name="20% - Accent3 2 3 10 2 3" xfId="21492"/>
    <cellStyle name="20% - Accent3 2 3 10 2 3 2" xfId="41828"/>
    <cellStyle name="20% - Accent3 2 3 10 2 4" xfId="37887"/>
    <cellStyle name="20% - Accent3 2 3 10 2 5" xfId="29972"/>
    <cellStyle name="20% - Accent3 2 3 10 3" xfId="24458"/>
    <cellStyle name="20% - Accent3 2 3 10 3 2" xfId="44238"/>
    <cellStyle name="20% - Accent3 2 3 10 3 3" xfId="32382"/>
    <cellStyle name="20% - Accent3 2 3 10 4" xfId="19926"/>
    <cellStyle name="20% - Accent3 2 3 10 4 2" xfId="40262"/>
    <cellStyle name="20% - Accent3 2 3 10 5" xfId="36321"/>
    <cellStyle name="20% - Accent3 2 3 10 6" xfId="28406"/>
    <cellStyle name="20% - Accent3 2 3 11" xfId="14536"/>
    <cellStyle name="20% - Accent3 2 3 11 2" xfId="25234"/>
    <cellStyle name="20% - Accent3 2 3 11 2 2" xfId="45014"/>
    <cellStyle name="20% - Accent3 2 3 11 2 3" xfId="33158"/>
    <cellStyle name="20% - Accent3 2 3 11 3" xfId="20702"/>
    <cellStyle name="20% - Accent3 2 3 11 3 2" xfId="41038"/>
    <cellStyle name="20% - Accent3 2 3 11 4" xfId="37097"/>
    <cellStyle name="20% - Accent3 2 3 11 5" xfId="29182"/>
    <cellStyle name="20% - Accent3 2 3 12" xfId="7791"/>
    <cellStyle name="20% - Accent3 2 3 12 2" xfId="23686"/>
    <cellStyle name="20% - Accent3 2 3 12 2 2" xfId="43466"/>
    <cellStyle name="20% - Accent3 2 3 12 2 3" xfId="31610"/>
    <cellStyle name="20% - Accent3 2 3 12 3" xfId="19154"/>
    <cellStyle name="20% - Accent3 2 3 12 3 2" xfId="39490"/>
    <cellStyle name="20% - Accent3 2 3 12 4" xfId="35549"/>
    <cellStyle name="20% - Accent3 2 3 12 5" xfId="27634"/>
    <cellStyle name="20% - Accent3 2 3 13" xfId="22913"/>
    <cellStyle name="20% - Accent3 2 3 13 2" xfId="42693"/>
    <cellStyle name="20% - Accent3 2 3 13 3" xfId="30837"/>
    <cellStyle name="20% - Accent3 2 3 14" xfId="18383"/>
    <cellStyle name="20% - Accent3 2 3 14 2" xfId="38719"/>
    <cellStyle name="20% - Accent3 2 3 15" xfId="34776"/>
    <cellStyle name="20% - Accent3 2 3 16" xfId="26863"/>
    <cellStyle name="20% - Accent3 2 3 2" xfId="396"/>
    <cellStyle name="20% - Accent3 2 3 2 2" xfId="11162"/>
    <cellStyle name="20% - Accent3 2 3 2 2 2" xfId="17548"/>
    <cellStyle name="20% - Accent3 2 3 2 2 2 2" xfId="26025"/>
    <cellStyle name="20% - Accent3 2 3 2 2 2 2 2" xfId="45805"/>
    <cellStyle name="20% - Accent3 2 3 2 2 2 2 3" xfId="33949"/>
    <cellStyle name="20% - Accent3 2 3 2 2 2 3" xfId="21493"/>
    <cellStyle name="20% - Accent3 2 3 2 2 2 3 2" xfId="41829"/>
    <cellStyle name="20% - Accent3 2 3 2 2 2 4" xfId="37888"/>
    <cellStyle name="20% - Accent3 2 3 2 2 2 5" xfId="29973"/>
    <cellStyle name="20% - Accent3 2 3 2 2 3" xfId="24459"/>
    <cellStyle name="20% - Accent3 2 3 2 2 3 2" xfId="44239"/>
    <cellStyle name="20% - Accent3 2 3 2 2 3 3" xfId="32383"/>
    <cellStyle name="20% - Accent3 2 3 2 2 4" xfId="19927"/>
    <cellStyle name="20% - Accent3 2 3 2 2 4 2" xfId="40263"/>
    <cellStyle name="20% - Accent3 2 3 2 2 5" xfId="36322"/>
    <cellStyle name="20% - Accent3 2 3 2 2 6" xfId="28407"/>
    <cellStyle name="20% - Accent3 2 3 2 3" xfId="14537"/>
    <cellStyle name="20% - Accent3 2 3 2 3 2" xfId="25235"/>
    <cellStyle name="20% - Accent3 2 3 2 3 2 2" xfId="45015"/>
    <cellStyle name="20% - Accent3 2 3 2 3 2 3" xfId="33159"/>
    <cellStyle name="20% - Accent3 2 3 2 3 3" xfId="20703"/>
    <cellStyle name="20% - Accent3 2 3 2 3 3 2" xfId="41039"/>
    <cellStyle name="20% - Accent3 2 3 2 3 4" xfId="37098"/>
    <cellStyle name="20% - Accent3 2 3 2 3 5" xfId="29183"/>
    <cellStyle name="20% - Accent3 2 3 2 4" xfId="7792"/>
    <cellStyle name="20% - Accent3 2 3 2 4 2" xfId="23687"/>
    <cellStyle name="20% - Accent3 2 3 2 4 2 2" xfId="43467"/>
    <cellStyle name="20% - Accent3 2 3 2 4 2 3" xfId="31611"/>
    <cellStyle name="20% - Accent3 2 3 2 4 3" xfId="19155"/>
    <cellStyle name="20% - Accent3 2 3 2 4 3 2" xfId="39491"/>
    <cellStyle name="20% - Accent3 2 3 2 4 4" xfId="35550"/>
    <cellStyle name="20% - Accent3 2 3 2 4 5" xfId="27635"/>
    <cellStyle name="20% - Accent3 2 3 2 5" xfId="22914"/>
    <cellStyle name="20% - Accent3 2 3 2 5 2" xfId="42694"/>
    <cellStyle name="20% - Accent3 2 3 2 5 3" xfId="30838"/>
    <cellStyle name="20% - Accent3 2 3 2 6" xfId="18384"/>
    <cellStyle name="20% - Accent3 2 3 2 6 2" xfId="38720"/>
    <cellStyle name="20% - Accent3 2 3 2 7" xfId="34777"/>
    <cellStyle name="20% - Accent3 2 3 2 8" xfId="26864"/>
    <cellStyle name="20% - Accent3 2 3 3" xfId="397"/>
    <cellStyle name="20% - Accent3 2 3 3 2" xfId="11163"/>
    <cellStyle name="20% - Accent3 2 3 3 2 2" xfId="17549"/>
    <cellStyle name="20% - Accent3 2 3 3 2 2 2" xfId="26026"/>
    <cellStyle name="20% - Accent3 2 3 3 2 2 2 2" xfId="45806"/>
    <cellStyle name="20% - Accent3 2 3 3 2 2 2 3" xfId="33950"/>
    <cellStyle name="20% - Accent3 2 3 3 2 2 3" xfId="21494"/>
    <cellStyle name="20% - Accent3 2 3 3 2 2 3 2" xfId="41830"/>
    <cellStyle name="20% - Accent3 2 3 3 2 2 4" xfId="37889"/>
    <cellStyle name="20% - Accent3 2 3 3 2 2 5" xfId="29974"/>
    <cellStyle name="20% - Accent3 2 3 3 2 3" xfId="24460"/>
    <cellStyle name="20% - Accent3 2 3 3 2 3 2" xfId="44240"/>
    <cellStyle name="20% - Accent3 2 3 3 2 3 3" xfId="32384"/>
    <cellStyle name="20% - Accent3 2 3 3 2 4" xfId="19928"/>
    <cellStyle name="20% - Accent3 2 3 3 2 4 2" xfId="40264"/>
    <cellStyle name="20% - Accent3 2 3 3 2 5" xfId="36323"/>
    <cellStyle name="20% - Accent3 2 3 3 2 6" xfId="28408"/>
    <cellStyle name="20% - Accent3 2 3 3 3" xfId="14538"/>
    <cellStyle name="20% - Accent3 2 3 3 3 2" xfId="25236"/>
    <cellStyle name="20% - Accent3 2 3 3 3 2 2" xfId="45016"/>
    <cellStyle name="20% - Accent3 2 3 3 3 2 3" xfId="33160"/>
    <cellStyle name="20% - Accent3 2 3 3 3 3" xfId="20704"/>
    <cellStyle name="20% - Accent3 2 3 3 3 3 2" xfId="41040"/>
    <cellStyle name="20% - Accent3 2 3 3 3 4" xfId="37099"/>
    <cellStyle name="20% - Accent3 2 3 3 3 5" xfId="29184"/>
    <cellStyle name="20% - Accent3 2 3 3 4" xfId="7793"/>
    <cellStyle name="20% - Accent3 2 3 3 4 2" xfId="23688"/>
    <cellStyle name="20% - Accent3 2 3 3 4 2 2" xfId="43468"/>
    <cellStyle name="20% - Accent3 2 3 3 4 2 3" xfId="31612"/>
    <cellStyle name="20% - Accent3 2 3 3 4 3" xfId="19156"/>
    <cellStyle name="20% - Accent3 2 3 3 4 3 2" xfId="39492"/>
    <cellStyle name="20% - Accent3 2 3 3 4 4" xfId="35551"/>
    <cellStyle name="20% - Accent3 2 3 3 4 5" xfId="27636"/>
    <cellStyle name="20% - Accent3 2 3 3 5" xfId="22915"/>
    <cellStyle name="20% - Accent3 2 3 3 5 2" xfId="42695"/>
    <cellStyle name="20% - Accent3 2 3 3 5 3" xfId="30839"/>
    <cellStyle name="20% - Accent3 2 3 3 6" xfId="18385"/>
    <cellStyle name="20% - Accent3 2 3 3 6 2" xfId="38721"/>
    <cellStyle name="20% - Accent3 2 3 3 7" xfId="34778"/>
    <cellStyle name="20% - Accent3 2 3 3 8" xfId="26865"/>
    <cellStyle name="20% - Accent3 2 3 4" xfId="398"/>
    <cellStyle name="20% - Accent3 2 3 4 2" xfId="11164"/>
    <cellStyle name="20% - Accent3 2 3 4 2 2" xfId="17550"/>
    <cellStyle name="20% - Accent3 2 3 4 2 2 2" xfId="26027"/>
    <cellStyle name="20% - Accent3 2 3 4 2 2 2 2" xfId="45807"/>
    <cellStyle name="20% - Accent3 2 3 4 2 2 2 3" xfId="33951"/>
    <cellStyle name="20% - Accent3 2 3 4 2 2 3" xfId="21495"/>
    <cellStyle name="20% - Accent3 2 3 4 2 2 3 2" xfId="41831"/>
    <cellStyle name="20% - Accent3 2 3 4 2 2 4" xfId="37890"/>
    <cellStyle name="20% - Accent3 2 3 4 2 2 5" xfId="29975"/>
    <cellStyle name="20% - Accent3 2 3 4 2 3" xfId="24461"/>
    <cellStyle name="20% - Accent3 2 3 4 2 3 2" xfId="44241"/>
    <cellStyle name="20% - Accent3 2 3 4 2 3 3" xfId="32385"/>
    <cellStyle name="20% - Accent3 2 3 4 2 4" xfId="19929"/>
    <cellStyle name="20% - Accent3 2 3 4 2 4 2" xfId="40265"/>
    <cellStyle name="20% - Accent3 2 3 4 2 5" xfId="36324"/>
    <cellStyle name="20% - Accent3 2 3 4 2 6" xfId="28409"/>
    <cellStyle name="20% - Accent3 2 3 4 3" xfId="14539"/>
    <cellStyle name="20% - Accent3 2 3 4 3 2" xfId="25237"/>
    <cellStyle name="20% - Accent3 2 3 4 3 2 2" xfId="45017"/>
    <cellStyle name="20% - Accent3 2 3 4 3 2 3" xfId="33161"/>
    <cellStyle name="20% - Accent3 2 3 4 3 3" xfId="20705"/>
    <cellStyle name="20% - Accent3 2 3 4 3 3 2" xfId="41041"/>
    <cellStyle name="20% - Accent3 2 3 4 3 4" xfId="37100"/>
    <cellStyle name="20% - Accent3 2 3 4 3 5" xfId="29185"/>
    <cellStyle name="20% - Accent3 2 3 4 4" xfId="7794"/>
    <cellStyle name="20% - Accent3 2 3 4 4 2" xfId="23689"/>
    <cellStyle name="20% - Accent3 2 3 4 4 2 2" xfId="43469"/>
    <cellStyle name="20% - Accent3 2 3 4 4 2 3" xfId="31613"/>
    <cellStyle name="20% - Accent3 2 3 4 4 3" xfId="19157"/>
    <cellStyle name="20% - Accent3 2 3 4 4 3 2" xfId="39493"/>
    <cellStyle name="20% - Accent3 2 3 4 4 4" xfId="35552"/>
    <cellStyle name="20% - Accent3 2 3 4 4 5" xfId="27637"/>
    <cellStyle name="20% - Accent3 2 3 4 5" xfId="22916"/>
    <cellStyle name="20% - Accent3 2 3 4 5 2" xfId="42696"/>
    <cellStyle name="20% - Accent3 2 3 4 5 3" xfId="30840"/>
    <cellStyle name="20% - Accent3 2 3 4 6" xfId="18386"/>
    <cellStyle name="20% - Accent3 2 3 4 6 2" xfId="38722"/>
    <cellStyle name="20% - Accent3 2 3 4 7" xfId="34779"/>
    <cellStyle name="20% - Accent3 2 3 4 8" xfId="26866"/>
    <cellStyle name="20% - Accent3 2 3 5" xfId="399"/>
    <cellStyle name="20% - Accent3 2 3 5 2" xfId="11165"/>
    <cellStyle name="20% - Accent3 2 3 5 2 2" xfId="17551"/>
    <cellStyle name="20% - Accent3 2 3 5 2 2 2" xfId="26028"/>
    <cellStyle name="20% - Accent3 2 3 5 2 2 2 2" xfId="45808"/>
    <cellStyle name="20% - Accent3 2 3 5 2 2 2 3" xfId="33952"/>
    <cellStyle name="20% - Accent3 2 3 5 2 2 3" xfId="21496"/>
    <cellStyle name="20% - Accent3 2 3 5 2 2 3 2" xfId="41832"/>
    <cellStyle name="20% - Accent3 2 3 5 2 2 4" xfId="37891"/>
    <cellStyle name="20% - Accent3 2 3 5 2 2 5" xfId="29976"/>
    <cellStyle name="20% - Accent3 2 3 5 2 3" xfId="24462"/>
    <cellStyle name="20% - Accent3 2 3 5 2 3 2" xfId="44242"/>
    <cellStyle name="20% - Accent3 2 3 5 2 3 3" xfId="32386"/>
    <cellStyle name="20% - Accent3 2 3 5 2 4" xfId="19930"/>
    <cellStyle name="20% - Accent3 2 3 5 2 4 2" xfId="40266"/>
    <cellStyle name="20% - Accent3 2 3 5 2 5" xfId="36325"/>
    <cellStyle name="20% - Accent3 2 3 5 2 6" xfId="28410"/>
    <cellStyle name="20% - Accent3 2 3 5 3" xfId="14540"/>
    <cellStyle name="20% - Accent3 2 3 5 3 2" xfId="25238"/>
    <cellStyle name="20% - Accent3 2 3 5 3 2 2" xfId="45018"/>
    <cellStyle name="20% - Accent3 2 3 5 3 2 3" xfId="33162"/>
    <cellStyle name="20% - Accent3 2 3 5 3 3" xfId="20706"/>
    <cellStyle name="20% - Accent3 2 3 5 3 3 2" xfId="41042"/>
    <cellStyle name="20% - Accent3 2 3 5 3 4" xfId="37101"/>
    <cellStyle name="20% - Accent3 2 3 5 3 5" xfId="29186"/>
    <cellStyle name="20% - Accent3 2 3 5 4" xfId="7795"/>
    <cellStyle name="20% - Accent3 2 3 5 4 2" xfId="23690"/>
    <cellStyle name="20% - Accent3 2 3 5 4 2 2" xfId="43470"/>
    <cellStyle name="20% - Accent3 2 3 5 4 2 3" xfId="31614"/>
    <cellStyle name="20% - Accent3 2 3 5 4 3" xfId="19158"/>
    <cellStyle name="20% - Accent3 2 3 5 4 3 2" xfId="39494"/>
    <cellStyle name="20% - Accent3 2 3 5 4 4" xfId="35553"/>
    <cellStyle name="20% - Accent3 2 3 5 4 5" xfId="27638"/>
    <cellStyle name="20% - Accent3 2 3 5 5" xfId="22917"/>
    <cellStyle name="20% - Accent3 2 3 5 5 2" xfId="42697"/>
    <cellStyle name="20% - Accent3 2 3 5 5 3" xfId="30841"/>
    <cellStyle name="20% - Accent3 2 3 5 6" xfId="18387"/>
    <cellStyle name="20% - Accent3 2 3 5 6 2" xfId="38723"/>
    <cellStyle name="20% - Accent3 2 3 5 7" xfId="34780"/>
    <cellStyle name="20% - Accent3 2 3 5 8" xfId="26867"/>
    <cellStyle name="20% - Accent3 2 3 6" xfId="400"/>
    <cellStyle name="20% - Accent3 2 3 6 2" xfId="11166"/>
    <cellStyle name="20% - Accent3 2 3 6 2 2" xfId="17552"/>
    <cellStyle name="20% - Accent3 2 3 6 2 2 2" xfId="26029"/>
    <cellStyle name="20% - Accent3 2 3 6 2 2 2 2" xfId="45809"/>
    <cellStyle name="20% - Accent3 2 3 6 2 2 2 3" xfId="33953"/>
    <cellStyle name="20% - Accent3 2 3 6 2 2 3" xfId="21497"/>
    <cellStyle name="20% - Accent3 2 3 6 2 2 3 2" xfId="41833"/>
    <cellStyle name="20% - Accent3 2 3 6 2 2 4" xfId="37892"/>
    <cellStyle name="20% - Accent3 2 3 6 2 2 5" xfId="29977"/>
    <cellStyle name="20% - Accent3 2 3 6 2 3" xfId="24463"/>
    <cellStyle name="20% - Accent3 2 3 6 2 3 2" xfId="44243"/>
    <cellStyle name="20% - Accent3 2 3 6 2 3 3" xfId="32387"/>
    <cellStyle name="20% - Accent3 2 3 6 2 4" xfId="19931"/>
    <cellStyle name="20% - Accent3 2 3 6 2 4 2" xfId="40267"/>
    <cellStyle name="20% - Accent3 2 3 6 2 5" xfId="36326"/>
    <cellStyle name="20% - Accent3 2 3 6 2 6" xfId="28411"/>
    <cellStyle name="20% - Accent3 2 3 6 3" xfId="14541"/>
    <cellStyle name="20% - Accent3 2 3 6 3 2" xfId="25239"/>
    <cellStyle name="20% - Accent3 2 3 6 3 2 2" xfId="45019"/>
    <cellStyle name="20% - Accent3 2 3 6 3 2 3" xfId="33163"/>
    <cellStyle name="20% - Accent3 2 3 6 3 3" xfId="20707"/>
    <cellStyle name="20% - Accent3 2 3 6 3 3 2" xfId="41043"/>
    <cellStyle name="20% - Accent3 2 3 6 3 4" xfId="37102"/>
    <cellStyle name="20% - Accent3 2 3 6 3 5" xfId="29187"/>
    <cellStyle name="20% - Accent3 2 3 6 4" xfId="7796"/>
    <cellStyle name="20% - Accent3 2 3 6 4 2" xfId="23691"/>
    <cellStyle name="20% - Accent3 2 3 6 4 2 2" xfId="43471"/>
    <cellStyle name="20% - Accent3 2 3 6 4 2 3" xfId="31615"/>
    <cellStyle name="20% - Accent3 2 3 6 4 3" xfId="19159"/>
    <cellStyle name="20% - Accent3 2 3 6 4 3 2" xfId="39495"/>
    <cellStyle name="20% - Accent3 2 3 6 4 4" xfId="35554"/>
    <cellStyle name="20% - Accent3 2 3 6 4 5" xfId="27639"/>
    <cellStyle name="20% - Accent3 2 3 6 5" xfId="22918"/>
    <cellStyle name="20% - Accent3 2 3 6 5 2" xfId="42698"/>
    <cellStyle name="20% - Accent3 2 3 6 5 3" xfId="30842"/>
    <cellStyle name="20% - Accent3 2 3 6 6" xfId="18388"/>
    <cellStyle name="20% - Accent3 2 3 6 6 2" xfId="38724"/>
    <cellStyle name="20% - Accent3 2 3 6 7" xfId="34781"/>
    <cellStyle name="20% - Accent3 2 3 6 8" xfId="26868"/>
    <cellStyle name="20% - Accent3 2 3 7" xfId="401"/>
    <cellStyle name="20% - Accent3 2 3 7 2" xfId="11167"/>
    <cellStyle name="20% - Accent3 2 3 7 2 2" xfId="17553"/>
    <cellStyle name="20% - Accent3 2 3 7 2 2 2" xfId="26030"/>
    <cellStyle name="20% - Accent3 2 3 7 2 2 2 2" xfId="45810"/>
    <cellStyle name="20% - Accent3 2 3 7 2 2 2 3" xfId="33954"/>
    <cellStyle name="20% - Accent3 2 3 7 2 2 3" xfId="21498"/>
    <cellStyle name="20% - Accent3 2 3 7 2 2 3 2" xfId="41834"/>
    <cellStyle name="20% - Accent3 2 3 7 2 2 4" xfId="37893"/>
    <cellStyle name="20% - Accent3 2 3 7 2 2 5" xfId="29978"/>
    <cellStyle name="20% - Accent3 2 3 7 2 3" xfId="24464"/>
    <cellStyle name="20% - Accent3 2 3 7 2 3 2" xfId="44244"/>
    <cellStyle name="20% - Accent3 2 3 7 2 3 3" xfId="32388"/>
    <cellStyle name="20% - Accent3 2 3 7 2 4" xfId="19932"/>
    <cellStyle name="20% - Accent3 2 3 7 2 4 2" xfId="40268"/>
    <cellStyle name="20% - Accent3 2 3 7 2 5" xfId="36327"/>
    <cellStyle name="20% - Accent3 2 3 7 2 6" xfId="28412"/>
    <cellStyle name="20% - Accent3 2 3 7 3" xfId="14542"/>
    <cellStyle name="20% - Accent3 2 3 7 3 2" xfId="25240"/>
    <cellStyle name="20% - Accent3 2 3 7 3 2 2" xfId="45020"/>
    <cellStyle name="20% - Accent3 2 3 7 3 2 3" xfId="33164"/>
    <cellStyle name="20% - Accent3 2 3 7 3 3" xfId="20708"/>
    <cellStyle name="20% - Accent3 2 3 7 3 3 2" xfId="41044"/>
    <cellStyle name="20% - Accent3 2 3 7 3 4" xfId="37103"/>
    <cellStyle name="20% - Accent3 2 3 7 3 5" xfId="29188"/>
    <cellStyle name="20% - Accent3 2 3 7 4" xfId="7797"/>
    <cellStyle name="20% - Accent3 2 3 7 4 2" xfId="23692"/>
    <cellStyle name="20% - Accent3 2 3 7 4 2 2" xfId="43472"/>
    <cellStyle name="20% - Accent3 2 3 7 4 2 3" xfId="31616"/>
    <cellStyle name="20% - Accent3 2 3 7 4 3" xfId="19160"/>
    <cellStyle name="20% - Accent3 2 3 7 4 3 2" xfId="39496"/>
    <cellStyle name="20% - Accent3 2 3 7 4 4" xfId="35555"/>
    <cellStyle name="20% - Accent3 2 3 7 4 5" xfId="27640"/>
    <cellStyle name="20% - Accent3 2 3 7 5" xfId="22919"/>
    <cellStyle name="20% - Accent3 2 3 7 5 2" xfId="42699"/>
    <cellStyle name="20% - Accent3 2 3 7 5 3" xfId="30843"/>
    <cellStyle name="20% - Accent3 2 3 7 6" xfId="18389"/>
    <cellStyle name="20% - Accent3 2 3 7 6 2" xfId="38725"/>
    <cellStyle name="20% - Accent3 2 3 7 7" xfId="34782"/>
    <cellStyle name="20% - Accent3 2 3 7 8" xfId="26869"/>
    <cellStyle name="20% - Accent3 2 3 8" xfId="402"/>
    <cellStyle name="20% - Accent3 2 3 8 2" xfId="11168"/>
    <cellStyle name="20% - Accent3 2 3 8 2 2" xfId="17554"/>
    <cellStyle name="20% - Accent3 2 3 8 2 2 2" xfId="26031"/>
    <cellStyle name="20% - Accent3 2 3 8 2 2 2 2" xfId="45811"/>
    <cellStyle name="20% - Accent3 2 3 8 2 2 2 3" xfId="33955"/>
    <cellStyle name="20% - Accent3 2 3 8 2 2 3" xfId="21499"/>
    <cellStyle name="20% - Accent3 2 3 8 2 2 3 2" xfId="41835"/>
    <cellStyle name="20% - Accent3 2 3 8 2 2 4" xfId="37894"/>
    <cellStyle name="20% - Accent3 2 3 8 2 2 5" xfId="29979"/>
    <cellStyle name="20% - Accent3 2 3 8 2 3" xfId="24465"/>
    <cellStyle name="20% - Accent3 2 3 8 2 3 2" xfId="44245"/>
    <cellStyle name="20% - Accent3 2 3 8 2 3 3" xfId="32389"/>
    <cellStyle name="20% - Accent3 2 3 8 2 4" xfId="19933"/>
    <cellStyle name="20% - Accent3 2 3 8 2 4 2" xfId="40269"/>
    <cellStyle name="20% - Accent3 2 3 8 2 5" xfId="36328"/>
    <cellStyle name="20% - Accent3 2 3 8 2 6" xfId="28413"/>
    <cellStyle name="20% - Accent3 2 3 8 3" xfId="14543"/>
    <cellStyle name="20% - Accent3 2 3 8 3 2" xfId="25241"/>
    <cellStyle name="20% - Accent3 2 3 8 3 2 2" xfId="45021"/>
    <cellStyle name="20% - Accent3 2 3 8 3 2 3" xfId="33165"/>
    <cellStyle name="20% - Accent3 2 3 8 3 3" xfId="20709"/>
    <cellStyle name="20% - Accent3 2 3 8 3 3 2" xfId="41045"/>
    <cellStyle name="20% - Accent3 2 3 8 3 4" xfId="37104"/>
    <cellStyle name="20% - Accent3 2 3 8 3 5" xfId="29189"/>
    <cellStyle name="20% - Accent3 2 3 8 4" xfId="7798"/>
    <cellStyle name="20% - Accent3 2 3 8 4 2" xfId="23693"/>
    <cellStyle name="20% - Accent3 2 3 8 4 2 2" xfId="43473"/>
    <cellStyle name="20% - Accent3 2 3 8 4 2 3" xfId="31617"/>
    <cellStyle name="20% - Accent3 2 3 8 4 3" xfId="19161"/>
    <cellStyle name="20% - Accent3 2 3 8 4 3 2" xfId="39497"/>
    <cellStyle name="20% - Accent3 2 3 8 4 4" xfId="35556"/>
    <cellStyle name="20% - Accent3 2 3 8 4 5" xfId="27641"/>
    <cellStyle name="20% - Accent3 2 3 8 5" xfId="22920"/>
    <cellStyle name="20% - Accent3 2 3 8 5 2" xfId="42700"/>
    <cellStyle name="20% - Accent3 2 3 8 5 3" xfId="30844"/>
    <cellStyle name="20% - Accent3 2 3 8 6" xfId="18390"/>
    <cellStyle name="20% - Accent3 2 3 8 6 2" xfId="38726"/>
    <cellStyle name="20% - Accent3 2 3 8 7" xfId="34783"/>
    <cellStyle name="20% - Accent3 2 3 8 8" xfId="26870"/>
    <cellStyle name="20% - Accent3 2 3 9" xfId="403"/>
    <cellStyle name="20% - Accent3 2 3 9 2" xfId="11169"/>
    <cellStyle name="20% - Accent3 2 3 9 2 2" xfId="17555"/>
    <cellStyle name="20% - Accent3 2 3 9 2 2 2" xfId="26032"/>
    <cellStyle name="20% - Accent3 2 3 9 2 2 2 2" xfId="45812"/>
    <cellStyle name="20% - Accent3 2 3 9 2 2 2 3" xfId="33956"/>
    <cellStyle name="20% - Accent3 2 3 9 2 2 3" xfId="21500"/>
    <cellStyle name="20% - Accent3 2 3 9 2 2 3 2" xfId="41836"/>
    <cellStyle name="20% - Accent3 2 3 9 2 2 4" xfId="37895"/>
    <cellStyle name="20% - Accent3 2 3 9 2 2 5" xfId="29980"/>
    <cellStyle name="20% - Accent3 2 3 9 2 3" xfId="24466"/>
    <cellStyle name="20% - Accent3 2 3 9 2 3 2" xfId="44246"/>
    <cellStyle name="20% - Accent3 2 3 9 2 3 3" xfId="32390"/>
    <cellStyle name="20% - Accent3 2 3 9 2 4" xfId="19934"/>
    <cellStyle name="20% - Accent3 2 3 9 2 4 2" xfId="40270"/>
    <cellStyle name="20% - Accent3 2 3 9 2 5" xfId="36329"/>
    <cellStyle name="20% - Accent3 2 3 9 2 6" xfId="28414"/>
    <cellStyle name="20% - Accent3 2 3 9 3" xfId="14544"/>
    <cellStyle name="20% - Accent3 2 3 9 3 2" xfId="25242"/>
    <cellStyle name="20% - Accent3 2 3 9 3 2 2" xfId="45022"/>
    <cellStyle name="20% - Accent3 2 3 9 3 2 3" xfId="33166"/>
    <cellStyle name="20% - Accent3 2 3 9 3 3" xfId="20710"/>
    <cellStyle name="20% - Accent3 2 3 9 3 3 2" xfId="41046"/>
    <cellStyle name="20% - Accent3 2 3 9 3 4" xfId="37105"/>
    <cellStyle name="20% - Accent3 2 3 9 3 5" xfId="29190"/>
    <cellStyle name="20% - Accent3 2 3 9 4" xfId="7799"/>
    <cellStyle name="20% - Accent3 2 3 9 4 2" xfId="23694"/>
    <cellStyle name="20% - Accent3 2 3 9 4 2 2" xfId="43474"/>
    <cellStyle name="20% - Accent3 2 3 9 4 2 3" xfId="31618"/>
    <cellStyle name="20% - Accent3 2 3 9 4 3" xfId="19162"/>
    <cellStyle name="20% - Accent3 2 3 9 4 3 2" xfId="39498"/>
    <cellStyle name="20% - Accent3 2 3 9 4 4" xfId="35557"/>
    <cellStyle name="20% - Accent3 2 3 9 4 5" xfId="27642"/>
    <cellStyle name="20% - Accent3 2 3 9 5" xfId="22921"/>
    <cellStyle name="20% - Accent3 2 3 9 5 2" xfId="42701"/>
    <cellStyle name="20% - Accent3 2 3 9 5 3" xfId="30845"/>
    <cellStyle name="20% - Accent3 2 3 9 6" xfId="18391"/>
    <cellStyle name="20% - Accent3 2 3 9 6 2" xfId="38727"/>
    <cellStyle name="20% - Accent3 2 3 9 7" xfId="34784"/>
    <cellStyle name="20% - Accent3 2 3 9 8" xfId="26871"/>
    <cellStyle name="20% - Accent3 2 4" xfId="404"/>
    <cellStyle name="20% - Accent3 2 4 10" xfId="11170"/>
    <cellStyle name="20% - Accent3 2 4 10 2" xfId="17556"/>
    <cellStyle name="20% - Accent3 2 4 10 2 2" xfId="26033"/>
    <cellStyle name="20% - Accent3 2 4 10 2 2 2" xfId="45813"/>
    <cellStyle name="20% - Accent3 2 4 10 2 2 3" xfId="33957"/>
    <cellStyle name="20% - Accent3 2 4 10 2 3" xfId="21501"/>
    <cellStyle name="20% - Accent3 2 4 10 2 3 2" xfId="41837"/>
    <cellStyle name="20% - Accent3 2 4 10 2 4" xfId="37896"/>
    <cellStyle name="20% - Accent3 2 4 10 2 5" xfId="29981"/>
    <cellStyle name="20% - Accent3 2 4 10 3" xfId="24467"/>
    <cellStyle name="20% - Accent3 2 4 10 3 2" xfId="44247"/>
    <cellStyle name="20% - Accent3 2 4 10 3 3" xfId="32391"/>
    <cellStyle name="20% - Accent3 2 4 10 4" xfId="19935"/>
    <cellStyle name="20% - Accent3 2 4 10 4 2" xfId="40271"/>
    <cellStyle name="20% - Accent3 2 4 10 5" xfId="36330"/>
    <cellStyle name="20% - Accent3 2 4 10 6" xfId="28415"/>
    <cellStyle name="20% - Accent3 2 4 11" xfId="14545"/>
    <cellStyle name="20% - Accent3 2 4 11 2" xfId="25243"/>
    <cellStyle name="20% - Accent3 2 4 11 2 2" xfId="45023"/>
    <cellStyle name="20% - Accent3 2 4 11 2 3" xfId="33167"/>
    <cellStyle name="20% - Accent3 2 4 11 3" xfId="20711"/>
    <cellStyle name="20% - Accent3 2 4 11 3 2" xfId="41047"/>
    <cellStyle name="20% - Accent3 2 4 11 4" xfId="37106"/>
    <cellStyle name="20% - Accent3 2 4 11 5" xfId="29191"/>
    <cellStyle name="20% - Accent3 2 4 12" xfId="7800"/>
    <cellStyle name="20% - Accent3 2 4 12 2" xfId="23695"/>
    <cellStyle name="20% - Accent3 2 4 12 2 2" xfId="43475"/>
    <cellStyle name="20% - Accent3 2 4 12 2 3" xfId="31619"/>
    <cellStyle name="20% - Accent3 2 4 12 3" xfId="19163"/>
    <cellStyle name="20% - Accent3 2 4 12 3 2" xfId="39499"/>
    <cellStyle name="20% - Accent3 2 4 12 4" xfId="35558"/>
    <cellStyle name="20% - Accent3 2 4 12 5" xfId="27643"/>
    <cellStyle name="20% - Accent3 2 4 13" xfId="22922"/>
    <cellStyle name="20% - Accent3 2 4 13 2" xfId="42702"/>
    <cellStyle name="20% - Accent3 2 4 13 3" xfId="30846"/>
    <cellStyle name="20% - Accent3 2 4 14" xfId="18392"/>
    <cellStyle name="20% - Accent3 2 4 14 2" xfId="38728"/>
    <cellStyle name="20% - Accent3 2 4 15" xfId="34785"/>
    <cellStyle name="20% - Accent3 2 4 16" xfId="26872"/>
    <cellStyle name="20% - Accent3 2 4 2" xfId="405"/>
    <cellStyle name="20% - Accent3 2 4 2 2" xfId="11171"/>
    <cellStyle name="20% - Accent3 2 4 2 2 2" xfId="17557"/>
    <cellStyle name="20% - Accent3 2 4 2 2 2 2" xfId="26034"/>
    <cellStyle name="20% - Accent3 2 4 2 2 2 2 2" xfId="45814"/>
    <cellStyle name="20% - Accent3 2 4 2 2 2 2 3" xfId="33958"/>
    <cellStyle name="20% - Accent3 2 4 2 2 2 3" xfId="21502"/>
    <cellStyle name="20% - Accent3 2 4 2 2 2 3 2" xfId="41838"/>
    <cellStyle name="20% - Accent3 2 4 2 2 2 4" xfId="37897"/>
    <cellStyle name="20% - Accent3 2 4 2 2 2 5" xfId="29982"/>
    <cellStyle name="20% - Accent3 2 4 2 2 3" xfId="24468"/>
    <cellStyle name="20% - Accent3 2 4 2 2 3 2" xfId="44248"/>
    <cellStyle name="20% - Accent3 2 4 2 2 3 3" xfId="32392"/>
    <cellStyle name="20% - Accent3 2 4 2 2 4" xfId="19936"/>
    <cellStyle name="20% - Accent3 2 4 2 2 4 2" xfId="40272"/>
    <cellStyle name="20% - Accent3 2 4 2 2 5" xfId="36331"/>
    <cellStyle name="20% - Accent3 2 4 2 2 6" xfId="28416"/>
    <cellStyle name="20% - Accent3 2 4 2 3" xfId="14546"/>
    <cellStyle name="20% - Accent3 2 4 2 3 2" xfId="25244"/>
    <cellStyle name="20% - Accent3 2 4 2 3 2 2" xfId="45024"/>
    <cellStyle name="20% - Accent3 2 4 2 3 2 3" xfId="33168"/>
    <cellStyle name="20% - Accent3 2 4 2 3 3" xfId="20712"/>
    <cellStyle name="20% - Accent3 2 4 2 3 3 2" xfId="41048"/>
    <cellStyle name="20% - Accent3 2 4 2 3 4" xfId="37107"/>
    <cellStyle name="20% - Accent3 2 4 2 3 5" xfId="29192"/>
    <cellStyle name="20% - Accent3 2 4 2 4" xfId="7801"/>
    <cellStyle name="20% - Accent3 2 4 2 4 2" xfId="23696"/>
    <cellStyle name="20% - Accent3 2 4 2 4 2 2" xfId="43476"/>
    <cellStyle name="20% - Accent3 2 4 2 4 2 3" xfId="31620"/>
    <cellStyle name="20% - Accent3 2 4 2 4 3" xfId="19164"/>
    <cellStyle name="20% - Accent3 2 4 2 4 3 2" xfId="39500"/>
    <cellStyle name="20% - Accent3 2 4 2 4 4" xfId="35559"/>
    <cellStyle name="20% - Accent3 2 4 2 4 5" xfId="27644"/>
    <cellStyle name="20% - Accent3 2 4 2 5" xfId="22923"/>
    <cellStyle name="20% - Accent3 2 4 2 5 2" xfId="42703"/>
    <cellStyle name="20% - Accent3 2 4 2 5 3" xfId="30847"/>
    <cellStyle name="20% - Accent3 2 4 2 6" xfId="18393"/>
    <cellStyle name="20% - Accent3 2 4 2 6 2" xfId="38729"/>
    <cellStyle name="20% - Accent3 2 4 2 7" xfId="34786"/>
    <cellStyle name="20% - Accent3 2 4 2 8" xfId="26873"/>
    <cellStyle name="20% - Accent3 2 4 3" xfId="406"/>
    <cellStyle name="20% - Accent3 2 4 3 2" xfId="11172"/>
    <cellStyle name="20% - Accent3 2 4 3 2 2" xfId="17558"/>
    <cellStyle name="20% - Accent3 2 4 3 2 2 2" xfId="26035"/>
    <cellStyle name="20% - Accent3 2 4 3 2 2 2 2" xfId="45815"/>
    <cellStyle name="20% - Accent3 2 4 3 2 2 2 3" xfId="33959"/>
    <cellStyle name="20% - Accent3 2 4 3 2 2 3" xfId="21503"/>
    <cellStyle name="20% - Accent3 2 4 3 2 2 3 2" xfId="41839"/>
    <cellStyle name="20% - Accent3 2 4 3 2 2 4" xfId="37898"/>
    <cellStyle name="20% - Accent3 2 4 3 2 2 5" xfId="29983"/>
    <cellStyle name="20% - Accent3 2 4 3 2 3" xfId="24469"/>
    <cellStyle name="20% - Accent3 2 4 3 2 3 2" xfId="44249"/>
    <cellStyle name="20% - Accent3 2 4 3 2 3 3" xfId="32393"/>
    <cellStyle name="20% - Accent3 2 4 3 2 4" xfId="19937"/>
    <cellStyle name="20% - Accent3 2 4 3 2 4 2" xfId="40273"/>
    <cellStyle name="20% - Accent3 2 4 3 2 5" xfId="36332"/>
    <cellStyle name="20% - Accent3 2 4 3 2 6" xfId="28417"/>
    <cellStyle name="20% - Accent3 2 4 3 3" xfId="14547"/>
    <cellStyle name="20% - Accent3 2 4 3 3 2" xfId="25245"/>
    <cellStyle name="20% - Accent3 2 4 3 3 2 2" xfId="45025"/>
    <cellStyle name="20% - Accent3 2 4 3 3 2 3" xfId="33169"/>
    <cellStyle name="20% - Accent3 2 4 3 3 3" xfId="20713"/>
    <cellStyle name="20% - Accent3 2 4 3 3 3 2" xfId="41049"/>
    <cellStyle name="20% - Accent3 2 4 3 3 4" xfId="37108"/>
    <cellStyle name="20% - Accent3 2 4 3 3 5" xfId="29193"/>
    <cellStyle name="20% - Accent3 2 4 3 4" xfId="7802"/>
    <cellStyle name="20% - Accent3 2 4 3 4 2" xfId="23697"/>
    <cellStyle name="20% - Accent3 2 4 3 4 2 2" xfId="43477"/>
    <cellStyle name="20% - Accent3 2 4 3 4 2 3" xfId="31621"/>
    <cellStyle name="20% - Accent3 2 4 3 4 3" xfId="19165"/>
    <cellStyle name="20% - Accent3 2 4 3 4 3 2" xfId="39501"/>
    <cellStyle name="20% - Accent3 2 4 3 4 4" xfId="35560"/>
    <cellStyle name="20% - Accent3 2 4 3 4 5" xfId="27645"/>
    <cellStyle name="20% - Accent3 2 4 3 5" xfId="22924"/>
    <cellStyle name="20% - Accent3 2 4 3 5 2" xfId="42704"/>
    <cellStyle name="20% - Accent3 2 4 3 5 3" xfId="30848"/>
    <cellStyle name="20% - Accent3 2 4 3 6" xfId="18394"/>
    <cellStyle name="20% - Accent3 2 4 3 6 2" xfId="38730"/>
    <cellStyle name="20% - Accent3 2 4 3 7" xfId="34787"/>
    <cellStyle name="20% - Accent3 2 4 3 8" xfId="26874"/>
    <cellStyle name="20% - Accent3 2 4 4" xfId="407"/>
    <cellStyle name="20% - Accent3 2 4 4 2" xfId="11173"/>
    <cellStyle name="20% - Accent3 2 4 4 2 2" xfId="17559"/>
    <cellStyle name="20% - Accent3 2 4 4 2 2 2" xfId="26036"/>
    <cellStyle name="20% - Accent3 2 4 4 2 2 2 2" xfId="45816"/>
    <cellStyle name="20% - Accent3 2 4 4 2 2 2 3" xfId="33960"/>
    <cellStyle name="20% - Accent3 2 4 4 2 2 3" xfId="21504"/>
    <cellStyle name="20% - Accent3 2 4 4 2 2 3 2" xfId="41840"/>
    <cellStyle name="20% - Accent3 2 4 4 2 2 4" xfId="37899"/>
    <cellStyle name="20% - Accent3 2 4 4 2 2 5" xfId="29984"/>
    <cellStyle name="20% - Accent3 2 4 4 2 3" xfId="24470"/>
    <cellStyle name="20% - Accent3 2 4 4 2 3 2" xfId="44250"/>
    <cellStyle name="20% - Accent3 2 4 4 2 3 3" xfId="32394"/>
    <cellStyle name="20% - Accent3 2 4 4 2 4" xfId="19938"/>
    <cellStyle name="20% - Accent3 2 4 4 2 4 2" xfId="40274"/>
    <cellStyle name="20% - Accent3 2 4 4 2 5" xfId="36333"/>
    <cellStyle name="20% - Accent3 2 4 4 2 6" xfId="28418"/>
    <cellStyle name="20% - Accent3 2 4 4 3" xfId="14548"/>
    <cellStyle name="20% - Accent3 2 4 4 3 2" xfId="25246"/>
    <cellStyle name="20% - Accent3 2 4 4 3 2 2" xfId="45026"/>
    <cellStyle name="20% - Accent3 2 4 4 3 2 3" xfId="33170"/>
    <cellStyle name="20% - Accent3 2 4 4 3 3" xfId="20714"/>
    <cellStyle name="20% - Accent3 2 4 4 3 3 2" xfId="41050"/>
    <cellStyle name="20% - Accent3 2 4 4 3 4" xfId="37109"/>
    <cellStyle name="20% - Accent3 2 4 4 3 5" xfId="29194"/>
    <cellStyle name="20% - Accent3 2 4 4 4" xfId="7803"/>
    <cellStyle name="20% - Accent3 2 4 4 4 2" xfId="23698"/>
    <cellStyle name="20% - Accent3 2 4 4 4 2 2" xfId="43478"/>
    <cellStyle name="20% - Accent3 2 4 4 4 2 3" xfId="31622"/>
    <cellStyle name="20% - Accent3 2 4 4 4 3" xfId="19166"/>
    <cellStyle name="20% - Accent3 2 4 4 4 3 2" xfId="39502"/>
    <cellStyle name="20% - Accent3 2 4 4 4 4" xfId="35561"/>
    <cellStyle name="20% - Accent3 2 4 4 4 5" xfId="27646"/>
    <cellStyle name="20% - Accent3 2 4 4 5" xfId="22925"/>
    <cellStyle name="20% - Accent3 2 4 4 5 2" xfId="42705"/>
    <cellStyle name="20% - Accent3 2 4 4 5 3" xfId="30849"/>
    <cellStyle name="20% - Accent3 2 4 4 6" xfId="18395"/>
    <cellStyle name="20% - Accent3 2 4 4 6 2" xfId="38731"/>
    <cellStyle name="20% - Accent3 2 4 4 7" xfId="34788"/>
    <cellStyle name="20% - Accent3 2 4 4 8" xfId="26875"/>
    <cellStyle name="20% - Accent3 2 4 5" xfId="408"/>
    <cellStyle name="20% - Accent3 2 4 5 2" xfId="11174"/>
    <cellStyle name="20% - Accent3 2 4 5 2 2" xfId="17560"/>
    <cellStyle name="20% - Accent3 2 4 5 2 2 2" xfId="26037"/>
    <cellStyle name="20% - Accent3 2 4 5 2 2 2 2" xfId="45817"/>
    <cellStyle name="20% - Accent3 2 4 5 2 2 2 3" xfId="33961"/>
    <cellStyle name="20% - Accent3 2 4 5 2 2 3" xfId="21505"/>
    <cellStyle name="20% - Accent3 2 4 5 2 2 3 2" xfId="41841"/>
    <cellStyle name="20% - Accent3 2 4 5 2 2 4" xfId="37900"/>
    <cellStyle name="20% - Accent3 2 4 5 2 2 5" xfId="29985"/>
    <cellStyle name="20% - Accent3 2 4 5 2 3" xfId="24471"/>
    <cellStyle name="20% - Accent3 2 4 5 2 3 2" xfId="44251"/>
    <cellStyle name="20% - Accent3 2 4 5 2 3 3" xfId="32395"/>
    <cellStyle name="20% - Accent3 2 4 5 2 4" xfId="19939"/>
    <cellStyle name="20% - Accent3 2 4 5 2 4 2" xfId="40275"/>
    <cellStyle name="20% - Accent3 2 4 5 2 5" xfId="36334"/>
    <cellStyle name="20% - Accent3 2 4 5 2 6" xfId="28419"/>
    <cellStyle name="20% - Accent3 2 4 5 3" xfId="14549"/>
    <cellStyle name="20% - Accent3 2 4 5 3 2" xfId="25247"/>
    <cellStyle name="20% - Accent3 2 4 5 3 2 2" xfId="45027"/>
    <cellStyle name="20% - Accent3 2 4 5 3 2 3" xfId="33171"/>
    <cellStyle name="20% - Accent3 2 4 5 3 3" xfId="20715"/>
    <cellStyle name="20% - Accent3 2 4 5 3 3 2" xfId="41051"/>
    <cellStyle name="20% - Accent3 2 4 5 3 4" xfId="37110"/>
    <cellStyle name="20% - Accent3 2 4 5 3 5" xfId="29195"/>
    <cellStyle name="20% - Accent3 2 4 5 4" xfId="7804"/>
    <cellStyle name="20% - Accent3 2 4 5 4 2" xfId="23699"/>
    <cellStyle name="20% - Accent3 2 4 5 4 2 2" xfId="43479"/>
    <cellStyle name="20% - Accent3 2 4 5 4 2 3" xfId="31623"/>
    <cellStyle name="20% - Accent3 2 4 5 4 3" xfId="19167"/>
    <cellStyle name="20% - Accent3 2 4 5 4 3 2" xfId="39503"/>
    <cellStyle name="20% - Accent3 2 4 5 4 4" xfId="35562"/>
    <cellStyle name="20% - Accent3 2 4 5 4 5" xfId="27647"/>
    <cellStyle name="20% - Accent3 2 4 5 5" xfId="22926"/>
    <cellStyle name="20% - Accent3 2 4 5 5 2" xfId="42706"/>
    <cellStyle name="20% - Accent3 2 4 5 5 3" xfId="30850"/>
    <cellStyle name="20% - Accent3 2 4 5 6" xfId="18396"/>
    <cellStyle name="20% - Accent3 2 4 5 6 2" xfId="38732"/>
    <cellStyle name="20% - Accent3 2 4 5 7" xfId="34789"/>
    <cellStyle name="20% - Accent3 2 4 5 8" xfId="26876"/>
    <cellStyle name="20% - Accent3 2 4 6" xfId="409"/>
    <cellStyle name="20% - Accent3 2 4 6 2" xfId="11175"/>
    <cellStyle name="20% - Accent3 2 4 6 2 2" xfId="17561"/>
    <cellStyle name="20% - Accent3 2 4 6 2 2 2" xfId="26038"/>
    <cellStyle name="20% - Accent3 2 4 6 2 2 2 2" xfId="45818"/>
    <cellStyle name="20% - Accent3 2 4 6 2 2 2 3" xfId="33962"/>
    <cellStyle name="20% - Accent3 2 4 6 2 2 3" xfId="21506"/>
    <cellStyle name="20% - Accent3 2 4 6 2 2 3 2" xfId="41842"/>
    <cellStyle name="20% - Accent3 2 4 6 2 2 4" xfId="37901"/>
    <cellStyle name="20% - Accent3 2 4 6 2 2 5" xfId="29986"/>
    <cellStyle name="20% - Accent3 2 4 6 2 3" xfId="24472"/>
    <cellStyle name="20% - Accent3 2 4 6 2 3 2" xfId="44252"/>
    <cellStyle name="20% - Accent3 2 4 6 2 3 3" xfId="32396"/>
    <cellStyle name="20% - Accent3 2 4 6 2 4" xfId="19940"/>
    <cellStyle name="20% - Accent3 2 4 6 2 4 2" xfId="40276"/>
    <cellStyle name="20% - Accent3 2 4 6 2 5" xfId="36335"/>
    <cellStyle name="20% - Accent3 2 4 6 2 6" xfId="28420"/>
    <cellStyle name="20% - Accent3 2 4 6 3" xfId="14550"/>
    <cellStyle name="20% - Accent3 2 4 6 3 2" xfId="25248"/>
    <cellStyle name="20% - Accent3 2 4 6 3 2 2" xfId="45028"/>
    <cellStyle name="20% - Accent3 2 4 6 3 2 3" xfId="33172"/>
    <cellStyle name="20% - Accent3 2 4 6 3 3" xfId="20716"/>
    <cellStyle name="20% - Accent3 2 4 6 3 3 2" xfId="41052"/>
    <cellStyle name="20% - Accent3 2 4 6 3 4" xfId="37111"/>
    <cellStyle name="20% - Accent3 2 4 6 3 5" xfId="29196"/>
    <cellStyle name="20% - Accent3 2 4 6 4" xfId="7805"/>
    <cellStyle name="20% - Accent3 2 4 6 4 2" xfId="23700"/>
    <cellStyle name="20% - Accent3 2 4 6 4 2 2" xfId="43480"/>
    <cellStyle name="20% - Accent3 2 4 6 4 2 3" xfId="31624"/>
    <cellStyle name="20% - Accent3 2 4 6 4 3" xfId="19168"/>
    <cellStyle name="20% - Accent3 2 4 6 4 3 2" xfId="39504"/>
    <cellStyle name="20% - Accent3 2 4 6 4 4" xfId="35563"/>
    <cellStyle name="20% - Accent3 2 4 6 4 5" xfId="27648"/>
    <cellStyle name="20% - Accent3 2 4 6 5" xfId="22927"/>
    <cellStyle name="20% - Accent3 2 4 6 5 2" xfId="42707"/>
    <cellStyle name="20% - Accent3 2 4 6 5 3" xfId="30851"/>
    <cellStyle name="20% - Accent3 2 4 6 6" xfId="18397"/>
    <cellStyle name="20% - Accent3 2 4 6 6 2" xfId="38733"/>
    <cellStyle name="20% - Accent3 2 4 6 7" xfId="34790"/>
    <cellStyle name="20% - Accent3 2 4 6 8" xfId="26877"/>
    <cellStyle name="20% - Accent3 2 4 7" xfId="410"/>
    <cellStyle name="20% - Accent3 2 4 7 2" xfId="11176"/>
    <cellStyle name="20% - Accent3 2 4 7 2 2" xfId="17562"/>
    <cellStyle name="20% - Accent3 2 4 7 2 2 2" xfId="26039"/>
    <cellStyle name="20% - Accent3 2 4 7 2 2 2 2" xfId="45819"/>
    <cellStyle name="20% - Accent3 2 4 7 2 2 2 3" xfId="33963"/>
    <cellStyle name="20% - Accent3 2 4 7 2 2 3" xfId="21507"/>
    <cellStyle name="20% - Accent3 2 4 7 2 2 3 2" xfId="41843"/>
    <cellStyle name="20% - Accent3 2 4 7 2 2 4" xfId="37902"/>
    <cellStyle name="20% - Accent3 2 4 7 2 2 5" xfId="29987"/>
    <cellStyle name="20% - Accent3 2 4 7 2 3" xfId="24473"/>
    <cellStyle name="20% - Accent3 2 4 7 2 3 2" xfId="44253"/>
    <cellStyle name="20% - Accent3 2 4 7 2 3 3" xfId="32397"/>
    <cellStyle name="20% - Accent3 2 4 7 2 4" xfId="19941"/>
    <cellStyle name="20% - Accent3 2 4 7 2 4 2" xfId="40277"/>
    <cellStyle name="20% - Accent3 2 4 7 2 5" xfId="36336"/>
    <cellStyle name="20% - Accent3 2 4 7 2 6" xfId="28421"/>
    <cellStyle name="20% - Accent3 2 4 7 3" xfId="14551"/>
    <cellStyle name="20% - Accent3 2 4 7 3 2" xfId="25249"/>
    <cellStyle name="20% - Accent3 2 4 7 3 2 2" xfId="45029"/>
    <cellStyle name="20% - Accent3 2 4 7 3 2 3" xfId="33173"/>
    <cellStyle name="20% - Accent3 2 4 7 3 3" xfId="20717"/>
    <cellStyle name="20% - Accent3 2 4 7 3 3 2" xfId="41053"/>
    <cellStyle name="20% - Accent3 2 4 7 3 4" xfId="37112"/>
    <cellStyle name="20% - Accent3 2 4 7 3 5" xfId="29197"/>
    <cellStyle name="20% - Accent3 2 4 7 4" xfId="7806"/>
    <cellStyle name="20% - Accent3 2 4 7 4 2" xfId="23701"/>
    <cellStyle name="20% - Accent3 2 4 7 4 2 2" xfId="43481"/>
    <cellStyle name="20% - Accent3 2 4 7 4 2 3" xfId="31625"/>
    <cellStyle name="20% - Accent3 2 4 7 4 3" xfId="19169"/>
    <cellStyle name="20% - Accent3 2 4 7 4 3 2" xfId="39505"/>
    <cellStyle name="20% - Accent3 2 4 7 4 4" xfId="35564"/>
    <cellStyle name="20% - Accent3 2 4 7 4 5" xfId="27649"/>
    <cellStyle name="20% - Accent3 2 4 7 5" xfId="22928"/>
    <cellStyle name="20% - Accent3 2 4 7 5 2" xfId="42708"/>
    <cellStyle name="20% - Accent3 2 4 7 5 3" xfId="30852"/>
    <cellStyle name="20% - Accent3 2 4 7 6" xfId="18398"/>
    <cellStyle name="20% - Accent3 2 4 7 6 2" xfId="38734"/>
    <cellStyle name="20% - Accent3 2 4 7 7" xfId="34791"/>
    <cellStyle name="20% - Accent3 2 4 7 8" xfId="26878"/>
    <cellStyle name="20% - Accent3 2 4 8" xfId="411"/>
    <cellStyle name="20% - Accent3 2 4 8 2" xfId="11177"/>
    <cellStyle name="20% - Accent3 2 4 8 2 2" xfId="17563"/>
    <cellStyle name="20% - Accent3 2 4 8 2 2 2" xfId="26040"/>
    <cellStyle name="20% - Accent3 2 4 8 2 2 2 2" xfId="45820"/>
    <cellStyle name="20% - Accent3 2 4 8 2 2 2 3" xfId="33964"/>
    <cellStyle name="20% - Accent3 2 4 8 2 2 3" xfId="21508"/>
    <cellStyle name="20% - Accent3 2 4 8 2 2 3 2" xfId="41844"/>
    <cellStyle name="20% - Accent3 2 4 8 2 2 4" xfId="37903"/>
    <cellStyle name="20% - Accent3 2 4 8 2 2 5" xfId="29988"/>
    <cellStyle name="20% - Accent3 2 4 8 2 3" xfId="24474"/>
    <cellStyle name="20% - Accent3 2 4 8 2 3 2" xfId="44254"/>
    <cellStyle name="20% - Accent3 2 4 8 2 3 3" xfId="32398"/>
    <cellStyle name="20% - Accent3 2 4 8 2 4" xfId="19942"/>
    <cellStyle name="20% - Accent3 2 4 8 2 4 2" xfId="40278"/>
    <cellStyle name="20% - Accent3 2 4 8 2 5" xfId="36337"/>
    <cellStyle name="20% - Accent3 2 4 8 2 6" xfId="28422"/>
    <cellStyle name="20% - Accent3 2 4 8 3" xfId="14552"/>
    <cellStyle name="20% - Accent3 2 4 8 3 2" xfId="25250"/>
    <cellStyle name="20% - Accent3 2 4 8 3 2 2" xfId="45030"/>
    <cellStyle name="20% - Accent3 2 4 8 3 2 3" xfId="33174"/>
    <cellStyle name="20% - Accent3 2 4 8 3 3" xfId="20718"/>
    <cellStyle name="20% - Accent3 2 4 8 3 3 2" xfId="41054"/>
    <cellStyle name="20% - Accent3 2 4 8 3 4" xfId="37113"/>
    <cellStyle name="20% - Accent3 2 4 8 3 5" xfId="29198"/>
    <cellStyle name="20% - Accent3 2 4 8 4" xfId="7807"/>
    <cellStyle name="20% - Accent3 2 4 8 4 2" xfId="23702"/>
    <cellStyle name="20% - Accent3 2 4 8 4 2 2" xfId="43482"/>
    <cellStyle name="20% - Accent3 2 4 8 4 2 3" xfId="31626"/>
    <cellStyle name="20% - Accent3 2 4 8 4 3" xfId="19170"/>
    <cellStyle name="20% - Accent3 2 4 8 4 3 2" xfId="39506"/>
    <cellStyle name="20% - Accent3 2 4 8 4 4" xfId="35565"/>
    <cellStyle name="20% - Accent3 2 4 8 4 5" xfId="27650"/>
    <cellStyle name="20% - Accent3 2 4 8 5" xfId="22929"/>
    <cellStyle name="20% - Accent3 2 4 8 5 2" xfId="42709"/>
    <cellStyle name="20% - Accent3 2 4 8 5 3" xfId="30853"/>
    <cellStyle name="20% - Accent3 2 4 8 6" xfId="18399"/>
    <cellStyle name="20% - Accent3 2 4 8 6 2" xfId="38735"/>
    <cellStyle name="20% - Accent3 2 4 8 7" xfId="34792"/>
    <cellStyle name="20% - Accent3 2 4 8 8" xfId="26879"/>
    <cellStyle name="20% - Accent3 2 4 9" xfId="412"/>
    <cellStyle name="20% - Accent3 2 4 9 2" xfId="11178"/>
    <cellStyle name="20% - Accent3 2 4 9 2 2" xfId="17564"/>
    <cellStyle name="20% - Accent3 2 4 9 2 2 2" xfId="26041"/>
    <cellStyle name="20% - Accent3 2 4 9 2 2 2 2" xfId="45821"/>
    <cellStyle name="20% - Accent3 2 4 9 2 2 2 3" xfId="33965"/>
    <cellStyle name="20% - Accent3 2 4 9 2 2 3" xfId="21509"/>
    <cellStyle name="20% - Accent3 2 4 9 2 2 3 2" xfId="41845"/>
    <cellStyle name="20% - Accent3 2 4 9 2 2 4" xfId="37904"/>
    <cellStyle name="20% - Accent3 2 4 9 2 2 5" xfId="29989"/>
    <cellStyle name="20% - Accent3 2 4 9 2 3" xfId="24475"/>
    <cellStyle name="20% - Accent3 2 4 9 2 3 2" xfId="44255"/>
    <cellStyle name="20% - Accent3 2 4 9 2 3 3" xfId="32399"/>
    <cellStyle name="20% - Accent3 2 4 9 2 4" xfId="19943"/>
    <cellStyle name="20% - Accent3 2 4 9 2 4 2" xfId="40279"/>
    <cellStyle name="20% - Accent3 2 4 9 2 5" xfId="36338"/>
    <cellStyle name="20% - Accent3 2 4 9 2 6" xfId="28423"/>
    <cellStyle name="20% - Accent3 2 4 9 3" xfId="14553"/>
    <cellStyle name="20% - Accent3 2 4 9 3 2" xfId="25251"/>
    <cellStyle name="20% - Accent3 2 4 9 3 2 2" xfId="45031"/>
    <cellStyle name="20% - Accent3 2 4 9 3 2 3" xfId="33175"/>
    <cellStyle name="20% - Accent3 2 4 9 3 3" xfId="20719"/>
    <cellStyle name="20% - Accent3 2 4 9 3 3 2" xfId="41055"/>
    <cellStyle name="20% - Accent3 2 4 9 3 4" xfId="37114"/>
    <cellStyle name="20% - Accent3 2 4 9 3 5" xfId="29199"/>
    <cellStyle name="20% - Accent3 2 4 9 4" xfId="7808"/>
    <cellStyle name="20% - Accent3 2 4 9 4 2" xfId="23703"/>
    <cellStyle name="20% - Accent3 2 4 9 4 2 2" xfId="43483"/>
    <cellStyle name="20% - Accent3 2 4 9 4 2 3" xfId="31627"/>
    <cellStyle name="20% - Accent3 2 4 9 4 3" xfId="19171"/>
    <cellStyle name="20% - Accent3 2 4 9 4 3 2" xfId="39507"/>
    <cellStyle name="20% - Accent3 2 4 9 4 4" xfId="35566"/>
    <cellStyle name="20% - Accent3 2 4 9 4 5" xfId="27651"/>
    <cellStyle name="20% - Accent3 2 4 9 5" xfId="22930"/>
    <cellStyle name="20% - Accent3 2 4 9 5 2" xfId="42710"/>
    <cellStyle name="20% - Accent3 2 4 9 5 3" xfId="30854"/>
    <cellStyle name="20% - Accent3 2 4 9 6" xfId="18400"/>
    <cellStyle name="20% - Accent3 2 4 9 6 2" xfId="38736"/>
    <cellStyle name="20% - Accent3 2 4 9 7" xfId="34793"/>
    <cellStyle name="20% - Accent3 2 4 9 8" xfId="26880"/>
    <cellStyle name="20% - Accent3 2 5" xfId="413"/>
    <cellStyle name="20% - Accent3 2 5 10" xfId="11179"/>
    <cellStyle name="20% - Accent3 2 5 10 2" xfId="17565"/>
    <cellStyle name="20% - Accent3 2 5 10 2 2" xfId="26042"/>
    <cellStyle name="20% - Accent3 2 5 10 2 2 2" xfId="45822"/>
    <cellStyle name="20% - Accent3 2 5 10 2 2 3" xfId="33966"/>
    <cellStyle name="20% - Accent3 2 5 10 2 3" xfId="21510"/>
    <cellStyle name="20% - Accent3 2 5 10 2 3 2" xfId="41846"/>
    <cellStyle name="20% - Accent3 2 5 10 2 4" xfId="37905"/>
    <cellStyle name="20% - Accent3 2 5 10 2 5" xfId="29990"/>
    <cellStyle name="20% - Accent3 2 5 10 3" xfId="24476"/>
    <cellStyle name="20% - Accent3 2 5 10 3 2" xfId="44256"/>
    <cellStyle name="20% - Accent3 2 5 10 3 3" xfId="32400"/>
    <cellStyle name="20% - Accent3 2 5 10 4" xfId="19944"/>
    <cellStyle name="20% - Accent3 2 5 10 4 2" xfId="40280"/>
    <cellStyle name="20% - Accent3 2 5 10 5" xfId="36339"/>
    <cellStyle name="20% - Accent3 2 5 10 6" xfId="28424"/>
    <cellStyle name="20% - Accent3 2 5 11" xfId="14554"/>
    <cellStyle name="20% - Accent3 2 5 11 2" xfId="25252"/>
    <cellStyle name="20% - Accent3 2 5 11 2 2" xfId="45032"/>
    <cellStyle name="20% - Accent3 2 5 11 2 3" xfId="33176"/>
    <cellStyle name="20% - Accent3 2 5 11 3" xfId="20720"/>
    <cellStyle name="20% - Accent3 2 5 11 3 2" xfId="41056"/>
    <cellStyle name="20% - Accent3 2 5 11 4" xfId="37115"/>
    <cellStyle name="20% - Accent3 2 5 11 5" xfId="29200"/>
    <cellStyle name="20% - Accent3 2 5 12" xfId="7809"/>
    <cellStyle name="20% - Accent3 2 5 12 2" xfId="23704"/>
    <cellStyle name="20% - Accent3 2 5 12 2 2" xfId="43484"/>
    <cellStyle name="20% - Accent3 2 5 12 2 3" xfId="31628"/>
    <cellStyle name="20% - Accent3 2 5 12 3" xfId="19172"/>
    <cellStyle name="20% - Accent3 2 5 12 3 2" xfId="39508"/>
    <cellStyle name="20% - Accent3 2 5 12 4" xfId="35567"/>
    <cellStyle name="20% - Accent3 2 5 12 5" xfId="27652"/>
    <cellStyle name="20% - Accent3 2 5 13" xfId="22931"/>
    <cellStyle name="20% - Accent3 2 5 13 2" xfId="42711"/>
    <cellStyle name="20% - Accent3 2 5 13 3" xfId="30855"/>
    <cellStyle name="20% - Accent3 2 5 14" xfId="18401"/>
    <cellStyle name="20% - Accent3 2 5 14 2" xfId="38737"/>
    <cellStyle name="20% - Accent3 2 5 15" xfId="34794"/>
    <cellStyle name="20% - Accent3 2 5 16" xfId="26881"/>
    <cellStyle name="20% - Accent3 2 5 2" xfId="414"/>
    <cellStyle name="20% - Accent3 2 5 2 2" xfId="11180"/>
    <cellStyle name="20% - Accent3 2 5 2 2 2" xfId="17566"/>
    <cellStyle name="20% - Accent3 2 5 2 2 2 2" xfId="26043"/>
    <cellStyle name="20% - Accent3 2 5 2 2 2 2 2" xfId="45823"/>
    <cellStyle name="20% - Accent3 2 5 2 2 2 2 3" xfId="33967"/>
    <cellStyle name="20% - Accent3 2 5 2 2 2 3" xfId="21511"/>
    <cellStyle name="20% - Accent3 2 5 2 2 2 3 2" xfId="41847"/>
    <cellStyle name="20% - Accent3 2 5 2 2 2 4" xfId="37906"/>
    <cellStyle name="20% - Accent3 2 5 2 2 2 5" xfId="29991"/>
    <cellStyle name="20% - Accent3 2 5 2 2 3" xfId="24477"/>
    <cellStyle name="20% - Accent3 2 5 2 2 3 2" xfId="44257"/>
    <cellStyle name="20% - Accent3 2 5 2 2 3 3" xfId="32401"/>
    <cellStyle name="20% - Accent3 2 5 2 2 4" xfId="19945"/>
    <cellStyle name="20% - Accent3 2 5 2 2 4 2" xfId="40281"/>
    <cellStyle name="20% - Accent3 2 5 2 2 5" xfId="36340"/>
    <cellStyle name="20% - Accent3 2 5 2 2 6" xfId="28425"/>
    <cellStyle name="20% - Accent3 2 5 2 3" xfId="14555"/>
    <cellStyle name="20% - Accent3 2 5 2 3 2" xfId="25253"/>
    <cellStyle name="20% - Accent3 2 5 2 3 2 2" xfId="45033"/>
    <cellStyle name="20% - Accent3 2 5 2 3 2 3" xfId="33177"/>
    <cellStyle name="20% - Accent3 2 5 2 3 3" xfId="20721"/>
    <cellStyle name="20% - Accent3 2 5 2 3 3 2" xfId="41057"/>
    <cellStyle name="20% - Accent3 2 5 2 3 4" xfId="37116"/>
    <cellStyle name="20% - Accent3 2 5 2 3 5" xfId="29201"/>
    <cellStyle name="20% - Accent3 2 5 2 4" xfId="7810"/>
    <cellStyle name="20% - Accent3 2 5 2 4 2" xfId="23705"/>
    <cellStyle name="20% - Accent3 2 5 2 4 2 2" xfId="43485"/>
    <cellStyle name="20% - Accent3 2 5 2 4 2 3" xfId="31629"/>
    <cellStyle name="20% - Accent3 2 5 2 4 3" xfId="19173"/>
    <cellStyle name="20% - Accent3 2 5 2 4 3 2" xfId="39509"/>
    <cellStyle name="20% - Accent3 2 5 2 4 4" xfId="35568"/>
    <cellStyle name="20% - Accent3 2 5 2 4 5" xfId="27653"/>
    <cellStyle name="20% - Accent3 2 5 2 5" xfId="22932"/>
    <cellStyle name="20% - Accent3 2 5 2 5 2" xfId="42712"/>
    <cellStyle name="20% - Accent3 2 5 2 5 3" xfId="30856"/>
    <cellStyle name="20% - Accent3 2 5 2 6" xfId="18402"/>
    <cellStyle name="20% - Accent3 2 5 2 6 2" xfId="38738"/>
    <cellStyle name="20% - Accent3 2 5 2 7" xfId="34795"/>
    <cellStyle name="20% - Accent3 2 5 2 8" xfId="26882"/>
    <cellStyle name="20% - Accent3 2 5 3" xfId="415"/>
    <cellStyle name="20% - Accent3 2 5 3 2" xfId="11181"/>
    <cellStyle name="20% - Accent3 2 5 3 2 2" xfId="17567"/>
    <cellStyle name="20% - Accent3 2 5 3 2 2 2" xfId="26044"/>
    <cellStyle name="20% - Accent3 2 5 3 2 2 2 2" xfId="45824"/>
    <cellStyle name="20% - Accent3 2 5 3 2 2 2 3" xfId="33968"/>
    <cellStyle name="20% - Accent3 2 5 3 2 2 3" xfId="21512"/>
    <cellStyle name="20% - Accent3 2 5 3 2 2 3 2" xfId="41848"/>
    <cellStyle name="20% - Accent3 2 5 3 2 2 4" xfId="37907"/>
    <cellStyle name="20% - Accent3 2 5 3 2 2 5" xfId="29992"/>
    <cellStyle name="20% - Accent3 2 5 3 2 3" xfId="24478"/>
    <cellStyle name="20% - Accent3 2 5 3 2 3 2" xfId="44258"/>
    <cellStyle name="20% - Accent3 2 5 3 2 3 3" xfId="32402"/>
    <cellStyle name="20% - Accent3 2 5 3 2 4" xfId="19946"/>
    <cellStyle name="20% - Accent3 2 5 3 2 4 2" xfId="40282"/>
    <cellStyle name="20% - Accent3 2 5 3 2 5" xfId="36341"/>
    <cellStyle name="20% - Accent3 2 5 3 2 6" xfId="28426"/>
    <cellStyle name="20% - Accent3 2 5 3 3" xfId="14556"/>
    <cellStyle name="20% - Accent3 2 5 3 3 2" xfId="25254"/>
    <cellStyle name="20% - Accent3 2 5 3 3 2 2" xfId="45034"/>
    <cellStyle name="20% - Accent3 2 5 3 3 2 3" xfId="33178"/>
    <cellStyle name="20% - Accent3 2 5 3 3 3" xfId="20722"/>
    <cellStyle name="20% - Accent3 2 5 3 3 3 2" xfId="41058"/>
    <cellStyle name="20% - Accent3 2 5 3 3 4" xfId="37117"/>
    <cellStyle name="20% - Accent3 2 5 3 3 5" xfId="29202"/>
    <cellStyle name="20% - Accent3 2 5 3 4" xfId="7811"/>
    <cellStyle name="20% - Accent3 2 5 3 4 2" xfId="23706"/>
    <cellStyle name="20% - Accent3 2 5 3 4 2 2" xfId="43486"/>
    <cellStyle name="20% - Accent3 2 5 3 4 2 3" xfId="31630"/>
    <cellStyle name="20% - Accent3 2 5 3 4 3" xfId="19174"/>
    <cellStyle name="20% - Accent3 2 5 3 4 3 2" xfId="39510"/>
    <cellStyle name="20% - Accent3 2 5 3 4 4" xfId="35569"/>
    <cellStyle name="20% - Accent3 2 5 3 4 5" xfId="27654"/>
    <cellStyle name="20% - Accent3 2 5 3 5" xfId="22933"/>
    <cellStyle name="20% - Accent3 2 5 3 5 2" xfId="42713"/>
    <cellStyle name="20% - Accent3 2 5 3 5 3" xfId="30857"/>
    <cellStyle name="20% - Accent3 2 5 3 6" xfId="18403"/>
    <cellStyle name="20% - Accent3 2 5 3 6 2" xfId="38739"/>
    <cellStyle name="20% - Accent3 2 5 3 7" xfId="34796"/>
    <cellStyle name="20% - Accent3 2 5 3 8" xfId="26883"/>
    <cellStyle name="20% - Accent3 2 5 4" xfId="416"/>
    <cellStyle name="20% - Accent3 2 5 4 2" xfId="11182"/>
    <cellStyle name="20% - Accent3 2 5 4 2 2" xfId="17568"/>
    <cellStyle name="20% - Accent3 2 5 4 2 2 2" xfId="26045"/>
    <cellStyle name="20% - Accent3 2 5 4 2 2 2 2" xfId="45825"/>
    <cellStyle name="20% - Accent3 2 5 4 2 2 2 3" xfId="33969"/>
    <cellStyle name="20% - Accent3 2 5 4 2 2 3" xfId="21513"/>
    <cellStyle name="20% - Accent3 2 5 4 2 2 3 2" xfId="41849"/>
    <cellStyle name="20% - Accent3 2 5 4 2 2 4" xfId="37908"/>
    <cellStyle name="20% - Accent3 2 5 4 2 2 5" xfId="29993"/>
    <cellStyle name="20% - Accent3 2 5 4 2 3" xfId="24479"/>
    <cellStyle name="20% - Accent3 2 5 4 2 3 2" xfId="44259"/>
    <cellStyle name="20% - Accent3 2 5 4 2 3 3" xfId="32403"/>
    <cellStyle name="20% - Accent3 2 5 4 2 4" xfId="19947"/>
    <cellStyle name="20% - Accent3 2 5 4 2 4 2" xfId="40283"/>
    <cellStyle name="20% - Accent3 2 5 4 2 5" xfId="36342"/>
    <cellStyle name="20% - Accent3 2 5 4 2 6" xfId="28427"/>
    <cellStyle name="20% - Accent3 2 5 4 3" xfId="14557"/>
    <cellStyle name="20% - Accent3 2 5 4 3 2" xfId="25255"/>
    <cellStyle name="20% - Accent3 2 5 4 3 2 2" xfId="45035"/>
    <cellStyle name="20% - Accent3 2 5 4 3 2 3" xfId="33179"/>
    <cellStyle name="20% - Accent3 2 5 4 3 3" xfId="20723"/>
    <cellStyle name="20% - Accent3 2 5 4 3 3 2" xfId="41059"/>
    <cellStyle name="20% - Accent3 2 5 4 3 4" xfId="37118"/>
    <cellStyle name="20% - Accent3 2 5 4 3 5" xfId="29203"/>
    <cellStyle name="20% - Accent3 2 5 4 4" xfId="7812"/>
    <cellStyle name="20% - Accent3 2 5 4 4 2" xfId="23707"/>
    <cellStyle name="20% - Accent3 2 5 4 4 2 2" xfId="43487"/>
    <cellStyle name="20% - Accent3 2 5 4 4 2 3" xfId="31631"/>
    <cellStyle name="20% - Accent3 2 5 4 4 3" xfId="19175"/>
    <cellStyle name="20% - Accent3 2 5 4 4 3 2" xfId="39511"/>
    <cellStyle name="20% - Accent3 2 5 4 4 4" xfId="35570"/>
    <cellStyle name="20% - Accent3 2 5 4 4 5" xfId="27655"/>
    <cellStyle name="20% - Accent3 2 5 4 5" xfId="22934"/>
    <cellStyle name="20% - Accent3 2 5 4 5 2" xfId="42714"/>
    <cellStyle name="20% - Accent3 2 5 4 5 3" xfId="30858"/>
    <cellStyle name="20% - Accent3 2 5 4 6" xfId="18404"/>
    <cellStyle name="20% - Accent3 2 5 4 6 2" xfId="38740"/>
    <cellStyle name="20% - Accent3 2 5 4 7" xfId="34797"/>
    <cellStyle name="20% - Accent3 2 5 4 8" xfId="26884"/>
    <cellStyle name="20% - Accent3 2 5 5" xfId="417"/>
    <cellStyle name="20% - Accent3 2 5 5 2" xfId="11183"/>
    <cellStyle name="20% - Accent3 2 5 5 2 2" xfId="17569"/>
    <cellStyle name="20% - Accent3 2 5 5 2 2 2" xfId="26046"/>
    <cellStyle name="20% - Accent3 2 5 5 2 2 2 2" xfId="45826"/>
    <cellStyle name="20% - Accent3 2 5 5 2 2 2 3" xfId="33970"/>
    <cellStyle name="20% - Accent3 2 5 5 2 2 3" xfId="21514"/>
    <cellStyle name="20% - Accent3 2 5 5 2 2 3 2" xfId="41850"/>
    <cellStyle name="20% - Accent3 2 5 5 2 2 4" xfId="37909"/>
    <cellStyle name="20% - Accent3 2 5 5 2 2 5" xfId="29994"/>
    <cellStyle name="20% - Accent3 2 5 5 2 3" xfId="24480"/>
    <cellStyle name="20% - Accent3 2 5 5 2 3 2" xfId="44260"/>
    <cellStyle name="20% - Accent3 2 5 5 2 3 3" xfId="32404"/>
    <cellStyle name="20% - Accent3 2 5 5 2 4" xfId="19948"/>
    <cellStyle name="20% - Accent3 2 5 5 2 4 2" xfId="40284"/>
    <cellStyle name="20% - Accent3 2 5 5 2 5" xfId="36343"/>
    <cellStyle name="20% - Accent3 2 5 5 2 6" xfId="28428"/>
    <cellStyle name="20% - Accent3 2 5 5 3" xfId="14558"/>
    <cellStyle name="20% - Accent3 2 5 5 3 2" xfId="25256"/>
    <cellStyle name="20% - Accent3 2 5 5 3 2 2" xfId="45036"/>
    <cellStyle name="20% - Accent3 2 5 5 3 2 3" xfId="33180"/>
    <cellStyle name="20% - Accent3 2 5 5 3 3" xfId="20724"/>
    <cellStyle name="20% - Accent3 2 5 5 3 3 2" xfId="41060"/>
    <cellStyle name="20% - Accent3 2 5 5 3 4" xfId="37119"/>
    <cellStyle name="20% - Accent3 2 5 5 3 5" xfId="29204"/>
    <cellStyle name="20% - Accent3 2 5 5 4" xfId="7813"/>
    <cellStyle name="20% - Accent3 2 5 5 4 2" xfId="23708"/>
    <cellStyle name="20% - Accent3 2 5 5 4 2 2" xfId="43488"/>
    <cellStyle name="20% - Accent3 2 5 5 4 2 3" xfId="31632"/>
    <cellStyle name="20% - Accent3 2 5 5 4 3" xfId="19176"/>
    <cellStyle name="20% - Accent3 2 5 5 4 3 2" xfId="39512"/>
    <cellStyle name="20% - Accent3 2 5 5 4 4" xfId="35571"/>
    <cellStyle name="20% - Accent3 2 5 5 4 5" xfId="27656"/>
    <cellStyle name="20% - Accent3 2 5 5 5" xfId="22935"/>
    <cellStyle name="20% - Accent3 2 5 5 5 2" xfId="42715"/>
    <cellStyle name="20% - Accent3 2 5 5 5 3" xfId="30859"/>
    <cellStyle name="20% - Accent3 2 5 5 6" xfId="18405"/>
    <cellStyle name="20% - Accent3 2 5 5 6 2" xfId="38741"/>
    <cellStyle name="20% - Accent3 2 5 5 7" xfId="34798"/>
    <cellStyle name="20% - Accent3 2 5 5 8" xfId="26885"/>
    <cellStyle name="20% - Accent3 2 5 6" xfId="418"/>
    <cellStyle name="20% - Accent3 2 5 6 2" xfId="11184"/>
    <cellStyle name="20% - Accent3 2 5 6 2 2" xfId="17570"/>
    <cellStyle name="20% - Accent3 2 5 6 2 2 2" xfId="26047"/>
    <cellStyle name="20% - Accent3 2 5 6 2 2 2 2" xfId="45827"/>
    <cellStyle name="20% - Accent3 2 5 6 2 2 2 3" xfId="33971"/>
    <cellStyle name="20% - Accent3 2 5 6 2 2 3" xfId="21515"/>
    <cellStyle name="20% - Accent3 2 5 6 2 2 3 2" xfId="41851"/>
    <cellStyle name="20% - Accent3 2 5 6 2 2 4" xfId="37910"/>
    <cellStyle name="20% - Accent3 2 5 6 2 2 5" xfId="29995"/>
    <cellStyle name="20% - Accent3 2 5 6 2 3" xfId="24481"/>
    <cellStyle name="20% - Accent3 2 5 6 2 3 2" xfId="44261"/>
    <cellStyle name="20% - Accent3 2 5 6 2 3 3" xfId="32405"/>
    <cellStyle name="20% - Accent3 2 5 6 2 4" xfId="19949"/>
    <cellStyle name="20% - Accent3 2 5 6 2 4 2" xfId="40285"/>
    <cellStyle name="20% - Accent3 2 5 6 2 5" xfId="36344"/>
    <cellStyle name="20% - Accent3 2 5 6 2 6" xfId="28429"/>
    <cellStyle name="20% - Accent3 2 5 6 3" xfId="14559"/>
    <cellStyle name="20% - Accent3 2 5 6 3 2" xfId="25257"/>
    <cellStyle name="20% - Accent3 2 5 6 3 2 2" xfId="45037"/>
    <cellStyle name="20% - Accent3 2 5 6 3 2 3" xfId="33181"/>
    <cellStyle name="20% - Accent3 2 5 6 3 3" xfId="20725"/>
    <cellStyle name="20% - Accent3 2 5 6 3 3 2" xfId="41061"/>
    <cellStyle name="20% - Accent3 2 5 6 3 4" xfId="37120"/>
    <cellStyle name="20% - Accent3 2 5 6 3 5" xfId="29205"/>
    <cellStyle name="20% - Accent3 2 5 6 4" xfId="7814"/>
    <cellStyle name="20% - Accent3 2 5 6 4 2" xfId="23709"/>
    <cellStyle name="20% - Accent3 2 5 6 4 2 2" xfId="43489"/>
    <cellStyle name="20% - Accent3 2 5 6 4 2 3" xfId="31633"/>
    <cellStyle name="20% - Accent3 2 5 6 4 3" xfId="19177"/>
    <cellStyle name="20% - Accent3 2 5 6 4 3 2" xfId="39513"/>
    <cellStyle name="20% - Accent3 2 5 6 4 4" xfId="35572"/>
    <cellStyle name="20% - Accent3 2 5 6 4 5" xfId="27657"/>
    <cellStyle name="20% - Accent3 2 5 6 5" xfId="22936"/>
    <cellStyle name="20% - Accent3 2 5 6 5 2" xfId="42716"/>
    <cellStyle name="20% - Accent3 2 5 6 5 3" xfId="30860"/>
    <cellStyle name="20% - Accent3 2 5 6 6" xfId="18406"/>
    <cellStyle name="20% - Accent3 2 5 6 6 2" xfId="38742"/>
    <cellStyle name="20% - Accent3 2 5 6 7" xfId="34799"/>
    <cellStyle name="20% - Accent3 2 5 6 8" xfId="26886"/>
    <cellStyle name="20% - Accent3 2 5 7" xfId="419"/>
    <cellStyle name="20% - Accent3 2 5 7 2" xfId="11185"/>
    <cellStyle name="20% - Accent3 2 5 7 2 2" xfId="17571"/>
    <cellStyle name="20% - Accent3 2 5 7 2 2 2" xfId="26048"/>
    <cellStyle name="20% - Accent3 2 5 7 2 2 2 2" xfId="45828"/>
    <cellStyle name="20% - Accent3 2 5 7 2 2 2 3" xfId="33972"/>
    <cellStyle name="20% - Accent3 2 5 7 2 2 3" xfId="21516"/>
    <cellStyle name="20% - Accent3 2 5 7 2 2 3 2" xfId="41852"/>
    <cellStyle name="20% - Accent3 2 5 7 2 2 4" xfId="37911"/>
    <cellStyle name="20% - Accent3 2 5 7 2 2 5" xfId="29996"/>
    <cellStyle name="20% - Accent3 2 5 7 2 3" xfId="24482"/>
    <cellStyle name="20% - Accent3 2 5 7 2 3 2" xfId="44262"/>
    <cellStyle name="20% - Accent3 2 5 7 2 3 3" xfId="32406"/>
    <cellStyle name="20% - Accent3 2 5 7 2 4" xfId="19950"/>
    <cellStyle name="20% - Accent3 2 5 7 2 4 2" xfId="40286"/>
    <cellStyle name="20% - Accent3 2 5 7 2 5" xfId="36345"/>
    <cellStyle name="20% - Accent3 2 5 7 2 6" xfId="28430"/>
    <cellStyle name="20% - Accent3 2 5 7 3" xfId="14560"/>
    <cellStyle name="20% - Accent3 2 5 7 3 2" xfId="25258"/>
    <cellStyle name="20% - Accent3 2 5 7 3 2 2" xfId="45038"/>
    <cellStyle name="20% - Accent3 2 5 7 3 2 3" xfId="33182"/>
    <cellStyle name="20% - Accent3 2 5 7 3 3" xfId="20726"/>
    <cellStyle name="20% - Accent3 2 5 7 3 3 2" xfId="41062"/>
    <cellStyle name="20% - Accent3 2 5 7 3 4" xfId="37121"/>
    <cellStyle name="20% - Accent3 2 5 7 3 5" xfId="29206"/>
    <cellStyle name="20% - Accent3 2 5 7 4" xfId="7815"/>
    <cellStyle name="20% - Accent3 2 5 7 4 2" xfId="23710"/>
    <cellStyle name="20% - Accent3 2 5 7 4 2 2" xfId="43490"/>
    <cellStyle name="20% - Accent3 2 5 7 4 2 3" xfId="31634"/>
    <cellStyle name="20% - Accent3 2 5 7 4 3" xfId="19178"/>
    <cellStyle name="20% - Accent3 2 5 7 4 3 2" xfId="39514"/>
    <cellStyle name="20% - Accent3 2 5 7 4 4" xfId="35573"/>
    <cellStyle name="20% - Accent3 2 5 7 4 5" xfId="27658"/>
    <cellStyle name="20% - Accent3 2 5 7 5" xfId="22937"/>
    <cellStyle name="20% - Accent3 2 5 7 5 2" xfId="42717"/>
    <cellStyle name="20% - Accent3 2 5 7 5 3" xfId="30861"/>
    <cellStyle name="20% - Accent3 2 5 7 6" xfId="18407"/>
    <cellStyle name="20% - Accent3 2 5 7 6 2" xfId="38743"/>
    <cellStyle name="20% - Accent3 2 5 7 7" xfId="34800"/>
    <cellStyle name="20% - Accent3 2 5 7 8" xfId="26887"/>
    <cellStyle name="20% - Accent3 2 5 8" xfId="420"/>
    <cellStyle name="20% - Accent3 2 5 8 2" xfId="11186"/>
    <cellStyle name="20% - Accent3 2 5 8 2 2" xfId="17572"/>
    <cellStyle name="20% - Accent3 2 5 8 2 2 2" xfId="26049"/>
    <cellStyle name="20% - Accent3 2 5 8 2 2 2 2" xfId="45829"/>
    <cellStyle name="20% - Accent3 2 5 8 2 2 2 3" xfId="33973"/>
    <cellStyle name="20% - Accent3 2 5 8 2 2 3" xfId="21517"/>
    <cellStyle name="20% - Accent3 2 5 8 2 2 3 2" xfId="41853"/>
    <cellStyle name="20% - Accent3 2 5 8 2 2 4" xfId="37912"/>
    <cellStyle name="20% - Accent3 2 5 8 2 2 5" xfId="29997"/>
    <cellStyle name="20% - Accent3 2 5 8 2 3" xfId="24483"/>
    <cellStyle name="20% - Accent3 2 5 8 2 3 2" xfId="44263"/>
    <cellStyle name="20% - Accent3 2 5 8 2 3 3" xfId="32407"/>
    <cellStyle name="20% - Accent3 2 5 8 2 4" xfId="19951"/>
    <cellStyle name="20% - Accent3 2 5 8 2 4 2" xfId="40287"/>
    <cellStyle name="20% - Accent3 2 5 8 2 5" xfId="36346"/>
    <cellStyle name="20% - Accent3 2 5 8 2 6" xfId="28431"/>
    <cellStyle name="20% - Accent3 2 5 8 3" xfId="14561"/>
    <cellStyle name="20% - Accent3 2 5 8 3 2" xfId="25259"/>
    <cellStyle name="20% - Accent3 2 5 8 3 2 2" xfId="45039"/>
    <cellStyle name="20% - Accent3 2 5 8 3 2 3" xfId="33183"/>
    <cellStyle name="20% - Accent3 2 5 8 3 3" xfId="20727"/>
    <cellStyle name="20% - Accent3 2 5 8 3 3 2" xfId="41063"/>
    <cellStyle name="20% - Accent3 2 5 8 3 4" xfId="37122"/>
    <cellStyle name="20% - Accent3 2 5 8 3 5" xfId="29207"/>
    <cellStyle name="20% - Accent3 2 5 8 4" xfId="7816"/>
    <cellStyle name="20% - Accent3 2 5 8 4 2" xfId="23711"/>
    <cellStyle name="20% - Accent3 2 5 8 4 2 2" xfId="43491"/>
    <cellStyle name="20% - Accent3 2 5 8 4 2 3" xfId="31635"/>
    <cellStyle name="20% - Accent3 2 5 8 4 3" xfId="19179"/>
    <cellStyle name="20% - Accent3 2 5 8 4 3 2" xfId="39515"/>
    <cellStyle name="20% - Accent3 2 5 8 4 4" xfId="35574"/>
    <cellStyle name="20% - Accent3 2 5 8 4 5" xfId="27659"/>
    <cellStyle name="20% - Accent3 2 5 8 5" xfId="22938"/>
    <cellStyle name="20% - Accent3 2 5 8 5 2" xfId="42718"/>
    <cellStyle name="20% - Accent3 2 5 8 5 3" xfId="30862"/>
    <cellStyle name="20% - Accent3 2 5 8 6" xfId="18408"/>
    <cellStyle name="20% - Accent3 2 5 8 6 2" xfId="38744"/>
    <cellStyle name="20% - Accent3 2 5 8 7" xfId="34801"/>
    <cellStyle name="20% - Accent3 2 5 8 8" xfId="26888"/>
    <cellStyle name="20% - Accent3 2 5 9" xfId="421"/>
    <cellStyle name="20% - Accent3 2 5 9 2" xfId="11187"/>
    <cellStyle name="20% - Accent3 2 5 9 2 2" xfId="17573"/>
    <cellStyle name="20% - Accent3 2 5 9 2 2 2" xfId="26050"/>
    <cellStyle name="20% - Accent3 2 5 9 2 2 2 2" xfId="45830"/>
    <cellStyle name="20% - Accent3 2 5 9 2 2 2 3" xfId="33974"/>
    <cellStyle name="20% - Accent3 2 5 9 2 2 3" xfId="21518"/>
    <cellStyle name="20% - Accent3 2 5 9 2 2 3 2" xfId="41854"/>
    <cellStyle name="20% - Accent3 2 5 9 2 2 4" xfId="37913"/>
    <cellStyle name="20% - Accent3 2 5 9 2 2 5" xfId="29998"/>
    <cellStyle name="20% - Accent3 2 5 9 2 3" xfId="24484"/>
    <cellStyle name="20% - Accent3 2 5 9 2 3 2" xfId="44264"/>
    <cellStyle name="20% - Accent3 2 5 9 2 3 3" xfId="32408"/>
    <cellStyle name="20% - Accent3 2 5 9 2 4" xfId="19952"/>
    <cellStyle name="20% - Accent3 2 5 9 2 4 2" xfId="40288"/>
    <cellStyle name="20% - Accent3 2 5 9 2 5" xfId="36347"/>
    <cellStyle name="20% - Accent3 2 5 9 2 6" xfId="28432"/>
    <cellStyle name="20% - Accent3 2 5 9 3" xfId="14562"/>
    <cellStyle name="20% - Accent3 2 5 9 3 2" xfId="25260"/>
    <cellStyle name="20% - Accent3 2 5 9 3 2 2" xfId="45040"/>
    <cellStyle name="20% - Accent3 2 5 9 3 2 3" xfId="33184"/>
    <cellStyle name="20% - Accent3 2 5 9 3 3" xfId="20728"/>
    <cellStyle name="20% - Accent3 2 5 9 3 3 2" xfId="41064"/>
    <cellStyle name="20% - Accent3 2 5 9 3 4" xfId="37123"/>
    <cellStyle name="20% - Accent3 2 5 9 3 5" xfId="29208"/>
    <cellStyle name="20% - Accent3 2 5 9 4" xfId="7817"/>
    <cellStyle name="20% - Accent3 2 5 9 4 2" xfId="23712"/>
    <cellStyle name="20% - Accent3 2 5 9 4 2 2" xfId="43492"/>
    <cellStyle name="20% - Accent3 2 5 9 4 2 3" xfId="31636"/>
    <cellStyle name="20% - Accent3 2 5 9 4 3" xfId="19180"/>
    <cellStyle name="20% - Accent3 2 5 9 4 3 2" xfId="39516"/>
    <cellStyle name="20% - Accent3 2 5 9 4 4" xfId="35575"/>
    <cellStyle name="20% - Accent3 2 5 9 4 5" xfId="27660"/>
    <cellStyle name="20% - Accent3 2 5 9 5" xfId="22939"/>
    <cellStyle name="20% - Accent3 2 5 9 5 2" xfId="42719"/>
    <cellStyle name="20% - Accent3 2 5 9 5 3" xfId="30863"/>
    <cellStyle name="20% - Accent3 2 5 9 6" xfId="18409"/>
    <cellStyle name="20% - Accent3 2 5 9 6 2" xfId="38745"/>
    <cellStyle name="20% - Accent3 2 5 9 7" xfId="34802"/>
    <cellStyle name="20% - Accent3 2 5 9 8" xfId="26889"/>
    <cellStyle name="20% - Accent3 2 6" xfId="422"/>
    <cellStyle name="20% - Accent3 2 6 10" xfId="18410"/>
    <cellStyle name="20% - Accent3 2 6 10 2" xfId="38746"/>
    <cellStyle name="20% - Accent3 2 6 11" xfId="34803"/>
    <cellStyle name="20% - Accent3 2 6 12" xfId="26890"/>
    <cellStyle name="20% - Accent3 2 6 2" xfId="423"/>
    <cellStyle name="20% - Accent3 2 6 2 2" xfId="11189"/>
    <cellStyle name="20% - Accent3 2 6 2 2 2" xfId="17575"/>
    <cellStyle name="20% - Accent3 2 6 2 2 2 2" xfId="26052"/>
    <cellStyle name="20% - Accent3 2 6 2 2 2 2 2" xfId="45832"/>
    <cellStyle name="20% - Accent3 2 6 2 2 2 2 3" xfId="33976"/>
    <cellStyle name="20% - Accent3 2 6 2 2 2 3" xfId="21520"/>
    <cellStyle name="20% - Accent3 2 6 2 2 2 3 2" xfId="41856"/>
    <cellStyle name="20% - Accent3 2 6 2 2 2 4" xfId="37915"/>
    <cellStyle name="20% - Accent3 2 6 2 2 2 5" xfId="30000"/>
    <cellStyle name="20% - Accent3 2 6 2 2 3" xfId="24486"/>
    <cellStyle name="20% - Accent3 2 6 2 2 3 2" xfId="44266"/>
    <cellStyle name="20% - Accent3 2 6 2 2 3 3" xfId="32410"/>
    <cellStyle name="20% - Accent3 2 6 2 2 4" xfId="19954"/>
    <cellStyle name="20% - Accent3 2 6 2 2 4 2" xfId="40290"/>
    <cellStyle name="20% - Accent3 2 6 2 2 5" xfId="36349"/>
    <cellStyle name="20% - Accent3 2 6 2 2 6" xfId="28434"/>
    <cellStyle name="20% - Accent3 2 6 2 3" xfId="14564"/>
    <cellStyle name="20% - Accent3 2 6 2 3 2" xfId="25262"/>
    <cellStyle name="20% - Accent3 2 6 2 3 2 2" xfId="45042"/>
    <cellStyle name="20% - Accent3 2 6 2 3 2 3" xfId="33186"/>
    <cellStyle name="20% - Accent3 2 6 2 3 3" xfId="20730"/>
    <cellStyle name="20% - Accent3 2 6 2 3 3 2" xfId="41066"/>
    <cellStyle name="20% - Accent3 2 6 2 3 4" xfId="37125"/>
    <cellStyle name="20% - Accent3 2 6 2 3 5" xfId="29210"/>
    <cellStyle name="20% - Accent3 2 6 2 4" xfId="7819"/>
    <cellStyle name="20% - Accent3 2 6 2 4 2" xfId="23714"/>
    <cellStyle name="20% - Accent3 2 6 2 4 2 2" xfId="43494"/>
    <cellStyle name="20% - Accent3 2 6 2 4 2 3" xfId="31638"/>
    <cellStyle name="20% - Accent3 2 6 2 4 3" xfId="19182"/>
    <cellStyle name="20% - Accent3 2 6 2 4 3 2" xfId="39518"/>
    <cellStyle name="20% - Accent3 2 6 2 4 4" xfId="35577"/>
    <cellStyle name="20% - Accent3 2 6 2 4 5" xfId="27662"/>
    <cellStyle name="20% - Accent3 2 6 2 5" xfId="22941"/>
    <cellStyle name="20% - Accent3 2 6 2 5 2" xfId="42721"/>
    <cellStyle name="20% - Accent3 2 6 2 5 3" xfId="30865"/>
    <cellStyle name="20% - Accent3 2 6 2 6" xfId="18411"/>
    <cellStyle name="20% - Accent3 2 6 2 6 2" xfId="38747"/>
    <cellStyle name="20% - Accent3 2 6 2 7" xfId="34804"/>
    <cellStyle name="20% - Accent3 2 6 2 8" xfId="26891"/>
    <cellStyle name="20% - Accent3 2 6 3" xfId="424"/>
    <cellStyle name="20% - Accent3 2 6 3 2" xfId="11190"/>
    <cellStyle name="20% - Accent3 2 6 3 2 2" xfId="17576"/>
    <cellStyle name="20% - Accent3 2 6 3 2 2 2" xfId="26053"/>
    <cellStyle name="20% - Accent3 2 6 3 2 2 2 2" xfId="45833"/>
    <cellStyle name="20% - Accent3 2 6 3 2 2 2 3" xfId="33977"/>
    <cellStyle name="20% - Accent3 2 6 3 2 2 3" xfId="21521"/>
    <cellStyle name="20% - Accent3 2 6 3 2 2 3 2" xfId="41857"/>
    <cellStyle name="20% - Accent3 2 6 3 2 2 4" xfId="37916"/>
    <cellStyle name="20% - Accent3 2 6 3 2 2 5" xfId="30001"/>
    <cellStyle name="20% - Accent3 2 6 3 2 3" xfId="24487"/>
    <cellStyle name="20% - Accent3 2 6 3 2 3 2" xfId="44267"/>
    <cellStyle name="20% - Accent3 2 6 3 2 3 3" xfId="32411"/>
    <cellStyle name="20% - Accent3 2 6 3 2 4" xfId="19955"/>
    <cellStyle name="20% - Accent3 2 6 3 2 4 2" xfId="40291"/>
    <cellStyle name="20% - Accent3 2 6 3 2 5" xfId="36350"/>
    <cellStyle name="20% - Accent3 2 6 3 2 6" xfId="28435"/>
    <cellStyle name="20% - Accent3 2 6 3 3" xfId="14565"/>
    <cellStyle name="20% - Accent3 2 6 3 3 2" xfId="25263"/>
    <cellStyle name="20% - Accent3 2 6 3 3 2 2" xfId="45043"/>
    <cellStyle name="20% - Accent3 2 6 3 3 2 3" xfId="33187"/>
    <cellStyle name="20% - Accent3 2 6 3 3 3" xfId="20731"/>
    <cellStyle name="20% - Accent3 2 6 3 3 3 2" xfId="41067"/>
    <cellStyle name="20% - Accent3 2 6 3 3 4" xfId="37126"/>
    <cellStyle name="20% - Accent3 2 6 3 3 5" xfId="29211"/>
    <cellStyle name="20% - Accent3 2 6 3 4" xfId="7820"/>
    <cellStyle name="20% - Accent3 2 6 3 4 2" xfId="23715"/>
    <cellStyle name="20% - Accent3 2 6 3 4 2 2" xfId="43495"/>
    <cellStyle name="20% - Accent3 2 6 3 4 2 3" xfId="31639"/>
    <cellStyle name="20% - Accent3 2 6 3 4 3" xfId="19183"/>
    <cellStyle name="20% - Accent3 2 6 3 4 3 2" xfId="39519"/>
    <cellStyle name="20% - Accent3 2 6 3 4 4" xfId="35578"/>
    <cellStyle name="20% - Accent3 2 6 3 4 5" xfId="27663"/>
    <cellStyle name="20% - Accent3 2 6 3 5" xfId="22942"/>
    <cellStyle name="20% - Accent3 2 6 3 5 2" xfId="42722"/>
    <cellStyle name="20% - Accent3 2 6 3 5 3" xfId="30866"/>
    <cellStyle name="20% - Accent3 2 6 3 6" xfId="18412"/>
    <cellStyle name="20% - Accent3 2 6 3 6 2" xfId="38748"/>
    <cellStyle name="20% - Accent3 2 6 3 7" xfId="34805"/>
    <cellStyle name="20% - Accent3 2 6 3 8" xfId="26892"/>
    <cellStyle name="20% - Accent3 2 6 4" xfId="425"/>
    <cellStyle name="20% - Accent3 2 6 4 2" xfId="11191"/>
    <cellStyle name="20% - Accent3 2 6 4 2 2" xfId="17577"/>
    <cellStyle name="20% - Accent3 2 6 4 2 2 2" xfId="26054"/>
    <cellStyle name="20% - Accent3 2 6 4 2 2 2 2" xfId="45834"/>
    <cellStyle name="20% - Accent3 2 6 4 2 2 2 3" xfId="33978"/>
    <cellStyle name="20% - Accent3 2 6 4 2 2 3" xfId="21522"/>
    <cellStyle name="20% - Accent3 2 6 4 2 2 3 2" xfId="41858"/>
    <cellStyle name="20% - Accent3 2 6 4 2 2 4" xfId="37917"/>
    <cellStyle name="20% - Accent3 2 6 4 2 2 5" xfId="30002"/>
    <cellStyle name="20% - Accent3 2 6 4 2 3" xfId="24488"/>
    <cellStyle name="20% - Accent3 2 6 4 2 3 2" xfId="44268"/>
    <cellStyle name="20% - Accent3 2 6 4 2 3 3" xfId="32412"/>
    <cellStyle name="20% - Accent3 2 6 4 2 4" xfId="19956"/>
    <cellStyle name="20% - Accent3 2 6 4 2 4 2" xfId="40292"/>
    <cellStyle name="20% - Accent3 2 6 4 2 5" xfId="36351"/>
    <cellStyle name="20% - Accent3 2 6 4 2 6" xfId="28436"/>
    <cellStyle name="20% - Accent3 2 6 4 3" xfId="14566"/>
    <cellStyle name="20% - Accent3 2 6 4 3 2" xfId="25264"/>
    <cellStyle name="20% - Accent3 2 6 4 3 2 2" xfId="45044"/>
    <cellStyle name="20% - Accent3 2 6 4 3 2 3" xfId="33188"/>
    <cellStyle name="20% - Accent3 2 6 4 3 3" xfId="20732"/>
    <cellStyle name="20% - Accent3 2 6 4 3 3 2" xfId="41068"/>
    <cellStyle name="20% - Accent3 2 6 4 3 4" xfId="37127"/>
    <cellStyle name="20% - Accent3 2 6 4 3 5" xfId="29212"/>
    <cellStyle name="20% - Accent3 2 6 4 4" xfId="7821"/>
    <cellStyle name="20% - Accent3 2 6 4 4 2" xfId="23716"/>
    <cellStyle name="20% - Accent3 2 6 4 4 2 2" xfId="43496"/>
    <cellStyle name="20% - Accent3 2 6 4 4 2 3" xfId="31640"/>
    <cellStyle name="20% - Accent3 2 6 4 4 3" xfId="19184"/>
    <cellStyle name="20% - Accent3 2 6 4 4 3 2" xfId="39520"/>
    <cellStyle name="20% - Accent3 2 6 4 4 4" xfId="35579"/>
    <cellStyle name="20% - Accent3 2 6 4 4 5" xfId="27664"/>
    <cellStyle name="20% - Accent3 2 6 4 5" xfId="22943"/>
    <cellStyle name="20% - Accent3 2 6 4 5 2" xfId="42723"/>
    <cellStyle name="20% - Accent3 2 6 4 5 3" xfId="30867"/>
    <cellStyle name="20% - Accent3 2 6 4 6" xfId="18413"/>
    <cellStyle name="20% - Accent3 2 6 4 6 2" xfId="38749"/>
    <cellStyle name="20% - Accent3 2 6 4 7" xfId="34806"/>
    <cellStyle name="20% - Accent3 2 6 4 8" xfId="26893"/>
    <cellStyle name="20% - Accent3 2 6 5" xfId="426"/>
    <cellStyle name="20% - Accent3 2 6 5 2" xfId="11192"/>
    <cellStyle name="20% - Accent3 2 6 5 2 2" xfId="17578"/>
    <cellStyle name="20% - Accent3 2 6 5 2 2 2" xfId="26055"/>
    <cellStyle name="20% - Accent3 2 6 5 2 2 2 2" xfId="45835"/>
    <cellStyle name="20% - Accent3 2 6 5 2 2 2 3" xfId="33979"/>
    <cellStyle name="20% - Accent3 2 6 5 2 2 3" xfId="21523"/>
    <cellStyle name="20% - Accent3 2 6 5 2 2 3 2" xfId="41859"/>
    <cellStyle name="20% - Accent3 2 6 5 2 2 4" xfId="37918"/>
    <cellStyle name="20% - Accent3 2 6 5 2 2 5" xfId="30003"/>
    <cellStyle name="20% - Accent3 2 6 5 2 3" xfId="24489"/>
    <cellStyle name="20% - Accent3 2 6 5 2 3 2" xfId="44269"/>
    <cellStyle name="20% - Accent3 2 6 5 2 3 3" xfId="32413"/>
    <cellStyle name="20% - Accent3 2 6 5 2 4" xfId="19957"/>
    <cellStyle name="20% - Accent3 2 6 5 2 4 2" xfId="40293"/>
    <cellStyle name="20% - Accent3 2 6 5 2 5" xfId="36352"/>
    <cellStyle name="20% - Accent3 2 6 5 2 6" xfId="28437"/>
    <cellStyle name="20% - Accent3 2 6 5 3" xfId="14567"/>
    <cellStyle name="20% - Accent3 2 6 5 3 2" xfId="25265"/>
    <cellStyle name="20% - Accent3 2 6 5 3 2 2" xfId="45045"/>
    <cellStyle name="20% - Accent3 2 6 5 3 2 3" xfId="33189"/>
    <cellStyle name="20% - Accent3 2 6 5 3 3" xfId="20733"/>
    <cellStyle name="20% - Accent3 2 6 5 3 3 2" xfId="41069"/>
    <cellStyle name="20% - Accent3 2 6 5 3 4" xfId="37128"/>
    <cellStyle name="20% - Accent3 2 6 5 3 5" xfId="29213"/>
    <cellStyle name="20% - Accent3 2 6 5 4" xfId="7822"/>
    <cellStyle name="20% - Accent3 2 6 5 4 2" xfId="23717"/>
    <cellStyle name="20% - Accent3 2 6 5 4 2 2" xfId="43497"/>
    <cellStyle name="20% - Accent3 2 6 5 4 2 3" xfId="31641"/>
    <cellStyle name="20% - Accent3 2 6 5 4 3" xfId="19185"/>
    <cellStyle name="20% - Accent3 2 6 5 4 3 2" xfId="39521"/>
    <cellStyle name="20% - Accent3 2 6 5 4 4" xfId="35580"/>
    <cellStyle name="20% - Accent3 2 6 5 4 5" xfId="27665"/>
    <cellStyle name="20% - Accent3 2 6 5 5" xfId="22944"/>
    <cellStyle name="20% - Accent3 2 6 5 5 2" xfId="42724"/>
    <cellStyle name="20% - Accent3 2 6 5 5 3" xfId="30868"/>
    <cellStyle name="20% - Accent3 2 6 5 6" xfId="18414"/>
    <cellStyle name="20% - Accent3 2 6 5 6 2" xfId="38750"/>
    <cellStyle name="20% - Accent3 2 6 5 7" xfId="34807"/>
    <cellStyle name="20% - Accent3 2 6 5 8" xfId="26894"/>
    <cellStyle name="20% - Accent3 2 6 6" xfId="11188"/>
    <cellStyle name="20% - Accent3 2 6 6 2" xfId="17574"/>
    <cellStyle name="20% - Accent3 2 6 6 2 2" xfId="26051"/>
    <cellStyle name="20% - Accent3 2 6 6 2 2 2" xfId="45831"/>
    <cellStyle name="20% - Accent3 2 6 6 2 2 3" xfId="33975"/>
    <cellStyle name="20% - Accent3 2 6 6 2 3" xfId="21519"/>
    <cellStyle name="20% - Accent3 2 6 6 2 3 2" xfId="41855"/>
    <cellStyle name="20% - Accent3 2 6 6 2 4" xfId="37914"/>
    <cellStyle name="20% - Accent3 2 6 6 2 5" xfId="29999"/>
    <cellStyle name="20% - Accent3 2 6 6 3" xfId="24485"/>
    <cellStyle name="20% - Accent3 2 6 6 3 2" xfId="44265"/>
    <cellStyle name="20% - Accent3 2 6 6 3 3" xfId="32409"/>
    <cellStyle name="20% - Accent3 2 6 6 4" xfId="19953"/>
    <cellStyle name="20% - Accent3 2 6 6 4 2" xfId="40289"/>
    <cellStyle name="20% - Accent3 2 6 6 5" xfId="36348"/>
    <cellStyle name="20% - Accent3 2 6 6 6" xfId="28433"/>
    <cellStyle name="20% - Accent3 2 6 7" xfId="14563"/>
    <cellStyle name="20% - Accent3 2 6 7 2" xfId="25261"/>
    <cellStyle name="20% - Accent3 2 6 7 2 2" xfId="45041"/>
    <cellStyle name="20% - Accent3 2 6 7 2 3" xfId="33185"/>
    <cellStyle name="20% - Accent3 2 6 7 3" xfId="20729"/>
    <cellStyle name="20% - Accent3 2 6 7 3 2" xfId="41065"/>
    <cellStyle name="20% - Accent3 2 6 7 4" xfId="37124"/>
    <cellStyle name="20% - Accent3 2 6 7 5" xfId="29209"/>
    <cellStyle name="20% - Accent3 2 6 8" xfId="7818"/>
    <cellStyle name="20% - Accent3 2 6 8 2" xfId="23713"/>
    <cellStyle name="20% - Accent3 2 6 8 2 2" xfId="43493"/>
    <cellStyle name="20% - Accent3 2 6 8 2 3" xfId="31637"/>
    <cellStyle name="20% - Accent3 2 6 8 3" xfId="19181"/>
    <cellStyle name="20% - Accent3 2 6 8 3 2" xfId="39517"/>
    <cellStyle name="20% - Accent3 2 6 8 4" xfId="35576"/>
    <cellStyle name="20% - Accent3 2 6 8 5" xfId="27661"/>
    <cellStyle name="20% - Accent3 2 6 9" xfId="22940"/>
    <cellStyle name="20% - Accent3 2 6 9 2" xfId="42720"/>
    <cellStyle name="20% - Accent3 2 6 9 3" xfId="30864"/>
    <cellStyle name="20% - Accent3 2 7" xfId="427"/>
    <cellStyle name="20% - Accent3 2 7 2" xfId="11193"/>
    <cellStyle name="20% - Accent3 2 7 2 2" xfId="17579"/>
    <cellStyle name="20% - Accent3 2 7 2 2 2" xfId="26056"/>
    <cellStyle name="20% - Accent3 2 7 2 2 2 2" xfId="45836"/>
    <cellStyle name="20% - Accent3 2 7 2 2 2 3" xfId="33980"/>
    <cellStyle name="20% - Accent3 2 7 2 2 3" xfId="21524"/>
    <cellStyle name="20% - Accent3 2 7 2 2 3 2" xfId="41860"/>
    <cellStyle name="20% - Accent3 2 7 2 2 4" xfId="37919"/>
    <cellStyle name="20% - Accent3 2 7 2 2 5" xfId="30004"/>
    <cellStyle name="20% - Accent3 2 7 2 3" xfId="24490"/>
    <cellStyle name="20% - Accent3 2 7 2 3 2" xfId="44270"/>
    <cellStyle name="20% - Accent3 2 7 2 3 3" xfId="32414"/>
    <cellStyle name="20% - Accent3 2 7 2 4" xfId="19958"/>
    <cellStyle name="20% - Accent3 2 7 2 4 2" xfId="40294"/>
    <cellStyle name="20% - Accent3 2 7 2 5" xfId="36353"/>
    <cellStyle name="20% - Accent3 2 7 2 6" xfId="28438"/>
    <cellStyle name="20% - Accent3 2 7 3" xfId="14568"/>
    <cellStyle name="20% - Accent3 2 7 3 2" xfId="25266"/>
    <cellStyle name="20% - Accent3 2 7 3 2 2" xfId="45046"/>
    <cellStyle name="20% - Accent3 2 7 3 2 3" xfId="33190"/>
    <cellStyle name="20% - Accent3 2 7 3 3" xfId="20734"/>
    <cellStyle name="20% - Accent3 2 7 3 3 2" xfId="41070"/>
    <cellStyle name="20% - Accent3 2 7 3 4" xfId="37129"/>
    <cellStyle name="20% - Accent3 2 7 3 5" xfId="29214"/>
    <cellStyle name="20% - Accent3 2 7 4" xfId="7823"/>
    <cellStyle name="20% - Accent3 2 7 4 2" xfId="23718"/>
    <cellStyle name="20% - Accent3 2 7 4 2 2" xfId="43498"/>
    <cellStyle name="20% - Accent3 2 7 4 2 3" xfId="31642"/>
    <cellStyle name="20% - Accent3 2 7 4 3" xfId="19186"/>
    <cellStyle name="20% - Accent3 2 7 4 3 2" xfId="39522"/>
    <cellStyle name="20% - Accent3 2 7 4 4" xfId="35581"/>
    <cellStyle name="20% - Accent3 2 7 4 5" xfId="27666"/>
    <cellStyle name="20% - Accent3 2 7 5" xfId="22945"/>
    <cellStyle name="20% - Accent3 2 7 5 2" xfId="42725"/>
    <cellStyle name="20% - Accent3 2 7 5 3" xfId="30869"/>
    <cellStyle name="20% - Accent3 2 7 6" xfId="18415"/>
    <cellStyle name="20% - Accent3 2 7 6 2" xfId="38751"/>
    <cellStyle name="20% - Accent3 2 7 7" xfId="34808"/>
    <cellStyle name="20% - Accent3 2 7 8" xfId="26895"/>
    <cellStyle name="20% - Accent3 2 8" xfId="428"/>
    <cellStyle name="20% - Accent3 2 8 2" xfId="11194"/>
    <cellStyle name="20% - Accent3 2 8 2 2" xfId="17580"/>
    <cellStyle name="20% - Accent3 2 8 2 2 2" xfId="26057"/>
    <cellStyle name="20% - Accent3 2 8 2 2 2 2" xfId="45837"/>
    <cellStyle name="20% - Accent3 2 8 2 2 2 3" xfId="33981"/>
    <cellStyle name="20% - Accent3 2 8 2 2 3" xfId="21525"/>
    <cellStyle name="20% - Accent3 2 8 2 2 3 2" xfId="41861"/>
    <cellStyle name="20% - Accent3 2 8 2 2 4" xfId="37920"/>
    <cellStyle name="20% - Accent3 2 8 2 2 5" xfId="30005"/>
    <cellStyle name="20% - Accent3 2 8 2 3" xfId="24491"/>
    <cellStyle name="20% - Accent3 2 8 2 3 2" xfId="44271"/>
    <cellStyle name="20% - Accent3 2 8 2 3 3" xfId="32415"/>
    <cellStyle name="20% - Accent3 2 8 2 4" xfId="19959"/>
    <cellStyle name="20% - Accent3 2 8 2 4 2" xfId="40295"/>
    <cellStyle name="20% - Accent3 2 8 2 5" xfId="36354"/>
    <cellStyle name="20% - Accent3 2 8 2 6" xfId="28439"/>
    <cellStyle name="20% - Accent3 2 8 3" xfId="14569"/>
    <cellStyle name="20% - Accent3 2 8 3 2" xfId="25267"/>
    <cellStyle name="20% - Accent3 2 8 3 2 2" xfId="45047"/>
    <cellStyle name="20% - Accent3 2 8 3 2 3" xfId="33191"/>
    <cellStyle name="20% - Accent3 2 8 3 3" xfId="20735"/>
    <cellStyle name="20% - Accent3 2 8 3 3 2" xfId="41071"/>
    <cellStyle name="20% - Accent3 2 8 3 4" xfId="37130"/>
    <cellStyle name="20% - Accent3 2 8 3 5" xfId="29215"/>
    <cellStyle name="20% - Accent3 2 8 4" xfId="7824"/>
    <cellStyle name="20% - Accent3 2 8 4 2" xfId="23719"/>
    <cellStyle name="20% - Accent3 2 8 4 2 2" xfId="43499"/>
    <cellStyle name="20% - Accent3 2 8 4 2 3" xfId="31643"/>
    <cellStyle name="20% - Accent3 2 8 4 3" xfId="19187"/>
    <cellStyle name="20% - Accent3 2 8 4 3 2" xfId="39523"/>
    <cellStyle name="20% - Accent3 2 8 4 4" xfId="35582"/>
    <cellStyle name="20% - Accent3 2 8 4 5" xfId="27667"/>
    <cellStyle name="20% - Accent3 2 8 5" xfId="22946"/>
    <cellStyle name="20% - Accent3 2 8 5 2" xfId="42726"/>
    <cellStyle name="20% - Accent3 2 8 5 3" xfId="30870"/>
    <cellStyle name="20% - Accent3 2 8 6" xfId="18416"/>
    <cellStyle name="20% - Accent3 2 8 6 2" xfId="38752"/>
    <cellStyle name="20% - Accent3 2 8 7" xfId="34809"/>
    <cellStyle name="20% - Accent3 2 8 8" xfId="26896"/>
    <cellStyle name="20% - Accent3 2 9" xfId="429"/>
    <cellStyle name="20% - Accent3 2 9 2" xfId="11195"/>
    <cellStyle name="20% - Accent3 2 9 2 2" xfId="17581"/>
    <cellStyle name="20% - Accent3 2 9 2 2 2" xfId="26058"/>
    <cellStyle name="20% - Accent3 2 9 2 2 2 2" xfId="45838"/>
    <cellStyle name="20% - Accent3 2 9 2 2 2 3" xfId="33982"/>
    <cellStyle name="20% - Accent3 2 9 2 2 3" xfId="21526"/>
    <cellStyle name="20% - Accent3 2 9 2 2 3 2" xfId="41862"/>
    <cellStyle name="20% - Accent3 2 9 2 2 4" xfId="37921"/>
    <cellStyle name="20% - Accent3 2 9 2 2 5" xfId="30006"/>
    <cellStyle name="20% - Accent3 2 9 2 3" xfId="24492"/>
    <cellStyle name="20% - Accent3 2 9 2 3 2" xfId="44272"/>
    <cellStyle name="20% - Accent3 2 9 2 3 3" xfId="32416"/>
    <cellStyle name="20% - Accent3 2 9 2 4" xfId="19960"/>
    <cellStyle name="20% - Accent3 2 9 2 4 2" xfId="40296"/>
    <cellStyle name="20% - Accent3 2 9 2 5" xfId="36355"/>
    <cellStyle name="20% - Accent3 2 9 2 6" xfId="28440"/>
    <cellStyle name="20% - Accent3 2 9 3" xfId="14570"/>
    <cellStyle name="20% - Accent3 2 9 3 2" xfId="25268"/>
    <cellStyle name="20% - Accent3 2 9 3 2 2" xfId="45048"/>
    <cellStyle name="20% - Accent3 2 9 3 2 3" xfId="33192"/>
    <cellStyle name="20% - Accent3 2 9 3 3" xfId="20736"/>
    <cellStyle name="20% - Accent3 2 9 3 3 2" xfId="41072"/>
    <cellStyle name="20% - Accent3 2 9 3 4" xfId="37131"/>
    <cellStyle name="20% - Accent3 2 9 3 5" xfId="29216"/>
    <cellStyle name="20% - Accent3 2 9 4" xfId="7825"/>
    <cellStyle name="20% - Accent3 2 9 4 2" xfId="23720"/>
    <cellStyle name="20% - Accent3 2 9 4 2 2" xfId="43500"/>
    <cellStyle name="20% - Accent3 2 9 4 2 3" xfId="31644"/>
    <cellStyle name="20% - Accent3 2 9 4 3" xfId="19188"/>
    <cellStyle name="20% - Accent3 2 9 4 3 2" xfId="39524"/>
    <cellStyle name="20% - Accent3 2 9 4 4" xfId="35583"/>
    <cellStyle name="20% - Accent3 2 9 4 5" xfId="27668"/>
    <cellStyle name="20% - Accent3 2 9 5" xfId="22947"/>
    <cellStyle name="20% - Accent3 2 9 5 2" xfId="42727"/>
    <cellStyle name="20% - Accent3 2 9 5 3" xfId="30871"/>
    <cellStyle name="20% - Accent3 2 9 6" xfId="18417"/>
    <cellStyle name="20% - Accent3 2 9 6 2" xfId="38753"/>
    <cellStyle name="20% - Accent3 2 9 7" xfId="34810"/>
    <cellStyle name="20% - Accent3 2 9 8" xfId="26897"/>
    <cellStyle name="20% - Accent3 20" xfId="430"/>
    <cellStyle name="20% - Accent3 21" xfId="431"/>
    <cellStyle name="20% - Accent3 22" xfId="432"/>
    <cellStyle name="20% - Accent3 23" xfId="433"/>
    <cellStyle name="20% - Accent3 24" xfId="434"/>
    <cellStyle name="20% - Accent3 25" xfId="435"/>
    <cellStyle name="20% - Accent3 26" xfId="436"/>
    <cellStyle name="20% - Accent3 3" xfId="437"/>
    <cellStyle name="20% - Accent3 3 10" xfId="438"/>
    <cellStyle name="20% - Accent3 3 11" xfId="18181"/>
    <cellStyle name="20% - Accent3 3 11 2" xfId="26657"/>
    <cellStyle name="20% - Accent3 3 11 2 2" xfId="46437"/>
    <cellStyle name="20% - Accent3 3 11 2 3" xfId="34581"/>
    <cellStyle name="20% - Accent3 3 11 3" xfId="22125"/>
    <cellStyle name="20% - Accent3 3 11 3 2" xfId="42461"/>
    <cellStyle name="20% - Accent3 3 11 4" xfId="38520"/>
    <cellStyle name="20% - Accent3 3 11 5" xfId="30605"/>
    <cellStyle name="20% - Accent3 3 2" xfId="439"/>
    <cellStyle name="20% - Accent3 3 2 2" xfId="11196"/>
    <cellStyle name="20% - Accent3 3 2 2 2" xfId="17582"/>
    <cellStyle name="20% - Accent3 3 2 2 2 2" xfId="26059"/>
    <cellStyle name="20% - Accent3 3 2 2 2 2 2" xfId="45839"/>
    <cellStyle name="20% - Accent3 3 2 2 2 2 3" xfId="33983"/>
    <cellStyle name="20% - Accent3 3 2 2 2 3" xfId="21527"/>
    <cellStyle name="20% - Accent3 3 2 2 2 3 2" xfId="41863"/>
    <cellStyle name="20% - Accent3 3 2 2 2 4" xfId="37922"/>
    <cellStyle name="20% - Accent3 3 2 2 2 5" xfId="30007"/>
    <cellStyle name="20% - Accent3 3 2 2 3" xfId="24493"/>
    <cellStyle name="20% - Accent3 3 2 2 3 2" xfId="44273"/>
    <cellStyle name="20% - Accent3 3 2 2 3 3" xfId="32417"/>
    <cellStyle name="20% - Accent3 3 2 2 4" xfId="19961"/>
    <cellStyle name="20% - Accent3 3 2 2 4 2" xfId="40297"/>
    <cellStyle name="20% - Accent3 3 2 2 5" xfId="36356"/>
    <cellStyle name="20% - Accent3 3 2 2 6" xfId="28441"/>
    <cellStyle name="20% - Accent3 3 2 3" xfId="14578"/>
    <cellStyle name="20% - Accent3 3 2 3 2" xfId="25269"/>
    <cellStyle name="20% - Accent3 3 2 3 2 2" xfId="45049"/>
    <cellStyle name="20% - Accent3 3 2 3 2 3" xfId="33193"/>
    <cellStyle name="20% - Accent3 3 2 3 3" xfId="20737"/>
    <cellStyle name="20% - Accent3 3 2 3 3 2" xfId="41073"/>
    <cellStyle name="20% - Accent3 3 2 3 4" xfId="37132"/>
    <cellStyle name="20% - Accent3 3 2 3 5" xfId="29217"/>
    <cellStyle name="20% - Accent3 3 2 4" xfId="7826"/>
    <cellStyle name="20% - Accent3 3 2 4 2" xfId="23721"/>
    <cellStyle name="20% - Accent3 3 2 4 2 2" xfId="43501"/>
    <cellStyle name="20% - Accent3 3 2 4 2 3" xfId="31645"/>
    <cellStyle name="20% - Accent3 3 2 4 3" xfId="19189"/>
    <cellStyle name="20% - Accent3 3 2 4 3 2" xfId="39525"/>
    <cellStyle name="20% - Accent3 3 2 4 4" xfId="35584"/>
    <cellStyle name="20% - Accent3 3 2 4 5" xfId="27669"/>
    <cellStyle name="20% - Accent3 3 2 5" xfId="22948"/>
    <cellStyle name="20% - Accent3 3 2 5 2" xfId="42728"/>
    <cellStyle name="20% - Accent3 3 2 5 3" xfId="30872"/>
    <cellStyle name="20% - Accent3 3 2 6" xfId="18418"/>
    <cellStyle name="20% - Accent3 3 2 6 2" xfId="38754"/>
    <cellStyle name="20% - Accent3 3 2 7" xfId="34811"/>
    <cellStyle name="20% - Accent3 3 2 8" xfId="26898"/>
    <cellStyle name="20% - Accent3 3 3" xfId="440"/>
    <cellStyle name="20% - Accent3 3 3 2" xfId="11197"/>
    <cellStyle name="20% - Accent3 3 3 2 2" xfId="17583"/>
    <cellStyle name="20% - Accent3 3 3 2 2 2" xfId="26060"/>
    <cellStyle name="20% - Accent3 3 3 2 2 2 2" xfId="45840"/>
    <cellStyle name="20% - Accent3 3 3 2 2 2 3" xfId="33984"/>
    <cellStyle name="20% - Accent3 3 3 2 2 3" xfId="21528"/>
    <cellStyle name="20% - Accent3 3 3 2 2 3 2" xfId="41864"/>
    <cellStyle name="20% - Accent3 3 3 2 2 4" xfId="37923"/>
    <cellStyle name="20% - Accent3 3 3 2 2 5" xfId="30008"/>
    <cellStyle name="20% - Accent3 3 3 2 3" xfId="24494"/>
    <cellStyle name="20% - Accent3 3 3 2 3 2" xfId="44274"/>
    <cellStyle name="20% - Accent3 3 3 2 3 3" xfId="32418"/>
    <cellStyle name="20% - Accent3 3 3 2 4" xfId="19962"/>
    <cellStyle name="20% - Accent3 3 3 2 4 2" xfId="40298"/>
    <cellStyle name="20% - Accent3 3 3 2 5" xfId="36357"/>
    <cellStyle name="20% - Accent3 3 3 2 6" xfId="28442"/>
    <cellStyle name="20% - Accent3 3 3 3" xfId="14579"/>
    <cellStyle name="20% - Accent3 3 3 3 2" xfId="25270"/>
    <cellStyle name="20% - Accent3 3 3 3 2 2" xfId="45050"/>
    <cellStyle name="20% - Accent3 3 3 3 2 3" xfId="33194"/>
    <cellStyle name="20% - Accent3 3 3 3 3" xfId="20738"/>
    <cellStyle name="20% - Accent3 3 3 3 3 2" xfId="41074"/>
    <cellStyle name="20% - Accent3 3 3 3 4" xfId="37133"/>
    <cellStyle name="20% - Accent3 3 3 3 5" xfId="29218"/>
    <cellStyle name="20% - Accent3 3 3 4" xfId="7827"/>
    <cellStyle name="20% - Accent3 3 3 4 2" xfId="23722"/>
    <cellStyle name="20% - Accent3 3 3 4 2 2" xfId="43502"/>
    <cellStyle name="20% - Accent3 3 3 4 2 3" xfId="31646"/>
    <cellStyle name="20% - Accent3 3 3 4 3" xfId="19190"/>
    <cellStyle name="20% - Accent3 3 3 4 3 2" xfId="39526"/>
    <cellStyle name="20% - Accent3 3 3 4 4" xfId="35585"/>
    <cellStyle name="20% - Accent3 3 3 4 5" xfId="27670"/>
    <cellStyle name="20% - Accent3 3 3 5" xfId="22949"/>
    <cellStyle name="20% - Accent3 3 3 5 2" xfId="42729"/>
    <cellStyle name="20% - Accent3 3 3 5 3" xfId="30873"/>
    <cellStyle name="20% - Accent3 3 3 6" xfId="18419"/>
    <cellStyle name="20% - Accent3 3 3 6 2" xfId="38755"/>
    <cellStyle name="20% - Accent3 3 3 7" xfId="34812"/>
    <cellStyle name="20% - Accent3 3 3 8" xfId="26899"/>
    <cellStyle name="20% - Accent3 3 4" xfId="441"/>
    <cellStyle name="20% - Accent3 3 4 2" xfId="11198"/>
    <cellStyle name="20% - Accent3 3 4 2 2" xfId="17584"/>
    <cellStyle name="20% - Accent3 3 4 2 2 2" xfId="26061"/>
    <cellStyle name="20% - Accent3 3 4 2 2 2 2" xfId="45841"/>
    <cellStyle name="20% - Accent3 3 4 2 2 2 3" xfId="33985"/>
    <cellStyle name="20% - Accent3 3 4 2 2 3" xfId="21529"/>
    <cellStyle name="20% - Accent3 3 4 2 2 3 2" xfId="41865"/>
    <cellStyle name="20% - Accent3 3 4 2 2 4" xfId="37924"/>
    <cellStyle name="20% - Accent3 3 4 2 2 5" xfId="30009"/>
    <cellStyle name="20% - Accent3 3 4 2 3" xfId="24495"/>
    <cellStyle name="20% - Accent3 3 4 2 3 2" xfId="44275"/>
    <cellStyle name="20% - Accent3 3 4 2 3 3" xfId="32419"/>
    <cellStyle name="20% - Accent3 3 4 2 4" xfId="19963"/>
    <cellStyle name="20% - Accent3 3 4 2 4 2" xfId="40299"/>
    <cellStyle name="20% - Accent3 3 4 2 5" xfId="36358"/>
    <cellStyle name="20% - Accent3 3 4 2 6" xfId="28443"/>
    <cellStyle name="20% - Accent3 3 4 3" xfId="14580"/>
    <cellStyle name="20% - Accent3 3 4 3 2" xfId="25271"/>
    <cellStyle name="20% - Accent3 3 4 3 2 2" xfId="45051"/>
    <cellStyle name="20% - Accent3 3 4 3 2 3" xfId="33195"/>
    <cellStyle name="20% - Accent3 3 4 3 3" xfId="20739"/>
    <cellStyle name="20% - Accent3 3 4 3 3 2" xfId="41075"/>
    <cellStyle name="20% - Accent3 3 4 3 4" xfId="37134"/>
    <cellStyle name="20% - Accent3 3 4 3 5" xfId="29219"/>
    <cellStyle name="20% - Accent3 3 4 4" xfId="7828"/>
    <cellStyle name="20% - Accent3 3 4 4 2" xfId="23723"/>
    <cellStyle name="20% - Accent3 3 4 4 2 2" xfId="43503"/>
    <cellStyle name="20% - Accent3 3 4 4 2 3" xfId="31647"/>
    <cellStyle name="20% - Accent3 3 4 4 3" xfId="19191"/>
    <cellStyle name="20% - Accent3 3 4 4 3 2" xfId="39527"/>
    <cellStyle name="20% - Accent3 3 4 4 4" xfId="35586"/>
    <cellStyle name="20% - Accent3 3 4 4 5" xfId="27671"/>
    <cellStyle name="20% - Accent3 3 4 5" xfId="22950"/>
    <cellStyle name="20% - Accent3 3 4 5 2" xfId="42730"/>
    <cellStyle name="20% - Accent3 3 4 5 3" xfId="30874"/>
    <cellStyle name="20% - Accent3 3 4 6" xfId="18420"/>
    <cellStyle name="20% - Accent3 3 4 6 2" xfId="38756"/>
    <cellStyle name="20% - Accent3 3 4 7" xfId="34813"/>
    <cellStyle name="20% - Accent3 3 4 8" xfId="26900"/>
    <cellStyle name="20% - Accent3 3 5" xfId="442"/>
    <cellStyle name="20% - Accent3 3 5 2" xfId="11199"/>
    <cellStyle name="20% - Accent3 3 5 2 2" xfId="17585"/>
    <cellStyle name="20% - Accent3 3 5 2 2 2" xfId="26062"/>
    <cellStyle name="20% - Accent3 3 5 2 2 2 2" xfId="45842"/>
    <cellStyle name="20% - Accent3 3 5 2 2 2 3" xfId="33986"/>
    <cellStyle name="20% - Accent3 3 5 2 2 3" xfId="21530"/>
    <cellStyle name="20% - Accent3 3 5 2 2 3 2" xfId="41866"/>
    <cellStyle name="20% - Accent3 3 5 2 2 4" xfId="37925"/>
    <cellStyle name="20% - Accent3 3 5 2 2 5" xfId="30010"/>
    <cellStyle name="20% - Accent3 3 5 2 3" xfId="24496"/>
    <cellStyle name="20% - Accent3 3 5 2 3 2" xfId="44276"/>
    <cellStyle name="20% - Accent3 3 5 2 3 3" xfId="32420"/>
    <cellStyle name="20% - Accent3 3 5 2 4" xfId="19964"/>
    <cellStyle name="20% - Accent3 3 5 2 4 2" xfId="40300"/>
    <cellStyle name="20% - Accent3 3 5 2 5" xfId="36359"/>
    <cellStyle name="20% - Accent3 3 5 2 6" xfId="28444"/>
    <cellStyle name="20% - Accent3 3 5 3" xfId="14581"/>
    <cellStyle name="20% - Accent3 3 5 3 2" xfId="25272"/>
    <cellStyle name="20% - Accent3 3 5 3 2 2" xfId="45052"/>
    <cellStyle name="20% - Accent3 3 5 3 2 3" xfId="33196"/>
    <cellStyle name="20% - Accent3 3 5 3 3" xfId="20740"/>
    <cellStyle name="20% - Accent3 3 5 3 3 2" xfId="41076"/>
    <cellStyle name="20% - Accent3 3 5 3 4" xfId="37135"/>
    <cellStyle name="20% - Accent3 3 5 3 5" xfId="29220"/>
    <cellStyle name="20% - Accent3 3 5 4" xfId="7829"/>
    <cellStyle name="20% - Accent3 3 5 4 2" xfId="23724"/>
    <cellStyle name="20% - Accent3 3 5 4 2 2" xfId="43504"/>
    <cellStyle name="20% - Accent3 3 5 4 2 3" xfId="31648"/>
    <cellStyle name="20% - Accent3 3 5 4 3" xfId="19192"/>
    <cellStyle name="20% - Accent3 3 5 4 3 2" xfId="39528"/>
    <cellStyle name="20% - Accent3 3 5 4 4" xfId="35587"/>
    <cellStyle name="20% - Accent3 3 5 4 5" xfId="27672"/>
    <cellStyle name="20% - Accent3 3 5 5" xfId="22951"/>
    <cellStyle name="20% - Accent3 3 5 5 2" xfId="42731"/>
    <cellStyle name="20% - Accent3 3 5 5 3" xfId="30875"/>
    <cellStyle name="20% - Accent3 3 5 6" xfId="18421"/>
    <cellStyle name="20% - Accent3 3 5 6 2" xfId="38757"/>
    <cellStyle name="20% - Accent3 3 5 7" xfId="34814"/>
    <cellStyle name="20% - Accent3 3 5 8" xfId="26901"/>
    <cellStyle name="20% - Accent3 3 6" xfId="443"/>
    <cellStyle name="20% - Accent3 3 7" xfId="444"/>
    <cellStyle name="20% - Accent3 3 8" xfId="445"/>
    <cellStyle name="20% - Accent3 3 9" xfId="446"/>
    <cellStyle name="20% - Accent3 4" xfId="447"/>
    <cellStyle name="20% - Accent3 4 2" xfId="448"/>
    <cellStyle name="20% - Accent3 4 3" xfId="449"/>
    <cellStyle name="20% - Accent3 4 4" xfId="450"/>
    <cellStyle name="20% - Accent3 4 5" xfId="451"/>
    <cellStyle name="20% - Accent3 4 6" xfId="452"/>
    <cellStyle name="20% - Accent3 5" xfId="453"/>
    <cellStyle name="20% - Accent3 5 2" xfId="454"/>
    <cellStyle name="20% - Accent3 5 3" xfId="455"/>
    <cellStyle name="20% - Accent3 5 4" xfId="456"/>
    <cellStyle name="20% - Accent3 5 5" xfId="457"/>
    <cellStyle name="20% - Accent3 5 6" xfId="458"/>
    <cellStyle name="20% - Accent3 6" xfId="459"/>
    <cellStyle name="20% - Accent3 6 2" xfId="460"/>
    <cellStyle name="20% - Accent3 6 3" xfId="461"/>
    <cellStyle name="20% - Accent3 6 4" xfId="462"/>
    <cellStyle name="20% - Accent3 6 5" xfId="463"/>
    <cellStyle name="20% - Accent3 6 6" xfId="464"/>
    <cellStyle name="20% - Accent3 7" xfId="465"/>
    <cellStyle name="20% - Accent3 7 10" xfId="22952"/>
    <cellStyle name="20% - Accent3 7 10 2" xfId="42732"/>
    <cellStyle name="20% - Accent3 7 10 3" xfId="30876"/>
    <cellStyle name="20% - Accent3 7 11" xfId="18422"/>
    <cellStyle name="20% - Accent3 7 11 2" xfId="38758"/>
    <cellStyle name="20% - Accent3 7 12" xfId="34815"/>
    <cellStyle name="20% - Accent3 7 13" xfId="26902"/>
    <cellStyle name="20% - Accent3 7 2" xfId="466"/>
    <cellStyle name="20% - Accent3 7 3" xfId="467"/>
    <cellStyle name="20% - Accent3 7 4" xfId="468"/>
    <cellStyle name="20% - Accent3 7 5" xfId="469"/>
    <cellStyle name="20% - Accent3 7 6" xfId="470"/>
    <cellStyle name="20% - Accent3 7 7" xfId="11200"/>
    <cellStyle name="20% - Accent3 7 7 2" xfId="17586"/>
    <cellStyle name="20% - Accent3 7 7 2 2" xfId="26063"/>
    <cellStyle name="20% - Accent3 7 7 2 2 2" xfId="45843"/>
    <cellStyle name="20% - Accent3 7 7 2 2 3" xfId="33987"/>
    <cellStyle name="20% - Accent3 7 7 2 3" xfId="21531"/>
    <cellStyle name="20% - Accent3 7 7 2 3 2" xfId="41867"/>
    <cellStyle name="20% - Accent3 7 7 2 4" xfId="37926"/>
    <cellStyle name="20% - Accent3 7 7 2 5" xfId="30011"/>
    <cellStyle name="20% - Accent3 7 7 3" xfId="24497"/>
    <cellStyle name="20% - Accent3 7 7 3 2" xfId="44277"/>
    <cellStyle name="20% - Accent3 7 7 3 3" xfId="32421"/>
    <cellStyle name="20% - Accent3 7 7 4" xfId="19965"/>
    <cellStyle name="20% - Accent3 7 7 4 2" xfId="40301"/>
    <cellStyle name="20% - Accent3 7 7 5" xfId="36360"/>
    <cellStyle name="20% - Accent3 7 7 6" xfId="28445"/>
    <cellStyle name="20% - Accent3 7 8" xfId="14599"/>
    <cellStyle name="20% - Accent3 7 8 2" xfId="25273"/>
    <cellStyle name="20% - Accent3 7 8 2 2" xfId="45053"/>
    <cellStyle name="20% - Accent3 7 8 2 3" xfId="33197"/>
    <cellStyle name="20% - Accent3 7 8 3" xfId="20741"/>
    <cellStyle name="20% - Accent3 7 8 3 2" xfId="41077"/>
    <cellStyle name="20% - Accent3 7 8 4" xfId="37136"/>
    <cellStyle name="20% - Accent3 7 8 5" xfId="29221"/>
    <cellStyle name="20% - Accent3 7 9" xfId="7830"/>
    <cellStyle name="20% - Accent3 7 9 2" xfId="23725"/>
    <cellStyle name="20% - Accent3 7 9 2 2" xfId="43505"/>
    <cellStyle name="20% - Accent3 7 9 2 3" xfId="31649"/>
    <cellStyle name="20% - Accent3 7 9 3" xfId="19193"/>
    <cellStyle name="20% - Accent3 7 9 3 2" xfId="39529"/>
    <cellStyle name="20% - Accent3 7 9 4" xfId="35588"/>
    <cellStyle name="20% - Accent3 7 9 5" xfId="27673"/>
    <cellStyle name="20% - Accent3 8" xfId="471"/>
    <cellStyle name="20% - Accent3 8 2" xfId="472"/>
    <cellStyle name="20% - Accent3 8 3" xfId="473"/>
    <cellStyle name="20% - Accent3 8 4" xfId="474"/>
    <cellStyle name="20% - Accent3 8 5" xfId="475"/>
    <cellStyle name="20% - Accent3 8 6" xfId="476"/>
    <cellStyle name="20% - Accent3 9" xfId="477"/>
    <cellStyle name="20% - Accent3 9 2" xfId="478"/>
    <cellStyle name="20% - Accent3 9 3" xfId="479"/>
    <cellStyle name="20% - Accent3 9 4" xfId="480"/>
    <cellStyle name="20% - Accent3 9 5" xfId="481"/>
    <cellStyle name="20% - Accent4 10" xfId="482"/>
    <cellStyle name="20% - Accent4 10 2" xfId="483"/>
    <cellStyle name="20% - Accent4 10 3" xfId="484"/>
    <cellStyle name="20% - Accent4 10 4" xfId="485"/>
    <cellStyle name="20% - Accent4 10 5" xfId="486"/>
    <cellStyle name="20% - Accent4 11" xfId="487"/>
    <cellStyle name="20% - Accent4 11 2" xfId="488"/>
    <cellStyle name="20% - Accent4 11 3" xfId="489"/>
    <cellStyle name="20% - Accent4 11 4" xfId="490"/>
    <cellStyle name="20% - Accent4 11 5" xfId="491"/>
    <cellStyle name="20% - Accent4 12" xfId="492"/>
    <cellStyle name="20% - Accent4 12 2" xfId="493"/>
    <cellStyle name="20% - Accent4 12 3" xfId="494"/>
    <cellStyle name="20% - Accent4 12 4" xfId="495"/>
    <cellStyle name="20% - Accent4 12 5" xfId="496"/>
    <cellStyle name="20% - Accent4 13" xfId="497"/>
    <cellStyle name="20% - Accent4 14" xfId="498"/>
    <cellStyle name="20% - Accent4 15" xfId="499"/>
    <cellStyle name="20% - Accent4 16" xfId="500"/>
    <cellStyle name="20% - Accent4 17" xfId="501"/>
    <cellStyle name="20% - Accent4 18" xfId="502"/>
    <cellStyle name="20% - Accent4 19" xfId="503"/>
    <cellStyle name="20% - Accent4 2" xfId="504"/>
    <cellStyle name="20% - Accent4 2 10" xfId="505"/>
    <cellStyle name="20% - Accent4 2 10 2" xfId="11201"/>
    <cellStyle name="20% - Accent4 2 10 2 2" xfId="17587"/>
    <cellStyle name="20% - Accent4 2 10 2 2 2" xfId="26064"/>
    <cellStyle name="20% - Accent4 2 10 2 2 2 2" xfId="45844"/>
    <cellStyle name="20% - Accent4 2 10 2 2 2 3" xfId="33988"/>
    <cellStyle name="20% - Accent4 2 10 2 2 3" xfId="21532"/>
    <cellStyle name="20% - Accent4 2 10 2 2 3 2" xfId="41868"/>
    <cellStyle name="20% - Accent4 2 10 2 2 4" xfId="37927"/>
    <cellStyle name="20% - Accent4 2 10 2 2 5" xfId="30012"/>
    <cellStyle name="20% - Accent4 2 10 2 3" xfId="24498"/>
    <cellStyle name="20% - Accent4 2 10 2 3 2" xfId="44278"/>
    <cellStyle name="20% - Accent4 2 10 2 3 3" xfId="32422"/>
    <cellStyle name="20% - Accent4 2 10 2 4" xfId="19966"/>
    <cellStyle name="20% - Accent4 2 10 2 4 2" xfId="40302"/>
    <cellStyle name="20% - Accent4 2 10 2 5" xfId="36361"/>
    <cellStyle name="20% - Accent4 2 10 2 6" xfId="28446"/>
    <cellStyle name="20% - Accent4 2 10 3" xfId="14631"/>
    <cellStyle name="20% - Accent4 2 10 3 2" xfId="25274"/>
    <cellStyle name="20% - Accent4 2 10 3 2 2" xfId="45054"/>
    <cellStyle name="20% - Accent4 2 10 3 2 3" xfId="33198"/>
    <cellStyle name="20% - Accent4 2 10 3 3" xfId="20742"/>
    <cellStyle name="20% - Accent4 2 10 3 3 2" xfId="41078"/>
    <cellStyle name="20% - Accent4 2 10 3 4" xfId="37137"/>
    <cellStyle name="20% - Accent4 2 10 3 5" xfId="29222"/>
    <cellStyle name="20% - Accent4 2 10 4" xfId="7831"/>
    <cellStyle name="20% - Accent4 2 10 4 2" xfId="23726"/>
    <cellStyle name="20% - Accent4 2 10 4 2 2" xfId="43506"/>
    <cellStyle name="20% - Accent4 2 10 4 2 3" xfId="31650"/>
    <cellStyle name="20% - Accent4 2 10 4 3" xfId="19194"/>
    <cellStyle name="20% - Accent4 2 10 4 3 2" xfId="39530"/>
    <cellStyle name="20% - Accent4 2 10 4 4" xfId="35589"/>
    <cellStyle name="20% - Accent4 2 10 4 5" xfId="27674"/>
    <cellStyle name="20% - Accent4 2 10 5" xfId="22953"/>
    <cellStyle name="20% - Accent4 2 10 5 2" xfId="42733"/>
    <cellStyle name="20% - Accent4 2 10 5 3" xfId="30877"/>
    <cellStyle name="20% - Accent4 2 10 6" xfId="18423"/>
    <cellStyle name="20% - Accent4 2 10 6 2" xfId="38759"/>
    <cellStyle name="20% - Accent4 2 10 7" xfId="34816"/>
    <cellStyle name="20% - Accent4 2 10 8" xfId="26903"/>
    <cellStyle name="20% - Accent4 2 11" xfId="506"/>
    <cellStyle name="20% - Accent4 2 11 2" xfId="507"/>
    <cellStyle name="20% - Accent4 2 11 2 2" xfId="11202"/>
    <cellStyle name="20% - Accent4 2 11 2 2 2" xfId="17588"/>
    <cellStyle name="20% - Accent4 2 11 2 2 2 2" xfId="26065"/>
    <cellStyle name="20% - Accent4 2 11 2 2 2 2 2" xfId="45845"/>
    <cellStyle name="20% - Accent4 2 11 2 2 2 2 3" xfId="33989"/>
    <cellStyle name="20% - Accent4 2 11 2 2 2 3" xfId="21533"/>
    <cellStyle name="20% - Accent4 2 11 2 2 2 3 2" xfId="41869"/>
    <cellStyle name="20% - Accent4 2 11 2 2 2 4" xfId="37928"/>
    <cellStyle name="20% - Accent4 2 11 2 2 2 5" xfId="30013"/>
    <cellStyle name="20% - Accent4 2 11 2 2 3" xfId="24499"/>
    <cellStyle name="20% - Accent4 2 11 2 2 3 2" xfId="44279"/>
    <cellStyle name="20% - Accent4 2 11 2 2 3 3" xfId="32423"/>
    <cellStyle name="20% - Accent4 2 11 2 2 4" xfId="19967"/>
    <cellStyle name="20% - Accent4 2 11 2 2 4 2" xfId="40303"/>
    <cellStyle name="20% - Accent4 2 11 2 2 5" xfId="36362"/>
    <cellStyle name="20% - Accent4 2 11 2 2 6" xfId="28447"/>
    <cellStyle name="20% - Accent4 2 11 2 3" xfId="14633"/>
    <cellStyle name="20% - Accent4 2 11 2 3 2" xfId="25275"/>
    <cellStyle name="20% - Accent4 2 11 2 3 2 2" xfId="45055"/>
    <cellStyle name="20% - Accent4 2 11 2 3 2 3" xfId="33199"/>
    <cellStyle name="20% - Accent4 2 11 2 3 3" xfId="20743"/>
    <cellStyle name="20% - Accent4 2 11 2 3 3 2" xfId="41079"/>
    <cellStyle name="20% - Accent4 2 11 2 3 4" xfId="37138"/>
    <cellStyle name="20% - Accent4 2 11 2 3 5" xfId="29223"/>
    <cellStyle name="20% - Accent4 2 11 2 4" xfId="7832"/>
    <cellStyle name="20% - Accent4 2 11 2 4 2" xfId="23727"/>
    <cellStyle name="20% - Accent4 2 11 2 4 2 2" xfId="43507"/>
    <cellStyle name="20% - Accent4 2 11 2 4 2 3" xfId="31651"/>
    <cellStyle name="20% - Accent4 2 11 2 4 3" xfId="19195"/>
    <cellStyle name="20% - Accent4 2 11 2 4 3 2" xfId="39531"/>
    <cellStyle name="20% - Accent4 2 11 2 4 4" xfId="35590"/>
    <cellStyle name="20% - Accent4 2 11 2 4 5" xfId="27675"/>
    <cellStyle name="20% - Accent4 2 11 2 5" xfId="22954"/>
    <cellStyle name="20% - Accent4 2 11 2 5 2" xfId="42734"/>
    <cellStyle name="20% - Accent4 2 11 2 5 3" xfId="30878"/>
    <cellStyle name="20% - Accent4 2 11 2 6" xfId="18424"/>
    <cellStyle name="20% - Accent4 2 11 2 6 2" xfId="38760"/>
    <cellStyle name="20% - Accent4 2 11 2 7" xfId="34817"/>
    <cellStyle name="20% - Accent4 2 11 2 8" xfId="26904"/>
    <cellStyle name="20% - Accent4 2 11 3" xfId="508"/>
    <cellStyle name="20% - Accent4 2 11 3 2" xfId="11203"/>
    <cellStyle name="20% - Accent4 2 11 3 2 2" xfId="17589"/>
    <cellStyle name="20% - Accent4 2 11 3 2 2 2" xfId="26066"/>
    <cellStyle name="20% - Accent4 2 11 3 2 2 2 2" xfId="45846"/>
    <cellStyle name="20% - Accent4 2 11 3 2 2 2 3" xfId="33990"/>
    <cellStyle name="20% - Accent4 2 11 3 2 2 3" xfId="21534"/>
    <cellStyle name="20% - Accent4 2 11 3 2 2 3 2" xfId="41870"/>
    <cellStyle name="20% - Accent4 2 11 3 2 2 4" xfId="37929"/>
    <cellStyle name="20% - Accent4 2 11 3 2 2 5" xfId="30014"/>
    <cellStyle name="20% - Accent4 2 11 3 2 3" xfId="24500"/>
    <cellStyle name="20% - Accent4 2 11 3 2 3 2" xfId="44280"/>
    <cellStyle name="20% - Accent4 2 11 3 2 3 3" xfId="32424"/>
    <cellStyle name="20% - Accent4 2 11 3 2 4" xfId="19968"/>
    <cellStyle name="20% - Accent4 2 11 3 2 4 2" xfId="40304"/>
    <cellStyle name="20% - Accent4 2 11 3 2 5" xfId="36363"/>
    <cellStyle name="20% - Accent4 2 11 3 2 6" xfId="28448"/>
    <cellStyle name="20% - Accent4 2 11 3 3" xfId="14634"/>
    <cellStyle name="20% - Accent4 2 11 3 3 2" xfId="25276"/>
    <cellStyle name="20% - Accent4 2 11 3 3 2 2" xfId="45056"/>
    <cellStyle name="20% - Accent4 2 11 3 3 2 3" xfId="33200"/>
    <cellStyle name="20% - Accent4 2 11 3 3 3" xfId="20744"/>
    <cellStyle name="20% - Accent4 2 11 3 3 3 2" xfId="41080"/>
    <cellStyle name="20% - Accent4 2 11 3 3 4" xfId="37139"/>
    <cellStyle name="20% - Accent4 2 11 3 3 5" xfId="29224"/>
    <cellStyle name="20% - Accent4 2 11 3 4" xfId="7833"/>
    <cellStyle name="20% - Accent4 2 11 3 4 2" xfId="23728"/>
    <cellStyle name="20% - Accent4 2 11 3 4 2 2" xfId="43508"/>
    <cellStyle name="20% - Accent4 2 11 3 4 2 3" xfId="31652"/>
    <cellStyle name="20% - Accent4 2 11 3 4 3" xfId="19196"/>
    <cellStyle name="20% - Accent4 2 11 3 4 3 2" xfId="39532"/>
    <cellStyle name="20% - Accent4 2 11 3 4 4" xfId="35591"/>
    <cellStyle name="20% - Accent4 2 11 3 4 5" xfId="27676"/>
    <cellStyle name="20% - Accent4 2 11 3 5" xfId="22955"/>
    <cellStyle name="20% - Accent4 2 11 3 5 2" xfId="42735"/>
    <cellStyle name="20% - Accent4 2 11 3 5 3" xfId="30879"/>
    <cellStyle name="20% - Accent4 2 11 3 6" xfId="18425"/>
    <cellStyle name="20% - Accent4 2 11 3 6 2" xfId="38761"/>
    <cellStyle name="20% - Accent4 2 11 3 7" xfId="34818"/>
    <cellStyle name="20% - Accent4 2 11 3 8" xfId="26905"/>
    <cellStyle name="20% - Accent4 2 11 4" xfId="509"/>
    <cellStyle name="20% - Accent4 2 11 4 2" xfId="11204"/>
    <cellStyle name="20% - Accent4 2 11 4 2 2" xfId="17590"/>
    <cellStyle name="20% - Accent4 2 11 4 2 2 2" xfId="26067"/>
    <cellStyle name="20% - Accent4 2 11 4 2 2 2 2" xfId="45847"/>
    <cellStyle name="20% - Accent4 2 11 4 2 2 2 3" xfId="33991"/>
    <cellStyle name="20% - Accent4 2 11 4 2 2 3" xfId="21535"/>
    <cellStyle name="20% - Accent4 2 11 4 2 2 3 2" xfId="41871"/>
    <cellStyle name="20% - Accent4 2 11 4 2 2 4" xfId="37930"/>
    <cellStyle name="20% - Accent4 2 11 4 2 2 5" xfId="30015"/>
    <cellStyle name="20% - Accent4 2 11 4 2 3" xfId="24501"/>
    <cellStyle name="20% - Accent4 2 11 4 2 3 2" xfId="44281"/>
    <cellStyle name="20% - Accent4 2 11 4 2 3 3" xfId="32425"/>
    <cellStyle name="20% - Accent4 2 11 4 2 4" xfId="19969"/>
    <cellStyle name="20% - Accent4 2 11 4 2 4 2" xfId="40305"/>
    <cellStyle name="20% - Accent4 2 11 4 2 5" xfId="36364"/>
    <cellStyle name="20% - Accent4 2 11 4 2 6" xfId="28449"/>
    <cellStyle name="20% - Accent4 2 11 4 3" xfId="14635"/>
    <cellStyle name="20% - Accent4 2 11 4 3 2" xfId="25277"/>
    <cellStyle name="20% - Accent4 2 11 4 3 2 2" xfId="45057"/>
    <cellStyle name="20% - Accent4 2 11 4 3 2 3" xfId="33201"/>
    <cellStyle name="20% - Accent4 2 11 4 3 3" xfId="20745"/>
    <cellStyle name="20% - Accent4 2 11 4 3 3 2" xfId="41081"/>
    <cellStyle name="20% - Accent4 2 11 4 3 4" xfId="37140"/>
    <cellStyle name="20% - Accent4 2 11 4 3 5" xfId="29225"/>
    <cellStyle name="20% - Accent4 2 11 4 4" xfId="7834"/>
    <cellStyle name="20% - Accent4 2 11 4 4 2" xfId="23729"/>
    <cellStyle name="20% - Accent4 2 11 4 4 2 2" xfId="43509"/>
    <cellStyle name="20% - Accent4 2 11 4 4 2 3" xfId="31653"/>
    <cellStyle name="20% - Accent4 2 11 4 4 3" xfId="19197"/>
    <cellStyle name="20% - Accent4 2 11 4 4 3 2" xfId="39533"/>
    <cellStyle name="20% - Accent4 2 11 4 4 4" xfId="35592"/>
    <cellStyle name="20% - Accent4 2 11 4 4 5" xfId="27677"/>
    <cellStyle name="20% - Accent4 2 11 4 5" xfId="22956"/>
    <cellStyle name="20% - Accent4 2 11 4 5 2" xfId="42736"/>
    <cellStyle name="20% - Accent4 2 11 4 5 3" xfId="30880"/>
    <cellStyle name="20% - Accent4 2 11 4 6" xfId="18426"/>
    <cellStyle name="20% - Accent4 2 11 4 6 2" xfId="38762"/>
    <cellStyle name="20% - Accent4 2 11 4 7" xfId="34819"/>
    <cellStyle name="20% - Accent4 2 11 4 8" xfId="26906"/>
    <cellStyle name="20% - Accent4 2 11 5" xfId="510"/>
    <cellStyle name="20% - Accent4 2 11 5 2" xfId="11205"/>
    <cellStyle name="20% - Accent4 2 11 5 2 2" xfId="17591"/>
    <cellStyle name="20% - Accent4 2 11 5 2 2 2" xfId="26068"/>
    <cellStyle name="20% - Accent4 2 11 5 2 2 2 2" xfId="45848"/>
    <cellStyle name="20% - Accent4 2 11 5 2 2 2 3" xfId="33992"/>
    <cellStyle name="20% - Accent4 2 11 5 2 2 3" xfId="21536"/>
    <cellStyle name="20% - Accent4 2 11 5 2 2 3 2" xfId="41872"/>
    <cellStyle name="20% - Accent4 2 11 5 2 2 4" xfId="37931"/>
    <cellStyle name="20% - Accent4 2 11 5 2 2 5" xfId="30016"/>
    <cellStyle name="20% - Accent4 2 11 5 2 3" xfId="24502"/>
    <cellStyle name="20% - Accent4 2 11 5 2 3 2" xfId="44282"/>
    <cellStyle name="20% - Accent4 2 11 5 2 3 3" xfId="32426"/>
    <cellStyle name="20% - Accent4 2 11 5 2 4" xfId="19970"/>
    <cellStyle name="20% - Accent4 2 11 5 2 4 2" xfId="40306"/>
    <cellStyle name="20% - Accent4 2 11 5 2 5" xfId="36365"/>
    <cellStyle name="20% - Accent4 2 11 5 2 6" xfId="28450"/>
    <cellStyle name="20% - Accent4 2 11 5 3" xfId="14636"/>
    <cellStyle name="20% - Accent4 2 11 5 3 2" xfId="25278"/>
    <cellStyle name="20% - Accent4 2 11 5 3 2 2" xfId="45058"/>
    <cellStyle name="20% - Accent4 2 11 5 3 2 3" xfId="33202"/>
    <cellStyle name="20% - Accent4 2 11 5 3 3" xfId="20746"/>
    <cellStyle name="20% - Accent4 2 11 5 3 3 2" xfId="41082"/>
    <cellStyle name="20% - Accent4 2 11 5 3 4" xfId="37141"/>
    <cellStyle name="20% - Accent4 2 11 5 3 5" xfId="29226"/>
    <cellStyle name="20% - Accent4 2 11 5 4" xfId="7835"/>
    <cellStyle name="20% - Accent4 2 11 5 4 2" xfId="23730"/>
    <cellStyle name="20% - Accent4 2 11 5 4 2 2" xfId="43510"/>
    <cellStyle name="20% - Accent4 2 11 5 4 2 3" xfId="31654"/>
    <cellStyle name="20% - Accent4 2 11 5 4 3" xfId="19198"/>
    <cellStyle name="20% - Accent4 2 11 5 4 3 2" xfId="39534"/>
    <cellStyle name="20% - Accent4 2 11 5 4 4" xfId="35593"/>
    <cellStyle name="20% - Accent4 2 11 5 4 5" xfId="27678"/>
    <cellStyle name="20% - Accent4 2 11 5 5" xfId="22957"/>
    <cellStyle name="20% - Accent4 2 11 5 5 2" xfId="42737"/>
    <cellStyle name="20% - Accent4 2 11 5 5 3" xfId="30881"/>
    <cellStyle name="20% - Accent4 2 11 5 6" xfId="18427"/>
    <cellStyle name="20% - Accent4 2 11 5 6 2" xfId="38763"/>
    <cellStyle name="20% - Accent4 2 11 5 7" xfId="34820"/>
    <cellStyle name="20% - Accent4 2 11 5 8" xfId="26907"/>
    <cellStyle name="20% - Accent4 2 12" xfId="511"/>
    <cellStyle name="20% - Accent4 2 13" xfId="512"/>
    <cellStyle name="20% - Accent4 2 14" xfId="513"/>
    <cellStyle name="20% - Accent4 2 15" xfId="514"/>
    <cellStyle name="20% - Accent4 2 15 2" xfId="11206"/>
    <cellStyle name="20% - Accent4 2 15 2 2" xfId="17592"/>
    <cellStyle name="20% - Accent4 2 15 2 2 2" xfId="26069"/>
    <cellStyle name="20% - Accent4 2 15 2 2 2 2" xfId="45849"/>
    <cellStyle name="20% - Accent4 2 15 2 2 2 3" xfId="33993"/>
    <cellStyle name="20% - Accent4 2 15 2 2 3" xfId="21537"/>
    <cellStyle name="20% - Accent4 2 15 2 2 3 2" xfId="41873"/>
    <cellStyle name="20% - Accent4 2 15 2 2 4" xfId="37932"/>
    <cellStyle name="20% - Accent4 2 15 2 2 5" xfId="30017"/>
    <cellStyle name="20% - Accent4 2 15 2 3" xfId="24503"/>
    <cellStyle name="20% - Accent4 2 15 2 3 2" xfId="44283"/>
    <cellStyle name="20% - Accent4 2 15 2 3 3" xfId="32427"/>
    <cellStyle name="20% - Accent4 2 15 2 4" xfId="19971"/>
    <cellStyle name="20% - Accent4 2 15 2 4 2" xfId="40307"/>
    <cellStyle name="20% - Accent4 2 15 2 5" xfId="36366"/>
    <cellStyle name="20% - Accent4 2 15 2 6" xfId="28451"/>
    <cellStyle name="20% - Accent4 2 15 3" xfId="14639"/>
    <cellStyle name="20% - Accent4 2 15 3 2" xfId="25279"/>
    <cellStyle name="20% - Accent4 2 15 3 2 2" xfId="45059"/>
    <cellStyle name="20% - Accent4 2 15 3 2 3" xfId="33203"/>
    <cellStyle name="20% - Accent4 2 15 3 3" xfId="20747"/>
    <cellStyle name="20% - Accent4 2 15 3 3 2" xfId="41083"/>
    <cellStyle name="20% - Accent4 2 15 3 4" xfId="37142"/>
    <cellStyle name="20% - Accent4 2 15 3 5" xfId="29227"/>
    <cellStyle name="20% - Accent4 2 15 4" xfId="7836"/>
    <cellStyle name="20% - Accent4 2 15 4 2" xfId="23731"/>
    <cellStyle name="20% - Accent4 2 15 4 2 2" xfId="43511"/>
    <cellStyle name="20% - Accent4 2 15 4 2 3" xfId="31655"/>
    <cellStyle name="20% - Accent4 2 15 4 3" xfId="19199"/>
    <cellStyle name="20% - Accent4 2 15 4 3 2" xfId="39535"/>
    <cellStyle name="20% - Accent4 2 15 4 4" xfId="35594"/>
    <cellStyle name="20% - Accent4 2 15 4 5" xfId="27679"/>
    <cellStyle name="20% - Accent4 2 15 5" xfId="22958"/>
    <cellStyle name="20% - Accent4 2 15 5 2" xfId="42738"/>
    <cellStyle name="20% - Accent4 2 15 5 3" xfId="30882"/>
    <cellStyle name="20% - Accent4 2 15 6" xfId="18428"/>
    <cellStyle name="20% - Accent4 2 15 6 2" xfId="38764"/>
    <cellStyle name="20% - Accent4 2 15 7" xfId="34821"/>
    <cellStyle name="20% - Accent4 2 15 8" xfId="26908"/>
    <cellStyle name="20% - Accent4 2 16" xfId="515"/>
    <cellStyle name="20% - Accent4 2 2" xfId="516"/>
    <cellStyle name="20% - Accent4 2 2 10" xfId="11207"/>
    <cellStyle name="20% - Accent4 2 2 10 2" xfId="17593"/>
    <cellStyle name="20% - Accent4 2 2 10 2 2" xfId="26070"/>
    <cellStyle name="20% - Accent4 2 2 10 2 2 2" xfId="45850"/>
    <cellStyle name="20% - Accent4 2 2 10 2 2 3" xfId="33994"/>
    <cellStyle name="20% - Accent4 2 2 10 2 3" xfId="21538"/>
    <cellStyle name="20% - Accent4 2 2 10 2 3 2" xfId="41874"/>
    <cellStyle name="20% - Accent4 2 2 10 2 4" xfId="37933"/>
    <cellStyle name="20% - Accent4 2 2 10 2 5" xfId="30018"/>
    <cellStyle name="20% - Accent4 2 2 10 3" xfId="24504"/>
    <cellStyle name="20% - Accent4 2 2 10 3 2" xfId="44284"/>
    <cellStyle name="20% - Accent4 2 2 10 3 3" xfId="32428"/>
    <cellStyle name="20% - Accent4 2 2 10 4" xfId="19972"/>
    <cellStyle name="20% - Accent4 2 2 10 4 2" xfId="40308"/>
    <cellStyle name="20% - Accent4 2 2 10 5" xfId="36367"/>
    <cellStyle name="20% - Accent4 2 2 10 6" xfId="28452"/>
    <cellStyle name="20% - Accent4 2 2 11" xfId="14640"/>
    <cellStyle name="20% - Accent4 2 2 11 2" xfId="25280"/>
    <cellStyle name="20% - Accent4 2 2 11 2 2" xfId="45060"/>
    <cellStyle name="20% - Accent4 2 2 11 2 3" xfId="33204"/>
    <cellStyle name="20% - Accent4 2 2 11 3" xfId="20748"/>
    <cellStyle name="20% - Accent4 2 2 11 3 2" xfId="41084"/>
    <cellStyle name="20% - Accent4 2 2 11 4" xfId="37143"/>
    <cellStyle name="20% - Accent4 2 2 11 5" xfId="29228"/>
    <cellStyle name="20% - Accent4 2 2 12" xfId="7837"/>
    <cellStyle name="20% - Accent4 2 2 12 2" xfId="23732"/>
    <cellStyle name="20% - Accent4 2 2 12 2 2" xfId="43512"/>
    <cellStyle name="20% - Accent4 2 2 12 2 3" xfId="31656"/>
    <cellStyle name="20% - Accent4 2 2 12 3" xfId="19200"/>
    <cellStyle name="20% - Accent4 2 2 12 3 2" xfId="39536"/>
    <cellStyle name="20% - Accent4 2 2 12 4" xfId="35595"/>
    <cellStyle name="20% - Accent4 2 2 12 5" xfId="27680"/>
    <cellStyle name="20% - Accent4 2 2 13" xfId="18182"/>
    <cellStyle name="20% - Accent4 2 2 13 2" xfId="26658"/>
    <cellStyle name="20% - Accent4 2 2 13 2 2" xfId="46438"/>
    <cellStyle name="20% - Accent4 2 2 13 2 3" xfId="34582"/>
    <cellStyle name="20% - Accent4 2 2 13 3" xfId="22126"/>
    <cellStyle name="20% - Accent4 2 2 13 3 2" xfId="42462"/>
    <cellStyle name="20% - Accent4 2 2 13 4" xfId="38521"/>
    <cellStyle name="20% - Accent4 2 2 13 5" xfId="30606"/>
    <cellStyle name="20% - Accent4 2 2 14" xfId="22959"/>
    <cellStyle name="20% - Accent4 2 2 14 2" xfId="42739"/>
    <cellStyle name="20% - Accent4 2 2 14 3" xfId="30883"/>
    <cellStyle name="20% - Accent4 2 2 15" xfId="18429"/>
    <cellStyle name="20% - Accent4 2 2 15 2" xfId="38765"/>
    <cellStyle name="20% - Accent4 2 2 16" xfId="34822"/>
    <cellStyle name="20% - Accent4 2 2 17" xfId="26909"/>
    <cellStyle name="20% - Accent4 2 2 2" xfId="517"/>
    <cellStyle name="20% - Accent4 2 2 2 2" xfId="11208"/>
    <cellStyle name="20% - Accent4 2 2 2 2 2" xfId="17594"/>
    <cellStyle name="20% - Accent4 2 2 2 2 2 2" xfId="26071"/>
    <cellStyle name="20% - Accent4 2 2 2 2 2 2 2" xfId="45851"/>
    <cellStyle name="20% - Accent4 2 2 2 2 2 2 3" xfId="33995"/>
    <cellStyle name="20% - Accent4 2 2 2 2 2 3" xfId="21539"/>
    <cellStyle name="20% - Accent4 2 2 2 2 2 3 2" xfId="41875"/>
    <cellStyle name="20% - Accent4 2 2 2 2 2 4" xfId="37934"/>
    <cellStyle name="20% - Accent4 2 2 2 2 2 5" xfId="30019"/>
    <cellStyle name="20% - Accent4 2 2 2 2 3" xfId="24505"/>
    <cellStyle name="20% - Accent4 2 2 2 2 3 2" xfId="44285"/>
    <cellStyle name="20% - Accent4 2 2 2 2 3 3" xfId="32429"/>
    <cellStyle name="20% - Accent4 2 2 2 2 4" xfId="19973"/>
    <cellStyle name="20% - Accent4 2 2 2 2 4 2" xfId="40309"/>
    <cellStyle name="20% - Accent4 2 2 2 2 5" xfId="36368"/>
    <cellStyle name="20% - Accent4 2 2 2 2 6" xfId="28453"/>
    <cellStyle name="20% - Accent4 2 2 2 3" xfId="14641"/>
    <cellStyle name="20% - Accent4 2 2 2 3 2" xfId="25281"/>
    <cellStyle name="20% - Accent4 2 2 2 3 2 2" xfId="45061"/>
    <cellStyle name="20% - Accent4 2 2 2 3 2 3" xfId="33205"/>
    <cellStyle name="20% - Accent4 2 2 2 3 3" xfId="20749"/>
    <cellStyle name="20% - Accent4 2 2 2 3 3 2" xfId="41085"/>
    <cellStyle name="20% - Accent4 2 2 2 3 4" xfId="37144"/>
    <cellStyle name="20% - Accent4 2 2 2 3 5" xfId="29229"/>
    <cellStyle name="20% - Accent4 2 2 2 4" xfId="7838"/>
    <cellStyle name="20% - Accent4 2 2 2 4 2" xfId="23733"/>
    <cellStyle name="20% - Accent4 2 2 2 4 2 2" xfId="43513"/>
    <cellStyle name="20% - Accent4 2 2 2 4 2 3" xfId="31657"/>
    <cellStyle name="20% - Accent4 2 2 2 4 3" xfId="19201"/>
    <cellStyle name="20% - Accent4 2 2 2 4 3 2" xfId="39537"/>
    <cellStyle name="20% - Accent4 2 2 2 4 4" xfId="35596"/>
    <cellStyle name="20% - Accent4 2 2 2 4 5" xfId="27681"/>
    <cellStyle name="20% - Accent4 2 2 2 5" xfId="22960"/>
    <cellStyle name="20% - Accent4 2 2 2 5 2" xfId="42740"/>
    <cellStyle name="20% - Accent4 2 2 2 5 3" xfId="30884"/>
    <cellStyle name="20% - Accent4 2 2 2 6" xfId="18430"/>
    <cellStyle name="20% - Accent4 2 2 2 6 2" xfId="38766"/>
    <cellStyle name="20% - Accent4 2 2 2 7" xfId="34823"/>
    <cellStyle name="20% - Accent4 2 2 2 8" xfId="26910"/>
    <cellStyle name="20% - Accent4 2 2 3" xfId="518"/>
    <cellStyle name="20% - Accent4 2 2 3 2" xfId="11209"/>
    <cellStyle name="20% - Accent4 2 2 3 2 2" xfId="17595"/>
    <cellStyle name="20% - Accent4 2 2 3 2 2 2" xfId="26072"/>
    <cellStyle name="20% - Accent4 2 2 3 2 2 2 2" xfId="45852"/>
    <cellStyle name="20% - Accent4 2 2 3 2 2 2 3" xfId="33996"/>
    <cellStyle name="20% - Accent4 2 2 3 2 2 3" xfId="21540"/>
    <cellStyle name="20% - Accent4 2 2 3 2 2 3 2" xfId="41876"/>
    <cellStyle name="20% - Accent4 2 2 3 2 2 4" xfId="37935"/>
    <cellStyle name="20% - Accent4 2 2 3 2 2 5" xfId="30020"/>
    <cellStyle name="20% - Accent4 2 2 3 2 3" xfId="24506"/>
    <cellStyle name="20% - Accent4 2 2 3 2 3 2" xfId="44286"/>
    <cellStyle name="20% - Accent4 2 2 3 2 3 3" xfId="32430"/>
    <cellStyle name="20% - Accent4 2 2 3 2 4" xfId="19974"/>
    <cellStyle name="20% - Accent4 2 2 3 2 4 2" xfId="40310"/>
    <cellStyle name="20% - Accent4 2 2 3 2 5" xfId="36369"/>
    <cellStyle name="20% - Accent4 2 2 3 2 6" xfId="28454"/>
    <cellStyle name="20% - Accent4 2 2 3 3" xfId="14642"/>
    <cellStyle name="20% - Accent4 2 2 3 3 2" xfId="25282"/>
    <cellStyle name="20% - Accent4 2 2 3 3 2 2" xfId="45062"/>
    <cellStyle name="20% - Accent4 2 2 3 3 2 3" xfId="33206"/>
    <cellStyle name="20% - Accent4 2 2 3 3 3" xfId="20750"/>
    <cellStyle name="20% - Accent4 2 2 3 3 3 2" xfId="41086"/>
    <cellStyle name="20% - Accent4 2 2 3 3 4" xfId="37145"/>
    <cellStyle name="20% - Accent4 2 2 3 3 5" xfId="29230"/>
    <cellStyle name="20% - Accent4 2 2 3 4" xfId="7839"/>
    <cellStyle name="20% - Accent4 2 2 3 4 2" xfId="23734"/>
    <cellStyle name="20% - Accent4 2 2 3 4 2 2" xfId="43514"/>
    <cellStyle name="20% - Accent4 2 2 3 4 2 3" xfId="31658"/>
    <cellStyle name="20% - Accent4 2 2 3 4 3" xfId="19202"/>
    <cellStyle name="20% - Accent4 2 2 3 4 3 2" xfId="39538"/>
    <cellStyle name="20% - Accent4 2 2 3 4 4" xfId="35597"/>
    <cellStyle name="20% - Accent4 2 2 3 4 5" xfId="27682"/>
    <cellStyle name="20% - Accent4 2 2 3 5" xfId="22961"/>
    <cellStyle name="20% - Accent4 2 2 3 5 2" xfId="42741"/>
    <cellStyle name="20% - Accent4 2 2 3 5 3" xfId="30885"/>
    <cellStyle name="20% - Accent4 2 2 3 6" xfId="18431"/>
    <cellStyle name="20% - Accent4 2 2 3 6 2" xfId="38767"/>
    <cellStyle name="20% - Accent4 2 2 3 7" xfId="34824"/>
    <cellStyle name="20% - Accent4 2 2 3 8" xfId="26911"/>
    <cellStyle name="20% - Accent4 2 2 4" xfId="519"/>
    <cellStyle name="20% - Accent4 2 2 4 2" xfId="11210"/>
    <cellStyle name="20% - Accent4 2 2 4 2 2" xfId="17596"/>
    <cellStyle name="20% - Accent4 2 2 4 2 2 2" xfId="26073"/>
    <cellStyle name="20% - Accent4 2 2 4 2 2 2 2" xfId="45853"/>
    <cellStyle name="20% - Accent4 2 2 4 2 2 2 3" xfId="33997"/>
    <cellStyle name="20% - Accent4 2 2 4 2 2 3" xfId="21541"/>
    <cellStyle name="20% - Accent4 2 2 4 2 2 3 2" xfId="41877"/>
    <cellStyle name="20% - Accent4 2 2 4 2 2 4" xfId="37936"/>
    <cellStyle name="20% - Accent4 2 2 4 2 2 5" xfId="30021"/>
    <cellStyle name="20% - Accent4 2 2 4 2 3" xfId="24507"/>
    <cellStyle name="20% - Accent4 2 2 4 2 3 2" xfId="44287"/>
    <cellStyle name="20% - Accent4 2 2 4 2 3 3" xfId="32431"/>
    <cellStyle name="20% - Accent4 2 2 4 2 4" xfId="19975"/>
    <cellStyle name="20% - Accent4 2 2 4 2 4 2" xfId="40311"/>
    <cellStyle name="20% - Accent4 2 2 4 2 5" xfId="36370"/>
    <cellStyle name="20% - Accent4 2 2 4 2 6" xfId="28455"/>
    <cellStyle name="20% - Accent4 2 2 4 3" xfId="14643"/>
    <cellStyle name="20% - Accent4 2 2 4 3 2" xfId="25283"/>
    <cellStyle name="20% - Accent4 2 2 4 3 2 2" xfId="45063"/>
    <cellStyle name="20% - Accent4 2 2 4 3 2 3" xfId="33207"/>
    <cellStyle name="20% - Accent4 2 2 4 3 3" xfId="20751"/>
    <cellStyle name="20% - Accent4 2 2 4 3 3 2" xfId="41087"/>
    <cellStyle name="20% - Accent4 2 2 4 3 4" xfId="37146"/>
    <cellStyle name="20% - Accent4 2 2 4 3 5" xfId="29231"/>
    <cellStyle name="20% - Accent4 2 2 4 4" xfId="7840"/>
    <cellStyle name="20% - Accent4 2 2 4 4 2" xfId="23735"/>
    <cellStyle name="20% - Accent4 2 2 4 4 2 2" xfId="43515"/>
    <cellStyle name="20% - Accent4 2 2 4 4 2 3" xfId="31659"/>
    <cellStyle name="20% - Accent4 2 2 4 4 3" xfId="19203"/>
    <cellStyle name="20% - Accent4 2 2 4 4 3 2" xfId="39539"/>
    <cellStyle name="20% - Accent4 2 2 4 4 4" xfId="35598"/>
    <cellStyle name="20% - Accent4 2 2 4 4 5" xfId="27683"/>
    <cellStyle name="20% - Accent4 2 2 4 5" xfId="22962"/>
    <cellStyle name="20% - Accent4 2 2 4 5 2" xfId="42742"/>
    <cellStyle name="20% - Accent4 2 2 4 5 3" xfId="30886"/>
    <cellStyle name="20% - Accent4 2 2 4 6" xfId="18432"/>
    <cellStyle name="20% - Accent4 2 2 4 6 2" xfId="38768"/>
    <cellStyle name="20% - Accent4 2 2 4 7" xfId="34825"/>
    <cellStyle name="20% - Accent4 2 2 4 8" xfId="26912"/>
    <cellStyle name="20% - Accent4 2 2 5" xfId="520"/>
    <cellStyle name="20% - Accent4 2 2 5 2" xfId="11211"/>
    <cellStyle name="20% - Accent4 2 2 5 2 2" xfId="17597"/>
    <cellStyle name="20% - Accent4 2 2 5 2 2 2" xfId="26074"/>
    <cellStyle name="20% - Accent4 2 2 5 2 2 2 2" xfId="45854"/>
    <cellStyle name="20% - Accent4 2 2 5 2 2 2 3" xfId="33998"/>
    <cellStyle name="20% - Accent4 2 2 5 2 2 3" xfId="21542"/>
    <cellStyle name="20% - Accent4 2 2 5 2 2 3 2" xfId="41878"/>
    <cellStyle name="20% - Accent4 2 2 5 2 2 4" xfId="37937"/>
    <cellStyle name="20% - Accent4 2 2 5 2 2 5" xfId="30022"/>
    <cellStyle name="20% - Accent4 2 2 5 2 3" xfId="24508"/>
    <cellStyle name="20% - Accent4 2 2 5 2 3 2" xfId="44288"/>
    <cellStyle name="20% - Accent4 2 2 5 2 3 3" xfId="32432"/>
    <cellStyle name="20% - Accent4 2 2 5 2 4" xfId="19976"/>
    <cellStyle name="20% - Accent4 2 2 5 2 4 2" xfId="40312"/>
    <cellStyle name="20% - Accent4 2 2 5 2 5" xfId="36371"/>
    <cellStyle name="20% - Accent4 2 2 5 2 6" xfId="28456"/>
    <cellStyle name="20% - Accent4 2 2 5 3" xfId="14644"/>
    <cellStyle name="20% - Accent4 2 2 5 3 2" xfId="25284"/>
    <cellStyle name="20% - Accent4 2 2 5 3 2 2" xfId="45064"/>
    <cellStyle name="20% - Accent4 2 2 5 3 2 3" xfId="33208"/>
    <cellStyle name="20% - Accent4 2 2 5 3 3" xfId="20752"/>
    <cellStyle name="20% - Accent4 2 2 5 3 3 2" xfId="41088"/>
    <cellStyle name="20% - Accent4 2 2 5 3 4" xfId="37147"/>
    <cellStyle name="20% - Accent4 2 2 5 3 5" xfId="29232"/>
    <cellStyle name="20% - Accent4 2 2 5 4" xfId="7841"/>
    <cellStyle name="20% - Accent4 2 2 5 4 2" xfId="23736"/>
    <cellStyle name="20% - Accent4 2 2 5 4 2 2" xfId="43516"/>
    <cellStyle name="20% - Accent4 2 2 5 4 2 3" xfId="31660"/>
    <cellStyle name="20% - Accent4 2 2 5 4 3" xfId="19204"/>
    <cellStyle name="20% - Accent4 2 2 5 4 3 2" xfId="39540"/>
    <cellStyle name="20% - Accent4 2 2 5 4 4" xfId="35599"/>
    <cellStyle name="20% - Accent4 2 2 5 4 5" xfId="27684"/>
    <cellStyle name="20% - Accent4 2 2 5 5" xfId="22963"/>
    <cellStyle name="20% - Accent4 2 2 5 5 2" xfId="42743"/>
    <cellStyle name="20% - Accent4 2 2 5 5 3" xfId="30887"/>
    <cellStyle name="20% - Accent4 2 2 5 6" xfId="18433"/>
    <cellStyle name="20% - Accent4 2 2 5 6 2" xfId="38769"/>
    <cellStyle name="20% - Accent4 2 2 5 7" xfId="34826"/>
    <cellStyle name="20% - Accent4 2 2 5 8" xfId="26913"/>
    <cellStyle name="20% - Accent4 2 2 6" xfId="521"/>
    <cellStyle name="20% - Accent4 2 2 6 2" xfId="11212"/>
    <cellStyle name="20% - Accent4 2 2 6 2 2" xfId="17598"/>
    <cellStyle name="20% - Accent4 2 2 6 2 2 2" xfId="26075"/>
    <cellStyle name="20% - Accent4 2 2 6 2 2 2 2" xfId="45855"/>
    <cellStyle name="20% - Accent4 2 2 6 2 2 2 3" xfId="33999"/>
    <cellStyle name="20% - Accent4 2 2 6 2 2 3" xfId="21543"/>
    <cellStyle name="20% - Accent4 2 2 6 2 2 3 2" xfId="41879"/>
    <cellStyle name="20% - Accent4 2 2 6 2 2 4" xfId="37938"/>
    <cellStyle name="20% - Accent4 2 2 6 2 2 5" xfId="30023"/>
    <cellStyle name="20% - Accent4 2 2 6 2 3" xfId="24509"/>
    <cellStyle name="20% - Accent4 2 2 6 2 3 2" xfId="44289"/>
    <cellStyle name="20% - Accent4 2 2 6 2 3 3" xfId="32433"/>
    <cellStyle name="20% - Accent4 2 2 6 2 4" xfId="19977"/>
    <cellStyle name="20% - Accent4 2 2 6 2 4 2" xfId="40313"/>
    <cellStyle name="20% - Accent4 2 2 6 2 5" xfId="36372"/>
    <cellStyle name="20% - Accent4 2 2 6 2 6" xfId="28457"/>
    <cellStyle name="20% - Accent4 2 2 6 3" xfId="14645"/>
    <cellStyle name="20% - Accent4 2 2 6 3 2" xfId="25285"/>
    <cellStyle name="20% - Accent4 2 2 6 3 2 2" xfId="45065"/>
    <cellStyle name="20% - Accent4 2 2 6 3 2 3" xfId="33209"/>
    <cellStyle name="20% - Accent4 2 2 6 3 3" xfId="20753"/>
    <cellStyle name="20% - Accent4 2 2 6 3 3 2" xfId="41089"/>
    <cellStyle name="20% - Accent4 2 2 6 3 4" xfId="37148"/>
    <cellStyle name="20% - Accent4 2 2 6 3 5" xfId="29233"/>
    <cellStyle name="20% - Accent4 2 2 6 4" xfId="7842"/>
    <cellStyle name="20% - Accent4 2 2 6 4 2" xfId="23737"/>
    <cellStyle name="20% - Accent4 2 2 6 4 2 2" xfId="43517"/>
    <cellStyle name="20% - Accent4 2 2 6 4 2 3" xfId="31661"/>
    <cellStyle name="20% - Accent4 2 2 6 4 3" xfId="19205"/>
    <cellStyle name="20% - Accent4 2 2 6 4 3 2" xfId="39541"/>
    <cellStyle name="20% - Accent4 2 2 6 4 4" xfId="35600"/>
    <cellStyle name="20% - Accent4 2 2 6 4 5" xfId="27685"/>
    <cellStyle name="20% - Accent4 2 2 6 5" xfId="22964"/>
    <cellStyle name="20% - Accent4 2 2 6 5 2" xfId="42744"/>
    <cellStyle name="20% - Accent4 2 2 6 5 3" xfId="30888"/>
    <cellStyle name="20% - Accent4 2 2 6 6" xfId="18434"/>
    <cellStyle name="20% - Accent4 2 2 6 6 2" xfId="38770"/>
    <cellStyle name="20% - Accent4 2 2 6 7" xfId="34827"/>
    <cellStyle name="20% - Accent4 2 2 6 8" xfId="26914"/>
    <cellStyle name="20% - Accent4 2 2 7" xfId="522"/>
    <cellStyle name="20% - Accent4 2 2 7 2" xfId="11213"/>
    <cellStyle name="20% - Accent4 2 2 7 2 2" xfId="17599"/>
    <cellStyle name="20% - Accent4 2 2 7 2 2 2" xfId="26076"/>
    <cellStyle name="20% - Accent4 2 2 7 2 2 2 2" xfId="45856"/>
    <cellStyle name="20% - Accent4 2 2 7 2 2 2 3" xfId="34000"/>
    <cellStyle name="20% - Accent4 2 2 7 2 2 3" xfId="21544"/>
    <cellStyle name="20% - Accent4 2 2 7 2 2 3 2" xfId="41880"/>
    <cellStyle name="20% - Accent4 2 2 7 2 2 4" xfId="37939"/>
    <cellStyle name="20% - Accent4 2 2 7 2 2 5" xfId="30024"/>
    <cellStyle name="20% - Accent4 2 2 7 2 3" xfId="24510"/>
    <cellStyle name="20% - Accent4 2 2 7 2 3 2" xfId="44290"/>
    <cellStyle name="20% - Accent4 2 2 7 2 3 3" xfId="32434"/>
    <cellStyle name="20% - Accent4 2 2 7 2 4" xfId="19978"/>
    <cellStyle name="20% - Accent4 2 2 7 2 4 2" xfId="40314"/>
    <cellStyle name="20% - Accent4 2 2 7 2 5" xfId="36373"/>
    <cellStyle name="20% - Accent4 2 2 7 2 6" xfId="28458"/>
    <cellStyle name="20% - Accent4 2 2 7 3" xfId="14646"/>
    <cellStyle name="20% - Accent4 2 2 7 3 2" xfId="25286"/>
    <cellStyle name="20% - Accent4 2 2 7 3 2 2" xfId="45066"/>
    <cellStyle name="20% - Accent4 2 2 7 3 2 3" xfId="33210"/>
    <cellStyle name="20% - Accent4 2 2 7 3 3" xfId="20754"/>
    <cellStyle name="20% - Accent4 2 2 7 3 3 2" xfId="41090"/>
    <cellStyle name="20% - Accent4 2 2 7 3 4" xfId="37149"/>
    <cellStyle name="20% - Accent4 2 2 7 3 5" xfId="29234"/>
    <cellStyle name="20% - Accent4 2 2 7 4" xfId="7843"/>
    <cellStyle name="20% - Accent4 2 2 7 4 2" xfId="23738"/>
    <cellStyle name="20% - Accent4 2 2 7 4 2 2" xfId="43518"/>
    <cellStyle name="20% - Accent4 2 2 7 4 2 3" xfId="31662"/>
    <cellStyle name="20% - Accent4 2 2 7 4 3" xfId="19206"/>
    <cellStyle name="20% - Accent4 2 2 7 4 3 2" xfId="39542"/>
    <cellStyle name="20% - Accent4 2 2 7 4 4" xfId="35601"/>
    <cellStyle name="20% - Accent4 2 2 7 4 5" xfId="27686"/>
    <cellStyle name="20% - Accent4 2 2 7 5" xfId="22965"/>
    <cellStyle name="20% - Accent4 2 2 7 5 2" xfId="42745"/>
    <cellStyle name="20% - Accent4 2 2 7 5 3" xfId="30889"/>
    <cellStyle name="20% - Accent4 2 2 7 6" xfId="18435"/>
    <cellStyle name="20% - Accent4 2 2 7 6 2" xfId="38771"/>
    <cellStyle name="20% - Accent4 2 2 7 7" xfId="34828"/>
    <cellStyle name="20% - Accent4 2 2 7 8" xfId="26915"/>
    <cellStyle name="20% - Accent4 2 2 8" xfId="523"/>
    <cellStyle name="20% - Accent4 2 2 8 2" xfId="11214"/>
    <cellStyle name="20% - Accent4 2 2 8 2 2" xfId="17600"/>
    <cellStyle name="20% - Accent4 2 2 8 2 2 2" xfId="26077"/>
    <cellStyle name="20% - Accent4 2 2 8 2 2 2 2" xfId="45857"/>
    <cellStyle name="20% - Accent4 2 2 8 2 2 2 3" xfId="34001"/>
    <cellStyle name="20% - Accent4 2 2 8 2 2 3" xfId="21545"/>
    <cellStyle name="20% - Accent4 2 2 8 2 2 3 2" xfId="41881"/>
    <cellStyle name="20% - Accent4 2 2 8 2 2 4" xfId="37940"/>
    <cellStyle name="20% - Accent4 2 2 8 2 2 5" xfId="30025"/>
    <cellStyle name="20% - Accent4 2 2 8 2 3" xfId="24511"/>
    <cellStyle name="20% - Accent4 2 2 8 2 3 2" xfId="44291"/>
    <cellStyle name="20% - Accent4 2 2 8 2 3 3" xfId="32435"/>
    <cellStyle name="20% - Accent4 2 2 8 2 4" xfId="19979"/>
    <cellStyle name="20% - Accent4 2 2 8 2 4 2" xfId="40315"/>
    <cellStyle name="20% - Accent4 2 2 8 2 5" xfId="36374"/>
    <cellStyle name="20% - Accent4 2 2 8 2 6" xfId="28459"/>
    <cellStyle name="20% - Accent4 2 2 8 3" xfId="14647"/>
    <cellStyle name="20% - Accent4 2 2 8 3 2" xfId="25287"/>
    <cellStyle name="20% - Accent4 2 2 8 3 2 2" xfId="45067"/>
    <cellStyle name="20% - Accent4 2 2 8 3 2 3" xfId="33211"/>
    <cellStyle name="20% - Accent4 2 2 8 3 3" xfId="20755"/>
    <cellStyle name="20% - Accent4 2 2 8 3 3 2" xfId="41091"/>
    <cellStyle name="20% - Accent4 2 2 8 3 4" xfId="37150"/>
    <cellStyle name="20% - Accent4 2 2 8 3 5" xfId="29235"/>
    <cellStyle name="20% - Accent4 2 2 8 4" xfId="7844"/>
    <cellStyle name="20% - Accent4 2 2 8 4 2" xfId="23739"/>
    <cellStyle name="20% - Accent4 2 2 8 4 2 2" xfId="43519"/>
    <cellStyle name="20% - Accent4 2 2 8 4 2 3" xfId="31663"/>
    <cellStyle name="20% - Accent4 2 2 8 4 3" xfId="19207"/>
    <cellStyle name="20% - Accent4 2 2 8 4 3 2" xfId="39543"/>
    <cellStyle name="20% - Accent4 2 2 8 4 4" xfId="35602"/>
    <cellStyle name="20% - Accent4 2 2 8 4 5" xfId="27687"/>
    <cellStyle name="20% - Accent4 2 2 8 5" xfId="22966"/>
    <cellStyle name="20% - Accent4 2 2 8 5 2" xfId="42746"/>
    <cellStyle name="20% - Accent4 2 2 8 5 3" xfId="30890"/>
    <cellStyle name="20% - Accent4 2 2 8 6" xfId="18436"/>
    <cellStyle name="20% - Accent4 2 2 8 6 2" xfId="38772"/>
    <cellStyle name="20% - Accent4 2 2 8 7" xfId="34829"/>
    <cellStyle name="20% - Accent4 2 2 8 8" xfId="26916"/>
    <cellStyle name="20% - Accent4 2 2 9" xfId="524"/>
    <cellStyle name="20% - Accent4 2 2 9 2" xfId="11215"/>
    <cellStyle name="20% - Accent4 2 2 9 2 2" xfId="17601"/>
    <cellStyle name="20% - Accent4 2 2 9 2 2 2" xfId="26078"/>
    <cellStyle name="20% - Accent4 2 2 9 2 2 2 2" xfId="45858"/>
    <cellStyle name="20% - Accent4 2 2 9 2 2 2 3" xfId="34002"/>
    <cellStyle name="20% - Accent4 2 2 9 2 2 3" xfId="21546"/>
    <cellStyle name="20% - Accent4 2 2 9 2 2 3 2" xfId="41882"/>
    <cellStyle name="20% - Accent4 2 2 9 2 2 4" xfId="37941"/>
    <cellStyle name="20% - Accent4 2 2 9 2 2 5" xfId="30026"/>
    <cellStyle name="20% - Accent4 2 2 9 2 3" xfId="24512"/>
    <cellStyle name="20% - Accent4 2 2 9 2 3 2" xfId="44292"/>
    <cellStyle name="20% - Accent4 2 2 9 2 3 3" xfId="32436"/>
    <cellStyle name="20% - Accent4 2 2 9 2 4" xfId="19980"/>
    <cellStyle name="20% - Accent4 2 2 9 2 4 2" xfId="40316"/>
    <cellStyle name="20% - Accent4 2 2 9 2 5" xfId="36375"/>
    <cellStyle name="20% - Accent4 2 2 9 2 6" xfId="28460"/>
    <cellStyle name="20% - Accent4 2 2 9 3" xfId="14648"/>
    <cellStyle name="20% - Accent4 2 2 9 3 2" xfId="25288"/>
    <cellStyle name="20% - Accent4 2 2 9 3 2 2" xfId="45068"/>
    <cellStyle name="20% - Accent4 2 2 9 3 2 3" xfId="33212"/>
    <cellStyle name="20% - Accent4 2 2 9 3 3" xfId="20756"/>
    <cellStyle name="20% - Accent4 2 2 9 3 3 2" xfId="41092"/>
    <cellStyle name="20% - Accent4 2 2 9 3 4" xfId="37151"/>
    <cellStyle name="20% - Accent4 2 2 9 3 5" xfId="29236"/>
    <cellStyle name="20% - Accent4 2 2 9 4" xfId="7845"/>
    <cellStyle name="20% - Accent4 2 2 9 4 2" xfId="23740"/>
    <cellStyle name="20% - Accent4 2 2 9 4 2 2" xfId="43520"/>
    <cellStyle name="20% - Accent4 2 2 9 4 2 3" xfId="31664"/>
    <cellStyle name="20% - Accent4 2 2 9 4 3" xfId="19208"/>
    <cellStyle name="20% - Accent4 2 2 9 4 3 2" xfId="39544"/>
    <cellStyle name="20% - Accent4 2 2 9 4 4" xfId="35603"/>
    <cellStyle name="20% - Accent4 2 2 9 4 5" xfId="27688"/>
    <cellStyle name="20% - Accent4 2 2 9 5" xfId="22967"/>
    <cellStyle name="20% - Accent4 2 2 9 5 2" xfId="42747"/>
    <cellStyle name="20% - Accent4 2 2 9 5 3" xfId="30891"/>
    <cellStyle name="20% - Accent4 2 2 9 6" xfId="18437"/>
    <cellStyle name="20% - Accent4 2 2 9 6 2" xfId="38773"/>
    <cellStyle name="20% - Accent4 2 2 9 7" xfId="34830"/>
    <cellStyle name="20% - Accent4 2 2 9 8" xfId="26917"/>
    <cellStyle name="20% - Accent4 2 3" xfId="525"/>
    <cellStyle name="20% - Accent4 2 3 10" xfId="11216"/>
    <cellStyle name="20% - Accent4 2 3 10 2" xfId="17602"/>
    <cellStyle name="20% - Accent4 2 3 10 2 2" xfId="26079"/>
    <cellStyle name="20% - Accent4 2 3 10 2 2 2" xfId="45859"/>
    <cellStyle name="20% - Accent4 2 3 10 2 2 3" xfId="34003"/>
    <cellStyle name="20% - Accent4 2 3 10 2 3" xfId="21547"/>
    <cellStyle name="20% - Accent4 2 3 10 2 3 2" xfId="41883"/>
    <cellStyle name="20% - Accent4 2 3 10 2 4" xfId="37942"/>
    <cellStyle name="20% - Accent4 2 3 10 2 5" xfId="30027"/>
    <cellStyle name="20% - Accent4 2 3 10 3" xfId="24513"/>
    <cellStyle name="20% - Accent4 2 3 10 3 2" xfId="44293"/>
    <cellStyle name="20% - Accent4 2 3 10 3 3" xfId="32437"/>
    <cellStyle name="20% - Accent4 2 3 10 4" xfId="19981"/>
    <cellStyle name="20% - Accent4 2 3 10 4 2" xfId="40317"/>
    <cellStyle name="20% - Accent4 2 3 10 5" xfId="36376"/>
    <cellStyle name="20% - Accent4 2 3 10 6" xfId="28461"/>
    <cellStyle name="20% - Accent4 2 3 11" xfId="14649"/>
    <cellStyle name="20% - Accent4 2 3 11 2" xfId="25289"/>
    <cellStyle name="20% - Accent4 2 3 11 2 2" xfId="45069"/>
    <cellStyle name="20% - Accent4 2 3 11 2 3" xfId="33213"/>
    <cellStyle name="20% - Accent4 2 3 11 3" xfId="20757"/>
    <cellStyle name="20% - Accent4 2 3 11 3 2" xfId="41093"/>
    <cellStyle name="20% - Accent4 2 3 11 4" xfId="37152"/>
    <cellStyle name="20% - Accent4 2 3 11 5" xfId="29237"/>
    <cellStyle name="20% - Accent4 2 3 12" xfId="7846"/>
    <cellStyle name="20% - Accent4 2 3 12 2" xfId="23741"/>
    <cellStyle name="20% - Accent4 2 3 12 2 2" xfId="43521"/>
    <cellStyle name="20% - Accent4 2 3 12 2 3" xfId="31665"/>
    <cellStyle name="20% - Accent4 2 3 12 3" xfId="19209"/>
    <cellStyle name="20% - Accent4 2 3 12 3 2" xfId="39545"/>
    <cellStyle name="20% - Accent4 2 3 12 4" xfId="35604"/>
    <cellStyle name="20% - Accent4 2 3 12 5" xfId="27689"/>
    <cellStyle name="20% - Accent4 2 3 13" xfId="22968"/>
    <cellStyle name="20% - Accent4 2 3 13 2" xfId="42748"/>
    <cellStyle name="20% - Accent4 2 3 13 3" xfId="30892"/>
    <cellStyle name="20% - Accent4 2 3 14" xfId="18438"/>
    <cellStyle name="20% - Accent4 2 3 14 2" xfId="38774"/>
    <cellStyle name="20% - Accent4 2 3 15" xfId="34831"/>
    <cellStyle name="20% - Accent4 2 3 16" xfId="26918"/>
    <cellStyle name="20% - Accent4 2 3 2" xfId="526"/>
    <cellStyle name="20% - Accent4 2 3 2 2" xfId="11217"/>
    <cellStyle name="20% - Accent4 2 3 2 2 2" xfId="17603"/>
    <cellStyle name="20% - Accent4 2 3 2 2 2 2" xfId="26080"/>
    <cellStyle name="20% - Accent4 2 3 2 2 2 2 2" xfId="45860"/>
    <cellStyle name="20% - Accent4 2 3 2 2 2 2 3" xfId="34004"/>
    <cellStyle name="20% - Accent4 2 3 2 2 2 3" xfId="21548"/>
    <cellStyle name="20% - Accent4 2 3 2 2 2 3 2" xfId="41884"/>
    <cellStyle name="20% - Accent4 2 3 2 2 2 4" xfId="37943"/>
    <cellStyle name="20% - Accent4 2 3 2 2 2 5" xfId="30028"/>
    <cellStyle name="20% - Accent4 2 3 2 2 3" xfId="24514"/>
    <cellStyle name="20% - Accent4 2 3 2 2 3 2" xfId="44294"/>
    <cellStyle name="20% - Accent4 2 3 2 2 3 3" xfId="32438"/>
    <cellStyle name="20% - Accent4 2 3 2 2 4" xfId="19982"/>
    <cellStyle name="20% - Accent4 2 3 2 2 4 2" xfId="40318"/>
    <cellStyle name="20% - Accent4 2 3 2 2 5" xfId="36377"/>
    <cellStyle name="20% - Accent4 2 3 2 2 6" xfId="28462"/>
    <cellStyle name="20% - Accent4 2 3 2 3" xfId="14650"/>
    <cellStyle name="20% - Accent4 2 3 2 3 2" xfId="25290"/>
    <cellStyle name="20% - Accent4 2 3 2 3 2 2" xfId="45070"/>
    <cellStyle name="20% - Accent4 2 3 2 3 2 3" xfId="33214"/>
    <cellStyle name="20% - Accent4 2 3 2 3 3" xfId="20758"/>
    <cellStyle name="20% - Accent4 2 3 2 3 3 2" xfId="41094"/>
    <cellStyle name="20% - Accent4 2 3 2 3 4" xfId="37153"/>
    <cellStyle name="20% - Accent4 2 3 2 3 5" xfId="29238"/>
    <cellStyle name="20% - Accent4 2 3 2 4" xfId="7847"/>
    <cellStyle name="20% - Accent4 2 3 2 4 2" xfId="23742"/>
    <cellStyle name="20% - Accent4 2 3 2 4 2 2" xfId="43522"/>
    <cellStyle name="20% - Accent4 2 3 2 4 2 3" xfId="31666"/>
    <cellStyle name="20% - Accent4 2 3 2 4 3" xfId="19210"/>
    <cellStyle name="20% - Accent4 2 3 2 4 3 2" xfId="39546"/>
    <cellStyle name="20% - Accent4 2 3 2 4 4" xfId="35605"/>
    <cellStyle name="20% - Accent4 2 3 2 4 5" xfId="27690"/>
    <cellStyle name="20% - Accent4 2 3 2 5" xfId="22969"/>
    <cellStyle name="20% - Accent4 2 3 2 5 2" xfId="42749"/>
    <cellStyle name="20% - Accent4 2 3 2 5 3" xfId="30893"/>
    <cellStyle name="20% - Accent4 2 3 2 6" xfId="18439"/>
    <cellStyle name="20% - Accent4 2 3 2 6 2" xfId="38775"/>
    <cellStyle name="20% - Accent4 2 3 2 7" xfId="34832"/>
    <cellStyle name="20% - Accent4 2 3 2 8" xfId="26919"/>
    <cellStyle name="20% - Accent4 2 3 3" xfId="527"/>
    <cellStyle name="20% - Accent4 2 3 3 2" xfId="11218"/>
    <cellStyle name="20% - Accent4 2 3 3 2 2" xfId="17604"/>
    <cellStyle name="20% - Accent4 2 3 3 2 2 2" xfId="26081"/>
    <cellStyle name="20% - Accent4 2 3 3 2 2 2 2" xfId="45861"/>
    <cellStyle name="20% - Accent4 2 3 3 2 2 2 3" xfId="34005"/>
    <cellStyle name="20% - Accent4 2 3 3 2 2 3" xfId="21549"/>
    <cellStyle name="20% - Accent4 2 3 3 2 2 3 2" xfId="41885"/>
    <cellStyle name="20% - Accent4 2 3 3 2 2 4" xfId="37944"/>
    <cellStyle name="20% - Accent4 2 3 3 2 2 5" xfId="30029"/>
    <cellStyle name="20% - Accent4 2 3 3 2 3" xfId="24515"/>
    <cellStyle name="20% - Accent4 2 3 3 2 3 2" xfId="44295"/>
    <cellStyle name="20% - Accent4 2 3 3 2 3 3" xfId="32439"/>
    <cellStyle name="20% - Accent4 2 3 3 2 4" xfId="19983"/>
    <cellStyle name="20% - Accent4 2 3 3 2 4 2" xfId="40319"/>
    <cellStyle name="20% - Accent4 2 3 3 2 5" xfId="36378"/>
    <cellStyle name="20% - Accent4 2 3 3 2 6" xfId="28463"/>
    <cellStyle name="20% - Accent4 2 3 3 3" xfId="14651"/>
    <cellStyle name="20% - Accent4 2 3 3 3 2" xfId="25291"/>
    <cellStyle name="20% - Accent4 2 3 3 3 2 2" xfId="45071"/>
    <cellStyle name="20% - Accent4 2 3 3 3 2 3" xfId="33215"/>
    <cellStyle name="20% - Accent4 2 3 3 3 3" xfId="20759"/>
    <cellStyle name="20% - Accent4 2 3 3 3 3 2" xfId="41095"/>
    <cellStyle name="20% - Accent4 2 3 3 3 4" xfId="37154"/>
    <cellStyle name="20% - Accent4 2 3 3 3 5" xfId="29239"/>
    <cellStyle name="20% - Accent4 2 3 3 4" xfId="7848"/>
    <cellStyle name="20% - Accent4 2 3 3 4 2" xfId="23743"/>
    <cellStyle name="20% - Accent4 2 3 3 4 2 2" xfId="43523"/>
    <cellStyle name="20% - Accent4 2 3 3 4 2 3" xfId="31667"/>
    <cellStyle name="20% - Accent4 2 3 3 4 3" xfId="19211"/>
    <cellStyle name="20% - Accent4 2 3 3 4 3 2" xfId="39547"/>
    <cellStyle name="20% - Accent4 2 3 3 4 4" xfId="35606"/>
    <cellStyle name="20% - Accent4 2 3 3 4 5" xfId="27691"/>
    <cellStyle name="20% - Accent4 2 3 3 5" xfId="22970"/>
    <cellStyle name="20% - Accent4 2 3 3 5 2" xfId="42750"/>
    <cellStyle name="20% - Accent4 2 3 3 5 3" xfId="30894"/>
    <cellStyle name="20% - Accent4 2 3 3 6" xfId="18440"/>
    <cellStyle name="20% - Accent4 2 3 3 6 2" xfId="38776"/>
    <cellStyle name="20% - Accent4 2 3 3 7" xfId="34833"/>
    <cellStyle name="20% - Accent4 2 3 3 8" xfId="26920"/>
    <cellStyle name="20% - Accent4 2 3 4" xfId="528"/>
    <cellStyle name="20% - Accent4 2 3 4 2" xfId="11219"/>
    <cellStyle name="20% - Accent4 2 3 4 2 2" xfId="17605"/>
    <cellStyle name="20% - Accent4 2 3 4 2 2 2" xfId="26082"/>
    <cellStyle name="20% - Accent4 2 3 4 2 2 2 2" xfId="45862"/>
    <cellStyle name="20% - Accent4 2 3 4 2 2 2 3" xfId="34006"/>
    <cellStyle name="20% - Accent4 2 3 4 2 2 3" xfId="21550"/>
    <cellStyle name="20% - Accent4 2 3 4 2 2 3 2" xfId="41886"/>
    <cellStyle name="20% - Accent4 2 3 4 2 2 4" xfId="37945"/>
    <cellStyle name="20% - Accent4 2 3 4 2 2 5" xfId="30030"/>
    <cellStyle name="20% - Accent4 2 3 4 2 3" xfId="24516"/>
    <cellStyle name="20% - Accent4 2 3 4 2 3 2" xfId="44296"/>
    <cellStyle name="20% - Accent4 2 3 4 2 3 3" xfId="32440"/>
    <cellStyle name="20% - Accent4 2 3 4 2 4" xfId="19984"/>
    <cellStyle name="20% - Accent4 2 3 4 2 4 2" xfId="40320"/>
    <cellStyle name="20% - Accent4 2 3 4 2 5" xfId="36379"/>
    <cellStyle name="20% - Accent4 2 3 4 2 6" xfId="28464"/>
    <cellStyle name="20% - Accent4 2 3 4 3" xfId="14652"/>
    <cellStyle name="20% - Accent4 2 3 4 3 2" xfId="25292"/>
    <cellStyle name="20% - Accent4 2 3 4 3 2 2" xfId="45072"/>
    <cellStyle name="20% - Accent4 2 3 4 3 2 3" xfId="33216"/>
    <cellStyle name="20% - Accent4 2 3 4 3 3" xfId="20760"/>
    <cellStyle name="20% - Accent4 2 3 4 3 3 2" xfId="41096"/>
    <cellStyle name="20% - Accent4 2 3 4 3 4" xfId="37155"/>
    <cellStyle name="20% - Accent4 2 3 4 3 5" xfId="29240"/>
    <cellStyle name="20% - Accent4 2 3 4 4" xfId="7849"/>
    <cellStyle name="20% - Accent4 2 3 4 4 2" xfId="23744"/>
    <cellStyle name="20% - Accent4 2 3 4 4 2 2" xfId="43524"/>
    <cellStyle name="20% - Accent4 2 3 4 4 2 3" xfId="31668"/>
    <cellStyle name="20% - Accent4 2 3 4 4 3" xfId="19212"/>
    <cellStyle name="20% - Accent4 2 3 4 4 3 2" xfId="39548"/>
    <cellStyle name="20% - Accent4 2 3 4 4 4" xfId="35607"/>
    <cellStyle name="20% - Accent4 2 3 4 4 5" xfId="27692"/>
    <cellStyle name="20% - Accent4 2 3 4 5" xfId="22971"/>
    <cellStyle name="20% - Accent4 2 3 4 5 2" xfId="42751"/>
    <cellStyle name="20% - Accent4 2 3 4 5 3" xfId="30895"/>
    <cellStyle name="20% - Accent4 2 3 4 6" xfId="18441"/>
    <cellStyle name="20% - Accent4 2 3 4 6 2" xfId="38777"/>
    <cellStyle name="20% - Accent4 2 3 4 7" xfId="34834"/>
    <cellStyle name="20% - Accent4 2 3 4 8" xfId="26921"/>
    <cellStyle name="20% - Accent4 2 3 5" xfId="529"/>
    <cellStyle name="20% - Accent4 2 3 5 2" xfId="11220"/>
    <cellStyle name="20% - Accent4 2 3 5 2 2" xfId="17606"/>
    <cellStyle name="20% - Accent4 2 3 5 2 2 2" xfId="26083"/>
    <cellStyle name="20% - Accent4 2 3 5 2 2 2 2" xfId="45863"/>
    <cellStyle name="20% - Accent4 2 3 5 2 2 2 3" xfId="34007"/>
    <cellStyle name="20% - Accent4 2 3 5 2 2 3" xfId="21551"/>
    <cellStyle name="20% - Accent4 2 3 5 2 2 3 2" xfId="41887"/>
    <cellStyle name="20% - Accent4 2 3 5 2 2 4" xfId="37946"/>
    <cellStyle name="20% - Accent4 2 3 5 2 2 5" xfId="30031"/>
    <cellStyle name="20% - Accent4 2 3 5 2 3" xfId="24517"/>
    <cellStyle name="20% - Accent4 2 3 5 2 3 2" xfId="44297"/>
    <cellStyle name="20% - Accent4 2 3 5 2 3 3" xfId="32441"/>
    <cellStyle name="20% - Accent4 2 3 5 2 4" xfId="19985"/>
    <cellStyle name="20% - Accent4 2 3 5 2 4 2" xfId="40321"/>
    <cellStyle name="20% - Accent4 2 3 5 2 5" xfId="36380"/>
    <cellStyle name="20% - Accent4 2 3 5 2 6" xfId="28465"/>
    <cellStyle name="20% - Accent4 2 3 5 3" xfId="14653"/>
    <cellStyle name="20% - Accent4 2 3 5 3 2" xfId="25293"/>
    <cellStyle name="20% - Accent4 2 3 5 3 2 2" xfId="45073"/>
    <cellStyle name="20% - Accent4 2 3 5 3 2 3" xfId="33217"/>
    <cellStyle name="20% - Accent4 2 3 5 3 3" xfId="20761"/>
    <cellStyle name="20% - Accent4 2 3 5 3 3 2" xfId="41097"/>
    <cellStyle name="20% - Accent4 2 3 5 3 4" xfId="37156"/>
    <cellStyle name="20% - Accent4 2 3 5 3 5" xfId="29241"/>
    <cellStyle name="20% - Accent4 2 3 5 4" xfId="7850"/>
    <cellStyle name="20% - Accent4 2 3 5 4 2" xfId="23745"/>
    <cellStyle name="20% - Accent4 2 3 5 4 2 2" xfId="43525"/>
    <cellStyle name="20% - Accent4 2 3 5 4 2 3" xfId="31669"/>
    <cellStyle name="20% - Accent4 2 3 5 4 3" xfId="19213"/>
    <cellStyle name="20% - Accent4 2 3 5 4 3 2" xfId="39549"/>
    <cellStyle name="20% - Accent4 2 3 5 4 4" xfId="35608"/>
    <cellStyle name="20% - Accent4 2 3 5 4 5" xfId="27693"/>
    <cellStyle name="20% - Accent4 2 3 5 5" xfId="22972"/>
    <cellStyle name="20% - Accent4 2 3 5 5 2" xfId="42752"/>
    <cellStyle name="20% - Accent4 2 3 5 5 3" xfId="30896"/>
    <cellStyle name="20% - Accent4 2 3 5 6" xfId="18442"/>
    <cellStyle name="20% - Accent4 2 3 5 6 2" xfId="38778"/>
    <cellStyle name="20% - Accent4 2 3 5 7" xfId="34835"/>
    <cellStyle name="20% - Accent4 2 3 5 8" xfId="26922"/>
    <cellStyle name="20% - Accent4 2 3 6" xfId="530"/>
    <cellStyle name="20% - Accent4 2 3 6 2" xfId="11221"/>
    <cellStyle name="20% - Accent4 2 3 6 2 2" xfId="17607"/>
    <cellStyle name="20% - Accent4 2 3 6 2 2 2" xfId="26084"/>
    <cellStyle name="20% - Accent4 2 3 6 2 2 2 2" xfId="45864"/>
    <cellStyle name="20% - Accent4 2 3 6 2 2 2 3" xfId="34008"/>
    <cellStyle name="20% - Accent4 2 3 6 2 2 3" xfId="21552"/>
    <cellStyle name="20% - Accent4 2 3 6 2 2 3 2" xfId="41888"/>
    <cellStyle name="20% - Accent4 2 3 6 2 2 4" xfId="37947"/>
    <cellStyle name="20% - Accent4 2 3 6 2 2 5" xfId="30032"/>
    <cellStyle name="20% - Accent4 2 3 6 2 3" xfId="24518"/>
    <cellStyle name="20% - Accent4 2 3 6 2 3 2" xfId="44298"/>
    <cellStyle name="20% - Accent4 2 3 6 2 3 3" xfId="32442"/>
    <cellStyle name="20% - Accent4 2 3 6 2 4" xfId="19986"/>
    <cellStyle name="20% - Accent4 2 3 6 2 4 2" xfId="40322"/>
    <cellStyle name="20% - Accent4 2 3 6 2 5" xfId="36381"/>
    <cellStyle name="20% - Accent4 2 3 6 2 6" xfId="28466"/>
    <cellStyle name="20% - Accent4 2 3 6 3" xfId="14654"/>
    <cellStyle name="20% - Accent4 2 3 6 3 2" xfId="25294"/>
    <cellStyle name="20% - Accent4 2 3 6 3 2 2" xfId="45074"/>
    <cellStyle name="20% - Accent4 2 3 6 3 2 3" xfId="33218"/>
    <cellStyle name="20% - Accent4 2 3 6 3 3" xfId="20762"/>
    <cellStyle name="20% - Accent4 2 3 6 3 3 2" xfId="41098"/>
    <cellStyle name="20% - Accent4 2 3 6 3 4" xfId="37157"/>
    <cellStyle name="20% - Accent4 2 3 6 3 5" xfId="29242"/>
    <cellStyle name="20% - Accent4 2 3 6 4" xfId="7851"/>
    <cellStyle name="20% - Accent4 2 3 6 4 2" xfId="23746"/>
    <cellStyle name="20% - Accent4 2 3 6 4 2 2" xfId="43526"/>
    <cellStyle name="20% - Accent4 2 3 6 4 2 3" xfId="31670"/>
    <cellStyle name="20% - Accent4 2 3 6 4 3" xfId="19214"/>
    <cellStyle name="20% - Accent4 2 3 6 4 3 2" xfId="39550"/>
    <cellStyle name="20% - Accent4 2 3 6 4 4" xfId="35609"/>
    <cellStyle name="20% - Accent4 2 3 6 4 5" xfId="27694"/>
    <cellStyle name="20% - Accent4 2 3 6 5" xfId="22973"/>
    <cellStyle name="20% - Accent4 2 3 6 5 2" xfId="42753"/>
    <cellStyle name="20% - Accent4 2 3 6 5 3" xfId="30897"/>
    <cellStyle name="20% - Accent4 2 3 6 6" xfId="18443"/>
    <cellStyle name="20% - Accent4 2 3 6 6 2" xfId="38779"/>
    <cellStyle name="20% - Accent4 2 3 6 7" xfId="34836"/>
    <cellStyle name="20% - Accent4 2 3 6 8" xfId="26923"/>
    <cellStyle name="20% - Accent4 2 3 7" xfId="531"/>
    <cellStyle name="20% - Accent4 2 3 7 2" xfId="11222"/>
    <cellStyle name="20% - Accent4 2 3 7 2 2" xfId="17608"/>
    <cellStyle name="20% - Accent4 2 3 7 2 2 2" xfId="26085"/>
    <cellStyle name="20% - Accent4 2 3 7 2 2 2 2" xfId="45865"/>
    <cellStyle name="20% - Accent4 2 3 7 2 2 2 3" xfId="34009"/>
    <cellStyle name="20% - Accent4 2 3 7 2 2 3" xfId="21553"/>
    <cellStyle name="20% - Accent4 2 3 7 2 2 3 2" xfId="41889"/>
    <cellStyle name="20% - Accent4 2 3 7 2 2 4" xfId="37948"/>
    <cellStyle name="20% - Accent4 2 3 7 2 2 5" xfId="30033"/>
    <cellStyle name="20% - Accent4 2 3 7 2 3" xfId="24519"/>
    <cellStyle name="20% - Accent4 2 3 7 2 3 2" xfId="44299"/>
    <cellStyle name="20% - Accent4 2 3 7 2 3 3" xfId="32443"/>
    <cellStyle name="20% - Accent4 2 3 7 2 4" xfId="19987"/>
    <cellStyle name="20% - Accent4 2 3 7 2 4 2" xfId="40323"/>
    <cellStyle name="20% - Accent4 2 3 7 2 5" xfId="36382"/>
    <cellStyle name="20% - Accent4 2 3 7 2 6" xfId="28467"/>
    <cellStyle name="20% - Accent4 2 3 7 3" xfId="14655"/>
    <cellStyle name="20% - Accent4 2 3 7 3 2" xfId="25295"/>
    <cellStyle name="20% - Accent4 2 3 7 3 2 2" xfId="45075"/>
    <cellStyle name="20% - Accent4 2 3 7 3 2 3" xfId="33219"/>
    <cellStyle name="20% - Accent4 2 3 7 3 3" xfId="20763"/>
    <cellStyle name="20% - Accent4 2 3 7 3 3 2" xfId="41099"/>
    <cellStyle name="20% - Accent4 2 3 7 3 4" xfId="37158"/>
    <cellStyle name="20% - Accent4 2 3 7 3 5" xfId="29243"/>
    <cellStyle name="20% - Accent4 2 3 7 4" xfId="7852"/>
    <cellStyle name="20% - Accent4 2 3 7 4 2" xfId="23747"/>
    <cellStyle name="20% - Accent4 2 3 7 4 2 2" xfId="43527"/>
    <cellStyle name="20% - Accent4 2 3 7 4 2 3" xfId="31671"/>
    <cellStyle name="20% - Accent4 2 3 7 4 3" xfId="19215"/>
    <cellStyle name="20% - Accent4 2 3 7 4 3 2" xfId="39551"/>
    <cellStyle name="20% - Accent4 2 3 7 4 4" xfId="35610"/>
    <cellStyle name="20% - Accent4 2 3 7 4 5" xfId="27695"/>
    <cellStyle name="20% - Accent4 2 3 7 5" xfId="22974"/>
    <cellStyle name="20% - Accent4 2 3 7 5 2" xfId="42754"/>
    <cellStyle name="20% - Accent4 2 3 7 5 3" xfId="30898"/>
    <cellStyle name="20% - Accent4 2 3 7 6" xfId="18444"/>
    <cellStyle name="20% - Accent4 2 3 7 6 2" xfId="38780"/>
    <cellStyle name="20% - Accent4 2 3 7 7" xfId="34837"/>
    <cellStyle name="20% - Accent4 2 3 7 8" xfId="26924"/>
    <cellStyle name="20% - Accent4 2 3 8" xfId="532"/>
    <cellStyle name="20% - Accent4 2 3 8 2" xfId="11223"/>
    <cellStyle name="20% - Accent4 2 3 8 2 2" xfId="17609"/>
    <cellStyle name="20% - Accent4 2 3 8 2 2 2" xfId="26086"/>
    <cellStyle name="20% - Accent4 2 3 8 2 2 2 2" xfId="45866"/>
    <cellStyle name="20% - Accent4 2 3 8 2 2 2 3" xfId="34010"/>
    <cellStyle name="20% - Accent4 2 3 8 2 2 3" xfId="21554"/>
    <cellStyle name="20% - Accent4 2 3 8 2 2 3 2" xfId="41890"/>
    <cellStyle name="20% - Accent4 2 3 8 2 2 4" xfId="37949"/>
    <cellStyle name="20% - Accent4 2 3 8 2 2 5" xfId="30034"/>
    <cellStyle name="20% - Accent4 2 3 8 2 3" xfId="24520"/>
    <cellStyle name="20% - Accent4 2 3 8 2 3 2" xfId="44300"/>
    <cellStyle name="20% - Accent4 2 3 8 2 3 3" xfId="32444"/>
    <cellStyle name="20% - Accent4 2 3 8 2 4" xfId="19988"/>
    <cellStyle name="20% - Accent4 2 3 8 2 4 2" xfId="40324"/>
    <cellStyle name="20% - Accent4 2 3 8 2 5" xfId="36383"/>
    <cellStyle name="20% - Accent4 2 3 8 2 6" xfId="28468"/>
    <cellStyle name="20% - Accent4 2 3 8 3" xfId="14656"/>
    <cellStyle name="20% - Accent4 2 3 8 3 2" xfId="25296"/>
    <cellStyle name="20% - Accent4 2 3 8 3 2 2" xfId="45076"/>
    <cellStyle name="20% - Accent4 2 3 8 3 2 3" xfId="33220"/>
    <cellStyle name="20% - Accent4 2 3 8 3 3" xfId="20764"/>
    <cellStyle name="20% - Accent4 2 3 8 3 3 2" xfId="41100"/>
    <cellStyle name="20% - Accent4 2 3 8 3 4" xfId="37159"/>
    <cellStyle name="20% - Accent4 2 3 8 3 5" xfId="29244"/>
    <cellStyle name="20% - Accent4 2 3 8 4" xfId="7853"/>
    <cellStyle name="20% - Accent4 2 3 8 4 2" xfId="23748"/>
    <cellStyle name="20% - Accent4 2 3 8 4 2 2" xfId="43528"/>
    <cellStyle name="20% - Accent4 2 3 8 4 2 3" xfId="31672"/>
    <cellStyle name="20% - Accent4 2 3 8 4 3" xfId="19216"/>
    <cellStyle name="20% - Accent4 2 3 8 4 3 2" xfId="39552"/>
    <cellStyle name="20% - Accent4 2 3 8 4 4" xfId="35611"/>
    <cellStyle name="20% - Accent4 2 3 8 4 5" xfId="27696"/>
    <cellStyle name="20% - Accent4 2 3 8 5" xfId="22975"/>
    <cellStyle name="20% - Accent4 2 3 8 5 2" xfId="42755"/>
    <cellStyle name="20% - Accent4 2 3 8 5 3" xfId="30899"/>
    <cellStyle name="20% - Accent4 2 3 8 6" xfId="18445"/>
    <cellStyle name="20% - Accent4 2 3 8 6 2" xfId="38781"/>
    <cellStyle name="20% - Accent4 2 3 8 7" xfId="34838"/>
    <cellStyle name="20% - Accent4 2 3 8 8" xfId="26925"/>
    <cellStyle name="20% - Accent4 2 3 9" xfId="533"/>
    <cellStyle name="20% - Accent4 2 3 9 2" xfId="11224"/>
    <cellStyle name="20% - Accent4 2 3 9 2 2" xfId="17610"/>
    <cellStyle name="20% - Accent4 2 3 9 2 2 2" xfId="26087"/>
    <cellStyle name="20% - Accent4 2 3 9 2 2 2 2" xfId="45867"/>
    <cellStyle name="20% - Accent4 2 3 9 2 2 2 3" xfId="34011"/>
    <cellStyle name="20% - Accent4 2 3 9 2 2 3" xfId="21555"/>
    <cellStyle name="20% - Accent4 2 3 9 2 2 3 2" xfId="41891"/>
    <cellStyle name="20% - Accent4 2 3 9 2 2 4" xfId="37950"/>
    <cellStyle name="20% - Accent4 2 3 9 2 2 5" xfId="30035"/>
    <cellStyle name="20% - Accent4 2 3 9 2 3" xfId="24521"/>
    <cellStyle name="20% - Accent4 2 3 9 2 3 2" xfId="44301"/>
    <cellStyle name="20% - Accent4 2 3 9 2 3 3" xfId="32445"/>
    <cellStyle name="20% - Accent4 2 3 9 2 4" xfId="19989"/>
    <cellStyle name="20% - Accent4 2 3 9 2 4 2" xfId="40325"/>
    <cellStyle name="20% - Accent4 2 3 9 2 5" xfId="36384"/>
    <cellStyle name="20% - Accent4 2 3 9 2 6" xfId="28469"/>
    <cellStyle name="20% - Accent4 2 3 9 3" xfId="14657"/>
    <cellStyle name="20% - Accent4 2 3 9 3 2" xfId="25297"/>
    <cellStyle name="20% - Accent4 2 3 9 3 2 2" xfId="45077"/>
    <cellStyle name="20% - Accent4 2 3 9 3 2 3" xfId="33221"/>
    <cellStyle name="20% - Accent4 2 3 9 3 3" xfId="20765"/>
    <cellStyle name="20% - Accent4 2 3 9 3 3 2" xfId="41101"/>
    <cellStyle name="20% - Accent4 2 3 9 3 4" xfId="37160"/>
    <cellStyle name="20% - Accent4 2 3 9 3 5" xfId="29245"/>
    <cellStyle name="20% - Accent4 2 3 9 4" xfId="7854"/>
    <cellStyle name="20% - Accent4 2 3 9 4 2" xfId="23749"/>
    <cellStyle name="20% - Accent4 2 3 9 4 2 2" xfId="43529"/>
    <cellStyle name="20% - Accent4 2 3 9 4 2 3" xfId="31673"/>
    <cellStyle name="20% - Accent4 2 3 9 4 3" xfId="19217"/>
    <cellStyle name="20% - Accent4 2 3 9 4 3 2" xfId="39553"/>
    <cellStyle name="20% - Accent4 2 3 9 4 4" xfId="35612"/>
    <cellStyle name="20% - Accent4 2 3 9 4 5" xfId="27697"/>
    <cellStyle name="20% - Accent4 2 3 9 5" xfId="22976"/>
    <cellStyle name="20% - Accent4 2 3 9 5 2" xfId="42756"/>
    <cellStyle name="20% - Accent4 2 3 9 5 3" xfId="30900"/>
    <cellStyle name="20% - Accent4 2 3 9 6" xfId="18446"/>
    <cellStyle name="20% - Accent4 2 3 9 6 2" xfId="38782"/>
    <cellStyle name="20% - Accent4 2 3 9 7" xfId="34839"/>
    <cellStyle name="20% - Accent4 2 3 9 8" xfId="26926"/>
    <cellStyle name="20% - Accent4 2 4" xfId="534"/>
    <cellStyle name="20% - Accent4 2 4 10" xfId="11225"/>
    <cellStyle name="20% - Accent4 2 4 10 2" xfId="17611"/>
    <cellStyle name="20% - Accent4 2 4 10 2 2" xfId="26088"/>
    <cellStyle name="20% - Accent4 2 4 10 2 2 2" xfId="45868"/>
    <cellStyle name="20% - Accent4 2 4 10 2 2 3" xfId="34012"/>
    <cellStyle name="20% - Accent4 2 4 10 2 3" xfId="21556"/>
    <cellStyle name="20% - Accent4 2 4 10 2 3 2" xfId="41892"/>
    <cellStyle name="20% - Accent4 2 4 10 2 4" xfId="37951"/>
    <cellStyle name="20% - Accent4 2 4 10 2 5" xfId="30036"/>
    <cellStyle name="20% - Accent4 2 4 10 3" xfId="24522"/>
    <cellStyle name="20% - Accent4 2 4 10 3 2" xfId="44302"/>
    <cellStyle name="20% - Accent4 2 4 10 3 3" xfId="32446"/>
    <cellStyle name="20% - Accent4 2 4 10 4" xfId="19990"/>
    <cellStyle name="20% - Accent4 2 4 10 4 2" xfId="40326"/>
    <cellStyle name="20% - Accent4 2 4 10 5" xfId="36385"/>
    <cellStyle name="20% - Accent4 2 4 10 6" xfId="28470"/>
    <cellStyle name="20% - Accent4 2 4 11" xfId="14658"/>
    <cellStyle name="20% - Accent4 2 4 11 2" xfId="25298"/>
    <cellStyle name="20% - Accent4 2 4 11 2 2" xfId="45078"/>
    <cellStyle name="20% - Accent4 2 4 11 2 3" xfId="33222"/>
    <cellStyle name="20% - Accent4 2 4 11 3" xfId="20766"/>
    <cellStyle name="20% - Accent4 2 4 11 3 2" xfId="41102"/>
    <cellStyle name="20% - Accent4 2 4 11 4" xfId="37161"/>
    <cellStyle name="20% - Accent4 2 4 11 5" xfId="29246"/>
    <cellStyle name="20% - Accent4 2 4 12" xfId="7855"/>
    <cellStyle name="20% - Accent4 2 4 12 2" xfId="23750"/>
    <cellStyle name="20% - Accent4 2 4 12 2 2" xfId="43530"/>
    <cellStyle name="20% - Accent4 2 4 12 2 3" xfId="31674"/>
    <cellStyle name="20% - Accent4 2 4 12 3" xfId="19218"/>
    <cellStyle name="20% - Accent4 2 4 12 3 2" xfId="39554"/>
    <cellStyle name="20% - Accent4 2 4 12 4" xfId="35613"/>
    <cellStyle name="20% - Accent4 2 4 12 5" xfId="27698"/>
    <cellStyle name="20% - Accent4 2 4 13" xfId="22977"/>
    <cellStyle name="20% - Accent4 2 4 13 2" xfId="42757"/>
    <cellStyle name="20% - Accent4 2 4 13 3" xfId="30901"/>
    <cellStyle name="20% - Accent4 2 4 14" xfId="18447"/>
    <cellStyle name="20% - Accent4 2 4 14 2" xfId="38783"/>
    <cellStyle name="20% - Accent4 2 4 15" xfId="34840"/>
    <cellStyle name="20% - Accent4 2 4 16" xfId="26927"/>
    <cellStyle name="20% - Accent4 2 4 2" xfId="535"/>
    <cellStyle name="20% - Accent4 2 4 2 2" xfId="11226"/>
    <cellStyle name="20% - Accent4 2 4 2 2 2" xfId="17612"/>
    <cellStyle name="20% - Accent4 2 4 2 2 2 2" xfId="26089"/>
    <cellStyle name="20% - Accent4 2 4 2 2 2 2 2" xfId="45869"/>
    <cellStyle name="20% - Accent4 2 4 2 2 2 2 3" xfId="34013"/>
    <cellStyle name="20% - Accent4 2 4 2 2 2 3" xfId="21557"/>
    <cellStyle name="20% - Accent4 2 4 2 2 2 3 2" xfId="41893"/>
    <cellStyle name="20% - Accent4 2 4 2 2 2 4" xfId="37952"/>
    <cellStyle name="20% - Accent4 2 4 2 2 2 5" xfId="30037"/>
    <cellStyle name="20% - Accent4 2 4 2 2 3" xfId="24523"/>
    <cellStyle name="20% - Accent4 2 4 2 2 3 2" xfId="44303"/>
    <cellStyle name="20% - Accent4 2 4 2 2 3 3" xfId="32447"/>
    <cellStyle name="20% - Accent4 2 4 2 2 4" xfId="19991"/>
    <cellStyle name="20% - Accent4 2 4 2 2 4 2" xfId="40327"/>
    <cellStyle name="20% - Accent4 2 4 2 2 5" xfId="36386"/>
    <cellStyle name="20% - Accent4 2 4 2 2 6" xfId="28471"/>
    <cellStyle name="20% - Accent4 2 4 2 3" xfId="14659"/>
    <cellStyle name="20% - Accent4 2 4 2 3 2" xfId="25299"/>
    <cellStyle name="20% - Accent4 2 4 2 3 2 2" xfId="45079"/>
    <cellStyle name="20% - Accent4 2 4 2 3 2 3" xfId="33223"/>
    <cellStyle name="20% - Accent4 2 4 2 3 3" xfId="20767"/>
    <cellStyle name="20% - Accent4 2 4 2 3 3 2" xfId="41103"/>
    <cellStyle name="20% - Accent4 2 4 2 3 4" xfId="37162"/>
    <cellStyle name="20% - Accent4 2 4 2 3 5" xfId="29247"/>
    <cellStyle name="20% - Accent4 2 4 2 4" xfId="7856"/>
    <cellStyle name="20% - Accent4 2 4 2 4 2" xfId="23751"/>
    <cellStyle name="20% - Accent4 2 4 2 4 2 2" xfId="43531"/>
    <cellStyle name="20% - Accent4 2 4 2 4 2 3" xfId="31675"/>
    <cellStyle name="20% - Accent4 2 4 2 4 3" xfId="19219"/>
    <cellStyle name="20% - Accent4 2 4 2 4 3 2" xfId="39555"/>
    <cellStyle name="20% - Accent4 2 4 2 4 4" xfId="35614"/>
    <cellStyle name="20% - Accent4 2 4 2 4 5" xfId="27699"/>
    <cellStyle name="20% - Accent4 2 4 2 5" xfId="22978"/>
    <cellStyle name="20% - Accent4 2 4 2 5 2" xfId="42758"/>
    <cellStyle name="20% - Accent4 2 4 2 5 3" xfId="30902"/>
    <cellStyle name="20% - Accent4 2 4 2 6" xfId="18448"/>
    <cellStyle name="20% - Accent4 2 4 2 6 2" xfId="38784"/>
    <cellStyle name="20% - Accent4 2 4 2 7" xfId="34841"/>
    <cellStyle name="20% - Accent4 2 4 2 8" xfId="26928"/>
    <cellStyle name="20% - Accent4 2 4 3" xfId="536"/>
    <cellStyle name="20% - Accent4 2 4 3 2" xfId="11227"/>
    <cellStyle name="20% - Accent4 2 4 3 2 2" xfId="17613"/>
    <cellStyle name="20% - Accent4 2 4 3 2 2 2" xfId="26090"/>
    <cellStyle name="20% - Accent4 2 4 3 2 2 2 2" xfId="45870"/>
    <cellStyle name="20% - Accent4 2 4 3 2 2 2 3" xfId="34014"/>
    <cellStyle name="20% - Accent4 2 4 3 2 2 3" xfId="21558"/>
    <cellStyle name="20% - Accent4 2 4 3 2 2 3 2" xfId="41894"/>
    <cellStyle name="20% - Accent4 2 4 3 2 2 4" xfId="37953"/>
    <cellStyle name="20% - Accent4 2 4 3 2 2 5" xfId="30038"/>
    <cellStyle name="20% - Accent4 2 4 3 2 3" xfId="24524"/>
    <cellStyle name="20% - Accent4 2 4 3 2 3 2" xfId="44304"/>
    <cellStyle name="20% - Accent4 2 4 3 2 3 3" xfId="32448"/>
    <cellStyle name="20% - Accent4 2 4 3 2 4" xfId="19992"/>
    <cellStyle name="20% - Accent4 2 4 3 2 4 2" xfId="40328"/>
    <cellStyle name="20% - Accent4 2 4 3 2 5" xfId="36387"/>
    <cellStyle name="20% - Accent4 2 4 3 2 6" xfId="28472"/>
    <cellStyle name="20% - Accent4 2 4 3 3" xfId="14660"/>
    <cellStyle name="20% - Accent4 2 4 3 3 2" xfId="25300"/>
    <cellStyle name="20% - Accent4 2 4 3 3 2 2" xfId="45080"/>
    <cellStyle name="20% - Accent4 2 4 3 3 2 3" xfId="33224"/>
    <cellStyle name="20% - Accent4 2 4 3 3 3" xfId="20768"/>
    <cellStyle name="20% - Accent4 2 4 3 3 3 2" xfId="41104"/>
    <cellStyle name="20% - Accent4 2 4 3 3 4" xfId="37163"/>
    <cellStyle name="20% - Accent4 2 4 3 3 5" xfId="29248"/>
    <cellStyle name="20% - Accent4 2 4 3 4" xfId="7857"/>
    <cellStyle name="20% - Accent4 2 4 3 4 2" xfId="23752"/>
    <cellStyle name="20% - Accent4 2 4 3 4 2 2" xfId="43532"/>
    <cellStyle name="20% - Accent4 2 4 3 4 2 3" xfId="31676"/>
    <cellStyle name="20% - Accent4 2 4 3 4 3" xfId="19220"/>
    <cellStyle name="20% - Accent4 2 4 3 4 3 2" xfId="39556"/>
    <cellStyle name="20% - Accent4 2 4 3 4 4" xfId="35615"/>
    <cellStyle name="20% - Accent4 2 4 3 4 5" xfId="27700"/>
    <cellStyle name="20% - Accent4 2 4 3 5" xfId="22979"/>
    <cellStyle name="20% - Accent4 2 4 3 5 2" xfId="42759"/>
    <cellStyle name="20% - Accent4 2 4 3 5 3" xfId="30903"/>
    <cellStyle name="20% - Accent4 2 4 3 6" xfId="18449"/>
    <cellStyle name="20% - Accent4 2 4 3 6 2" xfId="38785"/>
    <cellStyle name="20% - Accent4 2 4 3 7" xfId="34842"/>
    <cellStyle name="20% - Accent4 2 4 3 8" xfId="26929"/>
    <cellStyle name="20% - Accent4 2 4 4" xfId="537"/>
    <cellStyle name="20% - Accent4 2 4 4 2" xfId="11228"/>
    <cellStyle name="20% - Accent4 2 4 4 2 2" xfId="17614"/>
    <cellStyle name="20% - Accent4 2 4 4 2 2 2" xfId="26091"/>
    <cellStyle name="20% - Accent4 2 4 4 2 2 2 2" xfId="45871"/>
    <cellStyle name="20% - Accent4 2 4 4 2 2 2 3" xfId="34015"/>
    <cellStyle name="20% - Accent4 2 4 4 2 2 3" xfId="21559"/>
    <cellStyle name="20% - Accent4 2 4 4 2 2 3 2" xfId="41895"/>
    <cellStyle name="20% - Accent4 2 4 4 2 2 4" xfId="37954"/>
    <cellStyle name="20% - Accent4 2 4 4 2 2 5" xfId="30039"/>
    <cellStyle name="20% - Accent4 2 4 4 2 3" xfId="24525"/>
    <cellStyle name="20% - Accent4 2 4 4 2 3 2" xfId="44305"/>
    <cellStyle name="20% - Accent4 2 4 4 2 3 3" xfId="32449"/>
    <cellStyle name="20% - Accent4 2 4 4 2 4" xfId="19993"/>
    <cellStyle name="20% - Accent4 2 4 4 2 4 2" xfId="40329"/>
    <cellStyle name="20% - Accent4 2 4 4 2 5" xfId="36388"/>
    <cellStyle name="20% - Accent4 2 4 4 2 6" xfId="28473"/>
    <cellStyle name="20% - Accent4 2 4 4 3" xfId="14661"/>
    <cellStyle name="20% - Accent4 2 4 4 3 2" xfId="25301"/>
    <cellStyle name="20% - Accent4 2 4 4 3 2 2" xfId="45081"/>
    <cellStyle name="20% - Accent4 2 4 4 3 2 3" xfId="33225"/>
    <cellStyle name="20% - Accent4 2 4 4 3 3" xfId="20769"/>
    <cellStyle name="20% - Accent4 2 4 4 3 3 2" xfId="41105"/>
    <cellStyle name="20% - Accent4 2 4 4 3 4" xfId="37164"/>
    <cellStyle name="20% - Accent4 2 4 4 3 5" xfId="29249"/>
    <cellStyle name="20% - Accent4 2 4 4 4" xfId="7858"/>
    <cellStyle name="20% - Accent4 2 4 4 4 2" xfId="23753"/>
    <cellStyle name="20% - Accent4 2 4 4 4 2 2" xfId="43533"/>
    <cellStyle name="20% - Accent4 2 4 4 4 2 3" xfId="31677"/>
    <cellStyle name="20% - Accent4 2 4 4 4 3" xfId="19221"/>
    <cellStyle name="20% - Accent4 2 4 4 4 3 2" xfId="39557"/>
    <cellStyle name="20% - Accent4 2 4 4 4 4" xfId="35616"/>
    <cellStyle name="20% - Accent4 2 4 4 4 5" xfId="27701"/>
    <cellStyle name="20% - Accent4 2 4 4 5" xfId="22980"/>
    <cellStyle name="20% - Accent4 2 4 4 5 2" xfId="42760"/>
    <cellStyle name="20% - Accent4 2 4 4 5 3" xfId="30904"/>
    <cellStyle name="20% - Accent4 2 4 4 6" xfId="18450"/>
    <cellStyle name="20% - Accent4 2 4 4 6 2" xfId="38786"/>
    <cellStyle name="20% - Accent4 2 4 4 7" xfId="34843"/>
    <cellStyle name="20% - Accent4 2 4 4 8" xfId="26930"/>
    <cellStyle name="20% - Accent4 2 4 5" xfId="538"/>
    <cellStyle name="20% - Accent4 2 4 5 2" xfId="11229"/>
    <cellStyle name="20% - Accent4 2 4 5 2 2" xfId="17615"/>
    <cellStyle name="20% - Accent4 2 4 5 2 2 2" xfId="26092"/>
    <cellStyle name="20% - Accent4 2 4 5 2 2 2 2" xfId="45872"/>
    <cellStyle name="20% - Accent4 2 4 5 2 2 2 3" xfId="34016"/>
    <cellStyle name="20% - Accent4 2 4 5 2 2 3" xfId="21560"/>
    <cellStyle name="20% - Accent4 2 4 5 2 2 3 2" xfId="41896"/>
    <cellStyle name="20% - Accent4 2 4 5 2 2 4" xfId="37955"/>
    <cellStyle name="20% - Accent4 2 4 5 2 2 5" xfId="30040"/>
    <cellStyle name="20% - Accent4 2 4 5 2 3" xfId="24526"/>
    <cellStyle name="20% - Accent4 2 4 5 2 3 2" xfId="44306"/>
    <cellStyle name="20% - Accent4 2 4 5 2 3 3" xfId="32450"/>
    <cellStyle name="20% - Accent4 2 4 5 2 4" xfId="19994"/>
    <cellStyle name="20% - Accent4 2 4 5 2 4 2" xfId="40330"/>
    <cellStyle name="20% - Accent4 2 4 5 2 5" xfId="36389"/>
    <cellStyle name="20% - Accent4 2 4 5 2 6" xfId="28474"/>
    <cellStyle name="20% - Accent4 2 4 5 3" xfId="14662"/>
    <cellStyle name="20% - Accent4 2 4 5 3 2" xfId="25302"/>
    <cellStyle name="20% - Accent4 2 4 5 3 2 2" xfId="45082"/>
    <cellStyle name="20% - Accent4 2 4 5 3 2 3" xfId="33226"/>
    <cellStyle name="20% - Accent4 2 4 5 3 3" xfId="20770"/>
    <cellStyle name="20% - Accent4 2 4 5 3 3 2" xfId="41106"/>
    <cellStyle name="20% - Accent4 2 4 5 3 4" xfId="37165"/>
    <cellStyle name="20% - Accent4 2 4 5 3 5" xfId="29250"/>
    <cellStyle name="20% - Accent4 2 4 5 4" xfId="7859"/>
    <cellStyle name="20% - Accent4 2 4 5 4 2" xfId="23754"/>
    <cellStyle name="20% - Accent4 2 4 5 4 2 2" xfId="43534"/>
    <cellStyle name="20% - Accent4 2 4 5 4 2 3" xfId="31678"/>
    <cellStyle name="20% - Accent4 2 4 5 4 3" xfId="19222"/>
    <cellStyle name="20% - Accent4 2 4 5 4 3 2" xfId="39558"/>
    <cellStyle name="20% - Accent4 2 4 5 4 4" xfId="35617"/>
    <cellStyle name="20% - Accent4 2 4 5 4 5" xfId="27702"/>
    <cellStyle name="20% - Accent4 2 4 5 5" xfId="22981"/>
    <cellStyle name="20% - Accent4 2 4 5 5 2" xfId="42761"/>
    <cellStyle name="20% - Accent4 2 4 5 5 3" xfId="30905"/>
    <cellStyle name="20% - Accent4 2 4 5 6" xfId="18451"/>
    <cellStyle name="20% - Accent4 2 4 5 6 2" xfId="38787"/>
    <cellStyle name="20% - Accent4 2 4 5 7" xfId="34844"/>
    <cellStyle name="20% - Accent4 2 4 5 8" xfId="26931"/>
    <cellStyle name="20% - Accent4 2 4 6" xfId="539"/>
    <cellStyle name="20% - Accent4 2 4 6 2" xfId="11230"/>
    <cellStyle name="20% - Accent4 2 4 6 2 2" xfId="17616"/>
    <cellStyle name="20% - Accent4 2 4 6 2 2 2" xfId="26093"/>
    <cellStyle name="20% - Accent4 2 4 6 2 2 2 2" xfId="45873"/>
    <cellStyle name="20% - Accent4 2 4 6 2 2 2 3" xfId="34017"/>
    <cellStyle name="20% - Accent4 2 4 6 2 2 3" xfId="21561"/>
    <cellStyle name="20% - Accent4 2 4 6 2 2 3 2" xfId="41897"/>
    <cellStyle name="20% - Accent4 2 4 6 2 2 4" xfId="37956"/>
    <cellStyle name="20% - Accent4 2 4 6 2 2 5" xfId="30041"/>
    <cellStyle name="20% - Accent4 2 4 6 2 3" xfId="24527"/>
    <cellStyle name="20% - Accent4 2 4 6 2 3 2" xfId="44307"/>
    <cellStyle name="20% - Accent4 2 4 6 2 3 3" xfId="32451"/>
    <cellStyle name="20% - Accent4 2 4 6 2 4" xfId="19995"/>
    <cellStyle name="20% - Accent4 2 4 6 2 4 2" xfId="40331"/>
    <cellStyle name="20% - Accent4 2 4 6 2 5" xfId="36390"/>
    <cellStyle name="20% - Accent4 2 4 6 2 6" xfId="28475"/>
    <cellStyle name="20% - Accent4 2 4 6 3" xfId="14663"/>
    <cellStyle name="20% - Accent4 2 4 6 3 2" xfId="25303"/>
    <cellStyle name="20% - Accent4 2 4 6 3 2 2" xfId="45083"/>
    <cellStyle name="20% - Accent4 2 4 6 3 2 3" xfId="33227"/>
    <cellStyle name="20% - Accent4 2 4 6 3 3" xfId="20771"/>
    <cellStyle name="20% - Accent4 2 4 6 3 3 2" xfId="41107"/>
    <cellStyle name="20% - Accent4 2 4 6 3 4" xfId="37166"/>
    <cellStyle name="20% - Accent4 2 4 6 3 5" xfId="29251"/>
    <cellStyle name="20% - Accent4 2 4 6 4" xfId="7860"/>
    <cellStyle name="20% - Accent4 2 4 6 4 2" xfId="23755"/>
    <cellStyle name="20% - Accent4 2 4 6 4 2 2" xfId="43535"/>
    <cellStyle name="20% - Accent4 2 4 6 4 2 3" xfId="31679"/>
    <cellStyle name="20% - Accent4 2 4 6 4 3" xfId="19223"/>
    <cellStyle name="20% - Accent4 2 4 6 4 3 2" xfId="39559"/>
    <cellStyle name="20% - Accent4 2 4 6 4 4" xfId="35618"/>
    <cellStyle name="20% - Accent4 2 4 6 4 5" xfId="27703"/>
    <cellStyle name="20% - Accent4 2 4 6 5" xfId="22982"/>
    <cellStyle name="20% - Accent4 2 4 6 5 2" xfId="42762"/>
    <cellStyle name="20% - Accent4 2 4 6 5 3" xfId="30906"/>
    <cellStyle name="20% - Accent4 2 4 6 6" xfId="18452"/>
    <cellStyle name="20% - Accent4 2 4 6 6 2" xfId="38788"/>
    <cellStyle name="20% - Accent4 2 4 6 7" xfId="34845"/>
    <cellStyle name="20% - Accent4 2 4 6 8" xfId="26932"/>
    <cellStyle name="20% - Accent4 2 4 7" xfId="540"/>
    <cellStyle name="20% - Accent4 2 4 7 2" xfId="11231"/>
    <cellStyle name="20% - Accent4 2 4 7 2 2" xfId="17617"/>
    <cellStyle name="20% - Accent4 2 4 7 2 2 2" xfId="26094"/>
    <cellStyle name="20% - Accent4 2 4 7 2 2 2 2" xfId="45874"/>
    <cellStyle name="20% - Accent4 2 4 7 2 2 2 3" xfId="34018"/>
    <cellStyle name="20% - Accent4 2 4 7 2 2 3" xfId="21562"/>
    <cellStyle name="20% - Accent4 2 4 7 2 2 3 2" xfId="41898"/>
    <cellStyle name="20% - Accent4 2 4 7 2 2 4" xfId="37957"/>
    <cellStyle name="20% - Accent4 2 4 7 2 2 5" xfId="30042"/>
    <cellStyle name="20% - Accent4 2 4 7 2 3" xfId="24528"/>
    <cellStyle name="20% - Accent4 2 4 7 2 3 2" xfId="44308"/>
    <cellStyle name="20% - Accent4 2 4 7 2 3 3" xfId="32452"/>
    <cellStyle name="20% - Accent4 2 4 7 2 4" xfId="19996"/>
    <cellStyle name="20% - Accent4 2 4 7 2 4 2" xfId="40332"/>
    <cellStyle name="20% - Accent4 2 4 7 2 5" xfId="36391"/>
    <cellStyle name="20% - Accent4 2 4 7 2 6" xfId="28476"/>
    <cellStyle name="20% - Accent4 2 4 7 3" xfId="14664"/>
    <cellStyle name="20% - Accent4 2 4 7 3 2" xfId="25304"/>
    <cellStyle name="20% - Accent4 2 4 7 3 2 2" xfId="45084"/>
    <cellStyle name="20% - Accent4 2 4 7 3 2 3" xfId="33228"/>
    <cellStyle name="20% - Accent4 2 4 7 3 3" xfId="20772"/>
    <cellStyle name="20% - Accent4 2 4 7 3 3 2" xfId="41108"/>
    <cellStyle name="20% - Accent4 2 4 7 3 4" xfId="37167"/>
    <cellStyle name="20% - Accent4 2 4 7 3 5" xfId="29252"/>
    <cellStyle name="20% - Accent4 2 4 7 4" xfId="7861"/>
    <cellStyle name="20% - Accent4 2 4 7 4 2" xfId="23756"/>
    <cellStyle name="20% - Accent4 2 4 7 4 2 2" xfId="43536"/>
    <cellStyle name="20% - Accent4 2 4 7 4 2 3" xfId="31680"/>
    <cellStyle name="20% - Accent4 2 4 7 4 3" xfId="19224"/>
    <cellStyle name="20% - Accent4 2 4 7 4 3 2" xfId="39560"/>
    <cellStyle name="20% - Accent4 2 4 7 4 4" xfId="35619"/>
    <cellStyle name="20% - Accent4 2 4 7 4 5" xfId="27704"/>
    <cellStyle name="20% - Accent4 2 4 7 5" xfId="22983"/>
    <cellStyle name="20% - Accent4 2 4 7 5 2" xfId="42763"/>
    <cellStyle name="20% - Accent4 2 4 7 5 3" xfId="30907"/>
    <cellStyle name="20% - Accent4 2 4 7 6" xfId="18453"/>
    <cellStyle name="20% - Accent4 2 4 7 6 2" xfId="38789"/>
    <cellStyle name="20% - Accent4 2 4 7 7" xfId="34846"/>
    <cellStyle name="20% - Accent4 2 4 7 8" xfId="26933"/>
    <cellStyle name="20% - Accent4 2 4 8" xfId="541"/>
    <cellStyle name="20% - Accent4 2 4 8 2" xfId="11232"/>
    <cellStyle name="20% - Accent4 2 4 8 2 2" xfId="17618"/>
    <cellStyle name="20% - Accent4 2 4 8 2 2 2" xfId="26095"/>
    <cellStyle name="20% - Accent4 2 4 8 2 2 2 2" xfId="45875"/>
    <cellStyle name="20% - Accent4 2 4 8 2 2 2 3" xfId="34019"/>
    <cellStyle name="20% - Accent4 2 4 8 2 2 3" xfId="21563"/>
    <cellStyle name="20% - Accent4 2 4 8 2 2 3 2" xfId="41899"/>
    <cellStyle name="20% - Accent4 2 4 8 2 2 4" xfId="37958"/>
    <cellStyle name="20% - Accent4 2 4 8 2 2 5" xfId="30043"/>
    <cellStyle name="20% - Accent4 2 4 8 2 3" xfId="24529"/>
    <cellStyle name="20% - Accent4 2 4 8 2 3 2" xfId="44309"/>
    <cellStyle name="20% - Accent4 2 4 8 2 3 3" xfId="32453"/>
    <cellStyle name="20% - Accent4 2 4 8 2 4" xfId="19997"/>
    <cellStyle name="20% - Accent4 2 4 8 2 4 2" xfId="40333"/>
    <cellStyle name="20% - Accent4 2 4 8 2 5" xfId="36392"/>
    <cellStyle name="20% - Accent4 2 4 8 2 6" xfId="28477"/>
    <cellStyle name="20% - Accent4 2 4 8 3" xfId="14665"/>
    <cellStyle name="20% - Accent4 2 4 8 3 2" xfId="25305"/>
    <cellStyle name="20% - Accent4 2 4 8 3 2 2" xfId="45085"/>
    <cellStyle name="20% - Accent4 2 4 8 3 2 3" xfId="33229"/>
    <cellStyle name="20% - Accent4 2 4 8 3 3" xfId="20773"/>
    <cellStyle name="20% - Accent4 2 4 8 3 3 2" xfId="41109"/>
    <cellStyle name="20% - Accent4 2 4 8 3 4" xfId="37168"/>
    <cellStyle name="20% - Accent4 2 4 8 3 5" xfId="29253"/>
    <cellStyle name="20% - Accent4 2 4 8 4" xfId="7862"/>
    <cellStyle name="20% - Accent4 2 4 8 4 2" xfId="23757"/>
    <cellStyle name="20% - Accent4 2 4 8 4 2 2" xfId="43537"/>
    <cellStyle name="20% - Accent4 2 4 8 4 2 3" xfId="31681"/>
    <cellStyle name="20% - Accent4 2 4 8 4 3" xfId="19225"/>
    <cellStyle name="20% - Accent4 2 4 8 4 3 2" xfId="39561"/>
    <cellStyle name="20% - Accent4 2 4 8 4 4" xfId="35620"/>
    <cellStyle name="20% - Accent4 2 4 8 4 5" xfId="27705"/>
    <cellStyle name="20% - Accent4 2 4 8 5" xfId="22984"/>
    <cellStyle name="20% - Accent4 2 4 8 5 2" xfId="42764"/>
    <cellStyle name="20% - Accent4 2 4 8 5 3" xfId="30908"/>
    <cellStyle name="20% - Accent4 2 4 8 6" xfId="18454"/>
    <cellStyle name="20% - Accent4 2 4 8 6 2" xfId="38790"/>
    <cellStyle name="20% - Accent4 2 4 8 7" xfId="34847"/>
    <cellStyle name="20% - Accent4 2 4 8 8" xfId="26934"/>
    <cellStyle name="20% - Accent4 2 4 9" xfId="542"/>
    <cellStyle name="20% - Accent4 2 4 9 2" xfId="11233"/>
    <cellStyle name="20% - Accent4 2 4 9 2 2" xfId="17619"/>
    <cellStyle name="20% - Accent4 2 4 9 2 2 2" xfId="26096"/>
    <cellStyle name="20% - Accent4 2 4 9 2 2 2 2" xfId="45876"/>
    <cellStyle name="20% - Accent4 2 4 9 2 2 2 3" xfId="34020"/>
    <cellStyle name="20% - Accent4 2 4 9 2 2 3" xfId="21564"/>
    <cellStyle name="20% - Accent4 2 4 9 2 2 3 2" xfId="41900"/>
    <cellStyle name="20% - Accent4 2 4 9 2 2 4" xfId="37959"/>
    <cellStyle name="20% - Accent4 2 4 9 2 2 5" xfId="30044"/>
    <cellStyle name="20% - Accent4 2 4 9 2 3" xfId="24530"/>
    <cellStyle name="20% - Accent4 2 4 9 2 3 2" xfId="44310"/>
    <cellStyle name="20% - Accent4 2 4 9 2 3 3" xfId="32454"/>
    <cellStyle name="20% - Accent4 2 4 9 2 4" xfId="19998"/>
    <cellStyle name="20% - Accent4 2 4 9 2 4 2" xfId="40334"/>
    <cellStyle name="20% - Accent4 2 4 9 2 5" xfId="36393"/>
    <cellStyle name="20% - Accent4 2 4 9 2 6" xfId="28478"/>
    <cellStyle name="20% - Accent4 2 4 9 3" xfId="14666"/>
    <cellStyle name="20% - Accent4 2 4 9 3 2" xfId="25306"/>
    <cellStyle name="20% - Accent4 2 4 9 3 2 2" xfId="45086"/>
    <cellStyle name="20% - Accent4 2 4 9 3 2 3" xfId="33230"/>
    <cellStyle name="20% - Accent4 2 4 9 3 3" xfId="20774"/>
    <cellStyle name="20% - Accent4 2 4 9 3 3 2" xfId="41110"/>
    <cellStyle name="20% - Accent4 2 4 9 3 4" xfId="37169"/>
    <cellStyle name="20% - Accent4 2 4 9 3 5" xfId="29254"/>
    <cellStyle name="20% - Accent4 2 4 9 4" xfId="7863"/>
    <cellStyle name="20% - Accent4 2 4 9 4 2" xfId="23758"/>
    <cellStyle name="20% - Accent4 2 4 9 4 2 2" xfId="43538"/>
    <cellStyle name="20% - Accent4 2 4 9 4 2 3" xfId="31682"/>
    <cellStyle name="20% - Accent4 2 4 9 4 3" xfId="19226"/>
    <cellStyle name="20% - Accent4 2 4 9 4 3 2" xfId="39562"/>
    <cellStyle name="20% - Accent4 2 4 9 4 4" xfId="35621"/>
    <cellStyle name="20% - Accent4 2 4 9 4 5" xfId="27706"/>
    <cellStyle name="20% - Accent4 2 4 9 5" xfId="22985"/>
    <cellStyle name="20% - Accent4 2 4 9 5 2" xfId="42765"/>
    <cellStyle name="20% - Accent4 2 4 9 5 3" xfId="30909"/>
    <cellStyle name="20% - Accent4 2 4 9 6" xfId="18455"/>
    <cellStyle name="20% - Accent4 2 4 9 6 2" xfId="38791"/>
    <cellStyle name="20% - Accent4 2 4 9 7" xfId="34848"/>
    <cellStyle name="20% - Accent4 2 4 9 8" xfId="26935"/>
    <cellStyle name="20% - Accent4 2 5" xfId="543"/>
    <cellStyle name="20% - Accent4 2 5 10" xfId="11234"/>
    <cellStyle name="20% - Accent4 2 5 10 2" xfId="17620"/>
    <cellStyle name="20% - Accent4 2 5 10 2 2" xfId="26097"/>
    <cellStyle name="20% - Accent4 2 5 10 2 2 2" xfId="45877"/>
    <cellStyle name="20% - Accent4 2 5 10 2 2 3" xfId="34021"/>
    <cellStyle name="20% - Accent4 2 5 10 2 3" xfId="21565"/>
    <cellStyle name="20% - Accent4 2 5 10 2 3 2" xfId="41901"/>
    <cellStyle name="20% - Accent4 2 5 10 2 4" xfId="37960"/>
    <cellStyle name="20% - Accent4 2 5 10 2 5" xfId="30045"/>
    <cellStyle name="20% - Accent4 2 5 10 3" xfId="24531"/>
    <cellStyle name="20% - Accent4 2 5 10 3 2" xfId="44311"/>
    <cellStyle name="20% - Accent4 2 5 10 3 3" xfId="32455"/>
    <cellStyle name="20% - Accent4 2 5 10 4" xfId="19999"/>
    <cellStyle name="20% - Accent4 2 5 10 4 2" xfId="40335"/>
    <cellStyle name="20% - Accent4 2 5 10 5" xfId="36394"/>
    <cellStyle name="20% - Accent4 2 5 10 6" xfId="28479"/>
    <cellStyle name="20% - Accent4 2 5 11" xfId="14667"/>
    <cellStyle name="20% - Accent4 2 5 11 2" xfId="25307"/>
    <cellStyle name="20% - Accent4 2 5 11 2 2" xfId="45087"/>
    <cellStyle name="20% - Accent4 2 5 11 2 3" xfId="33231"/>
    <cellStyle name="20% - Accent4 2 5 11 3" xfId="20775"/>
    <cellStyle name="20% - Accent4 2 5 11 3 2" xfId="41111"/>
    <cellStyle name="20% - Accent4 2 5 11 4" xfId="37170"/>
    <cellStyle name="20% - Accent4 2 5 11 5" xfId="29255"/>
    <cellStyle name="20% - Accent4 2 5 12" xfId="7864"/>
    <cellStyle name="20% - Accent4 2 5 12 2" xfId="23759"/>
    <cellStyle name="20% - Accent4 2 5 12 2 2" xfId="43539"/>
    <cellStyle name="20% - Accent4 2 5 12 2 3" xfId="31683"/>
    <cellStyle name="20% - Accent4 2 5 12 3" xfId="19227"/>
    <cellStyle name="20% - Accent4 2 5 12 3 2" xfId="39563"/>
    <cellStyle name="20% - Accent4 2 5 12 4" xfId="35622"/>
    <cellStyle name="20% - Accent4 2 5 12 5" xfId="27707"/>
    <cellStyle name="20% - Accent4 2 5 13" xfId="22986"/>
    <cellStyle name="20% - Accent4 2 5 13 2" xfId="42766"/>
    <cellStyle name="20% - Accent4 2 5 13 3" xfId="30910"/>
    <cellStyle name="20% - Accent4 2 5 14" xfId="18456"/>
    <cellStyle name="20% - Accent4 2 5 14 2" xfId="38792"/>
    <cellStyle name="20% - Accent4 2 5 15" xfId="34849"/>
    <cellStyle name="20% - Accent4 2 5 16" xfId="26936"/>
    <cellStyle name="20% - Accent4 2 5 2" xfId="544"/>
    <cellStyle name="20% - Accent4 2 5 2 2" xfId="11235"/>
    <cellStyle name="20% - Accent4 2 5 2 2 2" xfId="17621"/>
    <cellStyle name="20% - Accent4 2 5 2 2 2 2" xfId="26098"/>
    <cellStyle name="20% - Accent4 2 5 2 2 2 2 2" xfId="45878"/>
    <cellStyle name="20% - Accent4 2 5 2 2 2 2 3" xfId="34022"/>
    <cellStyle name="20% - Accent4 2 5 2 2 2 3" xfId="21566"/>
    <cellStyle name="20% - Accent4 2 5 2 2 2 3 2" xfId="41902"/>
    <cellStyle name="20% - Accent4 2 5 2 2 2 4" xfId="37961"/>
    <cellStyle name="20% - Accent4 2 5 2 2 2 5" xfId="30046"/>
    <cellStyle name="20% - Accent4 2 5 2 2 3" xfId="24532"/>
    <cellStyle name="20% - Accent4 2 5 2 2 3 2" xfId="44312"/>
    <cellStyle name="20% - Accent4 2 5 2 2 3 3" xfId="32456"/>
    <cellStyle name="20% - Accent4 2 5 2 2 4" xfId="20000"/>
    <cellStyle name="20% - Accent4 2 5 2 2 4 2" xfId="40336"/>
    <cellStyle name="20% - Accent4 2 5 2 2 5" xfId="36395"/>
    <cellStyle name="20% - Accent4 2 5 2 2 6" xfId="28480"/>
    <cellStyle name="20% - Accent4 2 5 2 3" xfId="14668"/>
    <cellStyle name="20% - Accent4 2 5 2 3 2" xfId="25308"/>
    <cellStyle name="20% - Accent4 2 5 2 3 2 2" xfId="45088"/>
    <cellStyle name="20% - Accent4 2 5 2 3 2 3" xfId="33232"/>
    <cellStyle name="20% - Accent4 2 5 2 3 3" xfId="20776"/>
    <cellStyle name="20% - Accent4 2 5 2 3 3 2" xfId="41112"/>
    <cellStyle name="20% - Accent4 2 5 2 3 4" xfId="37171"/>
    <cellStyle name="20% - Accent4 2 5 2 3 5" xfId="29256"/>
    <cellStyle name="20% - Accent4 2 5 2 4" xfId="7865"/>
    <cellStyle name="20% - Accent4 2 5 2 4 2" xfId="23760"/>
    <cellStyle name="20% - Accent4 2 5 2 4 2 2" xfId="43540"/>
    <cellStyle name="20% - Accent4 2 5 2 4 2 3" xfId="31684"/>
    <cellStyle name="20% - Accent4 2 5 2 4 3" xfId="19228"/>
    <cellStyle name="20% - Accent4 2 5 2 4 3 2" xfId="39564"/>
    <cellStyle name="20% - Accent4 2 5 2 4 4" xfId="35623"/>
    <cellStyle name="20% - Accent4 2 5 2 4 5" xfId="27708"/>
    <cellStyle name="20% - Accent4 2 5 2 5" xfId="22987"/>
    <cellStyle name="20% - Accent4 2 5 2 5 2" xfId="42767"/>
    <cellStyle name="20% - Accent4 2 5 2 5 3" xfId="30911"/>
    <cellStyle name="20% - Accent4 2 5 2 6" xfId="18457"/>
    <cellStyle name="20% - Accent4 2 5 2 6 2" xfId="38793"/>
    <cellStyle name="20% - Accent4 2 5 2 7" xfId="34850"/>
    <cellStyle name="20% - Accent4 2 5 2 8" xfId="26937"/>
    <cellStyle name="20% - Accent4 2 5 3" xfId="545"/>
    <cellStyle name="20% - Accent4 2 5 3 2" xfId="11236"/>
    <cellStyle name="20% - Accent4 2 5 3 2 2" xfId="17622"/>
    <cellStyle name="20% - Accent4 2 5 3 2 2 2" xfId="26099"/>
    <cellStyle name="20% - Accent4 2 5 3 2 2 2 2" xfId="45879"/>
    <cellStyle name="20% - Accent4 2 5 3 2 2 2 3" xfId="34023"/>
    <cellStyle name="20% - Accent4 2 5 3 2 2 3" xfId="21567"/>
    <cellStyle name="20% - Accent4 2 5 3 2 2 3 2" xfId="41903"/>
    <cellStyle name="20% - Accent4 2 5 3 2 2 4" xfId="37962"/>
    <cellStyle name="20% - Accent4 2 5 3 2 2 5" xfId="30047"/>
    <cellStyle name="20% - Accent4 2 5 3 2 3" xfId="24533"/>
    <cellStyle name="20% - Accent4 2 5 3 2 3 2" xfId="44313"/>
    <cellStyle name="20% - Accent4 2 5 3 2 3 3" xfId="32457"/>
    <cellStyle name="20% - Accent4 2 5 3 2 4" xfId="20001"/>
    <cellStyle name="20% - Accent4 2 5 3 2 4 2" xfId="40337"/>
    <cellStyle name="20% - Accent4 2 5 3 2 5" xfId="36396"/>
    <cellStyle name="20% - Accent4 2 5 3 2 6" xfId="28481"/>
    <cellStyle name="20% - Accent4 2 5 3 3" xfId="14669"/>
    <cellStyle name="20% - Accent4 2 5 3 3 2" xfId="25309"/>
    <cellStyle name="20% - Accent4 2 5 3 3 2 2" xfId="45089"/>
    <cellStyle name="20% - Accent4 2 5 3 3 2 3" xfId="33233"/>
    <cellStyle name="20% - Accent4 2 5 3 3 3" xfId="20777"/>
    <cellStyle name="20% - Accent4 2 5 3 3 3 2" xfId="41113"/>
    <cellStyle name="20% - Accent4 2 5 3 3 4" xfId="37172"/>
    <cellStyle name="20% - Accent4 2 5 3 3 5" xfId="29257"/>
    <cellStyle name="20% - Accent4 2 5 3 4" xfId="7866"/>
    <cellStyle name="20% - Accent4 2 5 3 4 2" xfId="23761"/>
    <cellStyle name="20% - Accent4 2 5 3 4 2 2" xfId="43541"/>
    <cellStyle name="20% - Accent4 2 5 3 4 2 3" xfId="31685"/>
    <cellStyle name="20% - Accent4 2 5 3 4 3" xfId="19229"/>
    <cellStyle name="20% - Accent4 2 5 3 4 3 2" xfId="39565"/>
    <cellStyle name="20% - Accent4 2 5 3 4 4" xfId="35624"/>
    <cellStyle name="20% - Accent4 2 5 3 4 5" xfId="27709"/>
    <cellStyle name="20% - Accent4 2 5 3 5" xfId="22988"/>
    <cellStyle name="20% - Accent4 2 5 3 5 2" xfId="42768"/>
    <cellStyle name="20% - Accent4 2 5 3 5 3" xfId="30912"/>
    <cellStyle name="20% - Accent4 2 5 3 6" xfId="18458"/>
    <cellStyle name="20% - Accent4 2 5 3 6 2" xfId="38794"/>
    <cellStyle name="20% - Accent4 2 5 3 7" xfId="34851"/>
    <cellStyle name="20% - Accent4 2 5 3 8" xfId="26938"/>
    <cellStyle name="20% - Accent4 2 5 4" xfId="546"/>
    <cellStyle name="20% - Accent4 2 5 4 2" xfId="11237"/>
    <cellStyle name="20% - Accent4 2 5 4 2 2" xfId="17623"/>
    <cellStyle name="20% - Accent4 2 5 4 2 2 2" xfId="26100"/>
    <cellStyle name="20% - Accent4 2 5 4 2 2 2 2" xfId="45880"/>
    <cellStyle name="20% - Accent4 2 5 4 2 2 2 3" xfId="34024"/>
    <cellStyle name="20% - Accent4 2 5 4 2 2 3" xfId="21568"/>
    <cellStyle name="20% - Accent4 2 5 4 2 2 3 2" xfId="41904"/>
    <cellStyle name="20% - Accent4 2 5 4 2 2 4" xfId="37963"/>
    <cellStyle name="20% - Accent4 2 5 4 2 2 5" xfId="30048"/>
    <cellStyle name="20% - Accent4 2 5 4 2 3" xfId="24534"/>
    <cellStyle name="20% - Accent4 2 5 4 2 3 2" xfId="44314"/>
    <cellStyle name="20% - Accent4 2 5 4 2 3 3" xfId="32458"/>
    <cellStyle name="20% - Accent4 2 5 4 2 4" xfId="20002"/>
    <cellStyle name="20% - Accent4 2 5 4 2 4 2" xfId="40338"/>
    <cellStyle name="20% - Accent4 2 5 4 2 5" xfId="36397"/>
    <cellStyle name="20% - Accent4 2 5 4 2 6" xfId="28482"/>
    <cellStyle name="20% - Accent4 2 5 4 3" xfId="14670"/>
    <cellStyle name="20% - Accent4 2 5 4 3 2" xfId="25310"/>
    <cellStyle name="20% - Accent4 2 5 4 3 2 2" xfId="45090"/>
    <cellStyle name="20% - Accent4 2 5 4 3 2 3" xfId="33234"/>
    <cellStyle name="20% - Accent4 2 5 4 3 3" xfId="20778"/>
    <cellStyle name="20% - Accent4 2 5 4 3 3 2" xfId="41114"/>
    <cellStyle name="20% - Accent4 2 5 4 3 4" xfId="37173"/>
    <cellStyle name="20% - Accent4 2 5 4 3 5" xfId="29258"/>
    <cellStyle name="20% - Accent4 2 5 4 4" xfId="7867"/>
    <cellStyle name="20% - Accent4 2 5 4 4 2" xfId="23762"/>
    <cellStyle name="20% - Accent4 2 5 4 4 2 2" xfId="43542"/>
    <cellStyle name="20% - Accent4 2 5 4 4 2 3" xfId="31686"/>
    <cellStyle name="20% - Accent4 2 5 4 4 3" xfId="19230"/>
    <cellStyle name="20% - Accent4 2 5 4 4 3 2" xfId="39566"/>
    <cellStyle name="20% - Accent4 2 5 4 4 4" xfId="35625"/>
    <cellStyle name="20% - Accent4 2 5 4 4 5" xfId="27710"/>
    <cellStyle name="20% - Accent4 2 5 4 5" xfId="22989"/>
    <cellStyle name="20% - Accent4 2 5 4 5 2" xfId="42769"/>
    <cellStyle name="20% - Accent4 2 5 4 5 3" xfId="30913"/>
    <cellStyle name="20% - Accent4 2 5 4 6" xfId="18459"/>
    <cellStyle name="20% - Accent4 2 5 4 6 2" xfId="38795"/>
    <cellStyle name="20% - Accent4 2 5 4 7" xfId="34852"/>
    <cellStyle name="20% - Accent4 2 5 4 8" xfId="26939"/>
    <cellStyle name="20% - Accent4 2 5 5" xfId="547"/>
    <cellStyle name="20% - Accent4 2 5 5 2" xfId="11238"/>
    <cellStyle name="20% - Accent4 2 5 5 2 2" xfId="17624"/>
    <cellStyle name="20% - Accent4 2 5 5 2 2 2" xfId="26101"/>
    <cellStyle name="20% - Accent4 2 5 5 2 2 2 2" xfId="45881"/>
    <cellStyle name="20% - Accent4 2 5 5 2 2 2 3" xfId="34025"/>
    <cellStyle name="20% - Accent4 2 5 5 2 2 3" xfId="21569"/>
    <cellStyle name="20% - Accent4 2 5 5 2 2 3 2" xfId="41905"/>
    <cellStyle name="20% - Accent4 2 5 5 2 2 4" xfId="37964"/>
    <cellStyle name="20% - Accent4 2 5 5 2 2 5" xfId="30049"/>
    <cellStyle name="20% - Accent4 2 5 5 2 3" xfId="24535"/>
    <cellStyle name="20% - Accent4 2 5 5 2 3 2" xfId="44315"/>
    <cellStyle name="20% - Accent4 2 5 5 2 3 3" xfId="32459"/>
    <cellStyle name="20% - Accent4 2 5 5 2 4" xfId="20003"/>
    <cellStyle name="20% - Accent4 2 5 5 2 4 2" xfId="40339"/>
    <cellStyle name="20% - Accent4 2 5 5 2 5" xfId="36398"/>
    <cellStyle name="20% - Accent4 2 5 5 2 6" xfId="28483"/>
    <cellStyle name="20% - Accent4 2 5 5 3" xfId="14671"/>
    <cellStyle name="20% - Accent4 2 5 5 3 2" xfId="25311"/>
    <cellStyle name="20% - Accent4 2 5 5 3 2 2" xfId="45091"/>
    <cellStyle name="20% - Accent4 2 5 5 3 2 3" xfId="33235"/>
    <cellStyle name="20% - Accent4 2 5 5 3 3" xfId="20779"/>
    <cellStyle name="20% - Accent4 2 5 5 3 3 2" xfId="41115"/>
    <cellStyle name="20% - Accent4 2 5 5 3 4" xfId="37174"/>
    <cellStyle name="20% - Accent4 2 5 5 3 5" xfId="29259"/>
    <cellStyle name="20% - Accent4 2 5 5 4" xfId="7868"/>
    <cellStyle name="20% - Accent4 2 5 5 4 2" xfId="23763"/>
    <cellStyle name="20% - Accent4 2 5 5 4 2 2" xfId="43543"/>
    <cellStyle name="20% - Accent4 2 5 5 4 2 3" xfId="31687"/>
    <cellStyle name="20% - Accent4 2 5 5 4 3" xfId="19231"/>
    <cellStyle name="20% - Accent4 2 5 5 4 3 2" xfId="39567"/>
    <cellStyle name="20% - Accent4 2 5 5 4 4" xfId="35626"/>
    <cellStyle name="20% - Accent4 2 5 5 4 5" xfId="27711"/>
    <cellStyle name="20% - Accent4 2 5 5 5" xfId="22990"/>
    <cellStyle name="20% - Accent4 2 5 5 5 2" xfId="42770"/>
    <cellStyle name="20% - Accent4 2 5 5 5 3" xfId="30914"/>
    <cellStyle name="20% - Accent4 2 5 5 6" xfId="18460"/>
    <cellStyle name="20% - Accent4 2 5 5 6 2" xfId="38796"/>
    <cellStyle name="20% - Accent4 2 5 5 7" xfId="34853"/>
    <cellStyle name="20% - Accent4 2 5 5 8" xfId="26940"/>
    <cellStyle name="20% - Accent4 2 5 6" xfId="548"/>
    <cellStyle name="20% - Accent4 2 5 6 2" xfId="11239"/>
    <cellStyle name="20% - Accent4 2 5 6 2 2" xfId="17625"/>
    <cellStyle name="20% - Accent4 2 5 6 2 2 2" xfId="26102"/>
    <cellStyle name="20% - Accent4 2 5 6 2 2 2 2" xfId="45882"/>
    <cellStyle name="20% - Accent4 2 5 6 2 2 2 3" xfId="34026"/>
    <cellStyle name="20% - Accent4 2 5 6 2 2 3" xfId="21570"/>
    <cellStyle name="20% - Accent4 2 5 6 2 2 3 2" xfId="41906"/>
    <cellStyle name="20% - Accent4 2 5 6 2 2 4" xfId="37965"/>
    <cellStyle name="20% - Accent4 2 5 6 2 2 5" xfId="30050"/>
    <cellStyle name="20% - Accent4 2 5 6 2 3" xfId="24536"/>
    <cellStyle name="20% - Accent4 2 5 6 2 3 2" xfId="44316"/>
    <cellStyle name="20% - Accent4 2 5 6 2 3 3" xfId="32460"/>
    <cellStyle name="20% - Accent4 2 5 6 2 4" xfId="20004"/>
    <cellStyle name="20% - Accent4 2 5 6 2 4 2" xfId="40340"/>
    <cellStyle name="20% - Accent4 2 5 6 2 5" xfId="36399"/>
    <cellStyle name="20% - Accent4 2 5 6 2 6" xfId="28484"/>
    <cellStyle name="20% - Accent4 2 5 6 3" xfId="14672"/>
    <cellStyle name="20% - Accent4 2 5 6 3 2" xfId="25312"/>
    <cellStyle name="20% - Accent4 2 5 6 3 2 2" xfId="45092"/>
    <cellStyle name="20% - Accent4 2 5 6 3 2 3" xfId="33236"/>
    <cellStyle name="20% - Accent4 2 5 6 3 3" xfId="20780"/>
    <cellStyle name="20% - Accent4 2 5 6 3 3 2" xfId="41116"/>
    <cellStyle name="20% - Accent4 2 5 6 3 4" xfId="37175"/>
    <cellStyle name="20% - Accent4 2 5 6 3 5" xfId="29260"/>
    <cellStyle name="20% - Accent4 2 5 6 4" xfId="7869"/>
    <cellStyle name="20% - Accent4 2 5 6 4 2" xfId="23764"/>
    <cellStyle name="20% - Accent4 2 5 6 4 2 2" xfId="43544"/>
    <cellStyle name="20% - Accent4 2 5 6 4 2 3" xfId="31688"/>
    <cellStyle name="20% - Accent4 2 5 6 4 3" xfId="19232"/>
    <cellStyle name="20% - Accent4 2 5 6 4 3 2" xfId="39568"/>
    <cellStyle name="20% - Accent4 2 5 6 4 4" xfId="35627"/>
    <cellStyle name="20% - Accent4 2 5 6 4 5" xfId="27712"/>
    <cellStyle name="20% - Accent4 2 5 6 5" xfId="22991"/>
    <cellStyle name="20% - Accent4 2 5 6 5 2" xfId="42771"/>
    <cellStyle name="20% - Accent4 2 5 6 5 3" xfId="30915"/>
    <cellStyle name="20% - Accent4 2 5 6 6" xfId="18461"/>
    <cellStyle name="20% - Accent4 2 5 6 6 2" xfId="38797"/>
    <cellStyle name="20% - Accent4 2 5 6 7" xfId="34854"/>
    <cellStyle name="20% - Accent4 2 5 6 8" xfId="26941"/>
    <cellStyle name="20% - Accent4 2 5 7" xfId="549"/>
    <cellStyle name="20% - Accent4 2 5 7 2" xfId="11240"/>
    <cellStyle name="20% - Accent4 2 5 7 2 2" xfId="17626"/>
    <cellStyle name="20% - Accent4 2 5 7 2 2 2" xfId="26103"/>
    <cellStyle name="20% - Accent4 2 5 7 2 2 2 2" xfId="45883"/>
    <cellStyle name="20% - Accent4 2 5 7 2 2 2 3" xfId="34027"/>
    <cellStyle name="20% - Accent4 2 5 7 2 2 3" xfId="21571"/>
    <cellStyle name="20% - Accent4 2 5 7 2 2 3 2" xfId="41907"/>
    <cellStyle name="20% - Accent4 2 5 7 2 2 4" xfId="37966"/>
    <cellStyle name="20% - Accent4 2 5 7 2 2 5" xfId="30051"/>
    <cellStyle name="20% - Accent4 2 5 7 2 3" xfId="24537"/>
    <cellStyle name="20% - Accent4 2 5 7 2 3 2" xfId="44317"/>
    <cellStyle name="20% - Accent4 2 5 7 2 3 3" xfId="32461"/>
    <cellStyle name="20% - Accent4 2 5 7 2 4" xfId="20005"/>
    <cellStyle name="20% - Accent4 2 5 7 2 4 2" xfId="40341"/>
    <cellStyle name="20% - Accent4 2 5 7 2 5" xfId="36400"/>
    <cellStyle name="20% - Accent4 2 5 7 2 6" xfId="28485"/>
    <cellStyle name="20% - Accent4 2 5 7 3" xfId="14673"/>
    <cellStyle name="20% - Accent4 2 5 7 3 2" xfId="25313"/>
    <cellStyle name="20% - Accent4 2 5 7 3 2 2" xfId="45093"/>
    <cellStyle name="20% - Accent4 2 5 7 3 2 3" xfId="33237"/>
    <cellStyle name="20% - Accent4 2 5 7 3 3" xfId="20781"/>
    <cellStyle name="20% - Accent4 2 5 7 3 3 2" xfId="41117"/>
    <cellStyle name="20% - Accent4 2 5 7 3 4" xfId="37176"/>
    <cellStyle name="20% - Accent4 2 5 7 3 5" xfId="29261"/>
    <cellStyle name="20% - Accent4 2 5 7 4" xfId="7870"/>
    <cellStyle name="20% - Accent4 2 5 7 4 2" xfId="23765"/>
    <cellStyle name="20% - Accent4 2 5 7 4 2 2" xfId="43545"/>
    <cellStyle name="20% - Accent4 2 5 7 4 2 3" xfId="31689"/>
    <cellStyle name="20% - Accent4 2 5 7 4 3" xfId="19233"/>
    <cellStyle name="20% - Accent4 2 5 7 4 3 2" xfId="39569"/>
    <cellStyle name="20% - Accent4 2 5 7 4 4" xfId="35628"/>
    <cellStyle name="20% - Accent4 2 5 7 4 5" xfId="27713"/>
    <cellStyle name="20% - Accent4 2 5 7 5" xfId="22992"/>
    <cellStyle name="20% - Accent4 2 5 7 5 2" xfId="42772"/>
    <cellStyle name="20% - Accent4 2 5 7 5 3" xfId="30916"/>
    <cellStyle name="20% - Accent4 2 5 7 6" xfId="18462"/>
    <cellStyle name="20% - Accent4 2 5 7 6 2" xfId="38798"/>
    <cellStyle name="20% - Accent4 2 5 7 7" xfId="34855"/>
    <cellStyle name="20% - Accent4 2 5 7 8" xfId="26942"/>
    <cellStyle name="20% - Accent4 2 5 8" xfId="550"/>
    <cellStyle name="20% - Accent4 2 5 8 2" xfId="11241"/>
    <cellStyle name="20% - Accent4 2 5 8 2 2" xfId="17627"/>
    <cellStyle name="20% - Accent4 2 5 8 2 2 2" xfId="26104"/>
    <cellStyle name="20% - Accent4 2 5 8 2 2 2 2" xfId="45884"/>
    <cellStyle name="20% - Accent4 2 5 8 2 2 2 3" xfId="34028"/>
    <cellStyle name="20% - Accent4 2 5 8 2 2 3" xfId="21572"/>
    <cellStyle name="20% - Accent4 2 5 8 2 2 3 2" xfId="41908"/>
    <cellStyle name="20% - Accent4 2 5 8 2 2 4" xfId="37967"/>
    <cellStyle name="20% - Accent4 2 5 8 2 2 5" xfId="30052"/>
    <cellStyle name="20% - Accent4 2 5 8 2 3" xfId="24538"/>
    <cellStyle name="20% - Accent4 2 5 8 2 3 2" xfId="44318"/>
    <cellStyle name="20% - Accent4 2 5 8 2 3 3" xfId="32462"/>
    <cellStyle name="20% - Accent4 2 5 8 2 4" xfId="20006"/>
    <cellStyle name="20% - Accent4 2 5 8 2 4 2" xfId="40342"/>
    <cellStyle name="20% - Accent4 2 5 8 2 5" xfId="36401"/>
    <cellStyle name="20% - Accent4 2 5 8 2 6" xfId="28486"/>
    <cellStyle name="20% - Accent4 2 5 8 3" xfId="14674"/>
    <cellStyle name="20% - Accent4 2 5 8 3 2" xfId="25314"/>
    <cellStyle name="20% - Accent4 2 5 8 3 2 2" xfId="45094"/>
    <cellStyle name="20% - Accent4 2 5 8 3 2 3" xfId="33238"/>
    <cellStyle name="20% - Accent4 2 5 8 3 3" xfId="20782"/>
    <cellStyle name="20% - Accent4 2 5 8 3 3 2" xfId="41118"/>
    <cellStyle name="20% - Accent4 2 5 8 3 4" xfId="37177"/>
    <cellStyle name="20% - Accent4 2 5 8 3 5" xfId="29262"/>
    <cellStyle name="20% - Accent4 2 5 8 4" xfId="7871"/>
    <cellStyle name="20% - Accent4 2 5 8 4 2" xfId="23766"/>
    <cellStyle name="20% - Accent4 2 5 8 4 2 2" xfId="43546"/>
    <cellStyle name="20% - Accent4 2 5 8 4 2 3" xfId="31690"/>
    <cellStyle name="20% - Accent4 2 5 8 4 3" xfId="19234"/>
    <cellStyle name="20% - Accent4 2 5 8 4 3 2" xfId="39570"/>
    <cellStyle name="20% - Accent4 2 5 8 4 4" xfId="35629"/>
    <cellStyle name="20% - Accent4 2 5 8 4 5" xfId="27714"/>
    <cellStyle name="20% - Accent4 2 5 8 5" xfId="22993"/>
    <cellStyle name="20% - Accent4 2 5 8 5 2" xfId="42773"/>
    <cellStyle name="20% - Accent4 2 5 8 5 3" xfId="30917"/>
    <cellStyle name="20% - Accent4 2 5 8 6" xfId="18463"/>
    <cellStyle name="20% - Accent4 2 5 8 6 2" xfId="38799"/>
    <cellStyle name="20% - Accent4 2 5 8 7" xfId="34856"/>
    <cellStyle name="20% - Accent4 2 5 8 8" xfId="26943"/>
    <cellStyle name="20% - Accent4 2 5 9" xfId="551"/>
    <cellStyle name="20% - Accent4 2 5 9 2" xfId="11242"/>
    <cellStyle name="20% - Accent4 2 5 9 2 2" xfId="17628"/>
    <cellStyle name="20% - Accent4 2 5 9 2 2 2" xfId="26105"/>
    <cellStyle name="20% - Accent4 2 5 9 2 2 2 2" xfId="45885"/>
    <cellStyle name="20% - Accent4 2 5 9 2 2 2 3" xfId="34029"/>
    <cellStyle name="20% - Accent4 2 5 9 2 2 3" xfId="21573"/>
    <cellStyle name="20% - Accent4 2 5 9 2 2 3 2" xfId="41909"/>
    <cellStyle name="20% - Accent4 2 5 9 2 2 4" xfId="37968"/>
    <cellStyle name="20% - Accent4 2 5 9 2 2 5" xfId="30053"/>
    <cellStyle name="20% - Accent4 2 5 9 2 3" xfId="24539"/>
    <cellStyle name="20% - Accent4 2 5 9 2 3 2" xfId="44319"/>
    <cellStyle name="20% - Accent4 2 5 9 2 3 3" xfId="32463"/>
    <cellStyle name="20% - Accent4 2 5 9 2 4" xfId="20007"/>
    <cellStyle name="20% - Accent4 2 5 9 2 4 2" xfId="40343"/>
    <cellStyle name="20% - Accent4 2 5 9 2 5" xfId="36402"/>
    <cellStyle name="20% - Accent4 2 5 9 2 6" xfId="28487"/>
    <cellStyle name="20% - Accent4 2 5 9 3" xfId="14675"/>
    <cellStyle name="20% - Accent4 2 5 9 3 2" xfId="25315"/>
    <cellStyle name="20% - Accent4 2 5 9 3 2 2" xfId="45095"/>
    <cellStyle name="20% - Accent4 2 5 9 3 2 3" xfId="33239"/>
    <cellStyle name="20% - Accent4 2 5 9 3 3" xfId="20783"/>
    <cellStyle name="20% - Accent4 2 5 9 3 3 2" xfId="41119"/>
    <cellStyle name="20% - Accent4 2 5 9 3 4" xfId="37178"/>
    <cellStyle name="20% - Accent4 2 5 9 3 5" xfId="29263"/>
    <cellStyle name="20% - Accent4 2 5 9 4" xfId="7872"/>
    <cellStyle name="20% - Accent4 2 5 9 4 2" xfId="23767"/>
    <cellStyle name="20% - Accent4 2 5 9 4 2 2" xfId="43547"/>
    <cellStyle name="20% - Accent4 2 5 9 4 2 3" xfId="31691"/>
    <cellStyle name="20% - Accent4 2 5 9 4 3" xfId="19235"/>
    <cellStyle name="20% - Accent4 2 5 9 4 3 2" xfId="39571"/>
    <cellStyle name="20% - Accent4 2 5 9 4 4" xfId="35630"/>
    <cellStyle name="20% - Accent4 2 5 9 4 5" xfId="27715"/>
    <cellStyle name="20% - Accent4 2 5 9 5" xfId="22994"/>
    <cellStyle name="20% - Accent4 2 5 9 5 2" xfId="42774"/>
    <cellStyle name="20% - Accent4 2 5 9 5 3" xfId="30918"/>
    <cellStyle name="20% - Accent4 2 5 9 6" xfId="18464"/>
    <cellStyle name="20% - Accent4 2 5 9 6 2" xfId="38800"/>
    <cellStyle name="20% - Accent4 2 5 9 7" xfId="34857"/>
    <cellStyle name="20% - Accent4 2 5 9 8" xfId="26944"/>
    <cellStyle name="20% - Accent4 2 6" xfId="552"/>
    <cellStyle name="20% - Accent4 2 6 10" xfId="18465"/>
    <cellStyle name="20% - Accent4 2 6 10 2" xfId="38801"/>
    <cellStyle name="20% - Accent4 2 6 11" xfId="34858"/>
    <cellStyle name="20% - Accent4 2 6 12" xfId="26945"/>
    <cellStyle name="20% - Accent4 2 6 2" xfId="553"/>
    <cellStyle name="20% - Accent4 2 6 2 2" xfId="11244"/>
    <cellStyle name="20% - Accent4 2 6 2 2 2" xfId="17630"/>
    <cellStyle name="20% - Accent4 2 6 2 2 2 2" xfId="26107"/>
    <cellStyle name="20% - Accent4 2 6 2 2 2 2 2" xfId="45887"/>
    <cellStyle name="20% - Accent4 2 6 2 2 2 2 3" xfId="34031"/>
    <cellStyle name="20% - Accent4 2 6 2 2 2 3" xfId="21575"/>
    <cellStyle name="20% - Accent4 2 6 2 2 2 3 2" xfId="41911"/>
    <cellStyle name="20% - Accent4 2 6 2 2 2 4" xfId="37970"/>
    <cellStyle name="20% - Accent4 2 6 2 2 2 5" xfId="30055"/>
    <cellStyle name="20% - Accent4 2 6 2 2 3" xfId="24541"/>
    <cellStyle name="20% - Accent4 2 6 2 2 3 2" xfId="44321"/>
    <cellStyle name="20% - Accent4 2 6 2 2 3 3" xfId="32465"/>
    <cellStyle name="20% - Accent4 2 6 2 2 4" xfId="20009"/>
    <cellStyle name="20% - Accent4 2 6 2 2 4 2" xfId="40345"/>
    <cellStyle name="20% - Accent4 2 6 2 2 5" xfId="36404"/>
    <cellStyle name="20% - Accent4 2 6 2 2 6" xfId="28489"/>
    <cellStyle name="20% - Accent4 2 6 2 3" xfId="14677"/>
    <cellStyle name="20% - Accent4 2 6 2 3 2" xfId="25317"/>
    <cellStyle name="20% - Accent4 2 6 2 3 2 2" xfId="45097"/>
    <cellStyle name="20% - Accent4 2 6 2 3 2 3" xfId="33241"/>
    <cellStyle name="20% - Accent4 2 6 2 3 3" xfId="20785"/>
    <cellStyle name="20% - Accent4 2 6 2 3 3 2" xfId="41121"/>
    <cellStyle name="20% - Accent4 2 6 2 3 4" xfId="37180"/>
    <cellStyle name="20% - Accent4 2 6 2 3 5" xfId="29265"/>
    <cellStyle name="20% - Accent4 2 6 2 4" xfId="7874"/>
    <cellStyle name="20% - Accent4 2 6 2 4 2" xfId="23769"/>
    <cellStyle name="20% - Accent4 2 6 2 4 2 2" xfId="43549"/>
    <cellStyle name="20% - Accent4 2 6 2 4 2 3" xfId="31693"/>
    <cellStyle name="20% - Accent4 2 6 2 4 3" xfId="19237"/>
    <cellStyle name="20% - Accent4 2 6 2 4 3 2" xfId="39573"/>
    <cellStyle name="20% - Accent4 2 6 2 4 4" xfId="35632"/>
    <cellStyle name="20% - Accent4 2 6 2 4 5" xfId="27717"/>
    <cellStyle name="20% - Accent4 2 6 2 5" xfId="22996"/>
    <cellStyle name="20% - Accent4 2 6 2 5 2" xfId="42776"/>
    <cellStyle name="20% - Accent4 2 6 2 5 3" xfId="30920"/>
    <cellStyle name="20% - Accent4 2 6 2 6" xfId="18466"/>
    <cellStyle name="20% - Accent4 2 6 2 6 2" xfId="38802"/>
    <cellStyle name="20% - Accent4 2 6 2 7" xfId="34859"/>
    <cellStyle name="20% - Accent4 2 6 2 8" xfId="26946"/>
    <cellStyle name="20% - Accent4 2 6 3" xfId="554"/>
    <cellStyle name="20% - Accent4 2 6 3 2" xfId="11245"/>
    <cellStyle name="20% - Accent4 2 6 3 2 2" xfId="17631"/>
    <cellStyle name="20% - Accent4 2 6 3 2 2 2" xfId="26108"/>
    <cellStyle name="20% - Accent4 2 6 3 2 2 2 2" xfId="45888"/>
    <cellStyle name="20% - Accent4 2 6 3 2 2 2 3" xfId="34032"/>
    <cellStyle name="20% - Accent4 2 6 3 2 2 3" xfId="21576"/>
    <cellStyle name="20% - Accent4 2 6 3 2 2 3 2" xfId="41912"/>
    <cellStyle name="20% - Accent4 2 6 3 2 2 4" xfId="37971"/>
    <cellStyle name="20% - Accent4 2 6 3 2 2 5" xfId="30056"/>
    <cellStyle name="20% - Accent4 2 6 3 2 3" xfId="24542"/>
    <cellStyle name="20% - Accent4 2 6 3 2 3 2" xfId="44322"/>
    <cellStyle name="20% - Accent4 2 6 3 2 3 3" xfId="32466"/>
    <cellStyle name="20% - Accent4 2 6 3 2 4" xfId="20010"/>
    <cellStyle name="20% - Accent4 2 6 3 2 4 2" xfId="40346"/>
    <cellStyle name="20% - Accent4 2 6 3 2 5" xfId="36405"/>
    <cellStyle name="20% - Accent4 2 6 3 2 6" xfId="28490"/>
    <cellStyle name="20% - Accent4 2 6 3 3" xfId="14678"/>
    <cellStyle name="20% - Accent4 2 6 3 3 2" xfId="25318"/>
    <cellStyle name="20% - Accent4 2 6 3 3 2 2" xfId="45098"/>
    <cellStyle name="20% - Accent4 2 6 3 3 2 3" xfId="33242"/>
    <cellStyle name="20% - Accent4 2 6 3 3 3" xfId="20786"/>
    <cellStyle name="20% - Accent4 2 6 3 3 3 2" xfId="41122"/>
    <cellStyle name="20% - Accent4 2 6 3 3 4" xfId="37181"/>
    <cellStyle name="20% - Accent4 2 6 3 3 5" xfId="29266"/>
    <cellStyle name="20% - Accent4 2 6 3 4" xfId="7875"/>
    <cellStyle name="20% - Accent4 2 6 3 4 2" xfId="23770"/>
    <cellStyle name="20% - Accent4 2 6 3 4 2 2" xfId="43550"/>
    <cellStyle name="20% - Accent4 2 6 3 4 2 3" xfId="31694"/>
    <cellStyle name="20% - Accent4 2 6 3 4 3" xfId="19238"/>
    <cellStyle name="20% - Accent4 2 6 3 4 3 2" xfId="39574"/>
    <cellStyle name="20% - Accent4 2 6 3 4 4" xfId="35633"/>
    <cellStyle name="20% - Accent4 2 6 3 4 5" xfId="27718"/>
    <cellStyle name="20% - Accent4 2 6 3 5" xfId="22997"/>
    <cellStyle name="20% - Accent4 2 6 3 5 2" xfId="42777"/>
    <cellStyle name="20% - Accent4 2 6 3 5 3" xfId="30921"/>
    <cellStyle name="20% - Accent4 2 6 3 6" xfId="18467"/>
    <cellStyle name="20% - Accent4 2 6 3 6 2" xfId="38803"/>
    <cellStyle name="20% - Accent4 2 6 3 7" xfId="34860"/>
    <cellStyle name="20% - Accent4 2 6 3 8" xfId="26947"/>
    <cellStyle name="20% - Accent4 2 6 4" xfId="555"/>
    <cellStyle name="20% - Accent4 2 6 4 2" xfId="11246"/>
    <cellStyle name="20% - Accent4 2 6 4 2 2" xfId="17632"/>
    <cellStyle name="20% - Accent4 2 6 4 2 2 2" xfId="26109"/>
    <cellStyle name="20% - Accent4 2 6 4 2 2 2 2" xfId="45889"/>
    <cellStyle name="20% - Accent4 2 6 4 2 2 2 3" xfId="34033"/>
    <cellStyle name="20% - Accent4 2 6 4 2 2 3" xfId="21577"/>
    <cellStyle name="20% - Accent4 2 6 4 2 2 3 2" xfId="41913"/>
    <cellStyle name="20% - Accent4 2 6 4 2 2 4" xfId="37972"/>
    <cellStyle name="20% - Accent4 2 6 4 2 2 5" xfId="30057"/>
    <cellStyle name="20% - Accent4 2 6 4 2 3" xfId="24543"/>
    <cellStyle name="20% - Accent4 2 6 4 2 3 2" xfId="44323"/>
    <cellStyle name="20% - Accent4 2 6 4 2 3 3" xfId="32467"/>
    <cellStyle name="20% - Accent4 2 6 4 2 4" xfId="20011"/>
    <cellStyle name="20% - Accent4 2 6 4 2 4 2" xfId="40347"/>
    <cellStyle name="20% - Accent4 2 6 4 2 5" xfId="36406"/>
    <cellStyle name="20% - Accent4 2 6 4 2 6" xfId="28491"/>
    <cellStyle name="20% - Accent4 2 6 4 3" xfId="14679"/>
    <cellStyle name="20% - Accent4 2 6 4 3 2" xfId="25319"/>
    <cellStyle name="20% - Accent4 2 6 4 3 2 2" xfId="45099"/>
    <cellStyle name="20% - Accent4 2 6 4 3 2 3" xfId="33243"/>
    <cellStyle name="20% - Accent4 2 6 4 3 3" xfId="20787"/>
    <cellStyle name="20% - Accent4 2 6 4 3 3 2" xfId="41123"/>
    <cellStyle name="20% - Accent4 2 6 4 3 4" xfId="37182"/>
    <cellStyle name="20% - Accent4 2 6 4 3 5" xfId="29267"/>
    <cellStyle name="20% - Accent4 2 6 4 4" xfId="7876"/>
    <cellStyle name="20% - Accent4 2 6 4 4 2" xfId="23771"/>
    <cellStyle name="20% - Accent4 2 6 4 4 2 2" xfId="43551"/>
    <cellStyle name="20% - Accent4 2 6 4 4 2 3" xfId="31695"/>
    <cellStyle name="20% - Accent4 2 6 4 4 3" xfId="19239"/>
    <cellStyle name="20% - Accent4 2 6 4 4 3 2" xfId="39575"/>
    <cellStyle name="20% - Accent4 2 6 4 4 4" xfId="35634"/>
    <cellStyle name="20% - Accent4 2 6 4 4 5" xfId="27719"/>
    <cellStyle name="20% - Accent4 2 6 4 5" xfId="22998"/>
    <cellStyle name="20% - Accent4 2 6 4 5 2" xfId="42778"/>
    <cellStyle name="20% - Accent4 2 6 4 5 3" xfId="30922"/>
    <cellStyle name="20% - Accent4 2 6 4 6" xfId="18468"/>
    <cellStyle name="20% - Accent4 2 6 4 6 2" xfId="38804"/>
    <cellStyle name="20% - Accent4 2 6 4 7" xfId="34861"/>
    <cellStyle name="20% - Accent4 2 6 4 8" xfId="26948"/>
    <cellStyle name="20% - Accent4 2 6 5" xfId="556"/>
    <cellStyle name="20% - Accent4 2 6 5 2" xfId="11247"/>
    <cellStyle name="20% - Accent4 2 6 5 2 2" xfId="17633"/>
    <cellStyle name="20% - Accent4 2 6 5 2 2 2" xfId="26110"/>
    <cellStyle name="20% - Accent4 2 6 5 2 2 2 2" xfId="45890"/>
    <cellStyle name="20% - Accent4 2 6 5 2 2 2 3" xfId="34034"/>
    <cellStyle name="20% - Accent4 2 6 5 2 2 3" xfId="21578"/>
    <cellStyle name="20% - Accent4 2 6 5 2 2 3 2" xfId="41914"/>
    <cellStyle name="20% - Accent4 2 6 5 2 2 4" xfId="37973"/>
    <cellStyle name="20% - Accent4 2 6 5 2 2 5" xfId="30058"/>
    <cellStyle name="20% - Accent4 2 6 5 2 3" xfId="24544"/>
    <cellStyle name="20% - Accent4 2 6 5 2 3 2" xfId="44324"/>
    <cellStyle name="20% - Accent4 2 6 5 2 3 3" xfId="32468"/>
    <cellStyle name="20% - Accent4 2 6 5 2 4" xfId="20012"/>
    <cellStyle name="20% - Accent4 2 6 5 2 4 2" xfId="40348"/>
    <cellStyle name="20% - Accent4 2 6 5 2 5" xfId="36407"/>
    <cellStyle name="20% - Accent4 2 6 5 2 6" xfId="28492"/>
    <cellStyle name="20% - Accent4 2 6 5 3" xfId="14680"/>
    <cellStyle name="20% - Accent4 2 6 5 3 2" xfId="25320"/>
    <cellStyle name="20% - Accent4 2 6 5 3 2 2" xfId="45100"/>
    <cellStyle name="20% - Accent4 2 6 5 3 2 3" xfId="33244"/>
    <cellStyle name="20% - Accent4 2 6 5 3 3" xfId="20788"/>
    <cellStyle name="20% - Accent4 2 6 5 3 3 2" xfId="41124"/>
    <cellStyle name="20% - Accent4 2 6 5 3 4" xfId="37183"/>
    <cellStyle name="20% - Accent4 2 6 5 3 5" xfId="29268"/>
    <cellStyle name="20% - Accent4 2 6 5 4" xfId="7877"/>
    <cellStyle name="20% - Accent4 2 6 5 4 2" xfId="23772"/>
    <cellStyle name="20% - Accent4 2 6 5 4 2 2" xfId="43552"/>
    <cellStyle name="20% - Accent4 2 6 5 4 2 3" xfId="31696"/>
    <cellStyle name="20% - Accent4 2 6 5 4 3" xfId="19240"/>
    <cellStyle name="20% - Accent4 2 6 5 4 3 2" xfId="39576"/>
    <cellStyle name="20% - Accent4 2 6 5 4 4" xfId="35635"/>
    <cellStyle name="20% - Accent4 2 6 5 4 5" xfId="27720"/>
    <cellStyle name="20% - Accent4 2 6 5 5" xfId="22999"/>
    <cellStyle name="20% - Accent4 2 6 5 5 2" xfId="42779"/>
    <cellStyle name="20% - Accent4 2 6 5 5 3" xfId="30923"/>
    <cellStyle name="20% - Accent4 2 6 5 6" xfId="18469"/>
    <cellStyle name="20% - Accent4 2 6 5 6 2" xfId="38805"/>
    <cellStyle name="20% - Accent4 2 6 5 7" xfId="34862"/>
    <cellStyle name="20% - Accent4 2 6 5 8" xfId="26949"/>
    <cellStyle name="20% - Accent4 2 6 6" xfId="11243"/>
    <cellStyle name="20% - Accent4 2 6 6 2" xfId="17629"/>
    <cellStyle name="20% - Accent4 2 6 6 2 2" xfId="26106"/>
    <cellStyle name="20% - Accent4 2 6 6 2 2 2" xfId="45886"/>
    <cellStyle name="20% - Accent4 2 6 6 2 2 3" xfId="34030"/>
    <cellStyle name="20% - Accent4 2 6 6 2 3" xfId="21574"/>
    <cellStyle name="20% - Accent4 2 6 6 2 3 2" xfId="41910"/>
    <cellStyle name="20% - Accent4 2 6 6 2 4" xfId="37969"/>
    <cellStyle name="20% - Accent4 2 6 6 2 5" xfId="30054"/>
    <cellStyle name="20% - Accent4 2 6 6 3" xfId="24540"/>
    <cellStyle name="20% - Accent4 2 6 6 3 2" xfId="44320"/>
    <cellStyle name="20% - Accent4 2 6 6 3 3" xfId="32464"/>
    <cellStyle name="20% - Accent4 2 6 6 4" xfId="20008"/>
    <cellStyle name="20% - Accent4 2 6 6 4 2" xfId="40344"/>
    <cellStyle name="20% - Accent4 2 6 6 5" xfId="36403"/>
    <cellStyle name="20% - Accent4 2 6 6 6" xfId="28488"/>
    <cellStyle name="20% - Accent4 2 6 7" xfId="14676"/>
    <cellStyle name="20% - Accent4 2 6 7 2" xfId="25316"/>
    <cellStyle name="20% - Accent4 2 6 7 2 2" xfId="45096"/>
    <cellStyle name="20% - Accent4 2 6 7 2 3" xfId="33240"/>
    <cellStyle name="20% - Accent4 2 6 7 3" xfId="20784"/>
    <cellStyle name="20% - Accent4 2 6 7 3 2" xfId="41120"/>
    <cellStyle name="20% - Accent4 2 6 7 4" xfId="37179"/>
    <cellStyle name="20% - Accent4 2 6 7 5" xfId="29264"/>
    <cellStyle name="20% - Accent4 2 6 8" xfId="7873"/>
    <cellStyle name="20% - Accent4 2 6 8 2" xfId="23768"/>
    <cellStyle name="20% - Accent4 2 6 8 2 2" xfId="43548"/>
    <cellStyle name="20% - Accent4 2 6 8 2 3" xfId="31692"/>
    <cellStyle name="20% - Accent4 2 6 8 3" xfId="19236"/>
    <cellStyle name="20% - Accent4 2 6 8 3 2" xfId="39572"/>
    <cellStyle name="20% - Accent4 2 6 8 4" xfId="35631"/>
    <cellStyle name="20% - Accent4 2 6 8 5" xfId="27716"/>
    <cellStyle name="20% - Accent4 2 6 9" xfId="22995"/>
    <cellStyle name="20% - Accent4 2 6 9 2" xfId="42775"/>
    <cellStyle name="20% - Accent4 2 6 9 3" xfId="30919"/>
    <cellStyle name="20% - Accent4 2 7" xfId="557"/>
    <cellStyle name="20% - Accent4 2 7 2" xfId="11248"/>
    <cellStyle name="20% - Accent4 2 7 2 2" xfId="17634"/>
    <cellStyle name="20% - Accent4 2 7 2 2 2" xfId="26111"/>
    <cellStyle name="20% - Accent4 2 7 2 2 2 2" xfId="45891"/>
    <cellStyle name="20% - Accent4 2 7 2 2 2 3" xfId="34035"/>
    <cellStyle name="20% - Accent4 2 7 2 2 3" xfId="21579"/>
    <cellStyle name="20% - Accent4 2 7 2 2 3 2" xfId="41915"/>
    <cellStyle name="20% - Accent4 2 7 2 2 4" xfId="37974"/>
    <cellStyle name="20% - Accent4 2 7 2 2 5" xfId="30059"/>
    <cellStyle name="20% - Accent4 2 7 2 3" xfId="24545"/>
    <cellStyle name="20% - Accent4 2 7 2 3 2" xfId="44325"/>
    <cellStyle name="20% - Accent4 2 7 2 3 3" xfId="32469"/>
    <cellStyle name="20% - Accent4 2 7 2 4" xfId="20013"/>
    <cellStyle name="20% - Accent4 2 7 2 4 2" xfId="40349"/>
    <cellStyle name="20% - Accent4 2 7 2 5" xfId="36408"/>
    <cellStyle name="20% - Accent4 2 7 2 6" xfId="28493"/>
    <cellStyle name="20% - Accent4 2 7 3" xfId="14681"/>
    <cellStyle name="20% - Accent4 2 7 3 2" xfId="25321"/>
    <cellStyle name="20% - Accent4 2 7 3 2 2" xfId="45101"/>
    <cellStyle name="20% - Accent4 2 7 3 2 3" xfId="33245"/>
    <cellStyle name="20% - Accent4 2 7 3 3" xfId="20789"/>
    <cellStyle name="20% - Accent4 2 7 3 3 2" xfId="41125"/>
    <cellStyle name="20% - Accent4 2 7 3 4" xfId="37184"/>
    <cellStyle name="20% - Accent4 2 7 3 5" xfId="29269"/>
    <cellStyle name="20% - Accent4 2 7 4" xfId="7878"/>
    <cellStyle name="20% - Accent4 2 7 4 2" xfId="23773"/>
    <cellStyle name="20% - Accent4 2 7 4 2 2" xfId="43553"/>
    <cellStyle name="20% - Accent4 2 7 4 2 3" xfId="31697"/>
    <cellStyle name="20% - Accent4 2 7 4 3" xfId="19241"/>
    <cellStyle name="20% - Accent4 2 7 4 3 2" xfId="39577"/>
    <cellStyle name="20% - Accent4 2 7 4 4" xfId="35636"/>
    <cellStyle name="20% - Accent4 2 7 4 5" xfId="27721"/>
    <cellStyle name="20% - Accent4 2 7 5" xfId="23000"/>
    <cellStyle name="20% - Accent4 2 7 5 2" xfId="42780"/>
    <cellStyle name="20% - Accent4 2 7 5 3" xfId="30924"/>
    <cellStyle name="20% - Accent4 2 7 6" xfId="18470"/>
    <cellStyle name="20% - Accent4 2 7 6 2" xfId="38806"/>
    <cellStyle name="20% - Accent4 2 7 7" xfId="34863"/>
    <cellStyle name="20% - Accent4 2 7 8" xfId="26950"/>
    <cellStyle name="20% - Accent4 2 8" xfId="558"/>
    <cellStyle name="20% - Accent4 2 8 2" xfId="11249"/>
    <cellStyle name="20% - Accent4 2 8 2 2" xfId="17635"/>
    <cellStyle name="20% - Accent4 2 8 2 2 2" xfId="26112"/>
    <cellStyle name="20% - Accent4 2 8 2 2 2 2" xfId="45892"/>
    <cellStyle name="20% - Accent4 2 8 2 2 2 3" xfId="34036"/>
    <cellStyle name="20% - Accent4 2 8 2 2 3" xfId="21580"/>
    <cellStyle name="20% - Accent4 2 8 2 2 3 2" xfId="41916"/>
    <cellStyle name="20% - Accent4 2 8 2 2 4" xfId="37975"/>
    <cellStyle name="20% - Accent4 2 8 2 2 5" xfId="30060"/>
    <cellStyle name="20% - Accent4 2 8 2 3" xfId="24546"/>
    <cellStyle name="20% - Accent4 2 8 2 3 2" xfId="44326"/>
    <cellStyle name="20% - Accent4 2 8 2 3 3" xfId="32470"/>
    <cellStyle name="20% - Accent4 2 8 2 4" xfId="20014"/>
    <cellStyle name="20% - Accent4 2 8 2 4 2" xfId="40350"/>
    <cellStyle name="20% - Accent4 2 8 2 5" xfId="36409"/>
    <cellStyle name="20% - Accent4 2 8 2 6" xfId="28494"/>
    <cellStyle name="20% - Accent4 2 8 3" xfId="14682"/>
    <cellStyle name="20% - Accent4 2 8 3 2" xfId="25322"/>
    <cellStyle name="20% - Accent4 2 8 3 2 2" xfId="45102"/>
    <cellStyle name="20% - Accent4 2 8 3 2 3" xfId="33246"/>
    <cellStyle name="20% - Accent4 2 8 3 3" xfId="20790"/>
    <cellStyle name="20% - Accent4 2 8 3 3 2" xfId="41126"/>
    <cellStyle name="20% - Accent4 2 8 3 4" xfId="37185"/>
    <cellStyle name="20% - Accent4 2 8 3 5" xfId="29270"/>
    <cellStyle name="20% - Accent4 2 8 4" xfId="7879"/>
    <cellStyle name="20% - Accent4 2 8 4 2" xfId="23774"/>
    <cellStyle name="20% - Accent4 2 8 4 2 2" xfId="43554"/>
    <cellStyle name="20% - Accent4 2 8 4 2 3" xfId="31698"/>
    <cellStyle name="20% - Accent4 2 8 4 3" xfId="19242"/>
    <cellStyle name="20% - Accent4 2 8 4 3 2" xfId="39578"/>
    <cellStyle name="20% - Accent4 2 8 4 4" xfId="35637"/>
    <cellStyle name="20% - Accent4 2 8 4 5" xfId="27722"/>
    <cellStyle name="20% - Accent4 2 8 5" xfId="23001"/>
    <cellStyle name="20% - Accent4 2 8 5 2" xfId="42781"/>
    <cellStyle name="20% - Accent4 2 8 5 3" xfId="30925"/>
    <cellStyle name="20% - Accent4 2 8 6" xfId="18471"/>
    <cellStyle name="20% - Accent4 2 8 6 2" xfId="38807"/>
    <cellStyle name="20% - Accent4 2 8 7" xfId="34864"/>
    <cellStyle name="20% - Accent4 2 8 8" xfId="26951"/>
    <cellStyle name="20% - Accent4 2 9" xfId="559"/>
    <cellStyle name="20% - Accent4 2 9 2" xfId="11250"/>
    <cellStyle name="20% - Accent4 2 9 2 2" xfId="17636"/>
    <cellStyle name="20% - Accent4 2 9 2 2 2" xfId="26113"/>
    <cellStyle name="20% - Accent4 2 9 2 2 2 2" xfId="45893"/>
    <cellStyle name="20% - Accent4 2 9 2 2 2 3" xfId="34037"/>
    <cellStyle name="20% - Accent4 2 9 2 2 3" xfId="21581"/>
    <cellStyle name="20% - Accent4 2 9 2 2 3 2" xfId="41917"/>
    <cellStyle name="20% - Accent4 2 9 2 2 4" xfId="37976"/>
    <cellStyle name="20% - Accent4 2 9 2 2 5" xfId="30061"/>
    <cellStyle name="20% - Accent4 2 9 2 3" xfId="24547"/>
    <cellStyle name="20% - Accent4 2 9 2 3 2" xfId="44327"/>
    <cellStyle name="20% - Accent4 2 9 2 3 3" xfId="32471"/>
    <cellStyle name="20% - Accent4 2 9 2 4" xfId="20015"/>
    <cellStyle name="20% - Accent4 2 9 2 4 2" xfId="40351"/>
    <cellStyle name="20% - Accent4 2 9 2 5" xfId="36410"/>
    <cellStyle name="20% - Accent4 2 9 2 6" xfId="28495"/>
    <cellStyle name="20% - Accent4 2 9 3" xfId="14683"/>
    <cellStyle name="20% - Accent4 2 9 3 2" xfId="25323"/>
    <cellStyle name="20% - Accent4 2 9 3 2 2" xfId="45103"/>
    <cellStyle name="20% - Accent4 2 9 3 2 3" xfId="33247"/>
    <cellStyle name="20% - Accent4 2 9 3 3" xfId="20791"/>
    <cellStyle name="20% - Accent4 2 9 3 3 2" xfId="41127"/>
    <cellStyle name="20% - Accent4 2 9 3 4" xfId="37186"/>
    <cellStyle name="20% - Accent4 2 9 3 5" xfId="29271"/>
    <cellStyle name="20% - Accent4 2 9 4" xfId="7880"/>
    <cellStyle name="20% - Accent4 2 9 4 2" xfId="23775"/>
    <cellStyle name="20% - Accent4 2 9 4 2 2" xfId="43555"/>
    <cellStyle name="20% - Accent4 2 9 4 2 3" xfId="31699"/>
    <cellStyle name="20% - Accent4 2 9 4 3" xfId="19243"/>
    <cellStyle name="20% - Accent4 2 9 4 3 2" xfId="39579"/>
    <cellStyle name="20% - Accent4 2 9 4 4" xfId="35638"/>
    <cellStyle name="20% - Accent4 2 9 4 5" xfId="27723"/>
    <cellStyle name="20% - Accent4 2 9 5" xfId="23002"/>
    <cellStyle name="20% - Accent4 2 9 5 2" xfId="42782"/>
    <cellStyle name="20% - Accent4 2 9 5 3" xfId="30926"/>
    <cellStyle name="20% - Accent4 2 9 6" xfId="18472"/>
    <cellStyle name="20% - Accent4 2 9 6 2" xfId="38808"/>
    <cellStyle name="20% - Accent4 2 9 7" xfId="34865"/>
    <cellStyle name="20% - Accent4 2 9 8" xfId="26952"/>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3" xfId="567"/>
    <cellStyle name="20% - Accent4 3 10" xfId="568"/>
    <cellStyle name="20% - Accent4 3 11" xfId="18183"/>
    <cellStyle name="20% - Accent4 3 11 2" xfId="26659"/>
    <cellStyle name="20% - Accent4 3 11 2 2" xfId="46439"/>
    <cellStyle name="20% - Accent4 3 11 2 3" xfId="34583"/>
    <cellStyle name="20% - Accent4 3 11 3" xfId="22127"/>
    <cellStyle name="20% - Accent4 3 11 3 2" xfId="42463"/>
    <cellStyle name="20% - Accent4 3 11 4" xfId="38522"/>
    <cellStyle name="20% - Accent4 3 11 5" xfId="30607"/>
    <cellStyle name="20% - Accent4 3 2" xfId="569"/>
    <cellStyle name="20% - Accent4 3 2 2" xfId="11251"/>
    <cellStyle name="20% - Accent4 3 2 2 2" xfId="17637"/>
    <cellStyle name="20% - Accent4 3 2 2 2 2" xfId="26114"/>
    <cellStyle name="20% - Accent4 3 2 2 2 2 2" xfId="45894"/>
    <cellStyle name="20% - Accent4 3 2 2 2 2 3" xfId="34038"/>
    <cellStyle name="20% - Accent4 3 2 2 2 3" xfId="21582"/>
    <cellStyle name="20% - Accent4 3 2 2 2 3 2" xfId="41918"/>
    <cellStyle name="20% - Accent4 3 2 2 2 4" xfId="37977"/>
    <cellStyle name="20% - Accent4 3 2 2 2 5" xfId="30062"/>
    <cellStyle name="20% - Accent4 3 2 2 3" xfId="24548"/>
    <cellStyle name="20% - Accent4 3 2 2 3 2" xfId="44328"/>
    <cellStyle name="20% - Accent4 3 2 2 3 3" xfId="32472"/>
    <cellStyle name="20% - Accent4 3 2 2 4" xfId="20016"/>
    <cellStyle name="20% - Accent4 3 2 2 4 2" xfId="40352"/>
    <cellStyle name="20% - Accent4 3 2 2 5" xfId="36411"/>
    <cellStyle name="20% - Accent4 3 2 2 6" xfId="28496"/>
    <cellStyle name="20% - Accent4 3 2 3" xfId="14685"/>
    <cellStyle name="20% - Accent4 3 2 3 2" xfId="25325"/>
    <cellStyle name="20% - Accent4 3 2 3 2 2" xfId="45105"/>
    <cellStyle name="20% - Accent4 3 2 3 2 3" xfId="33249"/>
    <cellStyle name="20% - Accent4 3 2 3 3" xfId="20793"/>
    <cellStyle name="20% - Accent4 3 2 3 3 2" xfId="41129"/>
    <cellStyle name="20% - Accent4 3 2 3 4" xfId="37188"/>
    <cellStyle name="20% - Accent4 3 2 3 5" xfId="29273"/>
    <cellStyle name="20% - Accent4 3 2 4" xfId="7881"/>
    <cellStyle name="20% - Accent4 3 2 4 2" xfId="23776"/>
    <cellStyle name="20% - Accent4 3 2 4 2 2" xfId="43556"/>
    <cellStyle name="20% - Accent4 3 2 4 2 3" xfId="31700"/>
    <cellStyle name="20% - Accent4 3 2 4 3" xfId="19244"/>
    <cellStyle name="20% - Accent4 3 2 4 3 2" xfId="39580"/>
    <cellStyle name="20% - Accent4 3 2 4 4" xfId="35639"/>
    <cellStyle name="20% - Accent4 3 2 4 5" xfId="27724"/>
    <cellStyle name="20% - Accent4 3 2 5" xfId="23003"/>
    <cellStyle name="20% - Accent4 3 2 5 2" xfId="42783"/>
    <cellStyle name="20% - Accent4 3 2 5 3" xfId="30927"/>
    <cellStyle name="20% - Accent4 3 2 6" xfId="18473"/>
    <cellStyle name="20% - Accent4 3 2 6 2" xfId="38809"/>
    <cellStyle name="20% - Accent4 3 2 7" xfId="34866"/>
    <cellStyle name="20% - Accent4 3 2 8" xfId="26953"/>
    <cellStyle name="20% - Accent4 3 3" xfId="570"/>
    <cellStyle name="20% - Accent4 3 3 2" xfId="11252"/>
    <cellStyle name="20% - Accent4 3 3 2 2" xfId="17638"/>
    <cellStyle name="20% - Accent4 3 3 2 2 2" xfId="26115"/>
    <cellStyle name="20% - Accent4 3 3 2 2 2 2" xfId="45895"/>
    <cellStyle name="20% - Accent4 3 3 2 2 2 3" xfId="34039"/>
    <cellStyle name="20% - Accent4 3 3 2 2 3" xfId="21583"/>
    <cellStyle name="20% - Accent4 3 3 2 2 3 2" xfId="41919"/>
    <cellStyle name="20% - Accent4 3 3 2 2 4" xfId="37978"/>
    <cellStyle name="20% - Accent4 3 3 2 2 5" xfId="30063"/>
    <cellStyle name="20% - Accent4 3 3 2 3" xfId="24549"/>
    <cellStyle name="20% - Accent4 3 3 2 3 2" xfId="44329"/>
    <cellStyle name="20% - Accent4 3 3 2 3 3" xfId="32473"/>
    <cellStyle name="20% - Accent4 3 3 2 4" xfId="20017"/>
    <cellStyle name="20% - Accent4 3 3 2 4 2" xfId="40353"/>
    <cellStyle name="20% - Accent4 3 3 2 5" xfId="36412"/>
    <cellStyle name="20% - Accent4 3 3 2 6" xfId="28497"/>
    <cellStyle name="20% - Accent4 3 3 3" xfId="14686"/>
    <cellStyle name="20% - Accent4 3 3 3 2" xfId="25326"/>
    <cellStyle name="20% - Accent4 3 3 3 2 2" xfId="45106"/>
    <cellStyle name="20% - Accent4 3 3 3 2 3" xfId="33250"/>
    <cellStyle name="20% - Accent4 3 3 3 3" xfId="20794"/>
    <cellStyle name="20% - Accent4 3 3 3 3 2" xfId="41130"/>
    <cellStyle name="20% - Accent4 3 3 3 4" xfId="37189"/>
    <cellStyle name="20% - Accent4 3 3 3 5" xfId="29274"/>
    <cellStyle name="20% - Accent4 3 3 4" xfId="7882"/>
    <cellStyle name="20% - Accent4 3 3 4 2" xfId="23777"/>
    <cellStyle name="20% - Accent4 3 3 4 2 2" xfId="43557"/>
    <cellStyle name="20% - Accent4 3 3 4 2 3" xfId="31701"/>
    <cellStyle name="20% - Accent4 3 3 4 3" xfId="19245"/>
    <cellStyle name="20% - Accent4 3 3 4 3 2" xfId="39581"/>
    <cellStyle name="20% - Accent4 3 3 4 4" xfId="35640"/>
    <cellStyle name="20% - Accent4 3 3 4 5" xfId="27725"/>
    <cellStyle name="20% - Accent4 3 3 5" xfId="23004"/>
    <cellStyle name="20% - Accent4 3 3 5 2" xfId="42784"/>
    <cellStyle name="20% - Accent4 3 3 5 3" xfId="30928"/>
    <cellStyle name="20% - Accent4 3 3 6" xfId="18474"/>
    <cellStyle name="20% - Accent4 3 3 6 2" xfId="38810"/>
    <cellStyle name="20% - Accent4 3 3 7" xfId="34867"/>
    <cellStyle name="20% - Accent4 3 3 8" xfId="26954"/>
    <cellStyle name="20% - Accent4 3 4" xfId="571"/>
    <cellStyle name="20% - Accent4 3 4 2" xfId="11253"/>
    <cellStyle name="20% - Accent4 3 4 2 2" xfId="17639"/>
    <cellStyle name="20% - Accent4 3 4 2 2 2" xfId="26116"/>
    <cellStyle name="20% - Accent4 3 4 2 2 2 2" xfId="45896"/>
    <cellStyle name="20% - Accent4 3 4 2 2 2 3" xfId="34040"/>
    <cellStyle name="20% - Accent4 3 4 2 2 3" xfId="21584"/>
    <cellStyle name="20% - Accent4 3 4 2 2 3 2" xfId="41920"/>
    <cellStyle name="20% - Accent4 3 4 2 2 4" xfId="37979"/>
    <cellStyle name="20% - Accent4 3 4 2 2 5" xfId="30064"/>
    <cellStyle name="20% - Accent4 3 4 2 3" xfId="24550"/>
    <cellStyle name="20% - Accent4 3 4 2 3 2" xfId="44330"/>
    <cellStyle name="20% - Accent4 3 4 2 3 3" xfId="32474"/>
    <cellStyle name="20% - Accent4 3 4 2 4" xfId="20018"/>
    <cellStyle name="20% - Accent4 3 4 2 4 2" xfId="40354"/>
    <cellStyle name="20% - Accent4 3 4 2 5" xfId="36413"/>
    <cellStyle name="20% - Accent4 3 4 2 6" xfId="28498"/>
    <cellStyle name="20% - Accent4 3 4 3" xfId="14687"/>
    <cellStyle name="20% - Accent4 3 4 3 2" xfId="25327"/>
    <cellStyle name="20% - Accent4 3 4 3 2 2" xfId="45107"/>
    <cellStyle name="20% - Accent4 3 4 3 2 3" xfId="33251"/>
    <cellStyle name="20% - Accent4 3 4 3 3" xfId="20795"/>
    <cellStyle name="20% - Accent4 3 4 3 3 2" xfId="41131"/>
    <cellStyle name="20% - Accent4 3 4 3 4" xfId="37190"/>
    <cellStyle name="20% - Accent4 3 4 3 5" xfId="29275"/>
    <cellStyle name="20% - Accent4 3 4 4" xfId="7883"/>
    <cellStyle name="20% - Accent4 3 4 4 2" xfId="23778"/>
    <cellStyle name="20% - Accent4 3 4 4 2 2" xfId="43558"/>
    <cellStyle name="20% - Accent4 3 4 4 2 3" xfId="31702"/>
    <cellStyle name="20% - Accent4 3 4 4 3" xfId="19246"/>
    <cellStyle name="20% - Accent4 3 4 4 3 2" xfId="39582"/>
    <cellStyle name="20% - Accent4 3 4 4 4" xfId="35641"/>
    <cellStyle name="20% - Accent4 3 4 4 5" xfId="27726"/>
    <cellStyle name="20% - Accent4 3 4 5" xfId="23005"/>
    <cellStyle name="20% - Accent4 3 4 5 2" xfId="42785"/>
    <cellStyle name="20% - Accent4 3 4 5 3" xfId="30929"/>
    <cellStyle name="20% - Accent4 3 4 6" xfId="18475"/>
    <cellStyle name="20% - Accent4 3 4 6 2" xfId="38811"/>
    <cellStyle name="20% - Accent4 3 4 7" xfId="34868"/>
    <cellStyle name="20% - Accent4 3 4 8" xfId="26955"/>
    <cellStyle name="20% - Accent4 3 5" xfId="572"/>
    <cellStyle name="20% - Accent4 3 5 2" xfId="11254"/>
    <cellStyle name="20% - Accent4 3 5 2 2" xfId="17640"/>
    <cellStyle name="20% - Accent4 3 5 2 2 2" xfId="26117"/>
    <cellStyle name="20% - Accent4 3 5 2 2 2 2" xfId="45897"/>
    <cellStyle name="20% - Accent4 3 5 2 2 2 3" xfId="34041"/>
    <cellStyle name="20% - Accent4 3 5 2 2 3" xfId="21585"/>
    <cellStyle name="20% - Accent4 3 5 2 2 3 2" xfId="41921"/>
    <cellStyle name="20% - Accent4 3 5 2 2 4" xfId="37980"/>
    <cellStyle name="20% - Accent4 3 5 2 2 5" xfId="30065"/>
    <cellStyle name="20% - Accent4 3 5 2 3" xfId="24551"/>
    <cellStyle name="20% - Accent4 3 5 2 3 2" xfId="44331"/>
    <cellStyle name="20% - Accent4 3 5 2 3 3" xfId="32475"/>
    <cellStyle name="20% - Accent4 3 5 2 4" xfId="20019"/>
    <cellStyle name="20% - Accent4 3 5 2 4 2" xfId="40355"/>
    <cellStyle name="20% - Accent4 3 5 2 5" xfId="36414"/>
    <cellStyle name="20% - Accent4 3 5 2 6" xfId="28499"/>
    <cellStyle name="20% - Accent4 3 5 3" xfId="14688"/>
    <cellStyle name="20% - Accent4 3 5 3 2" xfId="25328"/>
    <cellStyle name="20% - Accent4 3 5 3 2 2" xfId="45108"/>
    <cellStyle name="20% - Accent4 3 5 3 2 3" xfId="33252"/>
    <cellStyle name="20% - Accent4 3 5 3 3" xfId="20796"/>
    <cellStyle name="20% - Accent4 3 5 3 3 2" xfId="41132"/>
    <cellStyle name="20% - Accent4 3 5 3 4" xfId="37191"/>
    <cellStyle name="20% - Accent4 3 5 3 5" xfId="29276"/>
    <cellStyle name="20% - Accent4 3 5 4" xfId="7884"/>
    <cellStyle name="20% - Accent4 3 5 4 2" xfId="23779"/>
    <cellStyle name="20% - Accent4 3 5 4 2 2" xfId="43559"/>
    <cellStyle name="20% - Accent4 3 5 4 2 3" xfId="31703"/>
    <cellStyle name="20% - Accent4 3 5 4 3" xfId="19247"/>
    <cellStyle name="20% - Accent4 3 5 4 3 2" xfId="39583"/>
    <cellStyle name="20% - Accent4 3 5 4 4" xfId="35642"/>
    <cellStyle name="20% - Accent4 3 5 4 5" xfId="27727"/>
    <cellStyle name="20% - Accent4 3 5 5" xfId="23006"/>
    <cellStyle name="20% - Accent4 3 5 5 2" xfId="42786"/>
    <cellStyle name="20% - Accent4 3 5 5 3" xfId="30930"/>
    <cellStyle name="20% - Accent4 3 5 6" xfId="18476"/>
    <cellStyle name="20% - Accent4 3 5 6 2" xfId="38812"/>
    <cellStyle name="20% - Accent4 3 5 7" xfId="34869"/>
    <cellStyle name="20% - Accent4 3 5 8" xfId="26956"/>
    <cellStyle name="20% - Accent4 3 6" xfId="573"/>
    <cellStyle name="20% - Accent4 3 7" xfId="574"/>
    <cellStyle name="20% - Accent4 3 8" xfId="575"/>
    <cellStyle name="20% - Accent4 3 9" xfId="576"/>
    <cellStyle name="20% - Accent4 4" xfId="577"/>
    <cellStyle name="20% - Accent4 4 2" xfId="578"/>
    <cellStyle name="20% - Accent4 4 3" xfId="579"/>
    <cellStyle name="20% - Accent4 4 4" xfId="580"/>
    <cellStyle name="20% - Accent4 4 5" xfId="581"/>
    <cellStyle name="20% - Accent4 4 6" xfId="582"/>
    <cellStyle name="20% - Accent4 5" xfId="583"/>
    <cellStyle name="20% - Accent4 5 2" xfId="584"/>
    <cellStyle name="20% - Accent4 5 3" xfId="585"/>
    <cellStyle name="20% - Accent4 5 4" xfId="586"/>
    <cellStyle name="20% - Accent4 5 5" xfId="587"/>
    <cellStyle name="20% - Accent4 5 6" xfId="588"/>
    <cellStyle name="20% - Accent4 6" xfId="589"/>
    <cellStyle name="20% - Accent4 6 2" xfId="590"/>
    <cellStyle name="20% - Accent4 6 3" xfId="591"/>
    <cellStyle name="20% - Accent4 6 4" xfId="592"/>
    <cellStyle name="20% - Accent4 6 5" xfId="593"/>
    <cellStyle name="20% - Accent4 6 6" xfId="594"/>
    <cellStyle name="20% - Accent4 7" xfId="595"/>
    <cellStyle name="20% - Accent4 7 10" xfId="23007"/>
    <cellStyle name="20% - Accent4 7 10 2" xfId="42787"/>
    <cellStyle name="20% - Accent4 7 10 3" xfId="30931"/>
    <cellStyle name="20% - Accent4 7 11" xfId="18477"/>
    <cellStyle name="20% - Accent4 7 11 2" xfId="38813"/>
    <cellStyle name="20% - Accent4 7 12" xfId="34870"/>
    <cellStyle name="20% - Accent4 7 13" xfId="26957"/>
    <cellStyle name="20% - Accent4 7 2" xfId="596"/>
    <cellStyle name="20% - Accent4 7 3" xfId="597"/>
    <cellStyle name="20% - Accent4 7 4" xfId="598"/>
    <cellStyle name="20% - Accent4 7 5" xfId="599"/>
    <cellStyle name="20% - Accent4 7 6" xfId="600"/>
    <cellStyle name="20% - Accent4 7 7" xfId="11255"/>
    <cellStyle name="20% - Accent4 7 7 2" xfId="17641"/>
    <cellStyle name="20% - Accent4 7 7 2 2" xfId="26118"/>
    <cellStyle name="20% - Accent4 7 7 2 2 2" xfId="45898"/>
    <cellStyle name="20% - Accent4 7 7 2 2 3" xfId="34042"/>
    <cellStyle name="20% - Accent4 7 7 2 3" xfId="21586"/>
    <cellStyle name="20% - Accent4 7 7 2 3 2" xfId="41922"/>
    <cellStyle name="20% - Accent4 7 7 2 4" xfId="37981"/>
    <cellStyle name="20% - Accent4 7 7 2 5" xfId="30066"/>
    <cellStyle name="20% - Accent4 7 7 3" xfId="24552"/>
    <cellStyle name="20% - Accent4 7 7 3 2" xfId="44332"/>
    <cellStyle name="20% - Accent4 7 7 3 3" xfId="32476"/>
    <cellStyle name="20% - Accent4 7 7 4" xfId="20020"/>
    <cellStyle name="20% - Accent4 7 7 4 2" xfId="40356"/>
    <cellStyle name="20% - Accent4 7 7 5" xfId="36415"/>
    <cellStyle name="20% - Accent4 7 7 6" xfId="28500"/>
    <cellStyle name="20% - Accent4 7 8" xfId="14695"/>
    <cellStyle name="20% - Accent4 7 8 2" xfId="25329"/>
    <cellStyle name="20% - Accent4 7 8 2 2" xfId="45109"/>
    <cellStyle name="20% - Accent4 7 8 2 3" xfId="33253"/>
    <cellStyle name="20% - Accent4 7 8 3" xfId="20797"/>
    <cellStyle name="20% - Accent4 7 8 3 2" xfId="41133"/>
    <cellStyle name="20% - Accent4 7 8 4" xfId="37192"/>
    <cellStyle name="20% - Accent4 7 8 5" xfId="29277"/>
    <cellStyle name="20% - Accent4 7 9" xfId="7886"/>
    <cellStyle name="20% - Accent4 7 9 2" xfId="23781"/>
    <cellStyle name="20% - Accent4 7 9 2 2" xfId="43561"/>
    <cellStyle name="20% - Accent4 7 9 2 3" xfId="31705"/>
    <cellStyle name="20% - Accent4 7 9 3" xfId="19249"/>
    <cellStyle name="20% - Accent4 7 9 3 2" xfId="39585"/>
    <cellStyle name="20% - Accent4 7 9 4" xfId="35644"/>
    <cellStyle name="20% - Accent4 7 9 5" xfId="27729"/>
    <cellStyle name="20% - Accent4 8" xfId="601"/>
    <cellStyle name="20% - Accent4 8 2" xfId="602"/>
    <cellStyle name="20% - Accent4 8 3" xfId="603"/>
    <cellStyle name="20% - Accent4 8 4" xfId="604"/>
    <cellStyle name="20% - Accent4 8 5" xfId="605"/>
    <cellStyle name="20% - Accent4 8 6" xfId="606"/>
    <cellStyle name="20% - Accent4 9" xfId="607"/>
    <cellStyle name="20% - Accent4 9 2" xfId="608"/>
    <cellStyle name="20% - Accent4 9 3" xfId="609"/>
    <cellStyle name="20% - Accent4 9 4" xfId="610"/>
    <cellStyle name="20% - Accent4 9 5" xfId="611"/>
    <cellStyle name="20% - Accent5" xfId="1" builtinId="46"/>
    <cellStyle name="20% - Accent5 10" xfId="612"/>
    <cellStyle name="20% - Accent5 11" xfId="613"/>
    <cellStyle name="20% - Accent5 12" xfId="614"/>
    <cellStyle name="20% - Accent5 13" xfId="615"/>
    <cellStyle name="20% - Accent5 14" xfId="616"/>
    <cellStyle name="20% - Accent5 15" xfId="617"/>
    <cellStyle name="20% - Accent5 16" xfId="618"/>
    <cellStyle name="20% - Accent5 17" xfId="21"/>
    <cellStyle name="20% - Accent5 17 2" xfId="10988"/>
    <cellStyle name="20% - Accent5 17 2 2" xfId="17407"/>
    <cellStyle name="20% - Accent5 17 2 2 2" xfId="25884"/>
    <cellStyle name="20% - Accent5 17 2 2 2 2" xfId="45664"/>
    <cellStyle name="20% - Accent5 17 2 2 2 3" xfId="33808"/>
    <cellStyle name="20% - Accent5 17 2 2 3" xfId="21352"/>
    <cellStyle name="20% - Accent5 17 2 2 3 2" xfId="41688"/>
    <cellStyle name="20% - Accent5 17 2 2 4" xfId="37747"/>
    <cellStyle name="20% - Accent5 17 2 2 5" xfId="29832"/>
    <cellStyle name="20% - Accent5 17 2 3" xfId="18235"/>
    <cellStyle name="20% - Accent5 17 2 3 2" xfId="24318"/>
    <cellStyle name="20% - Accent5 17 2 3 2 2" xfId="44098"/>
    <cellStyle name="20% - Accent5 17 2 3 3" xfId="38571"/>
    <cellStyle name="20% - Accent5 17 2 3 4" xfId="32242"/>
    <cellStyle name="20% - Accent5 17 2 4" xfId="18237"/>
    <cellStyle name="20% - Accent5 17 2 4 2" xfId="38573"/>
    <cellStyle name="20% - Accent5 17 2 5" xfId="19786"/>
    <cellStyle name="20% - Accent5 17 2 5 2" xfId="40122"/>
    <cellStyle name="20% - Accent5 17 2 6" xfId="36181"/>
    <cellStyle name="20% - Accent5 17 2 7" xfId="28266"/>
    <cellStyle name="20% - Accent5 17 2 8" xfId="46493"/>
    <cellStyle name="20% - Accent5 17 3" xfId="14352"/>
    <cellStyle name="20% - Accent5 17 3 2" xfId="25090"/>
    <cellStyle name="20% - Accent5 17 3 2 2" xfId="44870"/>
    <cellStyle name="20% - Accent5 17 3 2 3" xfId="33014"/>
    <cellStyle name="20% - Accent5 17 3 3" xfId="20558"/>
    <cellStyle name="20% - Accent5 17 3 3 2" xfId="40894"/>
    <cellStyle name="20% - Accent5 17 3 4" xfId="36953"/>
    <cellStyle name="20% - Accent5 17 3 5" xfId="29038"/>
    <cellStyle name="20% - Accent5 17 4" xfId="7626"/>
    <cellStyle name="20% - Accent5 17 4 2" xfId="23554"/>
    <cellStyle name="20% - Accent5 17 4 2 2" xfId="43334"/>
    <cellStyle name="20% - Accent5 17 4 2 3" xfId="31478"/>
    <cellStyle name="20% - Accent5 17 4 3" xfId="19022"/>
    <cellStyle name="20% - Accent5 17 4 3 2" xfId="39358"/>
    <cellStyle name="20% - Accent5 17 4 4" xfId="35417"/>
    <cellStyle name="20% - Accent5 17 4 5" xfId="27502"/>
    <cellStyle name="20% - Accent5 17 5" xfId="22773"/>
    <cellStyle name="20% - Accent5 17 5 2" xfId="42553"/>
    <cellStyle name="20% - Accent5 17 5 3" xfId="30697"/>
    <cellStyle name="20% - Accent5 17 6" xfId="18243"/>
    <cellStyle name="20% - Accent5 17 6 2" xfId="38579"/>
    <cellStyle name="20% - Accent5 17 7" xfId="34636"/>
    <cellStyle name="20% - Accent5 17 8" xfId="26723"/>
    <cellStyle name="20% - Accent5 18" xfId="10977"/>
    <cellStyle name="20% - Accent5 18 2" xfId="17404"/>
    <cellStyle name="20% - Accent5 18 2 2" xfId="25881"/>
    <cellStyle name="20% - Accent5 18 2 2 2" xfId="45661"/>
    <cellStyle name="20% - Accent5 18 2 2 3" xfId="33805"/>
    <cellStyle name="20% - Accent5 18 2 3" xfId="21349"/>
    <cellStyle name="20% - Accent5 18 2 3 2" xfId="41685"/>
    <cellStyle name="20% - Accent5 18 2 4" xfId="37744"/>
    <cellStyle name="20% - Accent5 18 2 5" xfId="29829"/>
    <cellStyle name="20% - Accent5 18 3" xfId="24315"/>
    <cellStyle name="20% - Accent5 18 3 2" xfId="44095"/>
    <cellStyle name="20% - Accent5 18 3 3" xfId="32239"/>
    <cellStyle name="20% - Accent5 18 4" xfId="19783"/>
    <cellStyle name="20% - Accent5 18 4 2" xfId="40119"/>
    <cellStyle name="20% - Accent5 18 5" xfId="36178"/>
    <cellStyle name="20% - Accent5 18 6" xfId="28263"/>
    <cellStyle name="20% - Accent5 19" xfId="14347"/>
    <cellStyle name="20% - Accent5 19 2" xfId="25087"/>
    <cellStyle name="20% - Accent5 19 2 2" xfId="44867"/>
    <cellStyle name="20% - Accent5 19 2 3" xfId="33011"/>
    <cellStyle name="20% - Accent5 19 3" xfId="20555"/>
    <cellStyle name="20% - Accent5 19 3 2" xfId="40891"/>
    <cellStyle name="20% - Accent5 19 4" xfId="36950"/>
    <cellStyle name="20% - Accent5 19 5" xfId="29035"/>
    <cellStyle name="20% - Accent5 2" xfId="619"/>
    <cellStyle name="20% - Accent5 2 10" xfId="620"/>
    <cellStyle name="20% - Accent5 2 10 2" xfId="11256"/>
    <cellStyle name="20% - Accent5 2 10 2 2" xfId="17642"/>
    <cellStyle name="20% - Accent5 2 10 2 2 2" xfId="26119"/>
    <cellStyle name="20% - Accent5 2 10 2 2 2 2" xfId="45899"/>
    <cellStyle name="20% - Accent5 2 10 2 2 2 3" xfId="34043"/>
    <cellStyle name="20% - Accent5 2 10 2 2 3" xfId="21587"/>
    <cellStyle name="20% - Accent5 2 10 2 2 3 2" xfId="41923"/>
    <cellStyle name="20% - Accent5 2 10 2 2 4" xfId="37982"/>
    <cellStyle name="20% - Accent5 2 10 2 2 5" xfId="30067"/>
    <cellStyle name="20% - Accent5 2 10 2 3" xfId="24553"/>
    <cellStyle name="20% - Accent5 2 10 2 3 2" xfId="44333"/>
    <cellStyle name="20% - Accent5 2 10 2 3 3" xfId="32477"/>
    <cellStyle name="20% - Accent5 2 10 2 4" xfId="20021"/>
    <cellStyle name="20% - Accent5 2 10 2 4 2" xfId="40357"/>
    <cellStyle name="20% - Accent5 2 10 2 5" xfId="36416"/>
    <cellStyle name="20% - Accent5 2 10 2 6" xfId="28501"/>
    <cellStyle name="20% - Accent5 2 10 3" xfId="14697"/>
    <cellStyle name="20% - Accent5 2 10 3 2" xfId="25330"/>
    <cellStyle name="20% - Accent5 2 10 3 2 2" xfId="45110"/>
    <cellStyle name="20% - Accent5 2 10 3 2 3" xfId="33254"/>
    <cellStyle name="20% - Accent5 2 10 3 3" xfId="20798"/>
    <cellStyle name="20% - Accent5 2 10 3 3 2" xfId="41134"/>
    <cellStyle name="20% - Accent5 2 10 3 4" xfId="37193"/>
    <cellStyle name="20% - Accent5 2 10 3 5" xfId="29278"/>
    <cellStyle name="20% - Accent5 2 10 4" xfId="7888"/>
    <cellStyle name="20% - Accent5 2 10 4 2" xfId="23783"/>
    <cellStyle name="20% - Accent5 2 10 4 2 2" xfId="43563"/>
    <cellStyle name="20% - Accent5 2 10 4 2 3" xfId="31707"/>
    <cellStyle name="20% - Accent5 2 10 4 3" xfId="19251"/>
    <cellStyle name="20% - Accent5 2 10 4 3 2" xfId="39587"/>
    <cellStyle name="20% - Accent5 2 10 4 4" xfId="35646"/>
    <cellStyle name="20% - Accent5 2 10 4 5" xfId="27731"/>
    <cellStyle name="20% - Accent5 2 10 5" xfId="23008"/>
    <cellStyle name="20% - Accent5 2 10 5 2" xfId="42788"/>
    <cellStyle name="20% - Accent5 2 10 5 3" xfId="30932"/>
    <cellStyle name="20% - Accent5 2 10 6" xfId="18478"/>
    <cellStyle name="20% - Accent5 2 10 6 2" xfId="38814"/>
    <cellStyle name="20% - Accent5 2 10 7" xfId="34871"/>
    <cellStyle name="20% - Accent5 2 10 8" xfId="26958"/>
    <cellStyle name="20% - Accent5 2 11" xfId="621"/>
    <cellStyle name="20% - Accent5 2 11 2" xfId="622"/>
    <cellStyle name="20% - Accent5 2 11 2 2" xfId="11257"/>
    <cellStyle name="20% - Accent5 2 11 2 2 2" xfId="17643"/>
    <cellStyle name="20% - Accent5 2 11 2 2 2 2" xfId="26120"/>
    <cellStyle name="20% - Accent5 2 11 2 2 2 2 2" xfId="45900"/>
    <cellStyle name="20% - Accent5 2 11 2 2 2 2 3" xfId="34044"/>
    <cellStyle name="20% - Accent5 2 11 2 2 2 3" xfId="21588"/>
    <cellStyle name="20% - Accent5 2 11 2 2 2 3 2" xfId="41924"/>
    <cellStyle name="20% - Accent5 2 11 2 2 2 4" xfId="37983"/>
    <cellStyle name="20% - Accent5 2 11 2 2 2 5" xfId="30068"/>
    <cellStyle name="20% - Accent5 2 11 2 2 3" xfId="24554"/>
    <cellStyle name="20% - Accent5 2 11 2 2 3 2" xfId="44334"/>
    <cellStyle name="20% - Accent5 2 11 2 2 3 3" xfId="32478"/>
    <cellStyle name="20% - Accent5 2 11 2 2 4" xfId="20022"/>
    <cellStyle name="20% - Accent5 2 11 2 2 4 2" xfId="40358"/>
    <cellStyle name="20% - Accent5 2 11 2 2 5" xfId="36417"/>
    <cellStyle name="20% - Accent5 2 11 2 2 6" xfId="28502"/>
    <cellStyle name="20% - Accent5 2 11 2 3" xfId="14698"/>
    <cellStyle name="20% - Accent5 2 11 2 3 2" xfId="25331"/>
    <cellStyle name="20% - Accent5 2 11 2 3 2 2" xfId="45111"/>
    <cellStyle name="20% - Accent5 2 11 2 3 2 3" xfId="33255"/>
    <cellStyle name="20% - Accent5 2 11 2 3 3" xfId="20799"/>
    <cellStyle name="20% - Accent5 2 11 2 3 3 2" xfId="41135"/>
    <cellStyle name="20% - Accent5 2 11 2 3 4" xfId="37194"/>
    <cellStyle name="20% - Accent5 2 11 2 3 5" xfId="29279"/>
    <cellStyle name="20% - Accent5 2 11 2 4" xfId="7889"/>
    <cellStyle name="20% - Accent5 2 11 2 4 2" xfId="23784"/>
    <cellStyle name="20% - Accent5 2 11 2 4 2 2" xfId="43564"/>
    <cellStyle name="20% - Accent5 2 11 2 4 2 3" xfId="31708"/>
    <cellStyle name="20% - Accent5 2 11 2 4 3" xfId="19252"/>
    <cellStyle name="20% - Accent5 2 11 2 4 3 2" xfId="39588"/>
    <cellStyle name="20% - Accent5 2 11 2 4 4" xfId="35647"/>
    <cellStyle name="20% - Accent5 2 11 2 4 5" xfId="27732"/>
    <cellStyle name="20% - Accent5 2 11 2 5" xfId="23009"/>
    <cellStyle name="20% - Accent5 2 11 2 5 2" xfId="42789"/>
    <cellStyle name="20% - Accent5 2 11 2 5 3" xfId="30933"/>
    <cellStyle name="20% - Accent5 2 11 2 6" xfId="18479"/>
    <cellStyle name="20% - Accent5 2 11 2 6 2" xfId="38815"/>
    <cellStyle name="20% - Accent5 2 11 2 7" xfId="34872"/>
    <cellStyle name="20% - Accent5 2 11 2 8" xfId="26959"/>
    <cellStyle name="20% - Accent5 2 11 3" xfId="623"/>
    <cellStyle name="20% - Accent5 2 11 3 2" xfId="11258"/>
    <cellStyle name="20% - Accent5 2 11 3 2 2" xfId="17644"/>
    <cellStyle name="20% - Accent5 2 11 3 2 2 2" xfId="26121"/>
    <cellStyle name="20% - Accent5 2 11 3 2 2 2 2" xfId="45901"/>
    <cellStyle name="20% - Accent5 2 11 3 2 2 2 3" xfId="34045"/>
    <cellStyle name="20% - Accent5 2 11 3 2 2 3" xfId="21589"/>
    <cellStyle name="20% - Accent5 2 11 3 2 2 3 2" xfId="41925"/>
    <cellStyle name="20% - Accent5 2 11 3 2 2 4" xfId="37984"/>
    <cellStyle name="20% - Accent5 2 11 3 2 2 5" xfId="30069"/>
    <cellStyle name="20% - Accent5 2 11 3 2 3" xfId="24555"/>
    <cellStyle name="20% - Accent5 2 11 3 2 3 2" xfId="44335"/>
    <cellStyle name="20% - Accent5 2 11 3 2 3 3" xfId="32479"/>
    <cellStyle name="20% - Accent5 2 11 3 2 4" xfId="20023"/>
    <cellStyle name="20% - Accent5 2 11 3 2 4 2" xfId="40359"/>
    <cellStyle name="20% - Accent5 2 11 3 2 5" xfId="36418"/>
    <cellStyle name="20% - Accent5 2 11 3 2 6" xfId="28503"/>
    <cellStyle name="20% - Accent5 2 11 3 3" xfId="14699"/>
    <cellStyle name="20% - Accent5 2 11 3 3 2" xfId="25332"/>
    <cellStyle name="20% - Accent5 2 11 3 3 2 2" xfId="45112"/>
    <cellStyle name="20% - Accent5 2 11 3 3 2 3" xfId="33256"/>
    <cellStyle name="20% - Accent5 2 11 3 3 3" xfId="20800"/>
    <cellStyle name="20% - Accent5 2 11 3 3 3 2" xfId="41136"/>
    <cellStyle name="20% - Accent5 2 11 3 3 4" xfId="37195"/>
    <cellStyle name="20% - Accent5 2 11 3 3 5" xfId="29280"/>
    <cellStyle name="20% - Accent5 2 11 3 4" xfId="7890"/>
    <cellStyle name="20% - Accent5 2 11 3 4 2" xfId="23785"/>
    <cellStyle name="20% - Accent5 2 11 3 4 2 2" xfId="43565"/>
    <cellStyle name="20% - Accent5 2 11 3 4 2 3" xfId="31709"/>
    <cellStyle name="20% - Accent5 2 11 3 4 3" xfId="19253"/>
    <cellStyle name="20% - Accent5 2 11 3 4 3 2" xfId="39589"/>
    <cellStyle name="20% - Accent5 2 11 3 4 4" xfId="35648"/>
    <cellStyle name="20% - Accent5 2 11 3 4 5" xfId="27733"/>
    <cellStyle name="20% - Accent5 2 11 3 5" xfId="23010"/>
    <cellStyle name="20% - Accent5 2 11 3 5 2" xfId="42790"/>
    <cellStyle name="20% - Accent5 2 11 3 5 3" xfId="30934"/>
    <cellStyle name="20% - Accent5 2 11 3 6" xfId="18480"/>
    <cellStyle name="20% - Accent5 2 11 3 6 2" xfId="38816"/>
    <cellStyle name="20% - Accent5 2 11 3 7" xfId="34873"/>
    <cellStyle name="20% - Accent5 2 11 3 8" xfId="26960"/>
    <cellStyle name="20% - Accent5 2 11 4" xfId="624"/>
    <cellStyle name="20% - Accent5 2 11 4 2" xfId="11259"/>
    <cellStyle name="20% - Accent5 2 11 4 2 2" xfId="17645"/>
    <cellStyle name="20% - Accent5 2 11 4 2 2 2" xfId="26122"/>
    <cellStyle name="20% - Accent5 2 11 4 2 2 2 2" xfId="45902"/>
    <cellStyle name="20% - Accent5 2 11 4 2 2 2 3" xfId="34046"/>
    <cellStyle name="20% - Accent5 2 11 4 2 2 3" xfId="21590"/>
    <cellStyle name="20% - Accent5 2 11 4 2 2 3 2" xfId="41926"/>
    <cellStyle name="20% - Accent5 2 11 4 2 2 4" xfId="37985"/>
    <cellStyle name="20% - Accent5 2 11 4 2 2 5" xfId="30070"/>
    <cellStyle name="20% - Accent5 2 11 4 2 3" xfId="24556"/>
    <cellStyle name="20% - Accent5 2 11 4 2 3 2" xfId="44336"/>
    <cellStyle name="20% - Accent5 2 11 4 2 3 3" xfId="32480"/>
    <cellStyle name="20% - Accent5 2 11 4 2 4" xfId="20024"/>
    <cellStyle name="20% - Accent5 2 11 4 2 4 2" xfId="40360"/>
    <cellStyle name="20% - Accent5 2 11 4 2 5" xfId="36419"/>
    <cellStyle name="20% - Accent5 2 11 4 2 6" xfId="28504"/>
    <cellStyle name="20% - Accent5 2 11 4 3" xfId="14700"/>
    <cellStyle name="20% - Accent5 2 11 4 3 2" xfId="25333"/>
    <cellStyle name="20% - Accent5 2 11 4 3 2 2" xfId="45113"/>
    <cellStyle name="20% - Accent5 2 11 4 3 2 3" xfId="33257"/>
    <cellStyle name="20% - Accent5 2 11 4 3 3" xfId="20801"/>
    <cellStyle name="20% - Accent5 2 11 4 3 3 2" xfId="41137"/>
    <cellStyle name="20% - Accent5 2 11 4 3 4" xfId="37196"/>
    <cellStyle name="20% - Accent5 2 11 4 3 5" xfId="29281"/>
    <cellStyle name="20% - Accent5 2 11 4 4" xfId="7891"/>
    <cellStyle name="20% - Accent5 2 11 4 4 2" xfId="23786"/>
    <cellStyle name="20% - Accent5 2 11 4 4 2 2" xfId="43566"/>
    <cellStyle name="20% - Accent5 2 11 4 4 2 3" xfId="31710"/>
    <cellStyle name="20% - Accent5 2 11 4 4 3" xfId="19254"/>
    <cellStyle name="20% - Accent5 2 11 4 4 3 2" xfId="39590"/>
    <cellStyle name="20% - Accent5 2 11 4 4 4" xfId="35649"/>
    <cellStyle name="20% - Accent5 2 11 4 4 5" xfId="27734"/>
    <cellStyle name="20% - Accent5 2 11 4 5" xfId="23011"/>
    <cellStyle name="20% - Accent5 2 11 4 5 2" xfId="42791"/>
    <cellStyle name="20% - Accent5 2 11 4 5 3" xfId="30935"/>
    <cellStyle name="20% - Accent5 2 11 4 6" xfId="18481"/>
    <cellStyle name="20% - Accent5 2 11 4 6 2" xfId="38817"/>
    <cellStyle name="20% - Accent5 2 11 4 7" xfId="34874"/>
    <cellStyle name="20% - Accent5 2 11 4 8" xfId="26961"/>
    <cellStyle name="20% - Accent5 2 11 5" xfId="625"/>
    <cellStyle name="20% - Accent5 2 11 5 2" xfId="11260"/>
    <cellStyle name="20% - Accent5 2 11 5 2 2" xfId="17646"/>
    <cellStyle name="20% - Accent5 2 11 5 2 2 2" xfId="26123"/>
    <cellStyle name="20% - Accent5 2 11 5 2 2 2 2" xfId="45903"/>
    <cellStyle name="20% - Accent5 2 11 5 2 2 2 3" xfId="34047"/>
    <cellStyle name="20% - Accent5 2 11 5 2 2 3" xfId="21591"/>
    <cellStyle name="20% - Accent5 2 11 5 2 2 3 2" xfId="41927"/>
    <cellStyle name="20% - Accent5 2 11 5 2 2 4" xfId="37986"/>
    <cellStyle name="20% - Accent5 2 11 5 2 2 5" xfId="30071"/>
    <cellStyle name="20% - Accent5 2 11 5 2 3" xfId="24557"/>
    <cellStyle name="20% - Accent5 2 11 5 2 3 2" xfId="44337"/>
    <cellStyle name="20% - Accent5 2 11 5 2 3 3" xfId="32481"/>
    <cellStyle name="20% - Accent5 2 11 5 2 4" xfId="20025"/>
    <cellStyle name="20% - Accent5 2 11 5 2 4 2" xfId="40361"/>
    <cellStyle name="20% - Accent5 2 11 5 2 5" xfId="36420"/>
    <cellStyle name="20% - Accent5 2 11 5 2 6" xfId="28505"/>
    <cellStyle name="20% - Accent5 2 11 5 3" xfId="14701"/>
    <cellStyle name="20% - Accent5 2 11 5 3 2" xfId="25334"/>
    <cellStyle name="20% - Accent5 2 11 5 3 2 2" xfId="45114"/>
    <cellStyle name="20% - Accent5 2 11 5 3 2 3" xfId="33258"/>
    <cellStyle name="20% - Accent5 2 11 5 3 3" xfId="20802"/>
    <cellStyle name="20% - Accent5 2 11 5 3 3 2" xfId="41138"/>
    <cellStyle name="20% - Accent5 2 11 5 3 4" xfId="37197"/>
    <cellStyle name="20% - Accent5 2 11 5 3 5" xfId="29282"/>
    <cellStyle name="20% - Accent5 2 11 5 4" xfId="7892"/>
    <cellStyle name="20% - Accent5 2 11 5 4 2" xfId="23787"/>
    <cellStyle name="20% - Accent5 2 11 5 4 2 2" xfId="43567"/>
    <cellStyle name="20% - Accent5 2 11 5 4 2 3" xfId="31711"/>
    <cellStyle name="20% - Accent5 2 11 5 4 3" xfId="19255"/>
    <cellStyle name="20% - Accent5 2 11 5 4 3 2" xfId="39591"/>
    <cellStyle name="20% - Accent5 2 11 5 4 4" xfId="35650"/>
    <cellStyle name="20% - Accent5 2 11 5 4 5" xfId="27735"/>
    <cellStyle name="20% - Accent5 2 11 5 5" xfId="23012"/>
    <cellStyle name="20% - Accent5 2 11 5 5 2" xfId="42792"/>
    <cellStyle name="20% - Accent5 2 11 5 5 3" xfId="30936"/>
    <cellStyle name="20% - Accent5 2 11 5 6" xfId="18482"/>
    <cellStyle name="20% - Accent5 2 11 5 6 2" xfId="38818"/>
    <cellStyle name="20% - Accent5 2 11 5 7" xfId="34875"/>
    <cellStyle name="20% - Accent5 2 11 5 8" xfId="26962"/>
    <cellStyle name="20% - Accent5 2 12" xfId="626"/>
    <cellStyle name="20% - Accent5 2 13" xfId="627"/>
    <cellStyle name="20% - Accent5 2 14" xfId="628"/>
    <cellStyle name="20% - Accent5 2 15" xfId="629"/>
    <cellStyle name="20% - Accent5 2 15 2" xfId="11261"/>
    <cellStyle name="20% - Accent5 2 15 2 2" xfId="17647"/>
    <cellStyle name="20% - Accent5 2 15 2 2 2" xfId="26124"/>
    <cellStyle name="20% - Accent5 2 15 2 2 2 2" xfId="45904"/>
    <cellStyle name="20% - Accent5 2 15 2 2 2 3" xfId="34048"/>
    <cellStyle name="20% - Accent5 2 15 2 2 3" xfId="21592"/>
    <cellStyle name="20% - Accent5 2 15 2 2 3 2" xfId="41928"/>
    <cellStyle name="20% - Accent5 2 15 2 2 4" xfId="37987"/>
    <cellStyle name="20% - Accent5 2 15 2 2 5" xfId="30072"/>
    <cellStyle name="20% - Accent5 2 15 2 3" xfId="24558"/>
    <cellStyle name="20% - Accent5 2 15 2 3 2" xfId="44338"/>
    <cellStyle name="20% - Accent5 2 15 2 3 3" xfId="32482"/>
    <cellStyle name="20% - Accent5 2 15 2 4" xfId="20026"/>
    <cellStyle name="20% - Accent5 2 15 2 4 2" xfId="40362"/>
    <cellStyle name="20% - Accent5 2 15 2 5" xfId="36421"/>
    <cellStyle name="20% - Accent5 2 15 2 6" xfId="28506"/>
    <cellStyle name="20% - Accent5 2 15 3" xfId="14702"/>
    <cellStyle name="20% - Accent5 2 15 3 2" xfId="25335"/>
    <cellStyle name="20% - Accent5 2 15 3 2 2" xfId="45115"/>
    <cellStyle name="20% - Accent5 2 15 3 2 3" xfId="33259"/>
    <cellStyle name="20% - Accent5 2 15 3 3" xfId="20803"/>
    <cellStyle name="20% - Accent5 2 15 3 3 2" xfId="41139"/>
    <cellStyle name="20% - Accent5 2 15 3 4" xfId="37198"/>
    <cellStyle name="20% - Accent5 2 15 3 5" xfId="29283"/>
    <cellStyle name="20% - Accent5 2 15 4" xfId="7893"/>
    <cellStyle name="20% - Accent5 2 15 4 2" xfId="23788"/>
    <cellStyle name="20% - Accent5 2 15 4 2 2" xfId="43568"/>
    <cellStyle name="20% - Accent5 2 15 4 2 3" xfId="31712"/>
    <cellStyle name="20% - Accent5 2 15 4 3" xfId="19256"/>
    <cellStyle name="20% - Accent5 2 15 4 3 2" xfId="39592"/>
    <cellStyle name="20% - Accent5 2 15 4 4" xfId="35651"/>
    <cellStyle name="20% - Accent5 2 15 4 5" xfId="27736"/>
    <cellStyle name="20% - Accent5 2 15 5" xfId="23013"/>
    <cellStyle name="20% - Accent5 2 15 5 2" xfId="42793"/>
    <cellStyle name="20% - Accent5 2 15 5 3" xfId="30937"/>
    <cellStyle name="20% - Accent5 2 15 6" xfId="18483"/>
    <cellStyle name="20% - Accent5 2 15 6 2" xfId="38819"/>
    <cellStyle name="20% - Accent5 2 15 7" xfId="34876"/>
    <cellStyle name="20% - Accent5 2 15 8" xfId="26963"/>
    <cellStyle name="20% - Accent5 2 16" xfId="630"/>
    <cellStyle name="20% - Accent5 2 2" xfId="631"/>
    <cellStyle name="20% - Accent5 2 2 10" xfId="11262"/>
    <cellStyle name="20% - Accent5 2 2 10 2" xfId="17648"/>
    <cellStyle name="20% - Accent5 2 2 10 2 2" xfId="26125"/>
    <cellStyle name="20% - Accent5 2 2 10 2 2 2" xfId="45905"/>
    <cellStyle name="20% - Accent5 2 2 10 2 2 3" xfId="34049"/>
    <cellStyle name="20% - Accent5 2 2 10 2 3" xfId="21593"/>
    <cellStyle name="20% - Accent5 2 2 10 2 3 2" xfId="41929"/>
    <cellStyle name="20% - Accent5 2 2 10 2 4" xfId="37988"/>
    <cellStyle name="20% - Accent5 2 2 10 2 5" xfId="30073"/>
    <cellStyle name="20% - Accent5 2 2 10 3" xfId="24559"/>
    <cellStyle name="20% - Accent5 2 2 10 3 2" xfId="44339"/>
    <cellStyle name="20% - Accent5 2 2 10 3 3" xfId="32483"/>
    <cellStyle name="20% - Accent5 2 2 10 4" xfId="20027"/>
    <cellStyle name="20% - Accent5 2 2 10 4 2" xfId="40363"/>
    <cellStyle name="20% - Accent5 2 2 10 5" xfId="36422"/>
    <cellStyle name="20% - Accent5 2 2 10 6" xfId="28507"/>
    <cellStyle name="20% - Accent5 2 2 11" xfId="14703"/>
    <cellStyle name="20% - Accent5 2 2 11 2" xfId="25336"/>
    <cellStyle name="20% - Accent5 2 2 11 2 2" xfId="45116"/>
    <cellStyle name="20% - Accent5 2 2 11 2 3" xfId="33260"/>
    <cellStyle name="20% - Accent5 2 2 11 3" xfId="20804"/>
    <cellStyle name="20% - Accent5 2 2 11 3 2" xfId="41140"/>
    <cellStyle name="20% - Accent5 2 2 11 4" xfId="37199"/>
    <cellStyle name="20% - Accent5 2 2 11 5" xfId="29284"/>
    <cellStyle name="20% - Accent5 2 2 12" xfId="7894"/>
    <cellStyle name="20% - Accent5 2 2 12 2" xfId="23789"/>
    <cellStyle name="20% - Accent5 2 2 12 2 2" xfId="43569"/>
    <cellStyle name="20% - Accent5 2 2 12 2 3" xfId="31713"/>
    <cellStyle name="20% - Accent5 2 2 12 3" xfId="19257"/>
    <cellStyle name="20% - Accent5 2 2 12 3 2" xfId="39593"/>
    <cellStyle name="20% - Accent5 2 2 12 4" xfId="35652"/>
    <cellStyle name="20% - Accent5 2 2 12 5" xfId="27737"/>
    <cellStyle name="20% - Accent5 2 2 13" xfId="18185"/>
    <cellStyle name="20% - Accent5 2 2 13 2" xfId="26661"/>
    <cellStyle name="20% - Accent5 2 2 13 2 2" xfId="46441"/>
    <cellStyle name="20% - Accent5 2 2 13 2 3" xfId="34585"/>
    <cellStyle name="20% - Accent5 2 2 13 3" xfId="22129"/>
    <cellStyle name="20% - Accent5 2 2 13 3 2" xfId="42465"/>
    <cellStyle name="20% - Accent5 2 2 13 4" xfId="38524"/>
    <cellStyle name="20% - Accent5 2 2 13 5" xfId="30609"/>
    <cellStyle name="20% - Accent5 2 2 14" xfId="23014"/>
    <cellStyle name="20% - Accent5 2 2 14 2" xfId="42794"/>
    <cellStyle name="20% - Accent5 2 2 14 3" xfId="30938"/>
    <cellStyle name="20% - Accent5 2 2 15" xfId="18484"/>
    <cellStyle name="20% - Accent5 2 2 15 2" xfId="38820"/>
    <cellStyle name="20% - Accent5 2 2 16" xfId="34877"/>
    <cellStyle name="20% - Accent5 2 2 17" xfId="26964"/>
    <cellStyle name="20% - Accent5 2 2 2" xfId="632"/>
    <cellStyle name="20% - Accent5 2 2 2 2" xfId="11263"/>
    <cellStyle name="20% - Accent5 2 2 2 2 2" xfId="17649"/>
    <cellStyle name="20% - Accent5 2 2 2 2 2 2" xfId="26126"/>
    <cellStyle name="20% - Accent5 2 2 2 2 2 2 2" xfId="45906"/>
    <cellStyle name="20% - Accent5 2 2 2 2 2 2 3" xfId="34050"/>
    <cellStyle name="20% - Accent5 2 2 2 2 2 3" xfId="21594"/>
    <cellStyle name="20% - Accent5 2 2 2 2 2 3 2" xfId="41930"/>
    <cellStyle name="20% - Accent5 2 2 2 2 2 4" xfId="37989"/>
    <cellStyle name="20% - Accent5 2 2 2 2 2 5" xfId="30074"/>
    <cellStyle name="20% - Accent5 2 2 2 2 3" xfId="24560"/>
    <cellStyle name="20% - Accent5 2 2 2 2 3 2" xfId="44340"/>
    <cellStyle name="20% - Accent5 2 2 2 2 3 3" xfId="32484"/>
    <cellStyle name="20% - Accent5 2 2 2 2 4" xfId="20028"/>
    <cellStyle name="20% - Accent5 2 2 2 2 4 2" xfId="40364"/>
    <cellStyle name="20% - Accent5 2 2 2 2 5" xfId="36423"/>
    <cellStyle name="20% - Accent5 2 2 2 2 6" xfId="28508"/>
    <cellStyle name="20% - Accent5 2 2 2 3" xfId="14704"/>
    <cellStyle name="20% - Accent5 2 2 2 3 2" xfId="25337"/>
    <cellStyle name="20% - Accent5 2 2 2 3 2 2" xfId="45117"/>
    <cellStyle name="20% - Accent5 2 2 2 3 2 3" xfId="33261"/>
    <cellStyle name="20% - Accent5 2 2 2 3 3" xfId="20805"/>
    <cellStyle name="20% - Accent5 2 2 2 3 3 2" xfId="41141"/>
    <cellStyle name="20% - Accent5 2 2 2 3 4" xfId="37200"/>
    <cellStyle name="20% - Accent5 2 2 2 3 5" xfId="29285"/>
    <cellStyle name="20% - Accent5 2 2 2 4" xfId="7895"/>
    <cellStyle name="20% - Accent5 2 2 2 4 2" xfId="23790"/>
    <cellStyle name="20% - Accent5 2 2 2 4 2 2" xfId="43570"/>
    <cellStyle name="20% - Accent5 2 2 2 4 2 3" xfId="31714"/>
    <cellStyle name="20% - Accent5 2 2 2 4 3" xfId="19258"/>
    <cellStyle name="20% - Accent5 2 2 2 4 3 2" xfId="39594"/>
    <cellStyle name="20% - Accent5 2 2 2 4 4" xfId="35653"/>
    <cellStyle name="20% - Accent5 2 2 2 4 5" xfId="27738"/>
    <cellStyle name="20% - Accent5 2 2 2 5" xfId="23015"/>
    <cellStyle name="20% - Accent5 2 2 2 5 2" xfId="42795"/>
    <cellStyle name="20% - Accent5 2 2 2 5 3" xfId="30939"/>
    <cellStyle name="20% - Accent5 2 2 2 6" xfId="18485"/>
    <cellStyle name="20% - Accent5 2 2 2 6 2" xfId="38821"/>
    <cellStyle name="20% - Accent5 2 2 2 7" xfId="34878"/>
    <cellStyle name="20% - Accent5 2 2 2 8" xfId="26965"/>
    <cellStyle name="20% - Accent5 2 2 3" xfId="633"/>
    <cellStyle name="20% - Accent5 2 2 3 2" xfId="11264"/>
    <cellStyle name="20% - Accent5 2 2 3 2 2" xfId="17650"/>
    <cellStyle name="20% - Accent5 2 2 3 2 2 2" xfId="26127"/>
    <cellStyle name="20% - Accent5 2 2 3 2 2 2 2" xfId="45907"/>
    <cellStyle name="20% - Accent5 2 2 3 2 2 2 3" xfId="34051"/>
    <cellStyle name="20% - Accent5 2 2 3 2 2 3" xfId="21595"/>
    <cellStyle name="20% - Accent5 2 2 3 2 2 3 2" xfId="41931"/>
    <cellStyle name="20% - Accent5 2 2 3 2 2 4" xfId="37990"/>
    <cellStyle name="20% - Accent5 2 2 3 2 2 5" xfId="30075"/>
    <cellStyle name="20% - Accent5 2 2 3 2 3" xfId="24561"/>
    <cellStyle name="20% - Accent5 2 2 3 2 3 2" xfId="44341"/>
    <cellStyle name="20% - Accent5 2 2 3 2 3 3" xfId="32485"/>
    <cellStyle name="20% - Accent5 2 2 3 2 4" xfId="20029"/>
    <cellStyle name="20% - Accent5 2 2 3 2 4 2" xfId="40365"/>
    <cellStyle name="20% - Accent5 2 2 3 2 5" xfId="36424"/>
    <cellStyle name="20% - Accent5 2 2 3 2 6" xfId="28509"/>
    <cellStyle name="20% - Accent5 2 2 3 3" xfId="14705"/>
    <cellStyle name="20% - Accent5 2 2 3 3 2" xfId="25338"/>
    <cellStyle name="20% - Accent5 2 2 3 3 2 2" xfId="45118"/>
    <cellStyle name="20% - Accent5 2 2 3 3 2 3" xfId="33262"/>
    <cellStyle name="20% - Accent5 2 2 3 3 3" xfId="20806"/>
    <cellStyle name="20% - Accent5 2 2 3 3 3 2" xfId="41142"/>
    <cellStyle name="20% - Accent5 2 2 3 3 4" xfId="37201"/>
    <cellStyle name="20% - Accent5 2 2 3 3 5" xfId="29286"/>
    <cellStyle name="20% - Accent5 2 2 3 4" xfId="7896"/>
    <cellStyle name="20% - Accent5 2 2 3 4 2" xfId="23791"/>
    <cellStyle name="20% - Accent5 2 2 3 4 2 2" xfId="43571"/>
    <cellStyle name="20% - Accent5 2 2 3 4 2 3" xfId="31715"/>
    <cellStyle name="20% - Accent5 2 2 3 4 3" xfId="19259"/>
    <cellStyle name="20% - Accent5 2 2 3 4 3 2" xfId="39595"/>
    <cellStyle name="20% - Accent5 2 2 3 4 4" xfId="35654"/>
    <cellStyle name="20% - Accent5 2 2 3 4 5" xfId="27739"/>
    <cellStyle name="20% - Accent5 2 2 3 5" xfId="23016"/>
    <cellStyle name="20% - Accent5 2 2 3 5 2" xfId="42796"/>
    <cellStyle name="20% - Accent5 2 2 3 5 3" xfId="30940"/>
    <cellStyle name="20% - Accent5 2 2 3 6" xfId="18486"/>
    <cellStyle name="20% - Accent5 2 2 3 6 2" xfId="38822"/>
    <cellStyle name="20% - Accent5 2 2 3 7" xfId="34879"/>
    <cellStyle name="20% - Accent5 2 2 3 8" xfId="26966"/>
    <cellStyle name="20% - Accent5 2 2 4" xfId="634"/>
    <cellStyle name="20% - Accent5 2 2 4 2" xfId="11265"/>
    <cellStyle name="20% - Accent5 2 2 4 2 2" xfId="17651"/>
    <cellStyle name="20% - Accent5 2 2 4 2 2 2" xfId="26128"/>
    <cellStyle name="20% - Accent5 2 2 4 2 2 2 2" xfId="45908"/>
    <cellStyle name="20% - Accent5 2 2 4 2 2 2 3" xfId="34052"/>
    <cellStyle name="20% - Accent5 2 2 4 2 2 3" xfId="21596"/>
    <cellStyle name="20% - Accent5 2 2 4 2 2 3 2" xfId="41932"/>
    <cellStyle name="20% - Accent5 2 2 4 2 2 4" xfId="37991"/>
    <cellStyle name="20% - Accent5 2 2 4 2 2 5" xfId="30076"/>
    <cellStyle name="20% - Accent5 2 2 4 2 3" xfId="24562"/>
    <cellStyle name="20% - Accent5 2 2 4 2 3 2" xfId="44342"/>
    <cellStyle name="20% - Accent5 2 2 4 2 3 3" xfId="32486"/>
    <cellStyle name="20% - Accent5 2 2 4 2 4" xfId="20030"/>
    <cellStyle name="20% - Accent5 2 2 4 2 4 2" xfId="40366"/>
    <cellStyle name="20% - Accent5 2 2 4 2 5" xfId="36425"/>
    <cellStyle name="20% - Accent5 2 2 4 2 6" xfId="28510"/>
    <cellStyle name="20% - Accent5 2 2 4 3" xfId="14706"/>
    <cellStyle name="20% - Accent5 2 2 4 3 2" xfId="25339"/>
    <cellStyle name="20% - Accent5 2 2 4 3 2 2" xfId="45119"/>
    <cellStyle name="20% - Accent5 2 2 4 3 2 3" xfId="33263"/>
    <cellStyle name="20% - Accent5 2 2 4 3 3" xfId="20807"/>
    <cellStyle name="20% - Accent5 2 2 4 3 3 2" xfId="41143"/>
    <cellStyle name="20% - Accent5 2 2 4 3 4" xfId="37202"/>
    <cellStyle name="20% - Accent5 2 2 4 3 5" xfId="29287"/>
    <cellStyle name="20% - Accent5 2 2 4 4" xfId="7897"/>
    <cellStyle name="20% - Accent5 2 2 4 4 2" xfId="23792"/>
    <cellStyle name="20% - Accent5 2 2 4 4 2 2" xfId="43572"/>
    <cellStyle name="20% - Accent5 2 2 4 4 2 3" xfId="31716"/>
    <cellStyle name="20% - Accent5 2 2 4 4 3" xfId="19260"/>
    <cellStyle name="20% - Accent5 2 2 4 4 3 2" xfId="39596"/>
    <cellStyle name="20% - Accent5 2 2 4 4 4" xfId="35655"/>
    <cellStyle name="20% - Accent5 2 2 4 4 5" xfId="27740"/>
    <cellStyle name="20% - Accent5 2 2 4 5" xfId="23017"/>
    <cellStyle name="20% - Accent5 2 2 4 5 2" xfId="42797"/>
    <cellStyle name="20% - Accent5 2 2 4 5 3" xfId="30941"/>
    <cellStyle name="20% - Accent5 2 2 4 6" xfId="18487"/>
    <cellStyle name="20% - Accent5 2 2 4 6 2" xfId="38823"/>
    <cellStyle name="20% - Accent5 2 2 4 7" xfId="34880"/>
    <cellStyle name="20% - Accent5 2 2 4 8" xfId="26967"/>
    <cellStyle name="20% - Accent5 2 2 5" xfId="635"/>
    <cellStyle name="20% - Accent5 2 2 5 2" xfId="11266"/>
    <cellStyle name="20% - Accent5 2 2 5 2 2" xfId="17652"/>
    <cellStyle name="20% - Accent5 2 2 5 2 2 2" xfId="26129"/>
    <cellStyle name="20% - Accent5 2 2 5 2 2 2 2" xfId="45909"/>
    <cellStyle name="20% - Accent5 2 2 5 2 2 2 3" xfId="34053"/>
    <cellStyle name="20% - Accent5 2 2 5 2 2 3" xfId="21597"/>
    <cellStyle name="20% - Accent5 2 2 5 2 2 3 2" xfId="41933"/>
    <cellStyle name="20% - Accent5 2 2 5 2 2 4" xfId="37992"/>
    <cellStyle name="20% - Accent5 2 2 5 2 2 5" xfId="30077"/>
    <cellStyle name="20% - Accent5 2 2 5 2 3" xfId="24563"/>
    <cellStyle name="20% - Accent5 2 2 5 2 3 2" xfId="44343"/>
    <cellStyle name="20% - Accent5 2 2 5 2 3 3" xfId="32487"/>
    <cellStyle name="20% - Accent5 2 2 5 2 4" xfId="20031"/>
    <cellStyle name="20% - Accent5 2 2 5 2 4 2" xfId="40367"/>
    <cellStyle name="20% - Accent5 2 2 5 2 5" xfId="36426"/>
    <cellStyle name="20% - Accent5 2 2 5 2 6" xfId="28511"/>
    <cellStyle name="20% - Accent5 2 2 5 3" xfId="14707"/>
    <cellStyle name="20% - Accent5 2 2 5 3 2" xfId="25340"/>
    <cellStyle name="20% - Accent5 2 2 5 3 2 2" xfId="45120"/>
    <cellStyle name="20% - Accent5 2 2 5 3 2 3" xfId="33264"/>
    <cellStyle name="20% - Accent5 2 2 5 3 3" xfId="20808"/>
    <cellStyle name="20% - Accent5 2 2 5 3 3 2" xfId="41144"/>
    <cellStyle name="20% - Accent5 2 2 5 3 4" xfId="37203"/>
    <cellStyle name="20% - Accent5 2 2 5 3 5" xfId="29288"/>
    <cellStyle name="20% - Accent5 2 2 5 4" xfId="7898"/>
    <cellStyle name="20% - Accent5 2 2 5 4 2" xfId="23793"/>
    <cellStyle name="20% - Accent5 2 2 5 4 2 2" xfId="43573"/>
    <cellStyle name="20% - Accent5 2 2 5 4 2 3" xfId="31717"/>
    <cellStyle name="20% - Accent5 2 2 5 4 3" xfId="19261"/>
    <cellStyle name="20% - Accent5 2 2 5 4 3 2" xfId="39597"/>
    <cellStyle name="20% - Accent5 2 2 5 4 4" xfId="35656"/>
    <cellStyle name="20% - Accent5 2 2 5 4 5" xfId="27741"/>
    <cellStyle name="20% - Accent5 2 2 5 5" xfId="23018"/>
    <cellStyle name="20% - Accent5 2 2 5 5 2" xfId="42798"/>
    <cellStyle name="20% - Accent5 2 2 5 5 3" xfId="30942"/>
    <cellStyle name="20% - Accent5 2 2 5 6" xfId="18488"/>
    <cellStyle name="20% - Accent5 2 2 5 6 2" xfId="38824"/>
    <cellStyle name="20% - Accent5 2 2 5 7" xfId="34881"/>
    <cellStyle name="20% - Accent5 2 2 5 8" xfId="26968"/>
    <cellStyle name="20% - Accent5 2 2 6" xfId="636"/>
    <cellStyle name="20% - Accent5 2 2 6 2" xfId="11267"/>
    <cellStyle name="20% - Accent5 2 2 6 2 2" xfId="17653"/>
    <cellStyle name="20% - Accent5 2 2 6 2 2 2" xfId="26130"/>
    <cellStyle name="20% - Accent5 2 2 6 2 2 2 2" xfId="45910"/>
    <cellStyle name="20% - Accent5 2 2 6 2 2 2 3" xfId="34054"/>
    <cellStyle name="20% - Accent5 2 2 6 2 2 3" xfId="21598"/>
    <cellStyle name="20% - Accent5 2 2 6 2 2 3 2" xfId="41934"/>
    <cellStyle name="20% - Accent5 2 2 6 2 2 4" xfId="37993"/>
    <cellStyle name="20% - Accent5 2 2 6 2 2 5" xfId="30078"/>
    <cellStyle name="20% - Accent5 2 2 6 2 3" xfId="24564"/>
    <cellStyle name="20% - Accent5 2 2 6 2 3 2" xfId="44344"/>
    <cellStyle name="20% - Accent5 2 2 6 2 3 3" xfId="32488"/>
    <cellStyle name="20% - Accent5 2 2 6 2 4" xfId="20032"/>
    <cellStyle name="20% - Accent5 2 2 6 2 4 2" xfId="40368"/>
    <cellStyle name="20% - Accent5 2 2 6 2 5" xfId="36427"/>
    <cellStyle name="20% - Accent5 2 2 6 2 6" xfId="28512"/>
    <cellStyle name="20% - Accent5 2 2 6 3" xfId="14708"/>
    <cellStyle name="20% - Accent5 2 2 6 3 2" xfId="25341"/>
    <cellStyle name="20% - Accent5 2 2 6 3 2 2" xfId="45121"/>
    <cellStyle name="20% - Accent5 2 2 6 3 2 3" xfId="33265"/>
    <cellStyle name="20% - Accent5 2 2 6 3 3" xfId="20809"/>
    <cellStyle name="20% - Accent5 2 2 6 3 3 2" xfId="41145"/>
    <cellStyle name="20% - Accent5 2 2 6 3 4" xfId="37204"/>
    <cellStyle name="20% - Accent5 2 2 6 3 5" xfId="29289"/>
    <cellStyle name="20% - Accent5 2 2 6 4" xfId="7899"/>
    <cellStyle name="20% - Accent5 2 2 6 4 2" xfId="23794"/>
    <cellStyle name="20% - Accent5 2 2 6 4 2 2" xfId="43574"/>
    <cellStyle name="20% - Accent5 2 2 6 4 2 3" xfId="31718"/>
    <cellStyle name="20% - Accent5 2 2 6 4 3" xfId="19262"/>
    <cellStyle name="20% - Accent5 2 2 6 4 3 2" xfId="39598"/>
    <cellStyle name="20% - Accent5 2 2 6 4 4" xfId="35657"/>
    <cellStyle name="20% - Accent5 2 2 6 4 5" xfId="27742"/>
    <cellStyle name="20% - Accent5 2 2 6 5" xfId="23019"/>
    <cellStyle name="20% - Accent5 2 2 6 5 2" xfId="42799"/>
    <cellStyle name="20% - Accent5 2 2 6 5 3" xfId="30943"/>
    <cellStyle name="20% - Accent5 2 2 6 6" xfId="18489"/>
    <cellStyle name="20% - Accent5 2 2 6 6 2" xfId="38825"/>
    <cellStyle name="20% - Accent5 2 2 6 7" xfId="34882"/>
    <cellStyle name="20% - Accent5 2 2 6 8" xfId="26969"/>
    <cellStyle name="20% - Accent5 2 2 7" xfId="637"/>
    <cellStyle name="20% - Accent5 2 2 7 2" xfId="11268"/>
    <cellStyle name="20% - Accent5 2 2 7 2 2" xfId="17654"/>
    <cellStyle name="20% - Accent5 2 2 7 2 2 2" xfId="26131"/>
    <cellStyle name="20% - Accent5 2 2 7 2 2 2 2" xfId="45911"/>
    <cellStyle name="20% - Accent5 2 2 7 2 2 2 3" xfId="34055"/>
    <cellStyle name="20% - Accent5 2 2 7 2 2 3" xfId="21599"/>
    <cellStyle name="20% - Accent5 2 2 7 2 2 3 2" xfId="41935"/>
    <cellStyle name="20% - Accent5 2 2 7 2 2 4" xfId="37994"/>
    <cellStyle name="20% - Accent5 2 2 7 2 2 5" xfId="30079"/>
    <cellStyle name="20% - Accent5 2 2 7 2 3" xfId="24565"/>
    <cellStyle name="20% - Accent5 2 2 7 2 3 2" xfId="44345"/>
    <cellStyle name="20% - Accent5 2 2 7 2 3 3" xfId="32489"/>
    <cellStyle name="20% - Accent5 2 2 7 2 4" xfId="20033"/>
    <cellStyle name="20% - Accent5 2 2 7 2 4 2" xfId="40369"/>
    <cellStyle name="20% - Accent5 2 2 7 2 5" xfId="36428"/>
    <cellStyle name="20% - Accent5 2 2 7 2 6" xfId="28513"/>
    <cellStyle name="20% - Accent5 2 2 7 3" xfId="14709"/>
    <cellStyle name="20% - Accent5 2 2 7 3 2" xfId="25342"/>
    <cellStyle name="20% - Accent5 2 2 7 3 2 2" xfId="45122"/>
    <cellStyle name="20% - Accent5 2 2 7 3 2 3" xfId="33266"/>
    <cellStyle name="20% - Accent5 2 2 7 3 3" xfId="20810"/>
    <cellStyle name="20% - Accent5 2 2 7 3 3 2" xfId="41146"/>
    <cellStyle name="20% - Accent5 2 2 7 3 4" xfId="37205"/>
    <cellStyle name="20% - Accent5 2 2 7 3 5" xfId="29290"/>
    <cellStyle name="20% - Accent5 2 2 7 4" xfId="7900"/>
    <cellStyle name="20% - Accent5 2 2 7 4 2" xfId="23795"/>
    <cellStyle name="20% - Accent5 2 2 7 4 2 2" xfId="43575"/>
    <cellStyle name="20% - Accent5 2 2 7 4 2 3" xfId="31719"/>
    <cellStyle name="20% - Accent5 2 2 7 4 3" xfId="19263"/>
    <cellStyle name="20% - Accent5 2 2 7 4 3 2" xfId="39599"/>
    <cellStyle name="20% - Accent5 2 2 7 4 4" xfId="35658"/>
    <cellStyle name="20% - Accent5 2 2 7 4 5" xfId="27743"/>
    <cellStyle name="20% - Accent5 2 2 7 5" xfId="23020"/>
    <cellStyle name="20% - Accent5 2 2 7 5 2" xfId="42800"/>
    <cellStyle name="20% - Accent5 2 2 7 5 3" xfId="30944"/>
    <cellStyle name="20% - Accent5 2 2 7 6" xfId="18490"/>
    <cellStyle name="20% - Accent5 2 2 7 6 2" xfId="38826"/>
    <cellStyle name="20% - Accent5 2 2 7 7" xfId="34883"/>
    <cellStyle name="20% - Accent5 2 2 7 8" xfId="26970"/>
    <cellStyle name="20% - Accent5 2 2 8" xfId="638"/>
    <cellStyle name="20% - Accent5 2 2 8 2" xfId="11269"/>
    <cellStyle name="20% - Accent5 2 2 8 2 2" xfId="17655"/>
    <cellStyle name="20% - Accent5 2 2 8 2 2 2" xfId="26132"/>
    <cellStyle name="20% - Accent5 2 2 8 2 2 2 2" xfId="45912"/>
    <cellStyle name="20% - Accent5 2 2 8 2 2 2 3" xfId="34056"/>
    <cellStyle name="20% - Accent5 2 2 8 2 2 3" xfId="21600"/>
    <cellStyle name="20% - Accent5 2 2 8 2 2 3 2" xfId="41936"/>
    <cellStyle name="20% - Accent5 2 2 8 2 2 4" xfId="37995"/>
    <cellStyle name="20% - Accent5 2 2 8 2 2 5" xfId="30080"/>
    <cellStyle name="20% - Accent5 2 2 8 2 3" xfId="24566"/>
    <cellStyle name="20% - Accent5 2 2 8 2 3 2" xfId="44346"/>
    <cellStyle name="20% - Accent5 2 2 8 2 3 3" xfId="32490"/>
    <cellStyle name="20% - Accent5 2 2 8 2 4" xfId="20034"/>
    <cellStyle name="20% - Accent5 2 2 8 2 4 2" xfId="40370"/>
    <cellStyle name="20% - Accent5 2 2 8 2 5" xfId="36429"/>
    <cellStyle name="20% - Accent5 2 2 8 2 6" xfId="28514"/>
    <cellStyle name="20% - Accent5 2 2 8 3" xfId="14710"/>
    <cellStyle name="20% - Accent5 2 2 8 3 2" xfId="25343"/>
    <cellStyle name="20% - Accent5 2 2 8 3 2 2" xfId="45123"/>
    <cellStyle name="20% - Accent5 2 2 8 3 2 3" xfId="33267"/>
    <cellStyle name="20% - Accent5 2 2 8 3 3" xfId="20811"/>
    <cellStyle name="20% - Accent5 2 2 8 3 3 2" xfId="41147"/>
    <cellStyle name="20% - Accent5 2 2 8 3 4" xfId="37206"/>
    <cellStyle name="20% - Accent5 2 2 8 3 5" xfId="29291"/>
    <cellStyle name="20% - Accent5 2 2 8 4" xfId="7901"/>
    <cellStyle name="20% - Accent5 2 2 8 4 2" xfId="23796"/>
    <cellStyle name="20% - Accent5 2 2 8 4 2 2" xfId="43576"/>
    <cellStyle name="20% - Accent5 2 2 8 4 2 3" xfId="31720"/>
    <cellStyle name="20% - Accent5 2 2 8 4 3" xfId="19264"/>
    <cellStyle name="20% - Accent5 2 2 8 4 3 2" xfId="39600"/>
    <cellStyle name="20% - Accent5 2 2 8 4 4" xfId="35659"/>
    <cellStyle name="20% - Accent5 2 2 8 4 5" xfId="27744"/>
    <cellStyle name="20% - Accent5 2 2 8 5" xfId="23021"/>
    <cellStyle name="20% - Accent5 2 2 8 5 2" xfId="42801"/>
    <cellStyle name="20% - Accent5 2 2 8 5 3" xfId="30945"/>
    <cellStyle name="20% - Accent5 2 2 8 6" xfId="18491"/>
    <cellStyle name="20% - Accent5 2 2 8 6 2" xfId="38827"/>
    <cellStyle name="20% - Accent5 2 2 8 7" xfId="34884"/>
    <cellStyle name="20% - Accent5 2 2 8 8" xfId="26971"/>
    <cellStyle name="20% - Accent5 2 2 9" xfId="639"/>
    <cellStyle name="20% - Accent5 2 2 9 2" xfId="11270"/>
    <cellStyle name="20% - Accent5 2 2 9 2 2" xfId="17656"/>
    <cellStyle name="20% - Accent5 2 2 9 2 2 2" xfId="26133"/>
    <cellStyle name="20% - Accent5 2 2 9 2 2 2 2" xfId="45913"/>
    <cellStyle name="20% - Accent5 2 2 9 2 2 2 3" xfId="34057"/>
    <cellStyle name="20% - Accent5 2 2 9 2 2 3" xfId="21601"/>
    <cellStyle name="20% - Accent5 2 2 9 2 2 3 2" xfId="41937"/>
    <cellStyle name="20% - Accent5 2 2 9 2 2 4" xfId="37996"/>
    <cellStyle name="20% - Accent5 2 2 9 2 2 5" xfId="30081"/>
    <cellStyle name="20% - Accent5 2 2 9 2 3" xfId="24567"/>
    <cellStyle name="20% - Accent5 2 2 9 2 3 2" xfId="44347"/>
    <cellStyle name="20% - Accent5 2 2 9 2 3 3" xfId="32491"/>
    <cellStyle name="20% - Accent5 2 2 9 2 4" xfId="20035"/>
    <cellStyle name="20% - Accent5 2 2 9 2 4 2" xfId="40371"/>
    <cellStyle name="20% - Accent5 2 2 9 2 5" xfId="36430"/>
    <cellStyle name="20% - Accent5 2 2 9 2 6" xfId="28515"/>
    <cellStyle name="20% - Accent5 2 2 9 3" xfId="14711"/>
    <cellStyle name="20% - Accent5 2 2 9 3 2" xfId="25344"/>
    <cellStyle name="20% - Accent5 2 2 9 3 2 2" xfId="45124"/>
    <cellStyle name="20% - Accent5 2 2 9 3 2 3" xfId="33268"/>
    <cellStyle name="20% - Accent5 2 2 9 3 3" xfId="20812"/>
    <cellStyle name="20% - Accent5 2 2 9 3 3 2" xfId="41148"/>
    <cellStyle name="20% - Accent5 2 2 9 3 4" xfId="37207"/>
    <cellStyle name="20% - Accent5 2 2 9 3 5" xfId="29292"/>
    <cellStyle name="20% - Accent5 2 2 9 4" xfId="7902"/>
    <cellStyle name="20% - Accent5 2 2 9 4 2" xfId="23797"/>
    <cellStyle name="20% - Accent5 2 2 9 4 2 2" xfId="43577"/>
    <cellStyle name="20% - Accent5 2 2 9 4 2 3" xfId="31721"/>
    <cellStyle name="20% - Accent5 2 2 9 4 3" xfId="19265"/>
    <cellStyle name="20% - Accent5 2 2 9 4 3 2" xfId="39601"/>
    <cellStyle name="20% - Accent5 2 2 9 4 4" xfId="35660"/>
    <cellStyle name="20% - Accent5 2 2 9 4 5" xfId="27745"/>
    <cellStyle name="20% - Accent5 2 2 9 5" xfId="23022"/>
    <cellStyle name="20% - Accent5 2 2 9 5 2" xfId="42802"/>
    <cellStyle name="20% - Accent5 2 2 9 5 3" xfId="30946"/>
    <cellStyle name="20% - Accent5 2 2 9 6" xfId="18492"/>
    <cellStyle name="20% - Accent5 2 2 9 6 2" xfId="38828"/>
    <cellStyle name="20% - Accent5 2 2 9 7" xfId="34885"/>
    <cellStyle name="20% - Accent5 2 2 9 8" xfId="26972"/>
    <cellStyle name="20% - Accent5 2 3" xfId="640"/>
    <cellStyle name="20% - Accent5 2 3 10" xfId="11271"/>
    <cellStyle name="20% - Accent5 2 3 10 2" xfId="17657"/>
    <cellStyle name="20% - Accent5 2 3 10 2 2" xfId="26134"/>
    <cellStyle name="20% - Accent5 2 3 10 2 2 2" xfId="45914"/>
    <cellStyle name="20% - Accent5 2 3 10 2 2 3" xfId="34058"/>
    <cellStyle name="20% - Accent5 2 3 10 2 3" xfId="21602"/>
    <cellStyle name="20% - Accent5 2 3 10 2 3 2" xfId="41938"/>
    <cellStyle name="20% - Accent5 2 3 10 2 4" xfId="37997"/>
    <cellStyle name="20% - Accent5 2 3 10 2 5" xfId="30082"/>
    <cellStyle name="20% - Accent5 2 3 10 3" xfId="24568"/>
    <cellStyle name="20% - Accent5 2 3 10 3 2" xfId="44348"/>
    <cellStyle name="20% - Accent5 2 3 10 3 3" xfId="32492"/>
    <cellStyle name="20% - Accent5 2 3 10 4" xfId="20036"/>
    <cellStyle name="20% - Accent5 2 3 10 4 2" xfId="40372"/>
    <cellStyle name="20% - Accent5 2 3 10 5" xfId="36431"/>
    <cellStyle name="20% - Accent5 2 3 10 6" xfId="28516"/>
    <cellStyle name="20% - Accent5 2 3 11" xfId="14712"/>
    <cellStyle name="20% - Accent5 2 3 11 2" xfId="25345"/>
    <cellStyle name="20% - Accent5 2 3 11 2 2" xfId="45125"/>
    <cellStyle name="20% - Accent5 2 3 11 2 3" xfId="33269"/>
    <cellStyle name="20% - Accent5 2 3 11 3" xfId="20813"/>
    <cellStyle name="20% - Accent5 2 3 11 3 2" xfId="41149"/>
    <cellStyle name="20% - Accent5 2 3 11 4" xfId="37208"/>
    <cellStyle name="20% - Accent5 2 3 11 5" xfId="29293"/>
    <cellStyle name="20% - Accent5 2 3 12" xfId="7903"/>
    <cellStyle name="20% - Accent5 2 3 12 2" xfId="23798"/>
    <cellStyle name="20% - Accent5 2 3 12 2 2" xfId="43578"/>
    <cellStyle name="20% - Accent5 2 3 12 2 3" xfId="31722"/>
    <cellStyle name="20% - Accent5 2 3 12 3" xfId="19266"/>
    <cellStyle name="20% - Accent5 2 3 12 3 2" xfId="39602"/>
    <cellStyle name="20% - Accent5 2 3 12 4" xfId="35661"/>
    <cellStyle name="20% - Accent5 2 3 12 5" xfId="27746"/>
    <cellStyle name="20% - Accent5 2 3 13" xfId="23023"/>
    <cellStyle name="20% - Accent5 2 3 13 2" xfId="42803"/>
    <cellStyle name="20% - Accent5 2 3 13 3" xfId="30947"/>
    <cellStyle name="20% - Accent5 2 3 14" xfId="18493"/>
    <cellStyle name="20% - Accent5 2 3 14 2" xfId="38829"/>
    <cellStyle name="20% - Accent5 2 3 15" xfId="34886"/>
    <cellStyle name="20% - Accent5 2 3 16" xfId="26973"/>
    <cellStyle name="20% - Accent5 2 3 2" xfId="641"/>
    <cellStyle name="20% - Accent5 2 3 2 2" xfId="11272"/>
    <cellStyle name="20% - Accent5 2 3 2 2 2" xfId="17658"/>
    <cellStyle name="20% - Accent5 2 3 2 2 2 2" xfId="26135"/>
    <cellStyle name="20% - Accent5 2 3 2 2 2 2 2" xfId="45915"/>
    <cellStyle name="20% - Accent5 2 3 2 2 2 2 3" xfId="34059"/>
    <cellStyle name="20% - Accent5 2 3 2 2 2 3" xfId="21603"/>
    <cellStyle name="20% - Accent5 2 3 2 2 2 3 2" xfId="41939"/>
    <cellStyle name="20% - Accent5 2 3 2 2 2 4" xfId="37998"/>
    <cellStyle name="20% - Accent5 2 3 2 2 2 5" xfId="30083"/>
    <cellStyle name="20% - Accent5 2 3 2 2 3" xfId="24569"/>
    <cellStyle name="20% - Accent5 2 3 2 2 3 2" xfId="44349"/>
    <cellStyle name="20% - Accent5 2 3 2 2 3 3" xfId="32493"/>
    <cellStyle name="20% - Accent5 2 3 2 2 4" xfId="20037"/>
    <cellStyle name="20% - Accent5 2 3 2 2 4 2" xfId="40373"/>
    <cellStyle name="20% - Accent5 2 3 2 2 5" xfId="36432"/>
    <cellStyle name="20% - Accent5 2 3 2 2 6" xfId="28517"/>
    <cellStyle name="20% - Accent5 2 3 2 3" xfId="14713"/>
    <cellStyle name="20% - Accent5 2 3 2 3 2" xfId="25346"/>
    <cellStyle name="20% - Accent5 2 3 2 3 2 2" xfId="45126"/>
    <cellStyle name="20% - Accent5 2 3 2 3 2 3" xfId="33270"/>
    <cellStyle name="20% - Accent5 2 3 2 3 3" xfId="20814"/>
    <cellStyle name="20% - Accent5 2 3 2 3 3 2" xfId="41150"/>
    <cellStyle name="20% - Accent5 2 3 2 3 4" xfId="37209"/>
    <cellStyle name="20% - Accent5 2 3 2 3 5" xfId="29294"/>
    <cellStyle name="20% - Accent5 2 3 2 4" xfId="7904"/>
    <cellStyle name="20% - Accent5 2 3 2 4 2" xfId="23799"/>
    <cellStyle name="20% - Accent5 2 3 2 4 2 2" xfId="43579"/>
    <cellStyle name="20% - Accent5 2 3 2 4 2 3" xfId="31723"/>
    <cellStyle name="20% - Accent5 2 3 2 4 3" xfId="19267"/>
    <cellStyle name="20% - Accent5 2 3 2 4 3 2" xfId="39603"/>
    <cellStyle name="20% - Accent5 2 3 2 4 4" xfId="35662"/>
    <cellStyle name="20% - Accent5 2 3 2 4 5" xfId="27747"/>
    <cellStyle name="20% - Accent5 2 3 2 5" xfId="23024"/>
    <cellStyle name="20% - Accent5 2 3 2 5 2" xfId="42804"/>
    <cellStyle name="20% - Accent5 2 3 2 5 3" xfId="30948"/>
    <cellStyle name="20% - Accent5 2 3 2 6" xfId="18494"/>
    <cellStyle name="20% - Accent5 2 3 2 6 2" xfId="38830"/>
    <cellStyle name="20% - Accent5 2 3 2 7" xfId="34887"/>
    <cellStyle name="20% - Accent5 2 3 2 8" xfId="26974"/>
    <cellStyle name="20% - Accent5 2 3 3" xfId="642"/>
    <cellStyle name="20% - Accent5 2 3 3 2" xfId="11273"/>
    <cellStyle name="20% - Accent5 2 3 3 2 2" xfId="17659"/>
    <cellStyle name="20% - Accent5 2 3 3 2 2 2" xfId="26136"/>
    <cellStyle name="20% - Accent5 2 3 3 2 2 2 2" xfId="45916"/>
    <cellStyle name="20% - Accent5 2 3 3 2 2 2 3" xfId="34060"/>
    <cellStyle name="20% - Accent5 2 3 3 2 2 3" xfId="21604"/>
    <cellStyle name="20% - Accent5 2 3 3 2 2 3 2" xfId="41940"/>
    <cellStyle name="20% - Accent5 2 3 3 2 2 4" xfId="37999"/>
    <cellStyle name="20% - Accent5 2 3 3 2 2 5" xfId="30084"/>
    <cellStyle name="20% - Accent5 2 3 3 2 3" xfId="24570"/>
    <cellStyle name="20% - Accent5 2 3 3 2 3 2" xfId="44350"/>
    <cellStyle name="20% - Accent5 2 3 3 2 3 3" xfId="32494"/>
    <cellStyle name="20% - Accent5 2 3 3 2 4" xfId="20038"/>
    <cellStyle name="20% - Accent5 2 3 3 2 4 2" xfId="40374"/>
    <cellStyle name="20% - Accent5 2 3 3 2 5" xfId="36433"/>
    <cellStyle name="20% - Accent5 2 3 3 2 6" xfId="28518"/>
    <cellStyle name="20% - Accent5 2 3 3 3" xfId="14714"/>
    <cellStyle name="20% - Accent5 2 3 3 3 2" xfId="25347"/>
    <cellStyle name="20% - Accent5 2 3 3 3 2 2" xfId="45127"/>
    <cellStyle name="20% - Accent5 2 3 3 3 2 3" xfId="33271"/>
    <cellStyle name="20% - Accent5 2 3 3 3 3" xfId="20815"/>
    <cellStyle name="20% - Accent5 2 3 3 3 3 2" xfId="41151"/>
    <cellStyle name="20% - Accent5 2 3 3 3 4" xfId="37210"/>
    <cellStyle name="20% - Accent5 2 3 3 3 5" xfId="29295"/>
    <cellStyle name="20% - Accent5 2 3 3 4" xfId="7905"/>
    <cellStyle name="20% - Accent5 2 3 3 4 2" xfId="23800"/>
    <cellStyle name="20% - Accent5 2 3 3 4 2 2" xfId="43580"/>
    <cellStyle name="20% - Accent5 2 3 3 4 2 3" xfId="31724"/>
    <cellStyle name="20% - Accent5 2 3 3 4 3" xfId="19268"/>
    <cellStyle name="20% - Accent5 2 3 3 4 3 2" xfId="39604"/>
    <cellStyle name="20% - Accent5 2 3 3 4 4" xfId="35663"/>
    <cellStyle name="20% - Accent5 2 3 3 4 5" xfId="27748"/>
    <cellStyle name="20% - Accent5 2 3 3 5" xfId="23025"/>
    <cellStyle name="20% - Accent5 2 3 3 5 2" xfId="42805"/>
    <cellStyle name="20% - Accent5 2 3 3 5 3" xfId="30949"/>
    <cellStyle name="20% - Accent5 2 3 3 6" xfId="18495"/>
    <cellStyle name="20% - Accent5 2 3 3 6 2" xfId="38831"/>
    <cellStyle name="20% - Accent5 2 3 3 7" xfId="34888"/>
    <cellStyle name="20% - Accent5 2 3 3 8" xfId="26975"/>
    <cellStyle name="20% - Accent5 2 3 4" xfId="643"/>
    <cellStyle name="20% - Accent5 2 3 4 2" xfId="11274"/>
    <cellStyle name="20% - Accent5 2 3 4 2 2" xfId="17660"/>
    <cellStyle name="20% - Accent5 2 3 4 2 2 2" xfId="26137"/>
    <cellStyle name="20% - Accent5 2 3 4 2 2 2 2" xfId="45917"/>
    <cellStyle name="20% - Accent5 2 3 4 2 2 2 3" xfId="34061"/>
    <cellStyle name="20% - Accent5 2 3 4 2 2 3" xfId="21605"/>
    <cellStyle name="20% - Accent5 2 3 4 2 2 3 2" xfId="41941"/>
    <cellStyle name="20% - Accent5 2 3 4 2 2 4" xfId="38000"/>
    <cellStyle name="20% - Accent5 2 3 4 2 2 5" xfId="30085"/>
    <cellStyle name="20% - Accent5 2 3 4 2 3" xfId="24571"/>
    <cellStyle name="20% - Accent5 2 3 4 2 3 2" xfId="44351"/>
    <cellStyle name="20% - Accent5 2 3 4 2 3 3" xfId="32495"/>
    <cellStyle name="20% - Accent5 2 3 4 2 4" xfId="20039"/>
    <cellStyle name="20% - Accent5 2 3 4 2 4 2" xfId="40375"/>
    <cellStyle name="20% - Accent5 2 3 4 2 5" xfId="36434"/>
    <cellStyle name="20% - Accent5 2 3 4 2 6" xfId="28519"/>
    <cellStyle name="20% - Accent5 2 3 4 3" xfId="14715"/>
    <cellStyle name="20% - Accent5 2 3 4 3 2" xfId="25348"/>
    <cellStyle name="20% - Accent5 2 3 4 3 2 2" xfId="45128"/>
    <cellStyle name="20% - Accent5 2 3 4 3 2 3" xfId="33272"/>
    <cellStyle name="20% - Accent5 2 3 4 3 3" xfId="20816"/>
    <cellStyle name="20% - Accent5 2 3 4 3 3 2" xfId="41152"/>
    <cellStyle name="20% - Accent5 2 3 4 3 4" xfId="37211"/>
    <cellStyle name="20% - Accent5 2 3 4 3 5" xfId="29296"/>
    <cellStyle name="20% - Accent5 2 3 4 4" xfId="7906"/>
    <cellStyle name="20% - Accent5 2 3 4 4 2" xfId="23801"/>
    <cellStyle name="20% - Accent5 2 3 4 4 2 2" xfId="43581"/>
    <cellStyle name="20% - Accent5 2 3 4 4 2 3" xfId="31725"/>
    <cellStyle name="20% - Accent5 2 3 4 4 3" xfId="19269"/>
    <cellStyle name="20% - Accent5 2 3 4 4 3 2" xfId="39605"/>
    <cellStyle name="20% - Accent5 2 3 4 4 4" xfId="35664"/>
    <cellStyle name="20% - Accent5 2 3 4 4 5" xfId="27749"/>
    <cellStyle name="20% - Accent5 2 3 4 5" xfId="23026"/>
    <cellStyle name="20% - Accent5 2 3 4 5 2" xfId="42806"/>
    <cellStyle name="20% - Accent5 2 3 4 5 3" xfId="30950"/>
    <cellStyle name="20% - Accent5 2 3 4 6" xfId="18496"/>
    <cellStyle name="20% - Accent5 2 3 4 6 2" xfId="38832"/>
    <cellStyle name="20% - Accent5 2 3 4 7" xfId="34889"/>
    <cellStyle name="20% - Accent5 2 3 4 8" xfId="26976"/>
    <cellStyle name="20% - Accent5 2 3 5" xfId="644"/>
    <cellStyle name="20% - Accent5 2 3 5 2" xfId="11275"/>
    <cellStyle name="20% - Accent5 2 3 5 2 2" xfId="17661"/>
    <cellStyle name="20% - Accent5 2 3 5 2 2 2" xfId="26138"/>
    <cellStyle name="20% - Accent5 2 3 5 2 2 2 2" xfId="45918"/>
    <cellStyle name="20% - Accent5 2 3 5 2 2 2 3" xfId="34062"/>
    <cellStyle name="20% - Accent5 2 3 5 2 2 3" xfId="21606"/>
    <cellStyle name="20% - Accent5 2 3 5 2 2 3 2" xfId="41942"/>
    <cellStyle name="20% - Accent5 2 3 5 2 2 4" xfId="38001"/>
    <cellStyle name="20% - Accent5 2 3 5 2 2 5" xfId="30086"/>
    <cellStyle name="20% - Accent5 2 3 5 2 3" xfId="24572"/>
    <cellStyle name="20% - Accent5 2 3 5 2 3 2" xfId="44352"/>
    <cellStyle name="20% - Accent5 2 3 5 2 3 3" xfId="32496"/>
    <cellStyle name="20% - Accent5 2 3 5 2 4" xfId="20040"/>
    <cellStyle name="20% - Accent5 2 3 5 2 4 2" xfId="40376"/>
    <cellStyle name="20% - Accent5 2 3 5 2 5" xfId="36435"/>
    <cellStyle name="20% - Accent5 2 3 5 2 6" xfId="28520"/>
    <cellStyle name="20% - Accent5 2 3 5 3" xfId="14716"/>
    <cellStyle name="20% - Accent5 2 3 5 3 2" xfId="25349"/>
    <cellStyle name="20% - Accent5 2 3 5 3 2 2" xfId="45129"/>
    <cellStyle name="20% - Accent5 2 3 5 3 2 3" xfId="33273"/>
    <cellStyle name="20% - Accent5 2 3 5 3 3" xfId="20817"/>
    <cellStyle name="20% - Accent5 2 3 5 3 3 2" xfId="41153"/>
    <cellStyle name="20% - Accent5 2 3 5 3 4" xfId="37212"/>
    <cellStyle name="20% - Accent5 2 3 5 3 5" xfId="29297"/>
    <cellStyle name="20% - Accent5 2 3 5 4" xfId="7907"/>
    <cellStyle name="20% - Accent5 2 3 5 4 2" xfId="23802"/>
    <cellStyle name="20% - Accent5 2 3 5 4 2 2" xfId="43582"/>
    <cellStyle name="20% - Accent5 2 3 5 4 2 3" xfId="31726"/>
    <cellStyle name="20% - Accent5 2 3 5 4 3" xfId="19270"/>
    <cellStyle name="20% - Accent5 2 3 5 4 3 2" xfId="39606"/>
    <cellStyle name="20% - Accent5 2 3 5 4 4" xfId="35665"/>
    <cellStyle name="20% - Accent5 2 3 5 4 5" xfId="27750"/>
    <cellStyle name="20% - Accent5 2 3 5 5" xfId="23027"/>
    <cellStyle name="20% - Accent5 2 3 5 5 2" xfId="42807"/>
    <cellStyle name="20% - Accent5 2 3 5 5 3" xfId="30951"/>
    <cellStyle name="20% - Accent5 2 3 5 6" xfId="18497"/>
    <cellStyle name="20% - Accent5 2 3 5 6 2" xfId="38833"/>
    <cellStyle name="20% - Accent5 2 3 5 7" xfId="34890"/>
    <cellStyle name="20% - Accent5 2 3 5 8" xfId="26977"/>
    <cellStyle name="20% - Accent5 2 3 6" xfId="645"/>
    <cellStyle name="20% - Accent5 2 3 6 2" xfId="11276"/>
    <cellStyle name="20% - Accent5 2 3 6 2 2" xfId="17662"/>
    <cellStyle name="20% - Accent5 2 3 6 2 2 2" xfId="26139"/>
    <cellStyle name="20% - Accent5 2 3 6 2 2 2 2" xfId="45919"/>
    <cellStyle name="20% - Accent5 2 3 6 2 2 2 3" xfId="34063"/>
    <cellStyle name="20% - Accent5 2 3 6 2 2 3" xfId="21607"/>
    <cellStyle name="20% - Accent5 2 3 6 2 2 3 2" xfId="41943"/>
    <cellStyle name="20% - Accent5 2 3 6 2 2 4" xfId="38002"/>
    <cellStyle name="20% - Accent5 2 3 6 2 2 5" xfId="30087"/>
    <cellStyle name="20% - Accent5 2 3 6 2 3" xfId="24573"/>
    <cellStyle name="20% - Accent5 2 3 6 2 3 2" xfId="44353"/>
    <cellStyle name="20% - Accent5 2 3 6 2 3 3" xfId="32497"/>
    <cellStyle name="20% - Accent5 2 3 6 2 4" xfId="20041"/>
    <cellStyle name="20% - Accent5 2 3 6 2 4 2" xfId="40377"/>
    <cellStyle name="20% - Accent5 2 3 6 2 5" xfId="36436"/>
    <cellStyle name="20% - Accent5 2 3 6 2 6" xfId="28521"/>
    <cellStyle name="20% - Accent5 2 3 6 3" xfId="14717"/>
    <cellStyle name="20% - Accent5 2 3 6 3 2" xfId="25350"/>
    <cellStyle name="20% - Accent5 2 3 6 3 2 2" xfId="45130"/>
    <cellStyle name="20% - Accent5 2 3 6 3 2 3" xfId="33274"/>
    <cellStyle name="20% - Accent5 2 3 6 3 3" xfId="20818"/>
    <cellStyle name="20% - Accent5 2 3 6 3 3 2" xfId="41154"/>
    <cellStyle name="20% - Accent5 2 3 6 3 4" xfId="37213"/>
    <cellStyle name="20% - Accent5 2 3 6 3 5" xfId="29298"/>
    <cellStyle name="20% - Accent5 2 3 6 4" xfId="7908"/>
    <cellStyle name="20% - Accent5 2 3 6 4 2" xfId="23803"/>
    <cellStyle name="20% - Accent5 2 3 6 4 2 2" xfId="43583"/>
    <cellStyle name="20% - Accent5 2 3 6 4 2 3" xfId="31727"/>
    <cellStyle name="20% - Accent5 2 3 6 4 3" xfId="19271"/>
    <cellStyle name="20% - Accent5 2 3 6 4 3 2" xfId="39607"/>
    <cellStyle name="20% - Accent5 2 3 6 4 4" xfId="35666"/>
    <cellStyle name="20% - Accent5 2 3 6 4 5" xfId="27751"/>
    <cellStyle name="20% - Accent5 2 3 6 5" xfId="23028"/>
    <cellStyle name="20% - Accent5 2 3 6 5 2" xfId="42808"/>
    <cellStyle name="20% - Accent5 2 3 6 5 3" xfId="30952"/>
    <cellStyle name="20% - Accent5 2 3 6 6" xfId="18498"/>
    <cellStyle name="20% - Accent5 2 3 6 6 2" xfId="38834"/>
    <cellStyle name="20% - Accent5 2 3 6 7" xfId="34891"/>
    <cellStyle name="20% - Accent5 2 3 6 8" xfId="26978"/>
    <cellStyle name="20% - Accent5 2 3 7" xfId="646"/>
    <cellStyle name="20% - Accent5 2 3 7 2" xfId="11277"/>
    <cellStyle name="20% - Accent5 2 3 7 2 2" xfId="17663"/>
    <cellStyle name="20% - Accent5 2 3 7 2 2 2" xfId="26140"/>
    <cellStyle name="20% - Accent5 2 3 7 2 2 2 2" xfId="45920"/>
    <cellStyle name="20% - Accent5 2 3 7 2 2 2 3" xfId="34064"/>
    <cellStyle name="20% - Accent5 2 3 7 2 2 3" xfId="21608"/>
    <cellStyle name="20% - Accent5 2 3 7 2 2 3 2" xfId="41944"/>
    <cellStyle name="20% - Accent5 2 3 7 2 2 4" xfId="38003"/>
    <cellStyle name="20% - Accent5 2 3 7 2 2 5" xfId="30088"/>
    <cellStyle name="20% - Accent5 2 3 7 2 3" xfId="24574"/>
    <cellStyle name="20% - Accent5 2 3 7 2 3 2" xfId="44354"/>
    <cellStyle name="20% - Accent5 2 3 7 2 3 3" xfId="32498"/>
    <cellStyle name="20% - Accent5 2 3 7 2 4" xfId="20042"/>
    <cellStyle name="20% - Accent5 2 3 7 2 4 2" xfId="40378"/>
    <cellStyle name="20% - Accent5 2 3 7 2 5" xfId="36437"/>
    <cellStyle name="20% - Accent5 2 3 7 2 6" xfId="28522"/>
    <cellStyle name="20% - Accent5 2 3 7 3" xfId="14718"/>
    <cellStyle name="20% - Accent5 2 3 7 3 2" xfId="25351"/>
    <cellStyle name="20% - Accent5 2 3 7 3 2 2" xfId="45131"/>
    <cellStyle name="20% - Accent5 2 3 7 3 2 3" xfId="33275"/>
    <cellStyle name="20% - Accent5 2 3 7 3 3" xfId="20819"/>
    <cellStyle name="20% - Accent5 2 3 7 3 3 2" xfId="41155"/>
    <cellStyle name="20% - Accent5 2 3 7 3 4" xfId="37214"/>
    <cellStyle name="20% - Accent5 2 3 7 3 5" xfId="29299"/>
    <cellStyle name="20% - Accent5 2 3 7 4" xfId="7909"/>
    <cellStyle name="20% - Accent5 2 3 7 4 2" xfId="23804"/>
    <cellStyle name="20% - Accent5 2 3 7 4 2 2" xfId="43584"/>
    <cellStyle name="20% - Accent5 2 3 7 4 2 3" xfId="31728"/>
    <cellStyle name="20% - Accent5 2 3 7 4 3" xfId="19272"/>
    <cellStyle name="20% - Accent5 2 3 7 4 3 2" xfId="39608"/>
    <cellStyle name="20% - Accent5 2 3 7 4 4" xfId="35667"/>
    <cellStyle name="20% - Accent5 2 3 7 4 5" xfId="27752"/>
    <cellStyle name="20% - Accent5 2 3 7 5" xfId="23029"/>
    <cellStyle name="20% - Accent5 2 3 7 5 2" xfId="42809"/>
    <cellStyle name="20% - Accent5 2 3 7 5 3" xfId="30953"/>
    <cellStyle name="20% - Accent5 2 3 7 6" xfId="18499"/>
    <cellStyle name="20% - Accent5 2 3 7 6 2" xfId="38835"/>
    <cellStyle name="20% - Accent5 2 3 7 7" xfId="34892"/>
    <cellStyle name="20% - Accent5 2 3 7 8" xfId="26979"/>
    <cellStyle name="20% - Accent5 2 3 8" xfId="647"/>
    <cellStyle name="20% - Accent5 2 3 8 2" xfId="11278"/>
    <cellStyle name="20% - Accent5 2 3 8 2 2" xfId="17664"/>
    <cellStyle name="20% - Accent5 2 3 8 2 2 2" xfId="26141"/>
    <cellStyle name="20% - Accent5 2 3 8 2 2 2 2" xfId="45921"/>
    <cellStyle name="20% - Accent5 2 3 8 2 2 2 3" xfId="34065"/>
    <cellStyle name="20% - Accent5 2 3 8 2 2 3" xfId="21609"/>
    <cellStyle name="20% - Accent5 2 3 8 2 2 3 2" xfId="41945"/>
    <cellStyle name="20% - Accent5 2 3 8 2 2 4" xfId="38004"/>
    <cellStyle name="20% - Accent5 2 3 8 2 2 5" xfId="30089"/>
    <cellStyle name="20% - Accent5 2 3 8 2 3" xfId="24575"/>
    <cellStyle name="20% - Accent5 2 3 8 2 3 2" xfId="44355"/>
    <cellStyle name="20% - Accent5 2 3 8 2 3 3" xfId="32499"/>
    <cellStyle name="20% - Accent5 2 3 8 2 4" xfId="20043"/>
    <cellStyle name="20% - Accent5 2 3 8 2 4 2" xfId="40379"/>
    <cellStyle name="20% - Accent5 2 3 8 2 5" xfId="36438"/>
    <cellStyle name="20% - Accent5 2 3 8 2 6" xfId="28523"/>
    <cellStyle name="20% - Accent5 2 3 8 3" xfId="14719"/>
    <cellStyle name="20% - Accent5 2 3 8 3 2" xfId="25352"/>
    <cellStyle name="20% - Accent5 2 3 8 3 2 2" xfId="45132"/>
    <cellStyle name="20% - Accent5 2 3 8 3 2 3" xfId="33276"/>
    <cellStyle name="20% - Accent5 2 3 8 3 3" xfId="20820"/>
    <cellStyle name="20% - Accent5 2 3 8 3 3 2" xfId="41156"/>
    <cellStyle name="20% - Accent5 2 3 8 3 4" xfId="37215"/>
    <cellStyle name="20% - Accent5 2 3 8 3 5" xfId="29300"/>
    <cellStyle name="20% - Accent5 2 3 8 4" xfId="7910"/>
    <cellStyle name="20% - Accent5 2 3 8 4 2" xfId="23805"/>
    <cellStyle name="20% - Accent5 2 3 8 4 2 2" xfId="43585"/>
    <cellStyle name="20% - Accent5 2 3 8 4 2 3" xfId="31729"/>
    <cellStyle name="20% - Accent5 2 3 8 4 3" xfId="19273"/>
    <cellStyle name="20% - Accent5 2 3 8 4 3 2" xfId="39609"/>
    <cellStyle name="20% - Accent5 2 3 8 4 4" xfId="35668"/>
    <cellStyle name="20% - Accent5 2 3 8 4 5" xfId="27753"/>
    <cellStyle name="20% - Accent5 2 3 8 5" xfId="23030"/>
    <cellStyle name="20% - Accent5 2 3 8 5 2" xfId="42810"/>
    <cellStyle name="20% - Accent5 2 3 8 5 3" xfId="30954"/>
    <cellStyle name="20% - Accent5 2 3 8 6" xfId="18500"/>
    <cellStyle name="20% - Accent5 2 3 8 6 2" xfId="38836"/>
    <cellStyle name="20% - Accent5 2 3 8 7" xfId="34893"/>
    <cellStyle name="20% - Accent5 2 3 8 8" xfId="26980"/>
    <cellStyle name="20% - Accent5 2 3 9" xfId="648"/>
    <cellStyle name="20% - Accent5 2 3 9 2" xfId="11279"/>
    <cellStyle name="20% - Accent5 2 3 9 2 2" xfId="17665"/>
    <cellStyle name="20% - Accent5 2 3 9 2 2 2" xfId="26142"/>
    <cellStyle name="20% - Accent5 2 3 9 2 2 2 2" xfId="45922"/>
    <cellStyle name="20% - Accent5 2 3 9 2 2 2 3" xfId="34066"/>
    <cellStyle name="20% - Accent5 2 3 9 2 2 3" xfId="21610"/>
    <cellStyle name="20% - Accent5 2 3 9 2 2 3 2" xfId="41946"/>
    <cellStyle name="20% - Accent5 2 3 9 2 2 4" xfId="38005"/>
    <cellStyle name="20% - Accent5 2 3 9 2 2 5" xfId="30090"/>
    <cellStyle name="20% - Accent5 2 3 9 2 3" xfId="24576"/>
    <cellStyle name="20% - Accent5 2 3 9 2 3 2" xfId="44356"/>
    <cellStyle name="20% - Accent5 2 3 9 2 3 3" xfId="32500"/>
    <cellStyle name="20% - Accent5 2 3 9 2 4" xfId="20044"/>
    <cellStyle name="20% - Accent5 2 3 9 2 4 2" xfId="40380"/>
    <cellStyle name="20% - Accent5 2 3 9 2 5" xfId="36439"/>
    <cellStyle name="20% - Accent5 2 3 9 2 6" xfId="28524"/>
    <cellStyle name="20% - Accent5 2 3 9 3" xfId="14720"/>
    <cellStyle name="20% - Accent5 2 3 9 3 2" xfId="25353"/>
    <cellStyle name="20% - Accent5 2 3 9 3 2 2" xfId="45133"/>
    <cellStyle name="20% - Accent5 2 3 9 3 2 3" xfId="33277"/>
    <cellStyle name="20% - Accent5 2 3 9 3 3" xfId="20821"/>
    <cellStyle name="20% - Accent5 2 3 9 3 3 2" xfId="41157"/>
    <cellStyle name="20% - Accent5 2 3 9 3 4" xfId="37216"/>
    <cellStyle name="20% - Accent5 2 3 9 3 5" xfId="29301"/>
    <cellStyle name="20% - Accent5 2 3 9 4" xfId="7911"/>
    <cellStyle name="20% - Accent5 2 3 9 4 2" xfId="23806"/>
    <cellStyle name="20% - Accent5 2 3 9 4 2 2" xfId="43586"/>
    <cellStyle name="20% - Accent5 2 3 9 4 2 3" xfId="31730"/>
    <cellStyle name="20% - Accent5 2 3 9 4 3" xfId="19274"/>
    <cellStyle name="20% - Accent5 2 3 9 4 3 2" xfId="39610"/>
    <cellStyle name="20% - Accent5 2 3 9 4 4" xfId="35669"/>
    <cellStyle name="20% - Accent5 2 3 9 4 5" xfId="27754"/>
    <cellStyle name="20% - Accent5 2 3 9 5" xfId="23031"/>
    <cellStyle name="20% - Accent5 2 3 9 5 2" xfId="42811"/>
    <cellStyle name="20% - Accent5 2 3 9 5 3" xfId="30955"/>
    <cellStyle name="20% - Accent5 2 3 9 6" xfId="18501"/>
    <cellStyle name="20% - Accent5 2 3 9 6 2" xfId="38837"/>
    <cellStyle name="20% - Accent5 2 3 9 7" xfId="34894"/>
    <cellStyle name="20% - Accent5 2 3 9 8" xfId="26981"/>
    <cellStyle name="20% - Accent5 2 4" xfId="649"/>
    <cellStyle name="20% - Accent5 2 4 10" xfId="11280"/>
    <cellStyle name="20% - Accent5 2 4 10 2" xfId="17666"/>
    <cellStyle name="20% - Accent5 2 4 10 2 2" xfId="26143"/>
    <cellStyle name="20% - Accent5 2 4 10 2 2 2" xfId="45923"/>
    <cellStyle name="20% - Accent5 2 4 10 2 2 3" xfId="34067"/>
    <cellStyle name="20% - Accent5 2 4 10 2 3" xfId="21611"/>
    <cellStyle name="20% - Accent5 2 4 10 2 3 2" xfId="41947"/>
    <cellStyle name="20% - Accent5 2 4 10 2 4" xfId="38006"/>
    <cellStyle name="20% - Accent5 2 4 10 2 5" xfId="30091"/>
    <cellStyle name="20% - Accent5 2 4 10 3" xfId="24577"/>
    <cellStyle name="20% - Accent5 2 4 10 3 2" xfId="44357"/>
    <cellStyle name="20% - Accent5 2 4 10 3 3" xfId="32501"/>
    <cellStyle name="20% - Accent5 2 4 10 4" xfId="20045"/>
    <cellStyle name="20% - Accent5 2 4 10 4 2" xfId="40381"/>
    <cellStyle name="20% - Accent5 2 4 10 5" xfId="36440"/>
    <cellStyle name="20% - Accent5 2 4 10 6" xfId="28525"/>
    <cellStyle name="20% - Accent5 2 4 11" xfId="14721"/>
    <cellStyle name="20% - Accent5 2 4 11 2" xfId="25354"/>
    <cellStyle name="20% - Accent5 2 4 11 2 2" xfId="45134"/>
    <cellStyle name="20% - Accent5 2 4 11 2 3" xfId="33278"/>
    <cellStyle name="20% - Accent5 2 4 11 3" xfId="20822"/>
    <cellStyle name="20% - Accent5 2 4 11 3 2" xfId="41158"/>
    <cellStyle name="20% - Accent5 2 4 11 4" xfId="37217"/>
    <cellStyle name="20% - Accent5 2 4 11 5" xfId="29302"/>
    <cellStyle name="20% - Accent5 2 4 12" xfId="7912"/>
    <cellStyle name="20% - Accent5 2 4 12 2" xfId="23807"/>
    <cellStyle name="20% - Accent5 2 4 12 2 2" xfId="43587"/>
    <cellStyle name="20% - Accent5 2 4 12 2 3" xfId="31731"/>
    <cellStyle name="20% - Accent5 2 4 12 3" xfId="19275"/>
    <cellStyle name="20% - Accent5 2 4 12 3 2" xfId="39611"/>
    <cellStyle name="20% - Accent5 2 4 12 4" xfId="35670"/>
    <cellStyle name="20% - Accent5 2 4 12 5" xfId="27755"/>
    <cellStyle name="20% - Accent5 2 4 13" xfId="23032"/>
    <cellStyle name="20% - Accent5 2 4 13 2" xfId="42812"/>
    <cellStyle name="20% - Accent5 2 4 13 3" xfId="30956"/>
    <cellStyle name="20% - Accent5 2 4 14" xfId="18502"/>
    <cellStyle name="20% - Accent5 2 4 14 2" xfId="38838"/>
    <cellStyle name="20% - Accent5 2 4 15" xfId="34895"/>
    <cellStyle name="20% - Accent5 2 4 16" xfId="26982"/>
    <cellStyle name="20% - Accent5 2 4 2" xfId="650"/>
    <cellStyle name="20% - Accent5 2 4 2 2" xfId="11281"/>
    <cellStyle name="20% - Accent5 2 4 2 2 2" xfId="17667"/>
    <cellStyle name="20% - Accent5 2 4 2 2 2 2" xfId="26144"/>
    <cellStyle name="20% - Accent5 2 4 2 2 2 2 2" xfId="45924"/>
    <cellStyle name="20% - Accent5 2 4 2 2 2 2 3" xfId="34068"/>
    <cellStyle name="20% - Accent5 2 4 2 2 2 3" xfId="21612"/>
    <cellStyle name="20% - Accent5 2 4 2 2 2 3 2" xfId="41948"/>
    <cellStyle name="20% - Accent5 2 4 2 2 2 4" xfId="38007"/>
    <cellStyle name="20% - Accent5 2 4 2 2 2 5" xfId="30092"/>
    <cellStyle name="20% - Accent5 2 4 2 2 3" xfId="24578"/>
    <cellStyle name="20% - Accent5 2 4 2 2 3 2" xfId="44358"/>
    <cellStyle name="20% - Accent5 2 4 2 2 3 3" xfId="32502"/>
    <cellStyle name="20% - Accent5 2 4 2 2 4" xfId="20046"/>
    <cellStyle name="20% - Accent5 2 4 2 2 4 2" xfId="40382"/>
    <cellStyle name="20% - Accent5 2 4 2 2 5" xfId="36441"/>
    <cellStyle name="20% - Accent5 2 4 2 2 6" xfId="28526"/>
    <cellStyle name="20% - Accent5 2 4 2 3" xfId="14722"/>
    <cellStyle name="20% - Accent5 2 4 2 3 2" xfId="25355"/>
    <cellStyle name="20% - Accent5 2 4 2 3 2 2" xfId="45135"/>
    <cellStyle name="20% - Accent5 2 4 2 3 2 3" xfId="33279"/>
    <cellStyle name="20% - Accent5 2 4 2 3 3" xfId="20823"/>
    <cellStyle name="20% - Accent5 2 4 2 3 3 2" xfId="41159"/>
    <cellStyle name="20% - Accent5 2 4 2 3 4" xfId="37218"/>
    <cellStyle name="20% - Accent5 2 4 2 3 5" xfId="29303"/>
    <cellStyle name="20% - Accent5 2 4 2 4" xfId="7913"/>
    <cellStyle name="20% - Accent5 2 4 2 4 2" xfId="23808"/>
    <cellStyle name="20% - Accent5 2 4 2 4 2 2" xfId="43588"/>
    <cellStyle name="20% - Accent5 2 4 2 4 2 3" xfId="31732"/>
    <cellStyle name="20% - Accent5 2 4 2 4 3" xfId="19276"/>
    <cellStyle name="20% - Accent5 2 4 2 4 3 2" xfId="39612"/>
    <cellStyle name="20% - Accent5 2 4 2 4 4" xfId="35671"/>
    <cellStyle name="20% - Accent5 2 4 2 4 5" xfId="27756"/>
    <cellStyle name="20% - Accent5 2 4 2 5" xfId="23033"/>
    <cellStyle name="20% - Accent5 2 4 2 5 2" xfId="42813"/>
    <cellStyle name="20% - Accent5 2 4 2 5 3" xfId="30957"/>
    <cellStyle name="20% - Accent5 2 4 2 6" xfId="18503"/>
    <cellStyle name="20% - Accent5 2 4 2 6 2" xfId="38839"/>
    <cellStyle name="20% - Accent5 2 4 2 7" xfId="34896"/>
    <cellStyle name="20% - Accent5 2 4 2 8" xfId="26983"/>
    <cellStyle name="20% - Accent5 2 4 3" xfId="651"/>
    <cellStyle name="20% - Accent5 2 4 3 2" xfId="11282"/>
    <cellStyle name="20% - Accent5 2 4 3 2 2" xfId="17668"/>
    <cellStyle name="20% - Accent5 2 4 3 2 2 2" xfId="26145"/>
    <cellStyle name="20% - Accent5 2 4 3 2 2 2 2" xfId="45925"/>
    <cellStyle name="20% - Accent5 2 4 3 2 2 2 3" xfId="34069"/>
    <cellStyle name="20% - Accent5 2 4 3 2 2 3" xfId="21613"/>
    <cellStyle name="20% - Accent5 2 4 3 2 2 3 2" xfId="41949"/>
    <cellStyle name="20% - Accent5 2 4 3 2 2 4" xfId="38008"/>
    <cellStyle name="20% - Accent5 2 4 3 2 2 5" xfId="30093"/>
    <cellStyle name="20% - Accent5 2 4 3 2 3" xfId="24579"/>
    <cellStyle name="20% - Accent5 2 4 3 2 3 2" xfId="44359"/>
    <cellStyle name="20% - Accent5 2 4 3 2 3 3" xfId="32503"/>
    <cellStyle name="20% - Accent5 2 4 3 2 4" xfId="20047"/>
    <cellStyle name="20% - Accent5 2 4 3 2 4 2" xfId="40383"/>
    <cellStyle name="20% - Accent5 2 4 3 2 5" xfId="36442"/>
    <cellStyle name="20% - Accent5 2 4 3 2 6" xfId="28527"/>
    <cellStyle name="20% - Accent5 2 4 3 3" xfId="14723"/>
    <cellStyle name="20% - Accent5 2 4 3 3 2" xfId="25356"/>
    <cellStyle name="20% - Accent5 2 4 3 3 2 2" xfId="45136"/>
    <cellStyle name="20% - Accent5 2 4 3 3 2 3" xfId="33280"/>
    <cellStyle name="20% - Accent5 2 4 3 3 3" xfId="20824"/>
    <cellStyle name="20% - Accent5 2 4 3 3 3 2" xfId="41160"/>
    <cellStyle name="20% - Accent5 2 4 3 3 4" xfId="37219"/>
    <cellStyle name="20% - Accent5 2 4 3 3 5" xfId="29304"/>
    <cellStyle name="20% - Accent5 2 4 3 4" xfId="7914"/>
    <cellStyle name="20% - Accent5 2 4 3 4 2" xfId="23809"/>
    <cellStyle name="20% - Accent5 2 4 3 4 2 2" xfId="43589"/>
    <cellStyle name="20% - Accent5 2 4 3 4 2 3" xfId="31733"/>
    <cellStyle name="20% - Accent5 2 4 3 4 3" xfId="19277"/>
    <cellStyle name="20% - Accent5 2 4 3 4 3 2" xfId="39613"/>
    <cellStyle name="20% - Accent5 2 4 3 4 4" xfId="35672"/>
    <cellStyle name="20% - Accent5 2 4 3 4 5" xfId="27757"/>
    <cellStyle name="20% - Accent5 2 4 3 5" xfId="23034"/>
    <cellStyle name="20% - Accent5 2 4 3 5 2" xfId="42814"/>
    <cellStyle name="20% - Accent5 2 4 3 5 3" xfId="30958"/>
    <cellStyle name="20% - Accent5 2 4 3 6" xfId="18504"/>
    <cellStyle name="20% - Accent5 2 4 3 6 2" xfId="38840"/>
    <cellStyle name="20% - Accent5 2 4 3 7" xfId="34897"/>
    <cellStyle name="20% - Accent5 2 4 3 8" xfId="26984"/>
    <cellStyle name="20% - Accent5 2 4 4" xfId="652"/>
    <cellStyle name="20% - Accent5 2 4 4 2" xfId="11283"/>
    <cellStyle name="20% - Accent5 2 4 4 2 2" xfId="17669"/>
    <cellStyle name="20% - Accent5 2 4 4 2 2 2" xfId="26146"/>
    <cellStyle name="20% - Accent5 2 4 4 2 2 2 2" xfId="45926"/>
    <cellStyle name="20% - Accent5 2 4 4 2 2 2 3" xfId="34070"/>
    <cellStyle name="20% - Accent5 2 4 4 2 2 3" xfId="21614"/>
    <cellStyle name="20% - Accent5 2 4 4 2 2 3 2" xfId="41950"/>
    <cellStyle name="20% - Accent5 2 4 4 2 2 4" xfId="38009"/>
    <cellStyle name="20% - Accent5 2 4 4 2 2 5" xfId="30094"/>
    <cellStyle name="20% - Accent5 2 4 4 2 3" xfId="24580"/>
    <cellStyle name="20% - Accent5 2 4 4 2 3 2" xfId="44360"/>
    <cellStyle name="20% - Accent5 2 4 4 2 3 3" xfId="32504"/>
    <cellStyle name="20% - Accent5 2 4 4 2 4" xfId="20048"/>
    <cellStyle name="20% - Accent5 2 4 4 2 4 2" xfId="40384"/>
    <cellStyle name="20% - Accent5 2 4 4 2 5" xfId="36443"/>
    <cellStyle name="20% - Accent5 2 4 4 2 6" xfId="28528"/>
    <cellStyle name="20% - Accent5 2 4 4 3" xfId="14724"/>
    <cellStyle name="20% - Accent5 2 4 4 3 2" xfId="25357"/>
    <cellStyle name="20% - Accent5 2 4 4 3 2 2" xfId="45137"/>
    <cellStyle name="20% - Accent5 2 4 4 3 2 3" xfId="33281"/>
    <cellStyle name="20% - Accent5 2 4 4 3 3" xfId="20825"/>
    <cellStyle name="20% - Accent5 2 4 4 3 3 2" xfId="41161"/>
    <cellStyle name="20% - Accent5 2 4 4 3 4" xfId="37220"/>
    <cellStyle name="20% - Accent5 2 4 4 3 5" xfId="29305"/>
    <cellStyle name="20% - Accent5 2 4 4 4" xfId="7915"/>
    <cellStyle name="20% - Accent5 2 4 4 4 2" xfId="23810"/>
    <cellStyle name="20% - Accent5 2 4 4 4 2 2" xfId="43590"/>
    <cellStyle name="20% - Accent5 2 4 4 4 2 3" xfId="31734"/>
    <cellStyle name="20% - Accent5 2 4 4 4 3" xfId="19278"/>
    <cellStyle name="20% - Accent5 2 4 4 4 3 2" xfId="39614"/>
    <cellStyle name="20% - Accent5 2 4 4 4 4" xfId="35673"/>
    <cellStyle name="20% - Accent5 2 4 4 4 5" xfId="27758"/>
    <cellStyle name="20% - Accent5 2 4 4 5" xfId="23035"/>
    <cellStyle name="20% - Accent5 2 4 4 5 2" xfId="42815"/>
    <cellStyle name="20% - Accent5 2 4 4 5 3" xfId="30959"/>
    <cellStyle name="20% - Accent5 2 4 4 6" xfId="18505"/>
    <cellStyle name="20% - Accent5 2 4 4 6 2" xfId="38841"/>
    <cellStyle name="20% - Accent5 2 4 4 7" xfId="34898"/>
    <cellStyle name="20% - Accent5 2 4 4 8" xfId="26985"/>
    <cellStyle name="20% - Accent5 2 4 5" xfId="653"/>
    <cellStyle name="20% - Accent5 2 4 5 2" xfId="11284"/>
    <cellStyle name="20% - Accent5 2 4 5 2 2" xfId="17670"/>
    <cellStyle name="20% - Accent5 2 4 5 2 2 2" xfId="26147"/>
    <cellStyle name="20% - Accent5 2 4 5 2 2 2 2" xfId="45927"/>
    <cellStyle name="20% - Accent5 2 4 5 2 2 2 3" xfId="34071"/>
    <cellStyle name="20% - Accent5 2 4 5 2 2 3" xfId="21615"/>
    <cellStyle name="20% - Accent5 2 4 5 2 2 3 2" xfId="41951"/>
    <cellStyle name="20% - Accent5 2 4 5 2 2 4" xfId="38010"/>
    <cellStyle name="20% - Accent5 2 4 5 2 2 5" xfId="30095"/>
    <cellStyle name="20% - Accent5 2 4 5 2 3" xfId="24581"/>
    <cellStyle name="20% - Accent5 2 4 5 2 3 2" xfId="44361"/>
    <cellStyle name="20% - Accent5 2 4 5 2 3 3" xfId="32505"/>
    <cellStyle name="20% - Accent5 2 4 5 2 4" xfId="20049"/>
    <cellStyle name="20% - Accent5 2 4 5 2 4 2" xfId="40385"/>
    <cellStyle name="20% - Accent5 2 4 5 2 5" xfId="36444"/>
    <cellStyle name="20% - Accent5 2 4 5 2 6" xfId="28529"/>
    <cellStyle name="20% - Accent5 2 4 5 3" xfId="14725"/>
    <cellStyle name="20% - Accent5 2 4 5 3 2" xfId="25358"/>
    <cellStyle name="20% - Accent5 2 4 5 3 2 2" xfId="45138"/>
    <cellStyle name="20% - Accent5 2 4 5 3 2 3" xfId="33282"/>
    <cellStyle name="20% - Accent5 2 4 5 3 3" xfId="20826"/>
    <cellStyle name="20% - Accent5 2 4 5 3 3 2" xfId="41162"/>
    <cellStyle name="20% - Accent5 2 4 5 3 4" xfId="37221"/>
    <cellStyle name="20% - Accent5 2 4 5 3 5" xfId="29306"/>
    <cellStyle name="20% - Accent5 2 4 5 4" xfId="7916"/>
    <cellStyle name="20% - Accent5 2 4 5 4 2" xfId="23811"/>
    <cellStyle name="20% - Accent5 2 4 5 4 2 2" xfId="43591"/>
    <cellStyle name="20% - Accent5 2 4 5 4 2 3" xfId="31735"/>
    <cellStyle name="20% - Accent5 2 4 5 4 3" xfId="19279"/>
    <cellStyle name="20% - Accent5 2 4 5 4 3 2" xfId="39615"/>
    <cellStyle name="20% - Accent5 2 4 5 4 4" xfId="35674"/>
    <cellStyle name="20% - Accent5 2 4 5 4 5" xfId="27759"/>
    <cellStyle name="20% - Accent5 2 4 5 5" xfId="23036"/>
    <cellStyle name="20% - Accent5 2 4 5 5 2" xfId="42816"/>
    <cellStyle name="20% - Accent5 2 4 5 5 3" xfId="30960"/>
    <cellStyle name="20% - Accent5 2 4 5 6" xfId="18506"/>
    <cellStyle name="20% - Accent5 2 4 5 6 2" xfId="38842"/>
    <cellStyle name="20% - Accent5 2 4 5 7" xfId="34899"/>
    <cellStyle name="20% - Accent5 2 4 5 8" xfId="26986"/>
    <cellStyle name="20% - Accent5 2 4 6" xfId="654"/>
    <cellStyle name="20% - Accent5 2 4 6 2" xfId="11285"/>
    <cellStyle name="20% - Accent5 2 4 6 2 2" xfId="17671"/>
    <cellStyle name="20% - Accent5 2 4 6 2 2 2" xfId="26148"/>
    <cellStyle name="20% - Accent5 2 4 6 2 2 2 2" xfId="45928"/>
    <cellStyle name="20% - Accent5 2 4 6 2 2 2 3" xfId="34072"/>
    <cellStyle name="20% - Accent5 2 4 6 2 2 3" xfId="21616"/>
    <cellStyle name="20% - Accent5 2 4 6 2 2 3 2" xfId="41952"/>
    <cellStyle name="20% - Accent5 2 4 6 2 2 4" xfId="38011"/>
    <cellStyle name="20% - Accent5 2 4 6 2 2 5" xfId="30096"/>
    <cellStyle name="20% - Accent5 2 4 6 2 3" xfId="24582"/>
    <cellStyle name="20% - Accent5 2 4 6 2 3 2" xfId="44362"/>
    <cellStyle name="20% - Accent5 2 4 6 2 3 3" xfId="32506"/>
    <cellStyle name="20% - Accent5 2 4 6 2 4" xfId="20050"/>
    <cellStyle name="20% - Accent5 2 4 6 2 4 2" xfId="40386"/>
    <cellStyle name="20% - Accent5 2 4 6 2 5" xfId="36445"/>
    <cellStyle name="20% - Accent5 2 4 6 2 6" xfId="28530"/>
    <cellStyle name="20% - Accent5 2 4 6 3" xfId="14726"/>
    <cellStyle name="20% - Accent5 2 4 6 3 2" xfId="25359"/>
    <cellStyle name="20% - Accent5 2 4 6 3 2 2" xfId="45139"/>
    <cellStyle name="20% - Accent5 2 4 6 3 2 3" xfId="33283"/>
    <cellStyle name="20% - Accent5 2 4 6 3 3" xfId="20827"/>
    <cellStyle name="20% - Accent5 2 4 6 3 3 2" xfId="41163"/>
    <cellStyle name="20% - Accent5 2 4 6 3 4" xfId="37222"/>
    <cellStyle name="20% - Accent5 2 4 6 3 5" xfId="29307"/>
    <cellStyle name="20% - Accent5 2 4 6 4" xfId="7917"/>
    <cellStyle name="20% - Accent5 2 4 6 4 2" xfId="23812"/>
    <cellStyle name="20% - Accent5 2 4 6 4 2 2" xfId="43592"/>
    <cellStyle name="20% - Accent5 2 4 6 4 2 3" xfId="31736"/>
    <cellStyle name="20% - Accent5 2 4 6 4 3" xfId="19280"/>
    <cellStyle name="20% - Accent5 2 4 6 4 3 2" xfId="39616"/>
    <cellStyle name="20% - Accent5 2 4 6 4 4" xfId="35675"/>
    <cellStyle name="20% - Accent5 2 4 6 4 5" xfId="27760"/>
    <cellStyle name="20% - Accent5 2 4 6 5" xfId="23037"/>
    <cellStyle name="20% - Accent5 2 4 6 5 2" xfId="42817"/>
    <cellStyle name="20% - Accent5 2 4 6 5 3" xfId="30961"/>
    <cellStyle name="20% - Accent5 2 4 6 6" xfId="18507"/>
    <cellStyle name="20% - Accent5 2 4 6 6 2" xfId="38843"/>
    <cellStyle name="20% - Accent5 2 4 6 7" xfId="34900"/>
    <cellStyle name="20% - Accent5 2 4 6 8" xfId="26987"/>
    <cellStyle name="20% - Accent5 2 4 7" xfId="655"/>
    <cellStyle name="20% - Accent5 2 4 7 2" xfId="11286"/>
    <cellStyle name="20% - Accent5 2 4 7 2 2" xfId="17672"/>
    <cellStyle name="20% - Accent5 2 4 7 2 2 2" xfId="26149"/>
    <cellStyle name="20% - Accent5 2 4 7 2 2 2 2" xfId="45929"/>
    <cellStyle name="20% - Accent5 2 4 7 2 2 2 3" xfId="34073"/>
    <cellStyle name="20% - Accent5 2 4 7 2 2 3" xfId="21617"/>
    <cellStyle name="20% - Accent5 2 4 7 2 2 3 2" xfId="41953"/>
    <cellStyle name="20% - Accent5 2 4 7 2 2 4" xfId="38012"/>
    <cellStyle name="20% - Accent5 2 4 7 2 2 5" xfId="30097"/>
    <cellStyle name="20% - Accent5 2 4 7 2 3" xfId="24583"/>
    <cellStyle name="20% - Accent5 2 4 7 2 3 2" xfId="44363"/>
    <cellStyle name="20% - Accent5 2 4 7 2 3 3" xfId="32507"/>
    <cellStyle name="20% - Accent5 2 4 7 2 4" xfId="20051"/>
    <cellStyle name="20% - Accent5 2 4 7 2 4 2" xfId="40387"/>
    <cellStyle name="20% - Accent5 2 4 7 2 5" xfId="36446"/>
    <cellStyle name="20% - Accent5 2 4 7 2 6" xfId="28531"/>
    <cellStyle name="20% - Accent5 2 4 7 3" xfId="14727"/>
    <cellStyle name="20% - Accent5 2 4 7 3 2" xfId="25360"/>
    <cellStyle name="20% - Accent5 2 4 7 3 2 2" xfId="45140"/>
    <cellStyle name="20% - Accent5 2 4 7 3 2 3" xfId="33284"/>
    <cellStyle name="20% - Accent5 2 4 7 3 3" xfId="20828"/>
    <cellStyle name="20% - Accent5 2 4 7 3 3 2" xfId="41164"/>
    <cellStyle name="20% - Accent5 2 4 7 3 4" xfId="37223"/>
    <cellStyle name="20% - Accent5 2 4 7 3 5" xfId="29308"/>
    <cellStyle name="20% - Accent5 2 4 7 4" xfId="7918"/>
    <cellStyle name="20% - Accent5 2 4 7 4 2" xfId="23813"/>
    <cellStyle name="20% - Accent5 2 4 7 4 2 2" xfId="43593"/>
    <cellStyle name="20% - Accent5 2 4 7 4 2 3" xfId="31737"/>
    <cellStyle name="20% - Accent5 2 4 7 4 3" xfId="19281"/>
    <cellStyle name="20% - Accent5 2 4 7 4 3 2" xfId="39617"/>
    <cellStyle name="20% - Accent5 2 4 7 4 4" xfId="35676"/>
    <cellStyle name="20% - Accent5 2 4 7 4 5" xfId="27761"/>
    <cellStyle name="20% - Accent5 2 4 7 5" xfId="23038"/>
    <cellStyle name="20% - Accent5 2 4 7 5 2" xfId="42818"/>
    <cellStyle name="20% - Accent5 2 4 7 5 3" xfId="30962"/>
    <cellStyle name="20% - Accent5 2 4 7 6" xfId="18508"/>
    <cellStyle name="20% - Accent5 2 4 7 6 2" xfId="38844"/>
    <cellStyle name="20% - Accent5 2 4 7 7" xfId="34901"/>
    <cellStyle name="20% - Accent5 2 4 7 8" xfId="26988"/>
    <cellStyle name="20% - Accent5 2 4 8" xfId="656"/>
    <cellStyle name="20% - Accent5 2 4 8 2" xfId="11287"/>
    <cellStyle name="20% - Accent5 2 4 8 2 2" xfId="17673"/>
    <cellStyle name="20% - Accent5 2 4 8 2 2 2" xfId="26150"/>
    <cellStyle name="20% - Accent5 2 4 8 2 2 2 2" xfId="45930"/>
    <cellStyle name="20% - Accent5 2 4 8 2 2 2 3" xfId="34074"/>
    <cellStyle name="20% - Accent5 2 4 8 2 2 3" xfId="21618"/>
    <cellStyle name="20% - Accent5 2 4 8 2 2 3 2" xfId="41954"/>
    <cellStyle name="20% - Accent5 2 4 8 2 2 4" xfId="38013"/>
    <cellStyle name="20% - Accent5 2 4 8 2 2 5" xfId="30098"/>
    <cellStyle name="20% - Accent5 2 4 8 2 3" xfId="24584"/>
    <cellStyle name="20% - Accent5 2 4 8 2 3 2" xfId="44364"/>
    <cellStyle name="20% - Accent5 2 4 8 2 3 3" xfId="32508"/>
    <cellStyle name="20% - Accent5 2 4 8 2 4" xfId="20052"/>
    <cellStyle name="20% - Accent5 2 4 8 2 4 2" xfId="40388"/>
    <cellStyle name="20% - Accent5 2 4 8 2 5" xfId="36447"/>
    <cellStyle name="20% - Accent5 2 4 8 2 6" xfId="28532"/>
    <cellStyle name="20% - Accent5 2 4 8 3" xfId="14728"/>
    <cellStyle name="20% - Accent5 2 4 8 3 2" xfId="25361"/>
    <cellStyle name="20% - Accent5 2 4 8 3 2 2" xfId="45141"/>
    <cellStyle name="20% - Accent5 2 4 8 3 2 3" xfId="33285"/>
    <cellStyle name="20% - Accent5 2 4 8 3 3" xfId="20829"/>
    <cellStyle name="20% - Accent5 2 4 8 3 3 2" xfId="41165"/>
    <cellStyle name="20% - Accent5 2 4 8 3 4" xfId="37224"/>
    <cellStyle name="20% - Accent5 2 4 8 3 5" xfId="29309"/>
    <cellStyle name="20% - Accent5 2 4 8 4" xfId="7919"/>
    <cellStyle name="20% - Accent5 2 4 8 4 2" xfId="23814"/>
    <cellStyle name="20% - Accent5 2 4 8 4 2 2" xfId="43594"/>
    <cellStyle name="20% - Accent5 2 4 8 4 2 3" xfId="31738"/>
    <cellStyle name="20% - Accent5 2 4 8 4 3" xfId="19282"/>
    <cellStyle name="20% - Accent5 2 4 8 4 3 2" xfId="39618"/>
    <cellStyle name="20% - Accent5 2 4 8 4 4" xfId="35677"/>
    <cellStyle name="20% - Accent5 2 4 8 4 5" xfId="27762"/>
    <cellStyle name="20% - Accent5 2 4 8 5" xfId="23039"/>
    <cellStyle name="20% - Accent5 2 4 8 5 2" xfId="42819"/>
    <cellStyle name="20% - Accent5 2 4 8 5 3" xfId="30963"/>
    <cellStyle name="20% - Accent5 2 4 8 6" xfId="18509"/>
    <cellStyle name="20% - Accent5 2 4 8 6 2" xfId="38845"/>
    <cellStyle name="20% - Accent5 2 4 8 7" xfId="34902"/>
    <cellStyle name="20% - Accent5 2 4 8 8" xfId="26989"/>
    <cellStyle name="20% - Accent5 2 4 9" xfId="657"/>
    <cellStyle name="20% - Accent5 2 4 9 2" xfId="11288"/>
    <cellStyle name="20% - Accent5 2 4 9 2 2" xfId="17674"/>
    <cellStyle name="20% - Accent5 2 4 9 2 2 2" xfId="26151"/>
    <cellStyle name="20% - Accent5 2 4 9 2 2 2 2" xfId="45931"/>
    <cellStyle name="20% - Accent5 2 4 9 2 2 2 3" xfId="34075"/>
    <cellStyle name="20% - Accent5 2 4 9 2 2 3" xfId="21619"/>
    <cellStyle name="20% - Accent5 2 4 9 2 2 3 2" xfId="41955"/>
    <cellStyle name="20% - Accent5 2 4 9 2 2 4" xfId="38014"/>
    <cellStyle name="20% - Accent5 2 4 9 2 2 5" xfId="30099"/>
    <cellStyle name="20% - Accent5 2 4 9 2 3" xfId="24585"/>
    <cellStyle name="20% - Accent5 2 4 9 2 3 2" xfId="44365"/>
    <cellStyle name="20% - Accent5 2 4 9 2 3 3" xfId="32509"/>
    <cellStyle name="20% - Accent5 2 4 9 2 4" xfId="20053"/>
    <cellStyle name="20% - Accent5 2 4 9 2 4 2" xfId="40389"/>
    <cellStyle name="20% - Accent5 2 4 9 2 5" xfId="36448"/>
    <cellStyle name="20% - Accent5 2 4 9 2 6" xfId="28533"/>
    <cellStyle name="20% - Accent5 2 4 9 3" xfId="14729"/>
    <cellStyle name="20% - Accent5 2 4 9 3 2" xfId="25362"/>
    <cellStyle name="20% - Accent5 2 4 9 3 2 2" xfId="45142"/>
    <cellStyle name="20% - Accent5 2 4 9 3 2 3" xfId="33286"/>
    <cellStyle name="20% - Accent5 2 4 9 3 3" xfId="20830"/>
    <cellStyle name="20% - Accent5 2 4 9 3 3 2" xfId="41166"/>
    <cellStyle name="20% - Accent5 2 4 9 3 4" xfId="37225"/>
    <cellStyle name="20% - Accent5 2 4 9 3 5" xfId="29310"/>
    <cellStyle name="20% - Accent5 2 4 9 4" xfId="7920"/>
    <cellStyle name="20% - Accent5 2 4 9 4 2" xfId="23815"/>
    <cellStyle name="20% - Accent5 2 4 9 4 2 2" xfId="43595"/>
    <cellStyle name="20% - Accent5 2 4 9 4 2 3" xfId="31739"/>
    <cellStyle name="20% - Accent5 2 4 9 4 3" xfId="19283"/>
    <cellStyle name="20% - Accent5 2 4 9 4 3 2" xfId="39619"/>
    <cellStyle name="20% - Accent5 2 4 9 4 4" xfId="35678"/>
    <cellStyle name="20% - Accent5 2 4 9 4 5" xfId="27763"/>
    <cellStyle name="20% - Accent5 2 4 9 5" xfId="23040"/>
    <cellStyle name="20% - Accent5 2 4 9 5 2" xfId="42820"/>
    <cellStyle name="20% - Accent5 2 4 9 5 3" xfId="30964"/>
    <cellStyle name="20% - Accent5 2 4 9 6" xfId="18510"/>
    <cellStyle name="20% - Accent5 2 4 9 6 2" xfId="38846"/>
    <cellStyle name="20% - Accent5 2 4 9 7" xfId="34903"/>
    <cellStyle name="20% - Accent5 2 4 9 8" xfId="26990"/>
    <cellStyle name="20% - Accent5 2 5" xfId="658"/>
    <cellStyle name="20% - Accent5 2 5 10" xfId="18511"/>
    <cellStyle name="20% - Accent5 2 5 10 2" xfId="38847"/>
    <cellStyle name="20% - Accent5 2 5 11" xfId="34904"/>
    <cellStyle name="20% - Accent5 2 5 12" xfId="26991"/>
    <cellStyle name="20% - Accent5 2 5 2" xfId="659"/>
    <cellStyle name="20% - Accent5 2 5 2 2" xfId="11290"/>
    <cellStyle name="20% - Accent5 2 5 2 2 2" xfId="17676"/>
    <cellStyle name="20% - Accent5 2 5 2 2 2 2" xfId="26153"/>
    <cellStyle name="20% - Accent5 2 5 2 2 2 2 2" xfId="45933"/>
    <cellStyle name="20% - Accent5 2 5 2 2 2 2 3" xfId="34077"/>
    <cellStyle name="20% - Accent5 2 5 2 2 2 3" xfId="21621"/>
    <cellStyle name="20% - Accent5 2 5 2 2 2 3 2" xfId="41957"/>
    <cellStyle name="20% - Accent5 2 5 2 2 2 4" xfId="38016"/>
    <cellStyle name="20% - Accent5 2 5 2 2 2 5" xfId="30101"/>
    <cellStyle name="20% - Accent5 2 5 2 2 3" xfId="24587"/>
    <cellStyle name="20% - Accent5 2 5 2 2 3 2" xfId="44367"/>
    <cellStyle name="20% - Accent5 2 5 2 2 3 3" xfId="32511"/>
    <cellStyle name="20% - Accent5 2 5 2 2 4" xfId="20055"/>
    <cellStyle name="20% - Accent5 2 5 2 2 4 2" xfId="40391"/>
    <cellStyle name="20% - Accent5 2 5 2 2 5" xfId="36450"/>
    <cellStyle name="20% - Accent5 2 5 2 2 6" xfId="28535"/>
    <cellStyle name="20% - Accent5 2 5 2 3" xfId="14731"/>
    <cellStyle name="20% - Accent5 2 5 2 3 2" xfId="25364"/>
    <cellStyle name="20% - Accent5 2 5 2 3 2 2" xfId="45144"/>
    <cellStyle name="20% - Accent5 2 5 2 3 2 3" xfId="33288"/>
    <cellStyle name="20% - Accent5 2 5 2 3 3" xfId="20832"/>
    <cellStyle name="20% - Accent5 2 5 2 3 3 2" xfId="41168"/>
    <cellStyle name="20% - Accent5 2 5 2 3 4" xfId="37227"/>
    <cellStyle name="20% - Accent5 2 5 2 3 5" xfId="29312"/>
    <cellStyle name="20% - Accent5 2 5 2 4" xfId="7922"/>
    <cellStyle name="20% - Accent5 2 5 2 4 2" xfId="23817"/>
    <cellStyle name="20% - Accent5 2 5 2 4 2 2" xfId="43597"/>
    <cellStyle name="20% - Accent5 2 5 2 4 2 3" xfId="31741"/>
    <cellStyle name="20% - Accent5 2 5 2 4 3" xfId="19285"/>
    <cellStyle name="20% - Accent5 2 5 2 4 3 2" xfId="39621"/>
    <cellStyle name="20% - Accent5 2 5 2 4 4" xfId="35680"/>
    <cellStyle name="20% - Accent5 2 5 2 4 5" xfId="27765"/>
    <cellStyle name="20% - Accent5 2 5 2 5" xfId="23042"/>
    <cellStyle name="20% - Accent5 2 5 2 5 2" xfId="42822"/>
    <cellStyle name="20% - Accent5 2 5 2 5 3" xfId="30966"/>
    <cellStyle name="20% - Accent5 2 5 2 6" xfId="18512"/>
    <cellStyle name="20% - Accent5 2 5 2 6 2" xfId="38848"/>
    <cellStyle name="20% - Accent5 2 5 2 7" xfId="34905"/>
    <cellStyle name="20% - Accent5 2 5 2 8" xfId="26992"/>
    <cellStyle name="20% - Accent5 2 5 3" xfId="660"/>
    <cellStyle name="20% - Accent5 2 5 3 2" xfId="11291"/>
    <cellStyle name="20% - Accent5 2 5 3 2 2" xfId="17677"/>
    <cellStyle name="20% - Accent5 2 5 3 2 2 2" xfId="26154"/>
    <cellStyle name="20% - Accent5 2 5 3 2 2 2 2" xfId="45934"/>
    <cellStyle name="20% - Accent5 2 5 3 2 2 2 3" xfId="34078"/>
    <cellStyle name="20% - Accent5 2 5 3 2 2 3" xfId="21622"/>
    <cellStyle name="20% - Accent5 2 5 3 2 2 3 2" xfId="41958"/>
    <cellStyle name="20% - Accent5 2 5 3 2 2 4" xfId="38017"/>
    <cellStyle name="20% - Accent5 2 5 3 2 2 5" xfId="30102"/>
    <cellStyle name="20% - Accent5 2 5 3 2 3" xfId="24588"/>
    <cellStyle name="20% - Accent5 2 5 3 2 3 2" xfId="44368"/>
    <cellStyle name="20% - Accent5 2 5 3 2 3 3" xfId="32512"/>
    <cellStyle name="20% - Accent5 2 5 3 2 4" xfId="20056"/>
    <cellStyle name="20% - Accent5 2 5 3 2 4 2" xfId="40392"/>
    <cellStyle name="20% - Accent5 2 5 3 2 5" xfId="36451"/>
    <cellStyle name="20% - Accent5 2 5 3 2 6" xfId="28536"/>
    <cellStyle name="20% - Accent5 2 5 3 3" xfId="14732"/>
    <cellStyle name="20% - Accent5 2 5 3 3 2" xfId="25365"/>
    <cellStyle name="20% - Accent5 2 5 3 3 2 2" xfId="45145"/>
    <cellStyle name="20% - Accent5 2 5 3 3 2 3" xfId="33289"/>
    <cellStyle name="20% - Accent5 2 5 3 3 3" xfId="20833"/>
    <cellStyle name="20% - Accent5 2 5 3 3 3 2" xfId="41169"/>
    <cellStyle name="20% - Accent5 2 5 3 3 4" xfId="37228"/>
    <cellStyle name="20% - Accent5 2 5 3 3 5" xfId="29313"/>
    <cellStyle name="20% - Accent5 2 5 3 4" xfId="7923"/>
    <cellStyle name="20% - Accent5 2 5 3 4 2" xfId="23818"/>
    <cellStyle name="20% - Accent5 2 5 3 4 2 2" xfId="43598"/>
    <cellStyle name="20% - Accent5 2 5 3 4 2 3" xfId="31742"/>
    <cellStyle name="20% - Accent5 2 5 3 4 3" xfId="19286"/>
    <cellStyle name="20% - Accent5 2 5 3 4 3 2" xfId="39622"/>
    <cellStyle name="20% - Accent5 2 5 3 4 4" xfId="35681"/>
    <cellStyle name="20% - Accent5 2 5 3 4 5" xfId="27766"/>
    <cellStyle name="20% - Accent5 2 5 3 5" xfId="23043"/>
    <cellStyle name="20% - Accent5 2 5 3 5 2" xfId="42823"/>
    <cellStyle name="20% - Accent5 2 5 3 5 3" xfId="30967"/>
    <cellStyle name="20% - Accent5 2 5 3 6" xfId="18513"/>
    <cellStyle name="20% - Accent5 2 5 3 6 2" xfId="38849"/>
    <cellStyle name="20% - Accent5 2 5 3 7" xfId="34906"/>
    <cellStyle name="20% - Accent5 2 5 3 8" xfId="26993"/>
    <cellStyle name="20% - Accent5 2 5 4" xfId="661"/>
    <cellStyle name="20% - Accent5 2 5 4 2" xfId="11292"/>
    <cellStyle name="20% - Accent5 2 5 4 2 2" xfId="17678"/>
    <cellStyle name="20% - Accent5 2 5 4 2 2 2" xfId="26155"/>
    <cellStyle name="20% - Accent5 2 5 4 2 2 2 2" xfId="45935"/>
    <cellStyle name="20% - Accent5 2 5 4 2 2 2 3" xfId="34079"/>
    <cellStyle name="20% - Accent5 2 5 4 2 2 3" xfId="21623"/>
    <cellStyle name="20% - Accent5 2 5 4 2 2 3 2" xfId="41959"/>
    <cellStyle name="20% - Accent5 2 5 4 2 2 4" xfId="38018"/>
    <cellStyle name="20% - Accent5 2 5 4 2 2 5" xfId="30103"/>
    <cellStyle name="20% - Accent5 2 5 4 2 3" xfId="24589"/>
    <cellStyle name="20% - Accent5 2 5 4 2 3 2" xfId="44369"/>
    <cellStyle name="20% - Accent5 2 5 4 2 3 3" xfId="32513"/>
    <cellStyle name="20% - Accent5 2 5 4 2 4" xfId="20057"/>
    <cellStyle name="20% - Accent5 2 5 4 2 4 2" xfId="40393"/>
    <cellStyle name="20% - Accent5 2 5 4 2 5" xfId="36452"/>
    <cellStyle name="20% - Accent5 2 5 4 2 6" xfId="28537"/>
    <cellStyle name="20% - Accent5 2 5 4 3" xfId="14733"/>
    <cellStyle name="20% - Accent5 2 5 4 3 2" xfId="25366"/>
    <cellStyle name="20% - Accent5 2 5 4 3 2 2" xfId="45146"/>
    <cellStyle name="20% - Accent5 2 5 4 3 2 3" xfId="33290"/>
    <cellStyle name="20% - Accent5 2 5 4 3 3" xfId="20834"/>
    <cellStyle name="20% - Accent5 2 5 4 3 3 2" xfId="41170"/>
    <cellStyle name="20% - Accent5 2 5 4 3 4" xfId="37229"/>
    <cellStyle name="20% - Accent5 2 5 4 3 5" xfId="29314"/>
    <cellStyle name="20% - Accent5 2 5 4 4" xfId="7924"/>
    <cellStyle name="20% - Accent5 2 5 4 4 2" xfId="23819"/>
    <cellStyle name="20% - Accent5 2 5 4 4 2 2" xfId="43599"/>
    <cellStyle name="20% - Accent5 2 5 4 4 2 3" xfId="31743"/>
    <cellStyle name="20% - Accent5 2 5 4 4 3" xfId="19287"/>
    <cellStyle name="20% - Accent5 2 5 4 4 3 2" xfId="39623"/>
    <cellStyle name="20% - Accent5 2 5 4 4 4" xfId="35682"/>
    <cellStyle name="20% - Accent5 2 5 4 4 5" xfId="27767"/>
    <cellStyle name="20% - Accent5 2 5 4 5" xfId="23044"/>
    <cellStyle name="20% - Accent5 2 5 4 5 2" xfId="42824"/>
    <cellStyle name="20% - Accent5 2 5 4 5 3" xfId="30968"/>
    <cellStyle name="20% - Accent5 2 5 4 6" xfId="18514"/>
    <cellStyle name="20% - Accent5 2 5 4 6 2" xfId="38850"/>
    <cellStyle name="20% - Accent5 2 5 4 7" xfId="34907"/>
    <cellStyle name="20% - Accent5 2 5 4 8" xfId="26994"/>
    <cellStyle name="20% - Accent5 2 5 5" xfId="662"/>
    <cellStyle name="20% - Accent5 2 5 5 2" xfId="11293"/>
    <cellStyle name="20% - Accent5 2 5 5 2 2" xfId="17679"/>
    <cellStyle name="20% - Accent5 2 5 5 2 2 2" xfId="26156"/>
    <cellStyle name="20% - Accent5 2 5 5 2 2 2 2" xfId="45936"/>
    <cellStyle name="20% - Accent5 2 5 5 2 2 2 3" xfId="34080"/>
    <cellStyle name="20% - Accent5 2 5 5 2 2 3" xfId="21624"/>
    <cellStyle name="20% - Accent5 2 5 5 2 2 3 2" xfId="41960"/>
    <cellStyle name="20% - Accent5 2 5 5 2 2 4" xfId="38019"/>
    <cellStyle name="20% - Accent5 2 5 5 2 2 5" xfId="30104"/>
    <cellStyle name="20% - Accent5 2 5 5 2 3" xfId="24590"/>
    <cellStyle name="20% - Accent5 2 5 5 2 3 2" xfId="44370"/>
    <cellStyle name="20% - Accent5 2 5 5 2 3 3" xfId="32514"/>
    <cellStyle name="20% - Accent5 2 5 5 2 4" xfId="20058"/>
    <cellStyle name="20% - Accent5 2 5 5 2 4 2" xfId="40394"/>
    <cellStyle name="20% - Accent5 2 5 5 2 5" xfId="36453"/>
    <cellStyle name="20% - Accent5 2 5 5 2 6" xfId="28538"/>
    <cellStyle name="20% - Accent5 2 5 5 3" xfId="14734"/>
    <cellStyle name="20% - Accent5 2 5 5 3 2" xfId="25367"/>
    <cellStyle name="20% - Accent5 2 5 5 3 2 2" xfId="45147"/>
    <cellStyle name="20% - Accent5 2 5 5 3 2 3" xfId="33291"/>
    <cellStyle name="20% - Accent5 2 5 5 3 3" xfId="20835"/>
    <cellStyle name="20% - Accent5 2 5 5 3 3 2" xfId="41171"/>
    <cellStyle name="20% - Accent5 2 5 5 3 4" xfId="37230"/>
    <cellStyle name="20% - Accent5 2 5 5 3 5" xfId="29315"/>
    <cellStyle name="20% - Accent5 2 5 5 4" xfId="7925"/>
    <cellStyle name="20% - Accent5 2 5 5 4 2" xfId="23820"/>
    <cellStyle name="20% - Accent5 2 5 5 4 2 2" xfId="43600"/>
    <cellStyle name="20% - Accent5 2 5 5 4 2 3" xfId="31744"/>
    <cellStyle name="20% - Accent5 2 5 5 4 3" xfId="19288"/>
    <cellStyle name="20% - Accent5 2 5 5 4 3 2" xfId="39624"/>
    <cellStyle name="20% - Accent5 2 5 5 4 4" xfId="35683"/>
    <cellStyle name="20% - Accent5 2 5 5 4 5" xfId="27768"/>
    <cellStyle name="20% - Accent5 2 5 5 5" xfId="23045"/>
    <cellStyle name="20% - Accent5 2 5 5 5 2" xfId="42825"/>
    <cellStyle name="20% - Accent5 2 5 5 5 3" xfId="30969"/>
    <cellStyle name="20% - Accent5 2 5 5 6" xfId="18515"/>
    <cellStyle name="20% - Accent5 2 5 5 6 2" xfId="38851"/>
    <cellStyle name="20% - Accent5 2 5 5 7" xfId="34908"/>
    <cellStyle name="20% - Accent5 2 5 5 8" xfId="26995"/>
    <cellStyle name="20% - Accent5 2 5 6" xfId="11289"/>
    <cellStyle name="20% - Accent5 2 5 6 2" xfId="17675"/>
    <cellStyle name="20% - Accent5 2 5 6 2 2" xfId="26152"/>
    <cellStyle name="20% - Accent5 2 5 6 2 2 2" xfId="45932"/>
    <cellStyle name="20% - Accent5 2 5 6 2 2 3" xfId="34076"/>
    <cellStyle name="20% - Accent5 2 5 6 2 3" xfId="21620"/>
    <cellStyle name="20% - Accent5 2 5 6 2 3 2" xfId="41956"/>
    <cellStyle name="20% - Accent5 2 5 6 2 4" xfId="38015"/>
    <cellStyle name="20% - Accent5 2 5 6 2 5" xfId="30100"/>
    <cellStyle name="20% - Accent5 2 5 6 3" xfId="24586"/>
    <cellStyle name="20% - Accent5 2 5 6 3 2" xfId="44366"/>
    <cellStyle name="20% - Accent5 2 5 6 3 3" xfId="32510"/>
    <cellStyle name="20% - Accent5 2 5 6 4" xfId="20054"/>
    <cellStyle name="20% - Accent5 2 5 6 4 2" xfId="40390"/>
    <cellStyle name="20% - Accent5 2 5 6 5" xfId="36449"/>
    <cellStyle name="20% - Accent5 2 5 6 6" xfId="28534"/>
    <cellStyle name="20% - Accent5 2 5 7" xfId="14730"/>
    <cellStyle name="20% - Accent5 2 5 7 2" xfId="25363"/>
    <cellStyle name="20% - Accent5 2 5 7 2 2" xfId="45143"/>
    <cellStyle name="20% - Accent5 2 5 7 2 3" xfId="33287"/>
    <cellStyle name="20% - Accent5 2 5 7 3" xfId="20831"/>
    <cellStyle name="20% - Accent5 2 5 7 3 2" xfId="41167"/>
    <cellStyle name="20% - Accent5 2 5 7 4" xfId="37226"/>
    <cellStyle name="20% - Accent5 2 5 7 5" xfId="29311"/>
    <cellStyle name="20% - Accent5 2 5 8" xfId="7921"/>
    <cellStyle name="20% - Accent5 2 5 8 2" xfId="23816"/>
    <cellStyle name="20% - Accent5 2 5 8 2 2" xfId="43596"/>
    <cellStyle name="20% - Accent5 2 5 8 2 3" xfId="31740"/>
    <cellStyle name="20% - Accent5 2 5 8 3" xfId="19284"/>
    <cellStyle name="20% - Accent5 2 5 8 3 2" xfId="39620"/>
    <cellStyle name="20% - Accent5 2 5 8 4" xfId="35679"/>
    <cellStyle name="20% - Accent5 2 5 8 5" xfId="27764"/>
    <cellStyle name="20% - Accent5 2 5 9" xfId="23041"/>
    <cellStyle name="20% - Accent5 2 5 9 2" xfId="42821"/>
    <cellStyle name="20% - Accent5 2 5 9 3" xfId="30965"/>
    <cellStyle name="20% - Accent5 2 6" xfId="663"/>
    <cellStyle name="20% - Accent5 2 6 10" xfId="18516"/>
    <cellStyle name="20% - Accent5 2 6 10 2" xfId="38852"/>
    <cellStyle name="20% - Accent5 2 6 11" xfId="34909"/>
    <cellStyle name="20% - Accent5 2 6 12" xfId="26996"/>
    <cellStyle name="20% - Accent5 2 6 2" xfId="664"/>
    <cellStyle name="20% - Accent5 2 6 2 2" xfId="11295"/>
    <cellStyle name="20% - Accent5 2 6 2 2 2" xfId="17681"/>
    <cellStyle name="20% - Accent5 2 6 2 2 2 2" xfId="26158"/>
    <cellStyle name="20% - Accent5 2 6 2 2 2 2 2" xfId="45938"/>
    <cellStyle name="20% - Accent5 2 6 2 2 2 2 3" xfId="34082"/>
    <cellStyle name="20% - Accent5 2 6 2 2 2 3" xfId="21626"/>
    <cellStyle name="20% - Accent5 2 6 2 2 2 3 2" xfId="41962"/>
    <cellStyle name="20% - Accent5 2 6 2 2 2 4" xfId="38021"/>
    <cellStyle name="20% - Accent5 2 6 2 2 2 5" xfId="30106"/>
    <cellStyle name="20% - Accent5 2 6 2 2 3" xfId="24592"/>
    <cellStyle name="20% - Accent5 2 6 2 2 3 2" xfId="44372"/>
    <cellStyle name="20% - Accent5 2 6 2 2 3 3" xfId="32516"/>
    <cellStyle name="20% - Accent5 2 6 2 2 4" xfId="20060"/>
    <cellStyle name="20% - Accent5 2 6 2 2 4 2" xfId="40396"/>
    <cellStyle name="20% - Accent5 2 6 2 2 5" xfId="36455"/>
    <cellStyle name="20% - Accent5 2 6 2 2 6" xfId="28540"/>
    <cellStyle name="20% - Accent5 2 6 2 3" xfId="14736"/>
    <cellStyle name="20% - Accent5 2 6 2 3 2" xfId="25369"/>
    <cellStyle name="20% - Accent5 2 6 2 3 2 2" xfId="45149"/>
    <cellStyle name="20% - Accent5 2 6 2 3 2 3" xfId="33293"/>
    <cellStyle name="20% - Accent5 2 6 2 3 3" xfId="20837"/>
    <cellStyle name="20% - Accent5 2 6 2 3 3 2" xfId="41173"/>
    <cellStyle name="20% - Accent5 2 6 2 3 4" xfId="37232"/>
    <cellStyle name="20% - Accent5 2 6 2 3 5" xfId="29317"/>
    <cellStyle name="20% - Accent5 2 6 2 4" xfId="7927"/>
    <cellStyle name="20% - Accent5 2 6 2 4 2" xfId="23822"/>
    <cellStyle name="20% - Accent5 2 6 2 4 2 2" xfId="43602"/>
    <cellStyle name="20% - Accent5 2 6 2 4 2 3" xfId="31746"/>
    <cellStyle name="20% - Accent5 2 6 2 4 3" xfId="19290"/>
    <cellStyle name="20% - Accent5 2 6 2 4 3 2" xfId="39626"/>
    <cellStyle name="20% - Accent5 2 6 2 4 4" xfId="35685"/>
    <cellStyle name="20% - Accent5 2 6 2 4 5" xfId="27770"/>
    <cellStyle name="20% - Accent5 2 6 2 5" xfId="23047"/>
    <cellStyle name="20% - Accent5 2 6 2 5 2" xfId="42827"/>
    <cellStyle name="20% - Accent5 2 6 2 5 3" xfId="30971"/>
    <cellStyle name="20% - Accent5 2 6 2 6" xfId="18517"/>
    <cellStyle name="20% - Accent5 2 6 2 6 2" xfId="38853"/>
    <cellStyle name="20% - Accent5 2 6 2 7" xfId="34910"/>
    <cellStyle name="20% - Accent5 2 6 2 8" xfId="26997"/>
    <cellStyle name="20% - Accent5 2 6 3" xfId="665"/>
    <cellStyle name="20% - Accent5 2 6 3 2" xfId="11296"/>
    <cellStyle name="20% - Accent5 2 6 3 2 2" xfId="17682"/>
    <cellStyle name="20% - Accent5 2 6 3 2 2 2" xfId="26159"/>
    <cellStyle name="20% - Accent5 2 6 3 2 2 2 2" xfId="45939"/>
    <cellStyle name="20% - Accent5 2 6 3 2 2 2 3" xfId="34083"/>
    <cellStyle name="20% - Accent5 2 6 3 2 2 3" xfId="21627"/>
    <cellStyle name="20% - Accent5 2 6 3 2 2 3 2" xfId="41963"/>
    <cellStyle name="20% - Accent5 2 6 3 2 2 4" xfId="38022"/>
    <cellStyle name="20% - Accent5 2 6 3 2 2 5" xfId="30107"/>
    <cellStyle name="20% - Accent5 2 6 3 2 3" xfId="24593"/>
    <cellStyle name="20% - Accent5 2 6 3 2 3 2" xfId="44373"/>
    <cellStyle name="20% - Accent5 2 6 3 2 3 3" xfId="32517"/>
    <cellStyle name="20% - Accent5 2 6 3 2 4" xfId="20061"/>
    <cellStyle name="20% - Accent5 2 6 3 2 4 2" xfId="40397"/>
    <cellStyle name="20% - Accent5 2 6 3 2 5" xfId="36456"/>
    <cellStyle name="20% - Accent5 2 6 3 2 6" xfId="28541"/>
    <cellStyle name="20% - Accent5 2 6 3 3" xfId="14737"/>
    <cellStyle name="20% - Accent5 2 6 3 3 2" xfId="25370"/>
    <cellStyle name="20% - Accent5 2 6 3 3 2 2" xfId="45150"/>
    <cellStyle name="20% - Accent5 2 6 3 3 2 3" xfId="33294"/>
    <cellStyle name="20% - Accent5 2 6 3 3 3" xfId="20838"/>
    <cellStyle name="20% - Accent5 2 6 3 3 3 2" xfId="41174"/>
    <cellStyle name="20% - Accent5 2 6 3 3 4" xfId="37233"/>
    <cellStyle name="20% - Accent5 2 6 3 3 5" xfId="29318"/>
    <cellStyle name="20% - Accent5 2 6 3 4" xfId="7928"/>
    <cellStyle name="20% - Accent5 2 6 3 4 2" xfId="23823"/>
    <cellStyle name="20% - Accent5 2 6 3 4 2 2" xfId="43603"/>
    <cellStyle name="20% - Accent5 2 6 3 4 2 3" xfId="31747"/>
    <cellStyle name="20% - Accent5 2 6 3 4 3" xfId="19291"/>
    <cellStyle name="20% - Accent5 2 6 3 4 3 2" xfId="39627"/>
    <cellStyle name="20% - Accent5 2 6 3 4 4" xfId="35686"/>
    <cellStyle name="20% - Accent5 2 6 3 4 5" xfId="27771"/>
    <cellStyle name="20% - Accent5 2 6 3 5" xfId="23048"/>
    <cellStyle name="20% - Accent5 2 6 3 5 2" xfId="42828"/>
    <cellStyle name="20% - Accent5 2 6 3 5 3" xfId="30972"/>
    <cellStyle name="20% - Accent5 2 6 3 6" xfId="18518"/>
    <cellStyle name="20% - Accent5 2 6 3 6 2" xfId="38854"/>
    <cellStyle name="20% - Accent5 2 6 3 7" xfId="34911"/>
    <cellStyle name="20% - Accent5 2 6 3 8" xfId="26998"/>
    <cellStyle name="20% - Accent5 2 6 4" xfId="666"/>
    <cellStyle name="20% - Accent5 2 6 4 2" xfId="11297"/>
    <cellStyle name="20% - Accent5 2 6 4 2 2" xfId="17683"/>
    <cellStyle name="20% - Accent5 2 6 4 2 2 2" xfId="26160"/>
    <cellStyle name="20% - Accent5 2 6 4 2 2 2 2" xfId="45940"/>
    <cellStyle name="20% - Accent5 2 6 4 2 2 2 3" xfId="34084"/>
    <cellStyle name="20% - Accent5 2 6 4 2 2 3" xfId="21628"/>
    <cellStyle name="20% - Accent5 2 6 4 2 2 3 2" xfId="41964"/>
    <cellStyle name="20% - Accent5 2 6 4 2 2 4" xfId="38023"/>
    <cellStyle name="20% - Accent5 2 6 4 2 2 5" xfId="30108"/>
    <cellStyle name="20% - Accent5 2 6 4 2 3" xfId="24594"/>
    <cellStyle name="20% - Accent5 2 6 4 2 3 2" xfId="44374"/>
    <cellStyle name="20% - Accent5 2 6 4 2 3 3" xfId="32518"/>
    <cellStyle name="20% - Accent5 2 6 4 2 4" xfId="20062"/>
    <cellStyle name="20% - Accent5 2 6 4 2 4 2" xfId="40398"/>
    <cellStyle name="20% - Accent5 2 6 4 2 5" xfId="36457"/>
    <cellStyle name="20% - Accent5 2 6 4 2 6" xfId="28542"/>
    <cellStyle name="20% - Accent5 2 6 4 3" xfId="14738"/>
    <cellStyle name="20% - Accent5 2 6 4 3 2" xfId="25371"/>
    <cellStyle name="20% - Accent5 2 6 4 3 2 2" xfId="45151"/>
    <cellStyle name="20% - Accent5 2 6 4 3 2 3" xfId="33295"/>
    <cellStyle name="20% - Accent5 2 6 4 3 3" xfId="20839"/>
    <cellStyle name="20% - Accent5 2 6 4 3 3 2" xfId="41175"/>
    <cellStyle name="20% - Accent5 2 6 4 3 4" xfId="37234"/>
    <cellStyle name="20% - Accent5 2 6 4 3 5" xfId="29319"/>
    <cellStyle name="20% - Accent5 2 6 4 4" xfId="7929"/>
    <cellStyle name="20% - Accent5 2 6 4 4 2" xfId="23824"/>
    <cellStyle name="20% - Accent5 2 6 4 4 2 2" xfId="43604"/>
    <cellStyle name="20% - Accent5 2 6 4 4 2 3" xfId="31748"/>
    <cellStyle name="20% - Accent5 2 6 4 4 3" xfId="19292"/>
    <cellStyle name="20% - Accent5 2 6 4 4 3 2" xfId="39628"/>
    <cellStyle name="20% - Accent5 2 6 4 4 4" xfId="35687"/>
    <cellStyle name="20% - Accent5 2 6 4 4 5" xfId="27772"/>
    <cellStyle name="20% - Accent5 2 6 4 5" xfId="23049"/>
    <cellStyle name="20% - Accent5 2 6 4 5 2" xfId="42829"/>
    <cellStyle name="20% - Accent5 2 6 4 5 3" xfId="30973"/>
    <cellStyle name="20% - Accent5 2 6 4 6" xfId="18519"/>
    <cellStyle name="20% - Accent5 2 6 4 6 2" xfId="38855"/>
    <cellStyle name="20% - Accent5 2 6 4 7" xfId="34912"/>
    <cellStyle name="20% - Accent5 2 6 4 8" xfId="26999"/>
    <cellStyle name="20% - Accent5 2 6 5" xfId="667"/>
    <cellStyle name="20% - Accent5 2 6 5 2" xfId="11298"/>
    <cellStyle name="20% - Accent5 2 6 5 2 2" xfId="17684"/>
    <cellStyle name="20% - Accent5 2 6 5 2 2 2" xfId="26161"/>
    <cellStyle name="20% - Accent5 2 6 5 2 2 2 2" xfId="45941"/>
    <cellStyle name="20% - Accent5 2 6 5 2 2 2 3" xfId="34085"/>
    <cellStyle name="20% - Accent5 2 6 5 2 2 3" xfId="21629"/>
    <cellStyle name="20% - Accent5 2 6 5 2 2 3 2" xfId="41965"/>
    <cellStyle name="20% - Accent5 2 6 5 2 2 4" xfId="38024"/>
    <cellStyle name="20% - Accent5 2 6 5 2 2 5" xfId="30109"/>
    <cellStyle name="20% - Accent5 2 6 5 2 3" xfId="24595"/>
    <cellStyle name="20% - Accent5 2 6 5 2 3 2" xfId="44375"/>
    <cellStyle name="20% - Accent5 2 6 5 2 3 3" xfId="32519"/>
    <cellStyle name="20% - Accent5 2 6 5 2 4" xfId="20063"/>
    <cellStyle name="20% - Accent5 2 6 5 2 4 2" xfId="40399"/>
    <cellStyle name="20% - Accent5 2 6 5 2 5" xfId="36458"/>
    <cellStyle name="20% - Accent5 2 6 5 2 6" xfId="28543"/>
    <cellStyle name="20% - Accent5 2 6 5 3" xfId="14739"/>
    <cellStyle name="20% - Accent5 2 6 5 3 2" xfId="25372"/>
    <cellStyle name="20% - Accent5 2 6 5 3 2 2" xfId="45152"/>
    <cellStyle name="20% - Accent5 2 6 5 3 2 3" xfId="33296"/>
    <cellStyle name="20% - Accent5 2 6 5 3 3" xfId="20840"/>
    <cellStyle name="20% - Accent5 2 6 5 3 3 2" xfId="41176"/>
    <cellStyle name="20% - Accent5 2 6 5 3 4" xfId="37235"/>
    <cellStyle name="20% - Accent5 2 6 5 3 5" xfId="29320"/>
    <cellStyle name="20% - Accent5 2 6 5 4" xfId="7930"/>
    <cellStyle name="20% - Accent5 2 6 5 4 2" xfId="23825"/>
    <cellStyle name="20% - Accent5 2 6 5 4 2 2" xfId="43605"/>
    <cellStyle name="20% - Accent5 2 6 5 4 2 3" xfId="31749"/>
    <cellStyle name="20% - Accent5 2 6 5 4 3" xfId="19293"/>
    <cellStyle name="20% - Accent5 2 6 5 4 3 2" xfId="39629"/>
    <cellStyle name="20% - Accent5 2 6 5 4 4" xfId="35688"/>
    <cellStyle name="20% - Accent5 2 6 5 4 5" xfId="27773"/>
    <cellStyle name="20% - Accent5 2 6 5 5" xfId="23050"/>
    <cellStyle name="20% - Accent5 2 6 5 5 2" xfId="42830"/>
    <cellStyle name="20% - Accent5 2 6 5 5 3" xfId="30974"/>
    <cellStyle name="20% - Accent5 2 6 5 6" xfId="18520"/>
    <cellStyle name="20% - Accent5 2 6 5 6 2" xfId="38856"/>
    <cellStyle name="20% - Accent5 2 6 5 7" xfId="34913"/>
    <cellStyle name="20% - Accent5 2 6 5 8" xfId="27000"/>
    <cellStyle name="20% - Accent5 2 6 6" xfId="11294"/>
    <cellStyle name="20% - Accent5 2 6 6 2" xfId="17680"/>
    <cellStyle name="20% - Accent5 2 6 6 2 2" xfId="26157"/>
    <cellStyle name="20% - Accent5 2 6 6 2 2 2" xfId="45937"/>
    <cellStyle name="20% - Accent5 2 6 6 2 2 3" xfId="34081"/>
    <cellStyle name="20% - Accent5 2 6 6 2 3" xfId="21625"/>
    <cellStyle name="20% - Accent5 2 6 6 2 3 2" xfId="41961"/>
    <cellStyle name="20% - Accent5 2 6 6 2 4" xfId="38020"/>
    <cellStyle name="20% - Accent5 2 6 6 2 5" xfId="30105"/>
    <cellStyle name="20% - Accent5 2 6 6 3" xfId="24591"/>
    <cellStyle name="20% - Accent5 2 6 6 3 2" xfId="44371"/>
    <cellStyle name="20% - Accent5 2 6 6 3 3" xfId="32515"/>
    <cellStyle name="20% - Accent5 2 6 6 4" xfId="20059"/>
    <cellStyle name="20% - Accent5 2 6 6 4 2" xfId="40395"/>
    <cellStyle name="20% - Accent5 2 6 6 5" xfId="36454"/>
    <cellStyle name="20% - Accent5 2 6 6 6" xfId="28539"/>
    <cellStyle name="20% - Accent5 2 6 7" xfId="14735"/>
    <cellStyle name="20% - Accent5 2 6 7 2" xfId="25368"/>
    <cellStyle name="20% - Accent5 2 6 7 2 2" xfId="45148"/>
    <cellStyle name="20% - Accent5 2 6 7 2 3" xfId="33292"/>
    <cellStyle name="20% - Accent5 2 6 7 3" xfId="20836"/>
    <cellStyle name="20% - Accent5 2 6 7 3 2" xfId="41172"/>
    <cellStyle name="20% - Accent5 2 6 7 4" xfId="37231"/>
    <cellStyle name="20% - Accent5 2 6 7 5" xfId="29316"/>
    <cellStyle name="20% - Accent5 2 6 8" xfId="7926"/>
    <cellStyle name="20% - Accent5 2 6 8 2" xfId="23821"/>
    <cellStyle name="20% - Accent5 2 6 8 2 2" xfId="43601"/>
    <cellStyle name="20% - Accent5 2 6 8 2 3" xfId="31745"/>
    <cellStyle name="20% - Accent5 2 6 8 3" xfId="19289"/>
    <cellStyle name="20% - Accent5 2 6 8 3 2" xfId="39625"/>
    <cellStyle name="20% - Accent5 2 6 8 4" xfId="35684"/>
    <cellStyle name="20% - Accent5 2 6 8 5" xfId="27769"/>
    <cellStyle name="20% - Accent5 2 6 9" xfId="23046"/>
    <cellStyle name="20% - Accent5 2 6 9 2" xfId="42826"/>
    <cellStyle name="20% - Accent5 2 6 9 3" xfId="30970"/>
    <cellStyle name="20% - Accent5 2 7" xfId="668"/>
    <cellStyle name="20% - Accent5 2 7 2" xfId="11299"/>
    <cellStyle name="20% - Accent5 2 7 2 2" xfId="17685"/>
    <cellStyle name="20% - Accent5 2 7 2 2 2" xfId="26162"/>
    <cellStyle name="20% - Accent5 2 7 2 2 2 2" xfId="45942"/>
    <cellStyle name="20% - Accent5 2 7 2 2 2 3" xfId="34086"/>
    <cellStyle name="20% - Accent5 2 7 2 2 3" xfId="21630"/>
    <cellStyle name="20% - Accent5 2 7 2 2 3 2" xfId="41966"/>
    <cellStyle name="20% - Accent5 2 7 2 2 4" xfId="38025"/>
    <cellStyle name="20% - Accent5 2 7 2 2 5" xfId="30110"/>
    <cellStyle name="20% - Accent5 2 7 2 3" xfId="24596"/>
    <cellStyle name="20% - Accent5 2 7 2 3 2" xfId="44376"/>
    <cellStyle name="20% - Accent5 2 7 2 3 3" xfId="32520"/>
    <cellStyle name="20% - Accent5 2 7 2 4" xfId="20064"/>
    <cellStyle name="20% - Accent5 2 7 2 4 2" xfId="40400"/>
    <cellStyle name="20% - Accent5 2 7 2 5" xfId="36459"/>
    <cellStyle name="20% - Accent5 2 7 2 6" xfId="28544"/>
    <cellStyle name="20% - Accent5 2 7 3" xfId="14740"/>
    <cellStyle name="20% - Accent5 2 7 3 2" xfId="25373"/>
    <cellStyle name="20% - Accent5 2 7 3 2 2" xfId="45153"/>
    <cellStyle name="20% - Accent5 2 7 3 2 3" xfId="33297"/>
    <cellStyle name="20% - Accent5 2 7 3 3" xfId="20841"/>
    <cellStyle name="20% - Accent5 2 7 3 3 2" xfId="41177"/>
    <cellStyle name="20% - Accent5 2 7 3 4" xfId="37236"/>
    <cellStyle name="20% - Accent5 2 7 3 5" xfId="29321"/>
    <cellStyle name="20% - Accent5 2 7 4" xfId="7931"/>
    <cellStyle name="20% - Accent5 2 7 4 2" xfId="23826"/>
    <cellStyle name="20% - Accent5 2 7 4 2 2" xfId="43606"/>
    <cellStyle name="20% - Accent5 2 7 4 2 3" xfId="31750"/>
    <cellStyle name="20% - Accent5 2 7 4 3" xfId="19294"/>
    <cellStyle name="20% - Accent5 2 7 4 3 2" xfId="39630"/>
    <cellStyle name="20% - Accent5 2 7 4 4" xfId="35689"/>
    <cellStyle name="20% - Accent5 2 7 4 5" xfId="27774"/>
    <cellStyle name="20% - Accent5 2 7 5" xfId="23051"/>
    <cellStyle name="20% - Accent5 2 7 5 2" xfId="42831"/>
    <cellStyle name="20% - Accent5 2 7 5 3" xfId="30975"/>
    <cellStyle name="20% - Accent5 2 7 6" xfId="18521"/>
    <cellStyle name="20% - Accent5 2 7 6 2" xfId="38857"/>
    <cellStyle name="20% - Accent5 2 7 7" xfId="34914"/>
    <cellStyle name="20% - Accent5 2 7 8" xfId="27001"/>
    <cellStyle name="20% - Accent5 2 8" xfId="669"/>
    <cellStyle name="20% - Accent5 2 8 2" xfId="11300"/>
    <cellStyle name="20% - Accent5 2 8 2 2" xfId="17686"/>
    <cellStyle name="20% - Accent5 2 8 2 2 2" xfId="26163"/>
    <cellStyle name="20% - Accent5 2 8 2 2 2 2" xfId="45943"/>
    <cellStyle name="20% - Accent5 2 8 2 2 2 3" xfId="34087"/>
    <cellStyle name="20% - Accent5 2 8 2 2 3" xfId="21631"/>
    <cellStyle name="20% - Accent5 2 8 2 2 3 2" xfId="41967"/>
    <cellStyle name="20% - Accent5 2 8 2 2 4" xfId="38026"/>
    <cellStyle name="20% - Accent5 2 8 2 2 5" xfId="30111"/>
    <cellStyle name="20% - Accent5 2 8 2 3" xfId="24597"/>
    <cellStyle name="20% - Accent5 2 8 2 3 2" xfId="44377"/>
    <cellStyle name="20% - Accent5 2 8 2 3 3" xfId="32521"/>
    <cellStyle name="20% - Accent5 2 8 2 4" xfId="20065"/>
    <cellStyle name="20% - Accent5 2 8 2 4 2" xfId="40401"/>
    <cellStyle name="20% - Accent5 2 8 2 5" xfId="36460"/>
    <cellStyle name="20% - Accent5 2 8 2 6" xfId="28545"/>
    <cellStyle name="20% - Accent5 2 8 3" xfId="14741"/>
    <cellStyle name="20% - Accent5 2 8 3 2" xfId="25374"/>
    <cellStyle name="20% - Accent5 2 8 3 2 2" xfId="45154"/>
    <cellStyle name="20% - Accent5 2 8 3 2 3" xfId="33298"/>
    <cellStyle name="20% - Accent5 2 8 3 3" xfId="20842"/>
    <cellStyle name="20% - Accent5 2 8 3 3 2" xfId="41178"/>
    <cellStyle name="20% - Accent5 2 8 3 4" xfId="37237"/>
    <cellStyle name="20% - Accent5 2 8 3 5" xfId="29322"/>
    <cellStyle name="20% - Accent5 2 8 4" xfId="7932"/>
    <cellStyle name="20% - Accent5 2 8 4 2" xfId="23827"/>
    <cellStyle name="20% - Accent5 2 8 4 2 2" xfId="43607"/>
    <cellStyle name="20% - Accent5 2 8 4 2 3" xfId="31751"/>
    <cellStyle name="20% - Accent5 2 8 4 3" xfId="19295"/>
    <cellStyle name="20% - Accent5 2 8 4 3 2" xfId="39631"/>
    <cellStyle name="20% - Accent5 2 8 4 4" xfId="35690"/>
    <cellStyle name="20% - Accent5 2 8 4 5" xfId="27775"/>
    <cellStyle name="20% - Accent5 2 8 5" xfId="23052"/>
    <cellStyle name="20% - Accent5 2 8 5 2" xfId="42832"/>
    <cellStyle name="20% - Accent5 2 8 5 3" xfId="30976"/>
    <cellStyle name="20% - Accent5 2 8 6" xfId="18522"/>
    <cellStyle name="20% - Accent5 2 8 6 2" xfId="38858"/>
    <cellStyle name="20% - Accent5 2 8 7" xfId="34915"/>
    <cellStyle name="20% - Accent5 2 8 8" xfId="27002"/>
    <cellStyle name="20% - Accent5 2 9" xfId="670"/>
    <cellStyle name="20% - Accent5 2 9 2" xfId="11301"/>
    <cellStyle name="20% - Accent5 2 9 2 2" xfId="17687"/>
    <cellStyle name="20% - Accent5 2 9 2 2 2" xfId="26164"/>
    <cellStyle name="20% - Accent5 2 9 2 2 2 2" xfId="45944"/>
    <cellStyle name="20% - Accent5 2 9 2 2 2 3" xfId="34088"/>
    <cellStyle name="20% - Accent5 2 9 2 2 3" xfId="21632"/>
    <cellStyle name="20% - Accent5 2 9 2 2 3 2" xfId="41968"/>
    <cellStyle name="20% - Accent5 2 9 2 2 4" xfId="38027"/>
    <cellStyle name="20% - Accent5 2 9 2 2 5" xfId="30112"/>
    <cellStyle name="20% - Accent5 2 9 2 3" xfId="24598"/>
    <cellStyle name="20% - Accent5 2 9 2 3 2" xfId="44378"/>
    <cellStyle name="20% - Accent5 2 9 2 3 3" xfId="32522"/>
    <cellStyle name="20% - Accent5 2 9 2 4" xfId="20066"/>
    <cellStyle name="20% - Accent5 2 9 2 4 2" xfId="40402"/>
    <cellStyle name="20% - Accent5 2 9 2 5" xfId="36461"/>
    <cellStyle name="20% - Accent5 2 9 2 6" xfId="28546"/>
    <cellStyle name="20% - Accent5 2 9 3" xfId="14742"/>
    <cellStyle name="20% - Accent5 2 9 3 2" xfId="25375"/>
    <cellStyle name="20% - Accent5 2 9 3 2 2" xfId="45155"/>
    <cellStyle name="20% - Accent5 2 9 3 2 3" xfId="33299"/>
    <cellStyle name="20% - Accent5 2 9 3 3" xfId="20843"/>
    <cellStyle name="20% - Accent5 2 9 3 3 2" xfId="41179"/>
    <cellStyle name="20% - Accent5 2 9 3 4" xfId="37238"/>
    <cellStyle name="20% - Accent5 2 9 3 5" xfId="29323"/>
    <cellStyle name="20% - Accent5 2 9 4" xfId="7933"/>
    <cellStyle name="20% - Accent5 2 9 4 2" xfId="23828"/>
    <cellStyle name="20% - Accent5 2 9 4 2 2" xfId="43608"/>
    <cellStyle name="20% - Accent5 2 9 4 2 3" xfId="31752"/>
    <cellStyle name="20% - Accent5 2 9 4 3" xfId="19296"/>
    <cellStyle name="20% - Accent5 2 9 4 3 2" xfId="39632"/>
    <cellStyle name="20% - Accent5 2 9 4 4" xfId="35691"/>
    <cellStyle name="20% - Accent5 2 9 4 5" xfId="27776"/>
    <cellStyle name="20% - Accent5 2 9 5" xfId="23053"/>
    <cellStyle name="20% - Accent5 2 9 5 2" xfId="42833"/>
    <cellStyle name="20% - Accent5 2 9 5 3" xfId="30977"/>
    <cellStyle name="20% - Accent5 2 9 6" xfId="18523"/>
    <cellStyle name="20% - Accent5 2 9 6 2" xfId="38859"/>
    <cellStyle name="20% - Accent5 2 9 7" xfId="34916"/>
    <cellStyle name="20% - Accent5 2 9 8" xfId="27003"/>
    <cellStyle name="20% - Accent5 20" xfId="7616"/>
    <cellStyle name="20% - Accent5 20 2" xfId="23551"/>
    <cellStyle name="20% - Accent5 20 2 2" xfId="43331"/>
    <cellStyle name="20% - Accent5 20 2 3" xfId="31475"/>
    <cellStyle name="20% - Accent5 20 3" xfId="19019"/>
    <cellStyle name="20% - Accent5 20 3 2" xfId="39355"/>
    <cellStyle name="20% - Accent5 20 4" xfId="35414"/>
    <cellStyle name="20% - Accent5 20 5" xfId="27499"/>
    <cellStyle name="20% - Accent5 21" xfId="18184"/>
    <cellStyle name="20% - Accent5 21 2" xfId="26660"/>
    <cellStyle name="20% - Accent5 21 2 2" xfId="46440"/>
    <cellStyle name="20% - Accent5 21 2 3" xfId="34584"/>
    <cellStyle name="20% - Accent5 21 3" xfId="22128"/>
    <cellStyle name="20% - Accent5 21 3 2" xfId="42464"/>
    <cellStyle name="20% - Accent5 21 4" xfId="38523"/>
    <cellStyle name="20% - Accent5 21 5" xfId="30608"/>
    <cellStyle name="20% - Accent5 22" xfId="18233"/>
    <cellStyle name="20% - Accent5 22 2" xfId="22770"/>
    <cellStyle name="20% - Accent5 22 2 2" xfId="42550"/>
    <cellStyle name="20% - Accent5 22 3" xfId="38569"/>
    <cellStyle name="20% - Accent5 22 4" xfId="30694"/>
    <cellStyle name="20% - Accent5 23" xfId="18236"/>
    <cellStyle name="20% - Accent5 23 2" xfId="26719"/>
    <cellStyle name="20% - Accent5 23 3" xfId="38572"/>
    <cellStyle name="20% - Accent5 24" xfId="18240"/>
    <cellStyle name="20% - Accent5 24 2" xfId="38576"/>
    <cellStyle name="20% - Accent5 25" xfId="34633"/>
    <cellStyle name="20% - Accent5 26" xfId="26720"/>
    <cellStyle name="20% - Accent5 27" xfId="46489"/>
    <cellStyle name="20% - Accent5 28" xfId="46491"/>
    <cellStyle name="20% - Accent5 3" xfId="671"/>
    <cellStyle name="20% - Accent5 3 10" xfId="672"/>
    <cellStyle name="20% - Accent5 3 2" xfId="673"/>
    <cellStyle name="20% - Accent5 3 2 2" xfId="11302"/>
    <cellStyle name="20% - Accent5 3 2 2 2" xfId="17688"/>
    <cellStyle name="20% - Accent5 3 2 2 2 2" xfId="26165"/>
    <cellStyle name="20% - Accent5 3 2 2 2 2 2" xfId="45945"/>
    <cellStyle name="20% - Accent5 3 2 2 2 2 3" xfId="34089"/>
    <cellStyle name="20% - Accent5 3 2 2 2 3" xfId="21633"/>
    <cellStyle name="20% - Accent5 3 2 2 2 3 2" xfId="41969"/>
    <cellStyle name="20% - Accent5 3 2 2 2 4" xfId="38028"/>
    <cellStyle name="20% - Accent5 3 2 2 2 5" xfId="30113"/>
    <cellStyle name="20% - Accent5 3 2 2 3" xfId="24599"/>
    <cellStyle name="20% - Accent5 3 2 2 3 2" xfId="44379"/>
    <cellStyle name="20% - Accent5 3 2 2 3 3" xfId="32523"/>
    <cellStyle name="20% - Accent5 3 2 2 4" xfId="20067"/>
    <cellStyle name="20% - Accent5 3 2 2 4 2" xfId="40403"/>
    <cellStyle name="20% - Accent5 3 2 2 5" xfId="36462"/>
    <cellStyle name="20% - Accent5 3 2 2 6" xfId="28547"/>
    <cellStyle name="20% - Accent5 3 2 3" xfId="14743"/>
    <cellStyle name="20% - Accent5 3 2 3 2" xfId="25376"/>
    <cellStyle name="20% - Accent5 3 2 3 2 2" xfId="45156"/>
    <cellStyle name="20% - Accent5 3 2 3 2 3" xfId="33300"/>
    <cellStyle name="20% - Accent5 3 2 3 3" xfId="20844"/>
    <cellStyle name="20% - Accent5 3 2 3 3 2" xfId="41180"/>
    <cellStyle name="20% - Accent5 3 2 3 4" xfId="37239"/>
    <cellStyle name="20% - Accent5 3 2 3 5" xfId="29324"/>
    <cellStyle name="20% - Accent5 3 2 4" xfId="7934"/>
    <cellStyle name="20% - Accent5 3 2 4 2" xfId="23829"/>
    <cellStyle name="20% - Accent5 3 2 4 2 2" xfId="43609"/>
    <cellStyle name="20% - Accent5 3 2 4 2 3" xfId="31753"/>
    <cellStyle name="20% - Accent5 3 2 4 3" xfId="19297"/>
    <cellStyle name="20% - Accent5 3 2 4 3 2" xfId="39633"/>
    <cellStyle name="20% - Accent5 3 2 4 4" xfId="35692"/>
    <cellStyle name="20% - Accent5 3 2 4 5" xfId="27777"/>
    <cellStyle name="20% - Accent5 3 2 5" xfId="23054"/>
    <cellStyle name="20% - Accent5 3 2 5 2" xfId="42834"/>
    <cellStyle name="20% - Accent5 3 2 5 3" xfId="30978"/>
    <cellStyle name="20% - Accent5 3 2 6" xfId="18524"/>
    <cellStyle name="20% - Accent5 3 2 6 2" xfId="38860"/>
    <cellStyle name="20% - Accent5 3 2 7" xfId="34917"/>
    <cellStyle name="20% - Accent5 3 2 8" xfId="27004"/>
    <cellStyle name="20% - Accent5 3 3" xfId="674"/>
    <cellStyle name="20% - Accent5 3 3 2" xfId="11303"/>
    <cellStyle name="20% - Accent5 3 3 2 2" xfId="17689"/>
    <cellStyle name="20% - Accent5 3 3 2 2 2" xfId="26166"/>
    <cellStyle name="20% - Accent5 3 3 2 2 2 2" xfId="45946"/>
    <cellStyle name="20% - Accent5 3 3 2 2 2 3" xfId="34090"/>
    <cellStyle name="20% - Accent5 3 3 2 2 3" xfId="21634"/>
    <cellStyle name="20% - Accent5 3 3 2 2 3 2" xfId="41970"/>
    <cellStyle name="20% - Accent5 3 3 2 2 4" xfId="38029"/>
    <cellStyle name="20% - Accent5 3 3 2 2 5" xfId="30114"/>
    <cellStyle name="20% - Accent5 3 3 2 3" xfId="24600"/>
    <cellStyle name="20% - Accent5 3 3 2 3 2" xfId="44380"/>
    <cellStyle name="20% - Accent5 3 3 2 3 3" xfId="32524"/>
    <cellStyle name="20% - Accent5 3 3 2 4" xfId="20068"/>
    <cellStyle name="20% - Accent5 3 3 2 4 2" xfId="40404"/>
    <cellStyle name="20% - Accent5 3 3 2 5" xfId="36463"/>
    <cellStyle name="20% - Accent5 3 3 2 6" xfId="28548"/>
    <cellStyle name="20% - Accent5 3 3 3" xfId="14744"/>
    <cellStyle name="20% - Accent5 3 3 3 2" xfId="25377"/>
    <cellStyle name="20% - Accent5 3 3 3 2 2" xfId="45157"/>
    <cellStyle name="20% - Accent5 3 3 3 2 3" xfId="33301"/>
    <cellStyle name="20% - Accent5 3 3 3 3" xfId="20845"/>
    <cellStyle name="20% - Accent5 3 3 3 3 2" xfId="41181"/>
    <cellStyle name="20% - Accent5 3 3 3 4" xfId="37240"/>
    <cellStyle name="20% - Accent5 3 3 3 5" xfId="29325"/>
    <cellStyle name="20% - Accent5 3 3 4" xfId="7935"/>
    <cellStyle name="20% - Accent5 3 3 4 2" xfId="23830"/>
    <cellStyle name="20% - Accent5 3 3 4 2 2" xfId="43610"/>
    <cellStyle name="20% - Accent5 3 3 4 2 3" xfId="31754"/>
    <cellStyle name="20% - Accent5 3 3 4 3" xfId="19298"/>
    <cellStyle name="20% - Accent5 3 3 4 3 2" xfId="39634"/>
    <cellStyle name="20% - Accent5 3 3 4 4" xfId="35693"/>
    <cellStyle name="20% - Accent5 3 3 4 5" xfId="27778"/>
    <cellStyle name="20% - Accent5 3 3 5" xfId="23055"/>
    <cellStyle name="20% - Accent5 3 3 5 2" xfId="42835"/>
    <cellStyle name="20% - Accent5 3 3 5 3" xfId="30979"/>
    <cellStyle name="20% - Accent5 3 3 6" xfId="18525"/>
    <cellStyle name="20% - Accent5 3 3 6 2" xfId="38861"/>
    <cellStyle name="20% - Accent5 3 3 7" xfId="34918"/>
    <cellStyle name="20% - Accent5 3 3 8" xfId="27005"/>
    <cellStyle name="20% - Accent5 3 4" xfId="675"/>
    <cellStyle name="20% - Accent5 3 4 2" xfId="11304"/>
    <cellStyle name="20% - Accent5 3 4 2 2" xfId="17690"/>
    <cellStyle name="20% - Accent5 3 4 2 2 2" xfId="26167"/>
    <cellStyle name="20% - Accent5 3 4 2 2 2 2" xfId="45947"/>
    <cellStyle name="20% - Accent5 3 4 2 2 2 3" xfId="34091"/>
    <cellStyle name="20% - Accent5 3 4 2 2 3" xfId="21635"/>
    <cellStyle name="20% - Accent5 3 4 2 2 3 2" xfId="41971"/>
    <cellStyle name="20% - Accent5 3 4 2 2 4" xfId="38030"/>
    <cellStyle name="20% - Accent5 3 4 2 2 5" xfId="30115"/>
    <cellStyle name="20% - Accent5 3 4 2 3" xfId="24601"/>
    <cellStyle name="20% - Accent5 3 4 2 3 2" xfId="44381"/>
    <cellStyle name="20% - Accent5 3 4 2 3 3" xfId="32525"/>
    <cellStyle name="20% - Accent5 3 4 2 4" xfId="20069"/>
    <cellStyle name="20% - Accent5 3 4 2 4 2" xfId="40405"/>
    <cellStyle name="20% - Accent5 3 4 2 5" xfId="36464"/>
    <cellStyle name="20% - Accent5 3 4 2 6" xfId="28549"/>
    <cellStyle name="20% - Accent5 3 4 3" xfId="14745"/>
    <cellStyle name="20% - Accent5 3 4 3 2" xfId="25378"/>
    <cellStyle name="20% - Accent5 3 4 3 2 2" xfId="45158"/>
    <cellStyle name="20% - Accent5 3 4 3 2 3" xfId="33302"/>
    <cellStyle name="20% - Accent5 3 4 3 3" xfId="20846"/>
    <cellStyle name="20% - Accent5 3 4 3 3 2" xfId="41182"/>
    <cellStyle name="20% - Accent5 3 4 3 4" xfId="37241"/>
    <cellStyle name="20% - Accent5 3 4 3 5" xfId="29326"/>
    <cellStyle name="20% - Accent5 3 4 4" xfId="7936"/>
    <cellStyle name="20% - Accent5 3 4 4 2" xfId="23831"/>
    <cellStyle name="20% - Accent5 3 4 4 2 2" xfId="43611"/>
    <cellStyle name="20% - Accent5 3 4 4 2 3" xfId="31755"/>
    <cellStyle name="20% - Accent5 3 4 4 3" xfId="19299"/>
    <cellStyle name="20% - Accent5 3 4 4 3 2" xfId="39635"/>
    <cellStyle name="20% - Accent5 3 4 4 4" xfId="35694"/>
    <cellStyle name="20% - Accent5 3 4 4 5" xfId="27779"/>
    <cellStyle name="20% - Accent5 3 4 5" xfId="23056"/>
    <cellStyle name="20% - Accent5 3 4 5 2" xfId="42836"/>
    <cellStyle name="20% - Accent5 3 4 5 3" xfId="30980"/>
    <cellStyle name="20% - Accent5 3 4 6" xfId="18526"/>
    <cellStyle name="20% - Accent5 3 4 6 2" xfId="38862"/>
    <cellStyle name="20% - Accent5 3 4 7" xfId="34919"/>
    <cellStyle name="20% - Accent5 3 4 8" xfId="27006"/>
    <cellStyle name="20% - Accent5 3 5" xfId="676"/>
    <cellStyle name="20% - Accent5 3 5 2" xfId="11305"/>
    <cellStyle name="20% - Accent5 3 5 2 2" xfId="17691"/>
    <cellStyle name="20% - Accent5 3 5 2 2 2" xfId="26168"/>
    <cellStyle name="20% - Accent5 3 5 2 2 2 2" xfId="45948"/>
    <cellStyle name="20% - Accent5 3 5 2 2 2 3" xfId="34092"/>
    <cellStyle name="20% - Accent5 3 5 2 2 3" xfId="21636"/>
    <cellStyle name="20% - Accent5 3 5 2 2 3 2" xfId="41972"/>
    <cellStyle name="20% - Accent5 3 5 2 2 4" xfId="38031"/>
    <cellStyle name="20% - Accent5 3 5 2 2 5" xfId="30116"/>
    <cellStyle name="20% - Accent5 3 5 2 3" xfId="24602"/>
    <cellStyle name="20% - Accent5 3 5 2 3 2" xfId="44382"/>
    <cellStyle name="20% - Accent5 3 5 2 3 3" xfId="32526"/>
    <cellStyle name="20% - Accent5 3 5 2 4" xfId="20070"/>
    <cellStyle name="20% - Accent5 3 5 2 4 2" xfId="40406"/>
    <cellStyle name="20% - Accent5 3 5 2 5" xfId="36465"/>
    <cellStyle name="20% - Accent5 3 5 2 6" xfId="28550"/>
    <cellStyle name="20% - Accent5 3 5 3" xfId="14746"/>
    <cellStyle name="20% - Accent5 3 5 3 2" xfId="25379"/>
    <cellStyle name="20% - Accent5 3 5 3 2 2" xfId="45159"/>
    <cellStyle name="20% - Accent5 3 5 3 2 3" xfId="33303"/>
    <cellStyle name="20% - Accent5 3 5 3 3" xfId="20847"/>
    <cellStyle name="20% - Accent5 3 5 3 3 2" xfId="41183"/>
    <cellStyle name="20% - Accent5 3 5 3 4" xfId="37242"/>
    <cellStyle name="20% - Accent5 3 5 3 5" xfId="29327"/>
    <cellStyle name="20% - Accent5 3 5 4" xfId="7937"/>
    <cellStyle name="20% - Accent5 3 5 4 2" xfId="23832"/>
    <cellStyle name="20% - Accent5 3 5 4 2 2" xfId="43612"/>
    <cellStyle name="20% - Accent5 3 5 4 2 3" xfId="31756"/>
    <cellStyle name="20% - Accent5 3 5 4 3" xfId="19300"/>
    <cellStyle name="20% - Accent5 3 5 4 3 2" xfId="39636"/>
    <cellStyle name="20% - Accent5 3 5 4 4" xfId="35695"/>
    <cellStyle name="20% - Accent5 3 5 4 5" xfId="27780"/>
    <cellStyle name="20% - Accent5 3 5 5" xfId="23057"/>
    <cellStyle name="20% - Accent5 3 5 5 2" xfId="42837"/>
    <cellStyle name="20% - Accent5 3 5 5 3" xfId="30981"/>
    <cellStyle name="20% - Accent5 3 5 6" xfId="18527"/>
    <cellStyle name="20% - Accent5 3 5 6 2" xfId="38863"/>
    <cellStyle name="20% - Accent5 3 5 7" xfId="34920"/>
    <cellStyle name="20% - Accent5 3 5 8" xfId="27007"/>
    <cellStyle name="20% - Accent5 3 6" xfId="677"/>
    <cellStyle name="20% - Accent5 3 6 2" xfId="678"/>
    <cellStyle name="20% - Accent5 3 6 2 2" xfId="11306"/>
    <cellStyle name="20% - Accent5 3 6 2 2 2" xfId="17692"/>
    <cellStyle name="20% - Accent5 3 6 2 2 2 2" xfId="26169"/>
    <cellStyle name="20% - Accent5 3 6 2 2 2 2 2" xfId="45949"/>
    <cellStyle name="20% - Accent5 3 6 2 2 2 2 3" xfId="34093"/>
    <cellStyle name="20% - Accent5 3 6 2 2 2 3" xfId="21637"/>
    <cellStyle name="20% - Accent5 3 6 2 2 2 3 2" xfId="41973"/>
    <cellStyle name="20% - Accent5 3 6 2 2 2 4" xfId="38032"/>
    <cellStyle name="20% - Accent5 3 6 2 2 2 5" xfId="30117"/>
    <cellStyle name="20% - Accent5 3 6 2 2 3" xfId="24603"/>
    <cellStyle name="20% - Accent5 3 6 2 2 3 2" xfId="44383"/>
    <cellStyle name="20% - Accent5 3 6 2 2 3 3" xfId="32527"/>
    <cellStyle name="20% - Accent5 3 6 2 2 4" xfId="20071"/>
    <cellStyle name="20% - Accent5 3 6 2 2 4 2" xfId="40407"/>
    <cellStyle name="20% - Accent5 3 6 2 2 5" xfId="36466"/>
    <cellStyle name="20% - Accent5 3 6 2 2 6" xfId="28551"/>
    <cellStyle name="20% - Accent5 3 6 2 3" xfId="14747"/>
    <cellStyle name="20% - Accent5 3 6 2 3 2" xfId="25380"/>
    <cellStyle name="20% - Accent5 3 6 2 3 2 2" xfId="45160"/>
    <cellStyle name="20% - Accent5 3 6 2 3 2 3" xfId="33304"/>
    <cellStyle name="20% - Accent5 3 6 2 3 3" xfId="20848"/>
    <cellStyle name="20% - Accent5 3 6 2 3 3 2" xfId="41184"/>
    <cellStyle name="20% - Accent5 3 6 2 3 4" xfId="37243"/>
    <cellStyle name="20% - Accent5 3 6 2 3 5" xfId="29328"/>
    <cellStyle name="20% - Accent5 3 6 2 4" xfId="7938"/>
    <cellStyle name="20% - Accent5 3 6 2 4 2" xfId="23833"/>
    <cellStyle name="20% - Accent5 3 6 2 4 2 2" xfId="43613"/>
    <cellStyle name="20% - Accent5 3 6 2 4 2 3" xfId="31757"/>
    <cellStyle name="20% - Accent5 3 6 2 4 3" xfId="19301"/>
    <cellStyle name="20% - Accent5 3 6 2 4 3 2" xfId="39637"/>
    <cellStyle name="20% - Accent5 3 6 2 4 4" xfId="35696"/>
    <cellStyle name="20% - Accent5 3 6 2 4 5" xfId="27781"/>
    <cellStyle name="20% - Accent5 3 6 2 5" xfId="23058"/>
    <cellStyle name="20% - Accent5 3 6 2 5 2" xfId="42838"/>
    <cellStyle name="20% - Accent5 3 6 2 5 3" xfId="30982"/>
    <cellStyle name="20% - Accent5 3 6 2 6" xfId="18528"/>
    <cellStyle name="20% - Accent5 3 6 2 6 2" xfId="38864"/>
    <cellStyle name="20% - Accent5 3 6 2 7" xfId="34921"/>
    <cellStyle name="20% - Accent5 3 6 2 8" xfId="27008"/>
    <cellStyle name="20% - Accent5 3 6 3" xfId="679"/>
    <cellStyle name="20% - Accent5 3 6 3 2" xfId="11307"/>
    <cellStyle name="20% - Accent5 3 6 3 2 2" xfId="17693"/>
    <cellStyle name="20% - Accent5 3 6 3 2 2 2" xfId="26170"/>
    <cellStyle name="20% - Accent5 3 6 3 2 2 2 2" xfId="45950"/>
    <cellStyle name="20% - Accent5 3 6 3 2 2 2 3" xfId="34094"/>
    <cellStyle name="20% - Accent5 3 6 3 2 2 3" xfId="21638"/>
    <cellStyle name="20% - Accent5 3 6 3 2 2 3 2" xfId="41974"/>
    <cellStyle name="20% - Accent5 3 6 3 2 2 4" xfId="38033"/>
    <cellStyle name="20% - Accent5 3 6 3 2 2 5" xfId="30118"/>
    <cellStyle name="20% - Accent5 3 6 3 2 3" xfId="24604"/>
    <cellStyle name="20% - Accent5 3 6 3 2 3 2" xfId="44384"/>
    <cellStyle name="20% - Accent5 3 6 3 2 3 3" xfId="32528"/>
    <cellStyle name="20% - Accent5 3 6 3 2 4" xfId="20072"/>
    <cellStyle name="20% - Accent5 3 6 3 2 4 2" xfId="40408"/>
    <cellStyle name="20% - Accent5 3 6 3 2 5" xfId="36467"/>
    <cellStyle name="20% - Accent5 3 6 3 2 6" xfId="28552"/>
    <cellStyle name="20% - Accent5 3 6 3 3" xfId="14748"/>
    <cellStyle name="20% - Accent5 3 6 3 3 2" xfId="25381"/>
    <cellStyle name="20% - Accent5 3 6 3 3 2 2" xfId="45161"/>
    <cellStyle name="20% - Accent5 3 6 3 3 2 3" xfId="33305"/>
    <cellStyle name="20% - Accent5 3 6 3 3 3" xfId="20849"/>
    <cellStyle name="20% - Accent5 3 6 3 3 3 2" xfId="41185"/>
    <cellStyle name="20% - Accent5 3 6 3 3 4" xfId="37244"/>
    <cellStyle name="20% - Accent5 3 6 3 3 5" xfId="29329"/>
    <cellStyle name="20% - Accent5 3 6 3 4" xfId="7939"/>
    <cellStyle name="20% - Accent5 3 6 3 4 2" xfId="23834"/>
    <cellStyle name="20% - Accent5 3 6 3 4 2 2" xfId="43614"/>
    <cellStyle name="20% - Accent5 3 6 3 4 2 3" xfId="31758"/>
    <cellStyle name="20% - Accent5 3 6 3 4 3" xfId="19302"/>
    <cellStyle name="20% - Accent5 3 6 3 4 3 2" xfId="39638"/>
    <cellStyle name="20% - Accent5 3 6 3 4 4" xfId="35697"/>
    <cellStyle name="20% - Accent5 3 6 3 4 5" xfId="27782"/>
    <cellStyle name="20% - Accent5 3 6 3 5" xfId="23059"/>
    <cellStyle name="20% - Accent5 3 6 3 5 2" xfId="42839"/>
    <cellStyle name="20% - Accent5 3 6 3 5 3" xfId="30983"/>
    <cellStyle name="20% - Accent5 3 6 3 6" xfId="18529"/>
    <cellStyle name="20% - Accent5 3 6 3 6 2" xfId="38865"/>
    <cellStyle name="20% - Accent5 3 6 3 7" xfId="34922"/>
    <cellStyle name="20% - Accent5 3 6 3 8" xfId="27009"/>
    <cellStyle name="20% - Accent5 3 6 4" xfId="680"/>
    <cellStyle name="20% - Accent5 3 6 4 2" xfId="11308"/>
    <cellStyle name="20% - Accent5 3 6 4 2 2" xfId="17694"/>
    <cellStyle name="20% - Accent5 3 6 4 2 2 2" xfId="26171"/>
    <cellStyle name="20% - Accent5 3 6 4 2 2 2 2" xfId="45951"/>
    <cellStyle name="20% - Accent5 3 6 4 2 2 2 3" xfId="34095"/>
    <cellStyle name="20% - Accent5 3 6 4 2 2 3" xfId="21639"/>
    <cellStyle name="20% - Accent5 3 6 4 2 2 3 2" xfId="41975"/>
    <cellStyle name="20% - Accent5 3 6 4 2 2 4" xfId="38034"/>
    <cellStyle name="20% - Accent5 3 6 4 2 2 5" xfId="30119"/>
    <cellStyle name="20% - Accent5 3 6 4 2 3" xfId="24605"/>
    <cellStyle name="20% - Accent5 3 6 4 2 3 2" xfId="44385"/>
    <cellStyle name="20% - Accent5 3 6 4 2 3 3" xfId="32529"/>
    <cellStyle name="20% - Accent5 3 6 4 2 4" xfId="20073"/>
    <cellStyle name="20% - Accent5 3 6 4 2 4 2" xfId="40409"/>
    <cellStyle name="20% - Accent5 3 6 4 2 5" xfId="36468"/>
    <cellStyle name="20% - Accent5 3 6 4 2 6" xfId="28553"/>
    <cellStyle name="20% - Accent5 3 6 4 3" xfId="14749"/>
    <cellStyle name="20% - Accent5 3 6 4 3 2" xfId="25382"/>
    <cellStyle name="20% - Accent5 3 6 4 3 2 2" xfId="45162"/>
    <cellStyle name="20% - Accent5 3 6 4 3 2 3" xfId="33306"/>
    <cellStyle name="20% - Accent5 3 6 4 3 3" xfId="20850"/>
    <cellStyle name="20% - Accent5 3 6 4 3 3 2" xfId="41186"/>
    <cellStyle name="20% - Accent5 3 6 4 3 4" xfId="37245"/>
    <cellStyle name="20% - Accent5 3 6 4 3 5" xfId="29330"/>
    <cellStyle name="20% - Accent5 3 6 4 4" xfId="7940"/>
    <cellStyle name="20% - Accent5 3 6 4 4 2" xfId="23835"/>
    <cellStyle name="20% - Accent5 3 6 4 4 2 2" xfId="43615"/>
    <cellStyle name="20% - Accent5 3 6 4 4 2 3" xfId="31759"/>
    <cellStyle name="20% - Accent5 3 6 4 4 3" xfId="19303"/>
    <cellStyle name="20% - Accent5 3 6 4 4 3 2" xfId="39639"/>
    <cellStyle name="20% - Accent5 3 6 4 4 4" xfId="35698"/>
    <cellStyle name="20% - Accent5 3 6 4 4 5" xfId="27783"/>
    <cellStyle name="20% - Accent5 3 6 4 5" xfId="23060"/>
    <cellStyle name="20% - Accent5 3 6 4 5 2" xfId="42840"/>
    <cellStyle name="20% - Accent5 3 6 4 5 3" xfId="30984"/>
    <cellStyle name="20% - Accent5 3 6 4 6" xfId="18530"/>
    <cellStyle name="20% - Accent5 3 6 4 6 2" xfId="38866"/>
    <cellStyle name="20% - Accent5 3 6 4 7" xfId="34923"/>
    <cellStyle name="20% - Accent5 3 6 4 8" xfId="27010"/>
    <cellStyle name="20% - Accent5 3 6 5" xfId="681"/>
    <cellStyle name="20% - Accent5 3 6 5 2" xfId="11309"/>
    <cellStyle name="20% - Accent5 3 6 5 2 2" xfId="17695"/>
    <cellStyle name="20% - Accent5 3 6 5 2 2 2" xfId="26172"/>
    <cellStyle name="20% - Accent5 3 6 5 2 2 2 2" xfId="45952"/>
    <cellStyle name="20% - Accent5 3 6 5 2 2 2 3" xfId="34096"/>
    <cellStyle name="20% - Accent5 3 6 5 2 2 3" xfId="21640"/>
    <cellStyle name="20% - Accent5 3 6 5 2 2 3 2" xfId="41976"/>
    <cellStyle name="20% - Accent5 3 6 5 2 2 4" xfId="38035"/>
    <cellStyle name="20% - Accent5 3 6 5 2 2 5" xfId="30120"/>
    <cellStyle name="20% - Accent5 3 6 5 2 3" xfId="24606"/>
    <cellStyle name="20% - Accent5 3 6 5 2 3 2" xfId="44386"/>
    <cellStyle name="20% - Accent5 3 6 5 2 3 3" xfId="32530"/>
    <cellStyle name="20% - Accent5 3 6 5 2 4" xfId="20074"/>
    <cellStyle name="20% - Accent5 3 6 5 2 4 2" xfId="40410"/>
    <cellStyle name="20% - Accent5 3 6 5 2 5" xfId="36469"/>
    <cellStyle name="20% - Accent5 3 6 5 2 6" xfId="28554"/>
    <cellStyle name="20% - Accent5 3 6 5 3" xfId="14750"/>
    <cellStyle name="20% - Accent5 3 6 5 3 2" xfId="25383"/>
    <cellStyle name="20% - Accent5 3 6 5 3 2 2" xfId="45163"/>
    <cellStyle name="20% - Accent5 3 6 5 3 2 3" xfId="33307"/>
    <cellStyle name="20% - Accent5 3 6 5 3 3" xfId="20851"/>
    <cellStyle name="20% - Accent5 3 6 5 3 3 2" xfId="41187"/>
    <cellStyle name="20% - Accent5 3 6 5 3 4" xfId="37246"/>
    <cellStyle name="20% - Accent5 3 6 5 3 5" xfId="29331"/>
    <cellStyle name="20% - Accent5 3 6 5 4" xfId="7941"/>
    <cellStyle name="20% - Accent5 3 6 5 4 2" xfId="23836"/>
    <cellStyle name="20% - Accent5 3 6 5 4 2 2" xfId="43616"/>
    <cellStyle name="20% - Accent5 3 6 5 4 2 3" xfId="31760"/>
    <cellStyle name="20% - Accent5 3 6 5 4 3" xfId="19304"/>
    <cellStyle name="20% - Accent5 3 6 5 4 3 2" xfId="39640"/>
    <cellStyle name="20% - Accent5 3 6 5 4 4" xfId="35699"/>
    <cellStyle name="20% - Accent5 3 6 5 4 5" xfId="27784"/>
    <cellStyle name="20% - Accent5 3 6 5 5" xfId="23061"/>
    <cellStyle name="20% - Accent5 3 6 5 5 2" xfId="42841"/>
    <cellStyle name="20% - Accent5 3 6 5 5 3" xfId="30985"/>
    <cellStyle name="20% - Accent5 3 6 5 6" xfId="18531"/>
    <cellStyle name="20% - Accent5 3 6 5 6 2" xfId="38867"/>
    <cellStyle name="20% - Accent5 3 6 5 7" xfId="34924"/>
    <cellStyle name="20% - Accent5 3 6 5 8" xfId="27011"/>
    <cellStyle name="20% - Accent5 3 7" xfId="682"/>
    <cellStyle name="20% - Accent5 3 8" xfId="683"/>
    <cellStyle name="20% - Accent5 3 9" xfId="684"/>
    <cellStyle name="20% - Accent5 4" xfId="685"/>
    <cellStyle name="20% - Accent5 4 10" xfId="686"/>
    <cellStyle name="20% - Accent5 4 2" xfId="687"/>
    <cellStyle name="20% - Accent5 4 2 2" xfId="688"/>
    <cellStyle name="20% - Accent5 4 2 2 2" xfId="11310"/>
    <cellStyle name="20% - Accent5 4 2 2 2 2" xfId="17696"/>
    <cellStyle name="20% - Accent5 4 2 2 2 2 2" xfId="26173"/>
    <cellStyle name="20% - Accent5 4 2 2 2 2 2 2" xfId="45953"/>
    <cellStyle name="20% - Accent5 4 2 2 2 2 2 3" xfId="34097"/>
    <cellStyle name="20% - Accent5 4 2 2 2 2 3" xfId="21641"/>
    <cellStyle name="20% - Accent5 4 2 2 2 2 3 2" xfId="41977"/>
    <cellStyle name="20% - Accent5 4 2 2 2 2 4" xfId="38036"/>
    <cellStyle name="20% - Accent5 4 2 2 2 2 5" xfId="30121"/>
    <cellStyle name="20% - Accent5 4 2 2 2 3" xfId="24607"/>
    <cellStyle name="20% - Accent5 4 2 2 2 3 2" xfId="44387"/>
    <cellStyle name="20% - Accent5 4 2 2 2 3 3" xfId="32531"/>
    <cellStyle name="20% - Accent5 4 2 2 2 4" xfId="20075"/>
    <cellStyle name="20% - Accent5 4 2 2 2 4 2" xfId="40411"/>
    <cellStyle name="20% - Accent5 4 2 2 2 5" xfId="36470"/>
    <cellStyle name="20% - Accent5 4 2 2 2 6" xfId="28555"/>
    <cellStyle name="20% - Accent5 4 2 2 3" xfId="14751"/>
    <cellStyle name="20% - Accent5 4 2 2 3 2" xfId="25384"/>
    <cellStyle name="20% - Accent5 4 2 2 3 2 2" xfId="45164"/>
    <cellStyle name="20% - Accent5 4 2 2 3 2 3" xfId="33308"/>
    <cellStyle name="20% - Accent5 4 2 2 3 3" xfId="20852"/>
    <cellStyle name="20% - Accent5 4 2 2 3 3 2" xfId="41188"/>
    <cellStyle name="20% - Accent5 4 2 2 3 4" xfId="37247"/>
    <cellStyle name="20% - Accent5 4 2 2 3 5" xfId="29332"/>
    <cellStyle name="20% - Accent5 4 2 2 4" xfId="7942"/>
    <cellStyle name="20% - Accent5 4 2 2 4 2" xfId="23837"/>
    <cellStyle name="20% - Accent5 4 2 2 4 2 2" xfId="43617"/>
    <cellStyle name="20% - Accent5 4 2 2 4 2 3" xfId="31761"/>
    <cellStyle name="20% - Accent5 4 2 2 4 3" xfId="19305"/>
    <cellStyle name="20% - Accent5 4 2 2 4 3 2" xfId="39641"/>
    <cellStyle name="20% - Accent5 4 2 2 4 4" xfId="35700"/>
    <cellStyle name="20% - Accent5 4 2 2 4 5" xfId="27785"/>
    <cellStyle name="20% - Accent5 4 2 2 5" xfId="23062"/>
    <cellStyle name="20% - Accent5 4 2 2 5 2" xfId="42842"/>
    <cellStyle name="20% - Accent5 4 2 2 5 3" xfId="30986"/>
    <cellStyle name="20% - Accent5 4 2 2 6" xfId="18532"/>
    <cellStyle name="20% - Accent5 4 2 2 6 2" xfId="38868"/>
    <cellStyle name="20% - Accent5 4 2 2 7" xfId="34925"/>
    <cellStyle name="20% - Accent5 4 2 2 8" xfId="27012"/>
    <cellStyle name="20% - Accent5 4 2 3" xfId="689"/>
    <cellStyle name="20% - Accent5 4 2 3 2" xfId="11311"/>
    <cellStyle name="20% - Accent5 4 2 3 2 2" xfId="17697"/>
    <cellStyle name="20% - Accent5 4 2 3 2 2 2" xfId="26174"/>
    <cellStyle name="20% - Accent5 4 2 3 2 2 2 2" xfId="45954"/>
    <cellStyle name="20% - Accent5 4 2 3 2 2 2 3" xfId="34098"/>
    <cellStyle name="20% - Accent5 4 2 3 2 2 3" xfId="21642"/>
    <cellStyle name="20% - Accent5 4 2 3 2 2 3 2" xfId="41978"/>
    <cellStyle name="20% - Accent5 4 2 3 2 2 4" xfId="38037"/>
    <cellStyle name="20% - Accent5 4 2 3 2 2 5" xfId="30122"/>
    <cellStyle name="20% - Accent5 4 2 3 2 3" xfId="24608"/>
    <cellStyle name="20% - Accent5 4 2 3 2 3 2" xfId="44388"/>
    <cellStyle name="20% - Accent5 4 2 3 2 3 3" xfId="32532"/>
    <cellStyle name="20% - Accent5 4 2 3 2 4" xfId="20076"/>
    <cellStyle name="20% - Accent5 4 2 3 2 4 2" xfId="40412"/>
    <cellStyle name="20% - Accent5 4 2 3 2 5" xfId="36471"/>
    <cellStyle name="20% - Accent5 4 2 3 2 6" xfId="28556"/>
    <cellStyle name="20% - Accent5 4 2 3 3" xfId="14752"/>
    <cellStyle name="20% - Accent5 4 2 3 3 2" xfId="25385"/>
    <cellStyle name="20% - Accent5 4 2 3 3 2 2" xfId="45165"/>
    <cellStyle name="20% - Accent5 4 2 3 3 2 3" xfId="33309"/>
    <cellStyle name="20% - Accent5 4 2 3 3 3" xfId="20853"/>
    <cellStyle name="20% - Accent5 4 2 3 3 3 2" xfId="41189"/>
    <cellStyle name="20% - Accent5 4 2 3 3 4" xfId="37248"/>
    <cellStyle name="20% - Accent5 4 2 3 3 5" xfId="29333"/>
    <cellStyle name="20% - Accent5 4 2 3 4" xfId="7943"/>
    <cellStyle name="20% - Accent5 4 2 3 4 2" xfId="23838"/>
    <cellStyle name="20% - Accent5 4 2 3 4 2 2" xfId="43618"/>
    <cellStyle name="20% - Accent5 4 2 3 4 2 3" xfId="31762"/>
    <cellStyle name="20% - Accent5 4 2 3 4 3" xfId="19306"/>
    <cellStyle name="20% - Accent5 4 2 3 4 3 2" xfId="39642"/>
    <cellStyle name="20% - Accent5 4 2 3 4 4" xfId="35701"/>
    <cellStyle name="20% - Accent5 4 2 3 4 5" xfId="27786"/>
    <cellStyle name="20% - Accent5 4 2 3 5" xfId="23063"/>
    <cellStyle name="20% - Accent5 4 2 3 5 2" xfId="42843"/>
    <cellStyle name="20% - Accent5 4 2 3 5 3" xfId="30987"/>
    <cellStyle name="20% - Accent5 4 2 3 6" xfId="18533"/>
    <cellStyle name="20% - Accent5 4 2 3 6 2" xfId="38869"/>
    <cellStyle name="20% - Accent5 4 2 3 7" xfId="34926"/>
    <cellStyle name="20% - Accent5 4 2 3 8" xfId="27013"/>
    <cellStyle name="20% - Accent5 4 2 4" xfId="690"/>
    <cellStyle name="20% - Accent5 4 2 4 2" xfId="11312"/>
    <cellStyle name="20% - Accent5 4 2 4 2 2" xfId="17698"/>
    <cellStyle name="20% - Accent5 4 2 4 2 2 2" xfId="26175"/>
    <cellStyle name="20% - Accent5 4 2 4 2 2 2 2" xfId="45955"/>
    <cellStyle name="20% - Accent5 4 2 4 2 2 2 3" xfId="34099"/>
    <cellStyle name="20% - Accent5 4 2 4 2 2 3" xfId="21643"/>
    <cellStyle name="20% - Accent5 4 2 4 2 2 3 2" xfId="41979"/>
    <cellStyle name="20% - Accent5 4 2 4 2 2 4" xfId="38038"/>
    <cellStyle name="20% - Accent5 4 2 4 2 2 5" xfId="30123"/>
    <cellStyle name="20% - Accent5 4 2 4 2 3" xfId="24609"/>
    <cellStyle name="20% - Accent5 4 2 4 2 3 2" xfId="44389"/>
    <cellStyle name="20% - Accent5 4 2 4 2 3 3" xfId="32533"/>
    <cellStyle name="20% - Accent5 4 2 4 2 4" xfId="20077"/>
    <cellStyle name="20% - Accent5 4 2 4 2 4 2" xfId="40413"/>
    <cellStyle name="20% - Accent5 4 2 4 2 5" xfId="36472"/>
    <cellStyle name="20% - Accent5 4 2 4 2 6" xfId="28557"/>
    <cellStyle name="20% - Accent5 4 2 4 3" xfId="14753"/>
    <cellStyle name="20% - Accent5 4 2 4 3 2" xfId="25386"/>
    <cellStyle name="20% - Accent5 4 2 4 3 2 2" xfId="45166"/>
    <cellStyle name="20% - Accent5 4 2 4 3 2 3" xfId="33310"/>
    <cellStyle name="20% - Accent5 4 2 4 3 3" xfId="20854"/>
    <cellStyle name="20% - Accent5 4 2 4 3 3 2" xfId="41190"/>
    <cellStyle name="20% - Accent5 4 2 4 3 4" xfId="37249"/>
    <cellStyle name="20% - Accent5 4 2 4 3 5" xfId="29334"/>
    <cellStyle name="20% - Accent5 4 2 4 4" xfId="7944"/>
    <cellStyle name="20% - Accent5 4 2 4 4 2" xfId="23839"/>
    <cellStyle name="20% - Accent5 4 2 4 4 2 2" xfId="43619"/>
    <cellStyle name="20% - Accent5 4 2 4 4 2 3" xfId="31763"/>
    <cellStyle name="20% - Accent5 4 2 4 4 3" xfId="19307"/>
    <cellStyle name="20% - Accent5 4 2 4 4 3 2" xfId="39643"/>
    <cellStyle name="20% - Accent5 4 2 4 4 4" xfId="35702"/>
    <cellStyle name="20% - Accent5 4 2 4 4 5" xfId="27787"/>
    <cellStyle name="20% - Accent5 4 2 4 5" xfId="23064"/>
    <cellStyle name="20% - Accent5 4 2 4 5 2" xfId="42844"/>
    <cellStyle name="20% - Accent5 4 2 4 5 3" xfId="30988"/>
    <cellStyle name="20% - Accent5 4 2 4 6" xfId="18534"/>
    <cellStyle name="20% - Accent5 4 2 4 6 2" xfId="38870"/>
    <cellStyle name="20% - Accent5 4 2 4 7" xfId="34927"/>
    <cellStyle name="20% - Accent5 4 2 4 8" xfId="27014"/>
    <cellStyle name="20% - Accent5 4 2 5" xfId="691"/>
    <cellStyle name="20% - Accent5 4 2 5 2" xfId="11313"/>
    <cellStyle name="20% - Accent5 4 2 5 2 2" xfId="17699"/>
    <cellStyle name="20% - Accent5 4 2 5 2 2 2" xfId="26176"/>
    <cellStyle name="20% - Accent5 4 2 5 2 2 2 2" xfId="45956"/>
    <cellStyle name="20% - Accent5 4 2 5 2 2 2 3" xfId="34100"/>
    <cellStyle name="20% - Accent5 4 2 5 2 2 3" xfId="21644"/>
    <cellStyle name="20% - Accent5 4 2 5 2 2 3 2" xfId="41980"/>
    <cellStyle name="20% - Accent5 4 2 5 2 2 4" xfId="38039"/>
    <cellStyle name="20% - Accent5 4 2 5 2 2 5" xfId="30124"/>
    <cellStyle name="20% - Accent5 4 2 5 2 3" xfId="24610"/>
    <cellStyle name="20% - Accent5 4 2 5 2 3 2" xfId="44390"/>
    <cellStyle name="20% - Accent5 4 2 5 2 3 3" xfId="32534"/>
    <cellStyle name="20% - Accent5 4 2 5 2 4" xfId="20078"/>
    <cellStyle name="20% - Accent5 4 2 5 2 4 2" xfId="40414"/>
    <cellStyle name="20% - Accent5 4 2 5 2 5" xfId="36473"/>
    <cellStyle name="20% - Accent5 4 2 5 2 6" xfId="28558"/>
    <cellStyle name="20% - Accent5 4 2 5 3" xfId="14754"/>
    <cellStyle name="20% - Accent5 4 2 5 3 2" xfId="25387"/>
    <cellStyle name="20% - Accent5 4 2 5 3 2 2" xfId="45167"/>
    <cellStyle name="20% - Accent5 4 2 5 3 2 3" xfId="33311"/>
    <cellStyle name="20% - Accent5 4 2 5 3 3" xfId="20855"/>
    <cellStyle name="20% - Accent5 4 2 5 3 3 2" xfId="41191"/>
    <cellStyle name="20% - Accent5 4 2 5 3 4" xfId="37250"/>
    <cellStyle name="20% - Accent5 4 2 5 3 5" xfId="29335"/>
    <cellStyle name="20% - Accent5 4 2 5 4" xfId="7945"/>
    <cellStyle name="20% - Accent5 4 2 5 4 2" xfId="23840"/>
    <cellStyle name="20% - Accent5 4 2 5 4 2 2" xfId="43620"/>
    <cellStyle name="20% - Accent5 4 2 5 4 2 3" xfId="31764"/>
    <cellStyle name="20% - Accent5 4 2 5 4 3" xfId="19308"/>
    <cellStyle name="20% - Accent5 4 2 5 4 3 2" xfId="39644"/>
    <cellStyle name="20% - Accent5 4 2 5 4 4" xfId="35703"/>
    <cellStyle name="20% - Accent5 4 2 5 4 5" xfId="27788"/>
    <cellStyle name="20% - Accent5 4 2 5 5" xfId="23065"/>
    <cellStyle name="20% - Accent5 4 2 5 5 2" xfId="42845"/>
    <cellStyle name="20% - Accent5 4 2 5 5 3" xfId="30989"/>
    <cellStyle name="20% - Accent5 4 2 5 6" xfId="18535"/>
    <cellStyle name="20% - Accent5 4 2 5 6 2" xfId="38871"/>
    <cellStyle name="20% - Accent5 4 2 5 7" xfId="34928"/>
    <cellStyle name="20% - Accent5 4 2 5 8" xfId="27015"/>
    <cellStyle name="20% - Accent5 4 3" xfId="692"/>
    <cellStyle name="20% - Accent5 4 3 2" xfId="11314"/>
    <cellStyle name="20% - Accent5 4 3 2 2" xfId="17700"/>
    <cellStyle name="20% - Accent5 4 3 2 2 2" xfId="26177"/>
    <cellStyle name="20% - Accent5 4 3 2 2 2 2" xfId="45957"/>
    <cellStyle name="20% - Accent5 4 3 2 2 2 3" xfId="34101"/>
    <cellStyle name="20% - Accent5 4 3 2 2 3" xfId="21645"/>
    <cellStyle name="20% - Accent5 4 3 2 2 3 2" xfId="41981"/>
    <cellStyle name="20% - Accent5 4 3 2 2 4" xfId="38040"/>
    <cellStyle name="20% - Accent5 4 3 2 2 5" xfId="30125"/>
    <cellStyle name="20% - Accent5 4 3 2 3" xfId="24611"/>
    <cellStyle name="20% - Accent5 4 3 2 3 2" xfId="44391"/>
    <cellStyle name="20% - Accent5 4 3 2 3 3" xfId="32535"/>
    <cellStyle name="20% - Accent5 4 3 2 4" xfId="20079"/>
    <cellStyle name="20% - Accent5 4 3 2 4 2" xfId="40415"/>
    <cellStyle name="20% - Accent5 4 3 2 5" xfId="36474"/>
    <cellStyle name="20% - Accent5 4 3 2 6" xfId="28559"/>
    <cellStyle name="20% - Accent5 4 3 3" xfId="14755"/>
    <cellStyle name="20% - Accent5 4 3 3 2" xfId="25388"/>
    <cellStyle name="20% - Accent5 4 3 3 2 2" xfId="45168"/>
    <cellStyle name="20% - Accent5 4 3 3 2 3" xfId="33312"/>
    <cellStyle name="20% - Accent5 4 3 3 3" xfId="20856"/>
    <cellStyle name="20% - Accent5 4 3 3 3 2" xfId="41192"/>
    <cellStyle name="20% - Accent5 4 3 3 4" xfId="37251"/>
    <cellStyle name="20% - Accent5 4 3 3 5" xfId="29336"/>
    <cellStyle name="20% - Accent5 4 3 4" xfId="7946"/>
    <cellStyle name="20% - Accent5 4 3 4 2" xfId="23841"/>
    <cellStyle name="20% - Accent5 4 3 4 2 2" xfId="43621"/>
    <cellStyle name="20% - Accent5 4 3 4 2 3" xfId="31765"/>
    <cellStyle name="20% - Accent5 4 3 4 3" xfId="19309"/>
    <cellStyle name="20% - Accent5 4 3 4 3 2" xfId="39645"/>
    <cellStyle name="20% - Accent5 4 3 4 4" xfId="35704"/>
    <cellStyle name="20% - Accent5 4 3 4 5" xfId="27789"/>
    <cellStyle name="20% - Accent5 4 3 5" xfId="23066"/>
    <cellStyle name="20% - Accent5 4 3 5 2" xfId="42846"/>
    <cellStyle name="20% - Accent5 4 3 5 3" xfId="30990"/>
    <cellStyle name="20% - Accent5 4 3 6" xfId="18536"/>
    <cellStyle name="20% - Accent5 4 3 6 2" xfId="38872"/>
    <cellStyle name="20% - Accent5 4 3 7" xfId="34929"/>
    <cellStyle name="20% - Accent5 4 3 8" xfId="27016"/>
    <cellStyle name="20% - Accent5 4 4" xfId="693"/>
    <cellStyle name="20% - Accent5 4 4 2" xfId="11315"/>
    <cellStyle name="20% - Accent5 4 4 2 2" xfId="17701"/>
    <cellStyle name="20% - Accent5 4 4 2 2 2" xfId="26178"/>
    <cellStyle name="20% - Accent5 4 4 2 2 2 2" xfId="45958"/>
    <cellStyle name="20% - Accent5 4 4 2 2 2 3" xfId="34102"/>
    <cellStyle name="20% - Accent5 4 4 2 2 3" xfId="21646"/>
    <cellStyle name="20% - Accent5 4 4 2 2 3 2" xfId="41982"/>
    <cellStyle name="20% - Accent5 4 4 2 2 4" xfId="38041"/>
    <cellStyle name="20% - Accent5 4 4 2 2 5" xfId="30126"/>
    <cellStyle name="20% - Accent5 4 4 2 3" xfId="24612"/>
    <cellStyle name="20% - Accent5 4 4 2 3 2" xfId="44392"/>
    <cellStyle name="20% - Accent5 4 4 2 3 3" xfId="32536"/>
    <cellStyle name="20% - Accent5 4 4 2 4" xfId="20080"/>
    <cellStyle name="20% - Accent5 4 4 2 4 2" xfId="40416"/>
    <cellStyle name="20% - Accent5 4 4 2 5" xfId="36475"/>
    <cellStyle name="20% - Accent5 4 4 2 6" xfId="28560"/>
    <cellStyle name="20% - Accent5 4 4 3" xfId="14756"/>
    <cellStyle name="20% - Accent5 4 4 3 2" xfId="25389"/>
    <cellStyle name="20% - Accent5 4 4 3 2 2" xfId="45169"/>
    <cellStyle name="20% - Accent5 4 4 3 2 3" xfId="33313"/>
    <cellStyle name="20% - Accent5 4 4 3 3" xfId="20857"/>
    <cellStyle name="20% - Accent5 4 4 3 3 2" xfId="41193"/>
    <cellStyle name="20% - Accent5 4 4 3 4" xfId="37252"/>
    <cellStyle name="20% - Accent5 4 4 3 5" xfId="29337"/>
    <cellStyle name="20% - Accent5 4 4 4" xfId="7947"/>
    <cellStyle name="20% - Accent5 4 4 4 2" xfId="23842"/>
    <cellStyle name="20% - Accent5 4 4 4 2 2" xfId="43622"/>
    <cellStyle name="20% - Accent5 4 4 4 2 3" xfId="31766"/>
    <cellStyle name="20% - Accent5 4 4 4 3" xfId="19310"/>
    <cellStyle name="20% - Accent5 4 4 4 3 2" xfId="39646"/>
    <cellStyle name="20% - Accent5 4 4 4 4" xfId="35705"/>
    <cellStyle name="20% - Accent5 4 4 4 5" xfId="27790"/>
    <cellStyle name="20% - Accent5 4 4 5" xfId="23067"/>
    <cellStyle name="20% - Accent5 4 4 5 2" xfId="42847"/>
    <cellStyle name="20% - Accent5 4 4 5 3" xfId="30991"/>
    <cellStyle name="20% - Accent5 4 4 6" xfId="18537"/>
    <cellStyle name="20% - Accent5 4 4 6 2" xfId="38873"/>
    <cellStyle name="20% - Accent5 4 4 7" xfId="34930"/>
    <cellStyle name="20% - Accent5 4 4 8" xfId="27017"/>
    <cellStyle name="20% - Accent5 4 5" xfId="694"/>
    <cellStyle name="20% - Accent5 4 5 2" xfId="11316"/>
    <cellStyle name="20% - Accent5 4 5 2 2" xfId="17702"/>
    <cellStyle name="20% - Accent5 4 5 2 2 2" xfId="26179"/>
    <cellStyle name="20% - Accent5 4 5 2 2 2 2" xfId="45959"/>
    <cellStyle name="20% - Accent5 4 5 2 2 2 3" xfId="34103"/>
    <cellStyle name="20% - Accent5 4 5 2 2 3" xfId="21647"/>
    <cellStyle name="20% - Accent5 4 5 2 2 3 2" xfId="41983"/>
    <cellStyle name="20% - Accent5 4 5 2 2 4" xfId="38042"/>
    <cellStyle name="20% - Accent5 4 5 2 2 5" xfId="30127"/>
    <cellStyle name="20% - Accent5 4 5 2 3" xfId="24613"/>
    <cellStyle name="20% - Accent5 4 5 2 3 2" xfId="44393"/>
    <cellStyle name="20% - Accent5 4 5 2 3 3" xfId="32537"/>
    <cellStyle name="20% - Accent5 4 5 2 4" xfId="20081"/>
    <cellStyle name="20% - Accent5 4 5 2 4 2" xfId="40417"/>
    <cellStyle name="20% - Accent5 4 5 2 5" xfId="36476"/>
    <cellStyle name="20% - Accent5 4 5 2 6" xfId="28561"/>
    <cellStyle name="20% - Accent5 4 5 3" xfId="14757"/>
    <cellStyle name="20% - Accent5 4 5 3 2" xfId="25390"/>
    <cellStyle name="20% - Accent5 4 5 3 2 2" xfId="45170"/>
    <cellStyle name="20% - Accent5 4 5 3 2 3" xfId="33314"/>
    <cellStyle name="20% - Accent5 4 5 3 3" xfId="20858"/>
    <cellStyle name="20% - Accent5 4 5 3 3 2" xfId="41194"/>
    <cellStyle name="20% - Accent5 4 5 3 4" xfId="37253"/>
    <cellStyle name="20% - Accent5 4 5 3 5" xfId="29338"/>
    <cellStyle name="20% - Accent5 4 5 4" xfId="7948"/>
    <cellStyle name="20% - Accent5 4 5 4 2" xfId="23843"/>
    <cellStyle name="20% - Accent5 4 5 4 2 2" xfId="43623"/>
    <cellStyle name="20% - Accent5 4 5 4 2 3" xfId="31767"/>
    <cellStyle name="20% - Accent5 4 5 4 3" xfId="19311"/>
    <cellStyle name="20% - Accent5 4 5 4 3 2" xfId="39647"/>
    <cellStyle name="20% - Accent5 4 5 4 4" xfId="35706"/>
    <cellStyle name="20% - Accent5 4 5 4 5" xfId="27791"/>
    <cellStyle name="20% - Accent5 4 5 5" xfId="23068"/>
    <cellStyle name="20% - Accent5 4 5 5 2" xfId="42848"/>
    <cellStyle name="20% - Accent5 4 5 5 3" xfId="30992"/>
    <cellStyle name="20% - Accent5 4 5 6" xfId="18538"/>
    <cellStyle name="20% - Accent5 4 5 6 2" xfId="38874"/>
    <cellStyle name="20% - Accent5 4 5 7" xfId="34931"/>
    <cellStyle name="20% - Accent5 4 5 8" xfId="27018"/>
    <cellStyle name="20% - Accent5 4 6" xfId="695"/>
    <cellStyle name="20% - Accent5 4 6 2" xfId="11317"/>
    <cellStyle name="20% - Accent5 4 6 2 2" xfId="17703"/>
    <cellStyle name="20% - Accent5 4 6 2 2 2" xfId="26180"/>
    <cellStyle name="20% - Accent5 4 6 2 2 2 2" xfId="45960"/>
    <cellStyle name="20% - Accent5 4 6 2 2 2 3" xfId="34104"/>
    <cellStyle name="20% - Accent5 4 6 2 2 3" xfId="21648"/>
    <cellStyle name="20% - Accent5 4 6 2 2 3 2" xfId="41984"/>
    <cellStyle name="20% - Accent5 4 6 2 2 4" xfId="38043"/>
    <cellStyle name="20% - Accent5 4 6 2 2 5" xfId="30128"/>
    <cellStyle name="20% - Accent5 4 6 2 3" xfId="24614"/>
    <cellStyle name="20% - Accent5 4 6 2 3 2" xfId="44394"/>
    <cellStyle name="20% - Accent5 4 6 2 3 3" xfId="32538"/>
    <cellStyle name="20% - Accent5 4 6 2 4" xfId="20082"/>
    <cellStyle name="20% - Accent5 4 6 2 4 2" xfId="40418"/>
    <cellStyle name="20% - Accent5 4 6 2 5" xfId="36477"/>
    <cellStyle name="20% - Accent5 4 6 2 6" xfId="28562"/>
    <cellStyle name="20% - Accent5 4 6 3" xfId="14758"/>
    <cellStyle name="20% - Accent5 4 6 3 2" xfId="25391"/>
    <cellStyle name="20% - Accent5 4 6 3 2 2" xfId="45171"/>
    <cellStyle name="20% - Accent5 4 6 3 2 3" xfId="33315"/>
    <cellStyle name="20% - Accent5 4 6 3 3" xfId="20859"/>
    <cellStyle name="20% - Accent5 4 6 3 3 2" xfId="41195"/>
    <cellStyle name="20% - Accent5 4 6 3 4" xfId="37254"/>
    <cellStyle name="20% - Accent5 4 6 3 5" xfId="29339"/>
    <cellStyle name="20% - Accent5 4 6 4" xfId="7949"/>
    <cellStyle name="20% - Accent5 4 6 4 2" xfId="23844"/>
    <cellStyle name="20% - Accent5 4 6 4 2 2" xfId="43624"/>
    <cellStyle name="20% - Accent5 4 6 4 2 3" xfId="31768"/>
    <cellStyle name="20% - Accent5 4 6 4 3" xfId="19312"/>
    <cellStyle name="20% - Accent5 4 6 4 3 2" xfId="39648"/>
    <cellStyle name="20% - Accent5 4 6 4 4" xfId="35707"/>
    <cellStyle name="20% - Accent5 4 6 4 5" xfId="27792"/>
    <cellStyle name="20% - Accent5 4 6 5" xfId="23069"/>
    <cellStyle name="20% - Accent5 4 6 5 2" xfId="42849"/>
    <cellStyle name="20% - Accent5 4 6 5 3" xfId="30993"/>
    <cellStyle name="20% - Accent5 4 6 6" xfId="18539"/>
    <cellStyle name="20% - Accent5 4 6 6 2" xfId="38875"/>
    <cellStyle name="20% - Accent5 4 6 7" xfId="34932"/>
    <cellStyle name="20% - Accent5 4 6 8" xfId="27019"/>
    <cellStyle name="20% - Accent5 4 7" xfId="696"/>
    <cellStyle name="20% - Accent5 4 8" xfId="697"/>
    <cellStyle name="20% - Accent5 4 9" xfId="698"/>
    <cellStyle name="20% - Accent5 5" xfId="699"/>
    <cellStyle name="20% - Accent5 5 2" xfId="700"/>
    <cellStyle name="20% - Accent5 5 3" xfId="701"/>
    <cellStyle name="20% - Accent5 5 4" xfId="702"/>
    <cellStyle name="20% - Accent5 5 5" xfId="703"/>
    <cellStyle name="20% - Accent5 5 6" xfId="704"/>
    <cellStyle name="20% - Accent5 6" xfId="705"/>
    <cellStyle name="20% - Accent5 6 2" xfId="706"/>
    <cellStyle name="20% - Accent5 6 3" xfId="707"/>
    <cellStyle name="20% - Accent5 6 4" xfId="708"/>
    <cellStyle name="20% - Accent5 6 5" xfId="709"/>
    <cellStyle name="20% - Accent5 6 6" xfId="710"/>
    <cellStyle name="20% - Accent5 7" xfId="711"/>
    <cellStyle name="20% - Accent5 7 10" xfId="23070"/>
    <cellStyle name="20% - Accent5 7 10 2" xfId="42850"/>
    <cellStyle name="20% - Accent5 7 10 3" xfId="30994"/>
    <cellStyle name="20% - Accent5 7 11" xfId="18540"/>
    <cellStyle name="20% - Accent5 7 11 2" xfId="38876"/>
    <cellStyle name="20% - Accent5 7 12" xfId="34933"/>
    <cellStyle name="20% - Accent5 7 13" xfId="27020"/>
    <cellStyle name="20% - Accent5 7 2" xfId="712"/>
    <cellStyle name="20% - Accent5 7 3" xfId="713"/>
    <cellStyle name="20% - Accent5 7 4" xfId="714"/>
    <cellStyle name="20% - Accent5 7 5" xfId="715"/>
    <cellStyle name="20% - Accent5 7 6" xfId="716"/>
    <cellStyle name="20% - Accent5 7 7" xfId="11318"/>
    <cellStyle name="20% - Accent5 7 7 2" xfId="17704"/>
    <cellStyle name="20% - Accent5 7 7 2 2" xfId="26181"/>
    <cellStyle name="20% - Accent5 7 7 2 2 2" xfId="45961"/>
    <cellStyle name="20% - Accent5 7 7 2 2 3" xfId="34105"/>
    <cellStyle name="20% - Accent5 7 7 2 3" xfId="21649"/>
    <cellStyle name="20% - Accent5 7 7 2 3 2" xfId="41985"/>
    <cellStyle name="20% - Accent5 7 7 2 4" xfId="38044"/>
    <cellStyle name="20% - Accent5 7 7 2 5" xfId="30129"/>
    <cellStyle name="20% - Accent5 7 7 3" xfId="24615"/>
    <cellStyle name="20% - Accent5 7 7 3 2" xfId="44395"/>
    <cellStyle name="20% - Accent5 7 7 3 3" xfId="32539"/>
    <cellStyle name="20% - Accent5 7 7 4" xfId="20083"/>
    <cellStyle name="20% - Accent5 7 7 4 2" xfId="40419"/>
    <cellStyle name="20% - Accent5 7 7 5" xfId="36478"/>
    <cellStyle name="20% - Accent5 7 7 6" xfId="28563"/>
    <cellStyle name="20% - Accent5 7 8" xfId="14764"/>
    <cellStyle name="20% - Accent5 7 8 2" xfId="25392"/>
    <cellStyle name="20% - Accent5 7 8 2 2" xfId="45172"/>
    <cellStyle name="20% - Accent5 7 8 2 3" xfId="33316"/>
    <cellStyle name="20% - Accent5 7 8 3" xfId="20860"/>
    <cellStyle name="20% - Accent5 7 8 3 2" xfId="41196"/>
    <cellStyle name="20% - Accent5 7 8 4" xfId="37255"/>
    <cellStyle name="20% - Accent5 7 8 5" xfId="29340"/>
    <cellStyle name="20% - Accent5 7 9" xfId="7950"/>
    <cellStyle name="20% - Accent5 7 9 2" xfId="23845"/>
    <cellStyle name="20% - Accent5 7 9 2 2" xfId="43625"/>
    <cellStyle name="20% - Accent5 7 9 2 3" xfId="31769"/>
    <cellStyle name="20% - Accent5 7 9 3" xfId="19313"/>
    <cellStyle name="20% - Accent5 7 9 3 2" xfId="39649"/>
    <cellStyle name="20% - Accent5 7 9 4" xfId="35708"/>
    <cellStyle name="20% - Accent5 7 9 5" xfId="27793"/>
    <cellStyle name="20% - Accent5 8" xfId="717"/>
    <cellStyle name="20% - Accent5 8 2" xfId="718"/>
    <cellStyle name="20% - Accent5 9" xfId="719"/>
    <cellStyle name="20% - Accent6" xfId="7614" builtinId="50" customBuiltin="1"/>
    <cellStyle name="20% - Accent6 10" xfId="720"/>
    <cellStyle name="20% - Accent6 10 2" xfId="721"/>
    <cellStyle name="20% - Accent6 10 3" xfId="722"/>
    <cellStyle name="20% - Accent6 10 4" xfId="723"/>
    <cellStyle name="20% - Accent6 10 5" xfId="724"/>
    <cellStyle name="20% - Accent6 11" xfId="725"/>
    <cellStyle name="20% - Accent6 11 2" xfId="726"/>
    <cellStyle name="20% - Accent6 11 3" xfId="727"/>
    <cellStyle name="20% - Accent6 11 4" xfId="728"/>
    <cellStyle name="20% - Accent6 11 5" xfId="729"/>
    <cellStyle name="20% - Accent6 12" xfId="730"/>
    <cellStyle name="20% - Accent6 12 2" xfId="731"/>
    <cellStyle name="20% - Accent6 12 3" xfId="732"/>
    <cellStyle name="20% - Accent6 12 4" xfId="733"/>
    <cellStyle name="20% - Accent6 12 5" xfId="734"/>
    <cellStyle name="20% - Accent6 13" xfId="735"/>
    <cellStyle name="20% - Accent6 14" xfId="736"/>
    <cellStyle name="20% - Accent6 14 2" xfId="11319"/>
    <cellStyle name="20% - Accent6 14 2 2" xfId="17705"/>
    <cellStyle name="20% - Accent6 14 2 2 2" xfId="26182"/>
    <cellStyle name="20% - Accent6 14 2 2 2 2" xfId="45962"/>
    <cellStyle name="20% - Accent6 14 2 2 2 3" xfId="34106"/>
    <cellStyle name="20% - Accent6 14 2 2 3" xfId="21650"/>
    <cellStyle name="20% - Accent6 14 2 2 3 2" xfId="41986"/>
    <cellStyle name="20% - Accent6 14 2 2 4" xfId="38045"/>
    <cellStyle name="20% - Accent6 14 2 2 5" xfId="30130"/>
    <cellStyle name="20% - Accent6 14 2 3" xfId="24616"/>
    <cellStyle name="20% - Accent6 14 2 3 2" xfId="44396"/>
    <cellStyle name="20% - Accent6 14 2 3 3" xfId="32540"/>
    <cellStyle name="20% - Accent6 14 2 4" xfId="20084"/>
    <cellStyle name="20% - Accent6 14 2 4 2" xfId="40420"/>
    <cellStyle name="20% - Accent6 14 2 5" xfId="36479"/>
    <cellStyle name="20% - Accent6 14 2 6" xfId="28564"/>
    <cellStyle name="20% - Accent6 14 3" xfId="14769"/>
    <cellStyle name="20% - Accent6 14 3 2" xfId="25393"/>
    <cellStyle name="20% - Accent6 14 3 2 2" xfId="45173"/>
    <cellStyle name="20% - Accent6 14 3 2 3" xfId="33317"/>
    <cellStyle name="20% - Accent6 14 3 3" xfId="20861"/>
    <cellStyle name="20% - Accent6 14 3 3 2" xfId="41197"/>
    <cellStyle name="20% - Accent6 14 3 4" xfId="37256"/>
    <cellStyle name="20% - Accent6 14 3 5" xfId="29341"/>
    <cellStyle name="20% - Accent6 14 4" xfId="7951"/>
    <cellStyle name="20% - Accent6 14 4 2" xfId="23846"/>
    <cellStyle name="20% - Accent6 14 4 2 2" xfId="43626"/>
    <cellStyle name="20% - Accent6 14 4 2 3" xfId="31770"/>
    <cellStyle name="20% - Accent6 14 4 3" xfId="19314"/>
    <cellStyle name="20% - Accent6 14 4 3 2" xfId="39650"/>
    <cellStyle name="20% - Accent6 14 4 4" xfId="35709"/>
    <cellStyle name="20% - Accent6 14 4 5" xfId="27794"/>
    <cellStyle name="20% - Accent6 14 5" xfId="23071"/>
    <cellStyle name="20% - Accent6 14 5 2" xfId="42851"/>
    <cellStyle name="20% - Accent6 14 5 3" xfId="30995"/>
    <cellStyle name="20% - Accent6 14 6" xfId="18541"/>
    <cellStyle name="20% - Accent6 14 6 2" xfId="38877"/>
    <cellStyle name="20% - Accent6 14 7" xfId="34934"/>
    <cellStyle name="20% - Accent6 14 8" xfId="27021"/>
    <cellStyle name="20% - Accent6 15" xfId="737"/>
    <cellStyle name="20% - Accent6 16" xfId="738"/>
    <cellStyle name="20% - Accent6 17" xfId="739"/>
    <cellStyle name="20% - Accent6 18" xfId="740"/>
    <cellStyle name="20% - Accent6 19" xfId="741"/>
    <cellStyle name="20% - Accent6 2" xfId="742"/>
    <cellStyle name="20% - Accent6 2 10" xfId="743"/>
    <cellStyle name="20% - Accent6 2 10 2" xfId="744"/>
    <cellStyle name="20% - Accent6 2 10 2 2" xfId="11320"/>
    <cellStyle name="20% - Accent6 2 10 2 2 2" xfId="17706"/>
    <cellStyle name="20% - Accent6 2 10 2 2 2 2" xfId="26183"/>
    <cellStyle name="20% - Accent6 2 10 2 2 2 2 2" xfId="45963"/>
    <cellStyle name="20% - Accent6 2 10 2 2 2 2 3" xfId="34107"/>
    <cellStyle name="20% - Accent6 2 10 2 2 2 3" xfId="21651"/>
    <cellStyle name="20% - Accent6 2 10 2 2 2 3 2" xfId="41987"/>
    <cellStyle name="20% - Accent6 2 10 2 2 2 4" xfId="38046"/>
    <cellStyle name="20% - Accent6 2 10 2 2 2 5" xfId="30131"/>
    <cellStyle name="20% - Accent6 2 10 2 2 3" xfId="24617"/>
    <cellStyle name="20% - Accent6 2 10 2 2 3 2" xfId="44397"/>
    <cellStyle name="20% - Accent6 2 10 2 2 3 3" xfId="32541"/>
    <cellStyle name="20% - Accent6 2 10 2 2 4" xfId="20085"/>
    <cellStyle name="20% - Accent6 2 10 2 2 4 2" xfId="40421"/>
    <cellStyle name="20% - Accent6 2 10 2 2 5" xfId="36480"/>
    <cellStyle name="20% - Accent6 2 10 2 2 6" xfId="28565"/>
    <cellStyle name="20% - Accent6 2 10 2 3" xfId="14770"/>
    <cellStyle name="20% - Accent6 2 10 2 3 2" xfId="25394"/>
    <cellStyle name="20% - Accent6 2 10 2 3 2 2" xfId="45174"/>
    <cellStyle name="20% - Accent6 2 10 2 3 2 3" xfId="33318"/>
    <cellStyle name="20% - Accent6 2 10 2 3 3" xfId="20862"/>
    <cellStyle name="20% - Accent6 2 10 2 3 3 2" xfId="41198"/>
    <cellStyle name="20% - Accent6 2 10 2 3 4" xfId="37257"/>
    <cellStyle name="20% - Accent6 2 10 2 3 5" xfId="29342"/>
    <cellStyle name="20% - Accent6 2 10 2 4" xfId="7952"/>
    <cellStyle name="20% - Accent6 2 10 2 4 2" xfId="23847"/>
    <cellStyle name="20% - Accent6 2 10 2 4 2 2" xfId="43627"/>
    <cellStyle name="20% - Accent6 2 10 2 4 2 3" xfId="31771"/>
    <cellStyle name="20% - Accent6 2 10 2 4 3" xfId="19315"/>
    <cellStyle name="20% - Accent6 2 10 2 4 3 2" xfId="39651"/>
    <cellStyle name="20% - Accent6 2 10 2 4 4" xfId="35710"/>
    <cellStyle name="20% - Accent6 2 10 2 4 5" xfId="27795"/>
    <cellStyle name="20% - Accent6 2 10 2 5" xfId="23072"/>
    <cellStyle name="20% - Accent6 2 10 2 5 2" xfId="42852"/>
    <cellStyle name="20% - Accent6 2 10 2 5 3" xfId="30996"/>
    <cellStyle name="20% - Accent6 2 10 2 6" xfId="18542"/>
    <cellStyle name="20% - Accent6 2 10 2 6 2" xfId="38878"/>
    <cellStyle name="20% - Accent6 2 10 2 7" xfId="34935"/>
    <cellStyle name="20% - Accent6 2 10 2 8" xfId="27022"/>
    <cellStyle name="20% - Accent6 2 10 3" xfId="745"/>
    <cellStyle name="20% - Accent6 2 10 3 2" xfId="11321"/>
    <cellStyle name="20% - Accent6 2 10 3 2 2" xfId="17707"/>
    <cellStyle name="20% - Accent6 2 10 3 2 2 2" xfId="26184"/>
    <cellStyle name="20% - Accent6 2 10 3 2 2 2 2" xfId="45964"/>
    <cellStyle name="20% - Accent6 2 10 3 2 2 2 3" xfId="34108"/>
    <cellStyle name="20% - Accent6 2 10 3 2 2 3" xfId="21652"/>
    <cellStyle name="20% - Accent6 2 10 3 2 2 3 2" xfId="41988"/>
    <cellStyle name="20% - Accent6 2 10 3 2 2 4" xfId="38047"/>
    <cellStyle name="20% - Accent6 2 10 3 2 2 5" xfId="30132"/>
    <cellStyle name="20% - Accent6 2 10 3 2 3" xfId="24618"/>
    <cellStyle name="20% - Accent6 2 10 3 2 3 2" xfId="44398"/>
    <cellStyle name="20% - Accent6 2 10 3 2 3 3" xfId="32542"/>
    <cellStyle name="20% - Accent6 2 10 3 2 4" xfId="20086"/>
    <cellStyle name="20% - Accent6 2 10 3 2 4 2" xfId="40422"/>
    <cellStyle name="20% - Accent6 2 10 3 2 5" xfId="36481"/>
    <cellStyle name="20% - Accent6 2 10 3 2 6" xfId="28566"/>
    <cellStyle name="20% - Accent6 2 10 3 3" xfId="14771"/>
    <cellStyle name="20% - Accent6 2 10 3 3 2" xfId="25395"/>
    <cellStyle name="20% - Accent6 2 10 3 3 2 2" xfId="45175"/>
    <cellStyle name="20% - Accent6 2 10 3 3 2 3" xfId="33319"/>
    <cellStyle name="20% - Accent6 2 10 3 3 3" xfId="20863"/>
    <cellStyle name="20% - Accent6 2 10 3 3 3 2" xfId="41199"/>
    <cellStyle name="20% - Accent6 2 10 3 3 4" xfId="37258"/>
    <cellStyle name="20% - Accent6 2 10 3 3 5" xfId="29343"/>
    <cellStyle name="20% - Accent6 2 10 3 4" xfId="7953"/>
    <cellStyle name="20% - Accent6 2 10 3 4 2" xfId="23848"/>
    <cellStyle name="20% - Accent6 2 10 3 4 2 2" xfId="43628"/>
    <cellStyle name="20% - Accent6 2 10 3 4 2 3" xfId="31772"/>
    <cellStyle name="20% - Accent6 2 10 3 4 3" xfId="19316"/>
    <cellStyle name="20% - Accent6 2 10 3 4 3 2" xfId="39652"/>
    <cellStyle name="20% - Accent6 2 10 3 4 4" xfId="35711"/>
    <cellStyle name="20% - Accent6 2 10 3 4 5" xfId="27796"/>
    <cellStyle name="20% - Accent6 2 10 3 5" xfId="23073"/>
    <cellStyle name="20% - Accent6 2 10 3 5 2" xfId="42853"/>
    <cellStyle name="20% - Accent6 2 10 3 5 3" xfId="30997"/>
    <cellStyle name="20% - Accent6 2 10 3 6" xfId="18543"/>
    <cellStyle name="20% - Accent6 2 10 3 6 2" xfId="38879"/>
    <cellStyle name="20% - Accent6 2 10 3 7" xfId="34936"/>
    <cellStyle name="20% - Accent6 2 10 3 8" xfId="27023"/>
    <cellStyle name="20% - Accent6 2 10 4" xfId="746"/>
    <cellStyle name="20% - Accent6 2 10 4 2" xfId="11322"/>
    <cellStyle name="20% - Accent6 2 10 4 2 2" xfId="17708"/>
    <cellStyle name="20% - Accent6 2 10 4 2 2 2" xfId="26185"/>
    <cellStyle name="20% - Accent6 2 10 4 2 2 2 2" xfId="45965"/>
    <cellStyle name="20% - Accent6 2 10 4 2 2 2 3" xfId="34109"/>
    <cellStyle name="20% - Accent6 2 10 4 2 2 3" xfId="21653"/>
    <cellStyle name="20% - Accent6 2 10 4 2 2 3 2" xfId="41989"/>
    <cellStyle name="20% - Accent6 2 10 4 2 2 4" xfId="38048"/>
    <cellStyle name="20% - Accent6 2 10 4 2 2 5" xfId="30133"/>
    <cellStyle name="20% - Accent6 2 10 4 2 3" xfId="24619"/>
    <cellStyle name="20% - Accent6 2 10 4 2 3 2" xfId="44399"/>
    <cellStyle name="20% - Accent6 2 10 4 2 3 3" xfId="32543"/>
    <cellStyle name="20% - Accent6 2 10 4 2 4" xfId="20087"/>
    <cellStyle name="20% - Accent6 2 10 4 2 4 2" xfId="40423"/>
    <cellStyle name="20% - Accent6 2 10 4 2 5" xfId="36482"/>
    <cellStyle name="20% - Accent6 2 10 4 2 6" xfId="28567"/>
    <cellStyle name="20% - Accent6 2 10 4 3" xfId="14772"/>
    <cellStyle name="20% - Accent6 2 10 4 3 2" xfId="25396"/>
    <cellStyle name="20% - Accent6 2 10 4 3 2 2" xfId="45176"/>
    <cellStyle name="20% - Accent6 2 10 4 3 2 3" xfId="33320"/>
    <cellStyle name="20% - Accent6 2 10 4 3 3" xfId="20864"/>
    <cellStyle name="20% - Accent6 2 10 4 3 3 2" xfId="41200"/>
    <cellStyle name="20% - Accent6 2 10 4 3 4" xfId="37259"/>
    <cellStyle name="20% - Accent6 2 10 4 3 5" xfId="29344"/>
    <cellStyle name="20% - Accent6 2 10 4 4" xfId="7954"/>
    <cellStyle name="20% - Accent6 2 10 4 4 2" xfId="23849"/>
    <cellStyle name="20% - Accent6 2 10 4 4 2 2" xfId="43629"/>
    <cellStyle name="20% - Accent6 2 10 4 4 2 3" xfId="31773"/>
    <cellStyle name="20% - Accent6 2 10 4 4 3" xfId="19317"/>
    <cellStyle name="20% - Accent6 2 10 4 4 3 2" xfId="39653"/>
    <cellStyle name="20% - Accent6 2 10 4 4 4" xfId="35712"/>
    <cellStyle name="20% - Accent6 2 10 4 4 5" xfId="27797"/>
    <cellStyle name="20% - Accent6 2 10 4 5" xfId="23074"/>
    <cellStyle name="20% - Accent6 2 10 4 5 2" xfId="42854"/>
    <cellStyle name="20% - Accent6 2 10 4 5 3" xfId="30998"/>
    <cellStyle name="20% - Accent6 2 10 4 6" xfId="18544"/>
    <cellStyle name="20% - Accent6 2 10 4 6 2" xfId="38880"/>
    <cellStyle name="20% - Accent6 2 10 4 7" xfId="34937"/>
    <cellStyle name="20% - Accent6 2 10 4 8" xfId="27024"/>
    <cellStyle name="20% - Accent6 2 10 5" xfId="747"/>
    <cellStyle name="20% - Accent6 2 10 5 2" xfId="11323"/>
    <cellStyle name="20% - Accent6 2 10 5 2 2" xfId="17709"/>
    <cellStyle name="20% - Accent6 2 10 5 2 2 2" xfId="26186"/>
    <cellStyle name="20% - Accent6 2 10 5 2 2 2 2" xfId="45966"/>
    <cellStyle name="20% - Accent6 2 10 5 2 2 2 3" xfId="34110"/>
    <cellStyle name="20% - Accent6 2 10 5 2 2 3" xfId="21654"/>
    <cellStyle name="20% - Accent6 2 10 5 2 2 3 2" xfId="41990"/>
    <cellStyle name="20% - Accent6 2 10 5 2 2 4" xfId="38049"/>
    <cellStyle name="20% - Accent6 2 10 5 2 2 5" xfId="30134"/>
    <cellStyle name="20% - Accent6 2 10 5 2 3" xfId="24620"/>
    <cellStyle name="20% - Accent6 2 10 5 2 3 2" xfId="44400"/>
    <cellStyle name="20% - Accent6 2 10 5 2 3 3" xfId="32544"/>
    <cellStyle name="20% - Accent6 2 10 5 2 4" xfId="20088"/>
    <cellStyle name="20% - Accent6 2 10 5 2 4 2" xfId="40424"/>
    <cellStyle name="20% - Accent6 2 10 5 2 5" xfId="36483"/>
    <cellStyle name="20% - Accent6 2 10 5 2 6" xfId="28568"/>
    <cellStyle name="20% - Accent6 2 10 5 3" xfId="14773"/>
    <cellStyle name="20% - Accent6 2 10 5 3 2" xfId="25397"/>
    <cellStyle name="20% - Accent6 2 10 5 3 2 2" xfId="45177"/>
    <cellStyle name="20% - Accent6 2 10 5 3 2 3" xfId="33321"/>
    <cellStyle name="20% - Accent6 2 10 5 3 3" xfId="20865"/>
    <cellStyle name="20% - Accent6 2 10 5 3 3 2" xfId="41201"/>
    <cellStyle name="20% - Accent6 2 10 5 3 4" xfId="37260"/>
    <cellStyle name="20% - Accent6 2 10 5 3 5" xfId="29345"/>
    <cellStyle name="20% - Accent6 2 10 5 4" xfId="7955"/>
    <cellStyle name="20% - Accent6 2 10 5 4 2" xfId="23850"/>
    <cellStyle name="20% - Accent6 2 10 5 4 2 2" xfId="43630"/>
    <cellStyle name="20% - Accent6 2 10 5 4 2 3" xfId="31774"/>
    <cellStyle name="20% - Accent6 2 10 5 4 3" xfId="19318"/>
    <cellStyle name="20% - Accent6 2 10 5 4 3 2" xfId="39654"/>
    <cellStyle name="20% - Accent6 2 10 5 4 4" xfId="35713"/>
    <cellStyle name="20% - Accent6 2 10 5 4 5" xfId="27798"/>
    <cellStyle name="20% - Accent6 2 10 5 5" xfId="23075"/>
    <cellStyle name="20% - Accent6 2 10 5 5 2" xfId="42855"/>
    <cellStyle name="20% - Accent6 2 10 5 5 3" xfId="30999"/>
    <cellStyle name="20% - Accent6 2 10 5 6" xfId="18545"/>
    <cellStyle name="20% - Accent6 2 10 5 6 2" xfId="38881"/>
    <cellStyle name="20% - Accent6 2 10 5 7" xfId="34938"/>
    <cellStyle name="20% - Accent6 2 10 5 8" xfId="27025"/>
    <cellStyle name="20% - Accent6 2 11" xfId="748"/>
    <cellStyle name="20% - Accent6 2 11 2" xfId="11324"/>
    <cellStyle name="20% - Accent6 2 11 2 2" xfId="17710"/>
    <cellStyle name="20% - Accent6 2 11 2 2 2" xfId="26187"/>
    <cellStyle name="20% - Accent6 2 11 2 2 2 2" xfId="45967"/>
    <cellStyle name="20% - Accent6 2 11 2 2 2 3" xfId="34111"/>
    <cellStyle name="20% - Accent6 2 11 2 2 3" xfId="21655"/>
    <cellStyle name="20% - Accent6 2 11 2 2 3 2" xfId="41991"/>
    <cellStyle name="20% - Accent6 2 11 2 2 4" xfId="38050"/>
    <cellStyle name="20% - Accent6 2 11 2 2 5" xfId="30135"/>
    <cellStyle name="20% - Accent6 2 11 2 3" xfId="24621"/>
    <cellStyle name="20% - Accent6 2 11 2 3 2" xfId="44401"/>
    <cellStyle name="20% - Accent6 2 11 2 3 3" xfId="32545"/>
    <cellStyle name="20% - Accent6 2 11 2 4" xfId="20089"/>
    <cellStyle name="20% - Accent6 2 11 2 4 2" xfId="40425"/>
    <cellStyle name="20% - Accent6 2 11 2 5" xfId="36484"/>
    <cellStyle name="20% - Accent6 2 11 2 6" xfId="28569"/>
    <cellStyle name="20% - Accent6 2 11 3" xfId="14774"/>
    <cellStyle name="20% - Accent6 2 11 3 2" xfId="25398"/>
    <cellStyle name="20% - Accent6 2 11 3 2 2" xfId="45178"/>
    <cellStyle name="20% - Accent6 2 11 3 2 3" xfId="33322"/>
    <cellStyle name="20% - Accent6 2 11 3 3" xfId="20866"/>
    <cellStyle name="20% - Accent6 2 11 3 3 2" xfId="41202"/>
    <cellStyle name="20% - Accent6 2 11 3 4" xfId="37261"/>
    <cellStyle name="20% - Accent6 2 11 3 5" xfId="29346"/>
    <cellStyle name="20% - Accent6 2 11 4" xfId="7956"/>
    <cellStyle name="20% - Accent6 2 11 4 2" xfId="23851"/>
    <cellStyle name="20% - Accent6 2 11 4 2 2" xfId="43631"/>
    <cellStyle name="20% - Accent6 2 11 4 2 3" xfId="31775"/>
    <cellStyle name="20% - Accent6 2 11 4 3" xfId="19319"/>
    <cellStyle name="20% - Accent6 2 11 4 3 2" xfId="39655"/>
    <cellStyle name="20% - Accent6 2 11 4 4" xfId="35714"/>
    <cellStyle name="20% - Accent6 2 11 4 5" xfId="27799"/>
    <cellStyle name="20% - Accent6 2 11 5" xfId="23076"/>
    <cellStyle name="20% - Accent6 2 11 5 2" xfId="42856"/>
    <cellStyle name="20% - Accent6 2 11 5 3" xfId="31000"/>
    <cellStyle name="20% - Accent6 2 11 6" xfId="18546"/>
    <cellStyle name="20% - Accent6 2 11 6 2" xfId="38882"/>
    <cellStyle name="20% - Accent6 2 11 7" xfId="34939"/>
    <cellStyle name="20% - Accent6 2 11 8" xfId="27026"/>
    <cellStyle name="20% - Accent6 2 12" xfId="749"/>
    <cellStyle name="20% - Accent6 2 13" xfId="750"/>
    <cellStyle name="20% - Accent6 2 14" xfId="751"/>
    <cellStyle name="20% - Accent6 2 15" xfId="752"/>
    <cellStyle name="20% - Accent6 2 15 2" xfId="11325"/>
    <cellStyle name="20% - Accent6 2 15 2 2" xfId="17711"/>
    <cellStyle name="20% - Accent6 2 15 2 2 2" xfId="26188"/>
    <cellStyle name="20% - Accent6 2 15 2 2 2 2" xfId="45968"/>
    <cellStyle name="20% - Accent6 2 15 2 2 2 3" xfId="34112"/>
    <cellStyle name="20% - Accent6 2 15 2 2 3" xfId="21656"/>
    <cellStyle name="20% - Accent6 2 15 2 2 3 2" xfId="41992"/>
    <cellStyle name="20% - Accent6 2 15 2 2 4" xfId="38051"/>
    <cellStyle name="20% - Accent6 2 15 2 2 5" xfId="30136"/>
    <cellStyle name="20% - Accent6 2 15 2 3" xfId="24622"/>
    <cellStyle name="20% - Accent6 2 15 2 3 2" xfId="44402"/>
    <cellStyle name="20% - Accent6 2 15 2 3 3" xfId="32546"/>
    <cellStyle name="20% - Accent6 2 15 2 4" xfId="20090"/>
    <cellStyle name="20% - Accent6 2 15 2 4 2" xfId="40426"/>
    <cellStyle name="20% - Accent6 2 15 2 5" xfId="36485"/>
    <cellStyle name="20% - Accent6 2 15 2 6" xfId="28570"/>
    <cellStyle name="20% - Accent6 2 15 3" xfId="14775"/>
    <cellStyle name="20% - Accent6 2 15 3 2" xfId="25399"/>
    <cellStyle name="20% - Accent6 2 15 3 2 2" xfId="45179"/>
    <cellStyle name="20% - Accent6 2 15 3 2 3" xfId="33323"/>
    <cellStyle name="20% - Accent6 2 15 3 3" xfId="20867"/>
    <cellStyle name="20% - Accent6 2 15 3 3 2" xfId="41203"/>
    <cellStyle name="20% - Accent6 2 15 3 4" xfId="37262"/>
    <cellStyle name="20% - Accent6 2 15 3 5" xfId="29347"/>
    <cellStyle name="20% - Accent6 2 15 4" xfId="7957"/>
    <cellStyle name="20% - Accent6 2 15 4 2" xfId="23852"/>
    <cellStyle name="20% - Accent6 2 15 4 2 2" xfId="43632"/>
    <cellStyle name="20% - Accent6 2 15 4 2 3" xfId="31776"/>
    <cellStyle name="20% - Accent6 2 15 4 3" xfId="19320"/>
    <cellStyle name="20% - Accent6 2 15 4 3 2" xfId="39656"/>
    <cellStyle name="20% - Accent6 2 15 4 4" xfId="35715"/>
    <cellStyle name="20% - Accent6 2 15 4 5" xfId="27800"/>
    <cellStyle name="20% - Accent6 2 15 5" xfId="23077"/>
    <cellStyle name="20% - Accent6 2 15 5 2" xfId="42857"/>
    <cellStyle name="20% - Accent6 2 15 5 3" xfId="31001"/>
    <cellStyle name="20% - Accent6 2 15 6" xfId="18547"/>
    <cellStyle name="20% - Accent6 2 15 6 2" xfId="38883"/>
    <cellStyle name="20% - Accent6 2 15 7" xfId="34940"/>
    <cellStyle name="20% - Accent6 2 15 8" xfId="27027"/>
    <cellStyle name="20% - Accent6 2 16" xfId="753"/>
    <cellStyle name="20% - Accent6 2 2" xfId="754"/>
    <cellStyle name="20% - Accent6 2 2 10" xfId="11326"/>
    <cellStyle name="20% - Accent6 2 2 10 2" xfId="17712"/>
    <cellStyle name="20% - Accent6 2 2 10 2 2" xfId="26189"/>
    <cellStyle name="20% - Accent6 2 2 10 2 2 2" xfId="45969"/>
    <cellStyle name="20% - Accent6 2 2 10 2 2 3" xfId="34113"/>
    <cellStyle name="20% - Accent6 2 2 10 2 3" xfId="21657"/>
    <cellStyle name="20% - Accent6 2 2 10 2 3 2" xfId="41993"/>
    <cellStyle name="20% - Accent6 2 2 10 2 4" xfId="38052"/>
    <cellStyle name="20% - Accent6 2 2 10 2 5" xfId="30137"/>
    <cellStyle name="20% - Accent6 2 2 10 3" xfId="24623"/>
    <cellStyle name="20% - Accent6 2 2 10 3 2" xfId="44403"/>
    <cellStyle name="20% - Accent6 2 2 10 3 3" xfId="32547"/>
    <cellStyle name="20% - Accent6 2 2 10 4" xfId="20091"/>
    <cellStyle name="20% - Accent6 2 2 10 4 2" xfId="40427"/>
    <cellStyle name="20% - Accent6 2 2 10 5" xfId="36486"/>
    <cellStyle name="20% - Accent6 2 2 10 6" xfId="28571"/>
    <cellStyle name="20% - Accent6 2 2 11" xfId="14776"/>
    <cellStyle name="20% - Accent6 2 2 11 2" xfId="25400"/>
    <cellStyle name="20% - Accent6 2 2 11 2 2" xfId="45180"/>
    <cellStyle name="20% - Accent6 2 2 11 2 3" xfId="33324"/>
    <cellStyle name="20% - Accent6 2 2 11 3" xfId="20868"/>
    <cellStyle name="20% - Accent6 2 2 11 3 2" xfId="41204"/>
    <cellStyle name="20% - Accent6 2 2 11 4" xfId="37263"/>
    <cellStyle name="20% - Accent6 2 2 11 5" xfId="29348"/>
    <cellStyle name="20% - Accent6 2 2 12" xfId="7958"/>
    <cellStyle name="20% - Accent6 2 2 12 2" xfId="23853"/>
    <cellStyle name="20% - Accent6 2 2 12 2 2" xfId="43633"/>
    <cellStyle name="20% - Accent6 2 2 12 2 3" xfId="31777"/>
    <cellStyle name="20% - Accent6 2 2 12 3" xfId="19321"/>
    <cellStyle name="20% - Accent6 2 2 12 3 2" xfId="39657"/>
    <cellStyle name="20% - Accent6 2 2 12 4" xfId="35716"/>
    <cellStyle name="20% - Accent6 2 2 12 5" xfId="27801"/>
    <cellStyle name="20% - Accent6 2 2 13" xfId="18187"/>
    <cellStyle name="20% - Accent6 2 2 13 2" xfId="26663"/>
    <cellStyle name="20% - Accent6 2 2 13 2 2" xfId="46443"/>
    <cellStyle name="20% - Accent6 2 2 13 2 3" xfId="34587"/>
    <cellStyle name="20% - Accent6 2 2 13 3" xfId="22131"/>
    <cellStyle name="20% - Accent6 2 2 13 3 2" xfId="42467"/>
    <cellStyle name="20% - Accent6 2 2 13 4" xfId="38526"/>
    <cellStyle name="20% - Accent6 2 2 13 5" xfId="30611"/>
    <cellStyle name="20% - Accent6 2 2 14" xfId="23078"/>
    <cellStyle name="20% - Accent6 2 2 14 2" xfId="42858"/>
    <cellStyle name="20% - Accent6 2 2 14 3" xfId="31002"/>
    <cellStyle name="20% - Accent6 2 2 15" xfId="18548"/>
    <cellStyle name="20% - Accent6 2 2 15 2" xfId="38884"/>
    <cellStyle name="20% - Accent6 2 2 16" xfId="34941"/>
    <cellStyle name="20% - Accent6 2 2 17" xfId="27028"/>
    <cellStyle name="20% - Accent6 2 2 2" xfId="755"/>
    <cellStyle name="20% - Accent6 2 2 2 2" xfId="11327"/>
    <cellStyle name="20% - Accent6 2 2 2 2 2" xfId="17713"/>
    <cellStyle name="20% - Accent6 2 2 2 2 2 2" xfId="26190"/>
    <cellStyle name="20% - Accent6 2 2 2 2 2 2 2" xfId="45970"/>
    <cellStyle name="20% - Accent6 2 2 2 2 2 2 3" xfId="34114"/>
    <cellStyle name="20% - Accent6 2 2 2 2 2 3" xfId="21658"/>
    <cellStyle name="20% - Accent6 2 2 2 2 2 3 2" xfId="41994"/>
    <cellStyle name="20% - Accent6 2 2 2 2 2 4" xfId="38053"/>
    <cellStyle name="20% - Accent6 2 2 2 2 2 5" xfId="30138"/>
    <cellStyle name="20% - Accent6 2 2 2 2 3" xfId="24624"/>
    <cellStyle name="20% - Accent6 2 2 2 2 3 2" xfId="44404"/>
    <cellStyle name="20% - Accent6 2 2 2 2 3 3" xfId="32548"/>
    <cellStyle name="20% - Accent6 2 2 2 2 4" xfId="20092"/>
    <cellStyle name="20% - Accent6 2 2 2 2 4 2" xfId="40428"/>
    <cellStyle name="20% - Accent6 2 2 2 2 5" xfId="36487"/>
    <cellStyle name="20% - Accent6 2 2 2 2 6" xfId="28572"/>
    <cellStyle name="20% - Accent6 2 2 2 3" xfId="14777"/>
    <cellStyle name="20% - Accent6 2 2 2 3 2" xfId="25401"/>
    <cellStyle name="20% - Accent6 2 2 2 3 2 2" xfId="45181"/>
    <cellStyle name="20% - Accent6 2 2 2 3 2 3" xfId="33325"/>
    <cellStyle name="20% - Accent6 2 2 2 3 3" xfId="20869"/>
    <cellStyle name="20% - Accent6 2 2 2 3 3 2" xfId="41205"/>
    <cellStyle name="20% - Accent6 2 2 2 3 4" xfId="37264"/>
    <cellStyle name="20% - Accent6 2 2 2 3 5" xfId="29349"/>
    <cellStyle name="20% - Accent6 2 2 2 4" xfId="7959"/>
    <cellStyle name="20% - Accent6 2 2 2 4 2" xfId="23854"/>
    <cellStyle name="20% - Accent6 2 2 2 4 2 2" xfId="43634"/>
    <cellStyle name="20% - Accent6 2 2 2 4 2 3" xfId="31778"/>
    <cellStyle name="20% - Accent6 2 2 2 4 3" xfId="19322"/>
    <cellStyle name="20% - Accent6 2 2 2 4 3 2" xfId="39658"/>
    <cellStyle name="20% - Accent6 2 2 2 4 4" xfId="35717"/>
    <cellStyle name="20% - Accent6 2 2 2 4 5" xfId="27802"/>
    <cellStyle name="20% - Accent6 2 2 2 5" xfId="23079"/>
    <cellStyle name="20% - Accent6 2 2 2 5 2" xfId="42859"/>
    <cellStyle name="20% - Accent6 2 2 2 5 3" xfId="31003"/>
    <cellStyle name="20% - Accent6 2 2 2 6" xfId="18549"/>
    <cellStyle name="20% - Accent6 2 2 2 6 2" xfId="38885"/>
    <cellStyle name="20% - Accent6 2 2 2 7" xfId="34942"/>
    <cellStyle name="20% - Accent6 2 2 2 8" xfId="27029"/>
    <cellStyle name="20% - Accent6 2 2 3" xfId="756"/>
    <cellStyle name="20% - Accent6 2 2 3 2" xfId="11328"/>
    <cellStyle name="20% - Accent6 2 2 3 2 2" xfId="17714"/>
    <cellStyle name="20% - Accent6 2 2 3 2 2 2" xfId="26191"/>
    <cellStyle name="20% - Accent6 2 2 3 2 2 2 2" xfId="45971"/>
    <cellStyle name="20% - Accent6 2 2 3 2 2 2 3" xfId="34115"/>
    <cellStyle name="20% - Accent6 2 2 3 2 2 3" xfId="21659"/>
    <cellStyle name="20% - Accent6 2 2 3 2 2 3 2" xfId="41995"/>
    <cellStyle name="20% - Accent6 2 2 3 2 2 4" xfId="38054"/>
    <cellStyle name="20% - Accent6 2 2 3 2 2 5" xfId="30139"/>
    <cellStyle name="20% - Accent6 2 2 3 2 3" xfId="24625"/>
    <cellStyle name="20% - Accent6 2 2 3 2 3 2" xfId="44405"/>
    <cellStyle name="20% - Accent6 2 2 3 2 3 3" xfId="32549"/>
    <cellStyle name="20% - Accent6 2 2 3 2 4" xfId="20093"/>
    <cellStyle name="20% - Accent6 2 2 3 2 4 2" xfId="40429"/>
    <cellStyle name="20% - Accent6 2 2 3 2 5" xfId="36488"/>
    <cellStyle name="20% - Accent6 2 2 3 2 6" xfId="28573"/>
    <cellStyle name="20% - Accent6 2 2 3 3" xfId="14778"/>
    <cellStyle name="20% - Accent6 2 2 3 3 2" xfId="25402"/>
    <cellStyle name="20% - Accent6 2 2 3 3 2 2" xfId="45182"/>
    <cellStyle name="20% - Accent6 2 2 3 3 2 3" xfId="33326"/>
    <cellStyle name="20% - Accent6 2 2 3 3 3" xfId="20870"/>
    <cellStyle name="20% - Accent6 2 2 3 3 3 2" xfId="41206"/>
    <cellStyle name="20% - Accent6 2 2 3 3 4" xfId="37265"/>
    <cellStyle name="20% - Accent6 2 2 3 3 5" xfId="29350"/>
    <cellStyle name="20% - Accent6 2 2 3 4" xfId="7960"/>
    <cellStyle name="20% - Accent6 2 2 3 4 2" xfId="23855"/>
    <cellStyle name="20% - Accent6 2 2 3 4 2 2" xfId="43635"/>
    <cellStyle name="20% - Accent6 2 2 3 4 2 3" xfId="31779"/>
    <cellStyle name="20% - Accent6 2 2 3 4 3" xfId="19323"/>
    <cellStyle name="20% - Accent6 2 2 3 4 3 2" xfId="39659"/>
    <cellStyle name="20% - Accent6 2 2 3 4 4" xfId="35718"/>
    <cellStyle name="20% - Accent6 2 2 3 4 5" xfId="27803"/>
    <cellStyle name="20% - Accent6 2 2 3 5" xfId="23080"/>
    <cellStyle name="20% - Accent6 2 2 3 5 2" xfId="42860"/>
    <cellStyle name="20% - Accent6 2 2 3 5 3" xfId="31004"/>
    <cellStyle name="20% - Accent6 2 2 3 6" xfId="18550"/>
    <cellStyle name="20% - Accent6 2 2 3 6 2" xfId="38886"/>
    <cellStyle name="20% - Accent6 2 2 3 7" xfId="34943"/>
    <cellStyle name="20% - Accent6 2 2 3 8" xfId="27030"/>
    <cellStyle name="20% - Accent6 2 2 4" xfId="757"/>
    <cellStyle name="20% - Accent6 2 2 4 2" xfId="11329"/>
    <cellStyle name="20% - Accent6 2 2 4 2 2" xfId="17715"/>
    <cellStyle name="20% - Accent6 2 2 4 2 2 2" xfId="26192"/>
    <cellStyle name="20% - Accent6 2 2 4 2 2 2 2" xfId="45972"/>
    <cellStyle name="20% - Accent6 2 2 4 2 2 2 3" xfId="34116"/>
    <cellStyle name="20% - Accent6 2 2 4 2 2 3" xfId="21660"/>
    <cellStyle name="20% - Accent6 2 2 4 2 2 3 2" xfId="41996"/>
    <cellStyle name="20% - Accent6 2 2 4 2 2 4" xfId="38055"/>
    <cellStyle name="20% - Accent6 2 2 4 2 2 5" xfId="30140"/>
    <cellStyle name="20% - Accent6 2 2 4 2 3" xfId="24626"/>
    <cellStyle name="20% - Accent6 2 2 4 2 3 2" xfId="44406"/>
    <cellStyle name="20% - Accent6 2 2 4 2 3 3" xfId="32550"/>
    <cellStyle name="20% - Accent6 2 2 4 2 4" xfId="20094"/>
    <cellStyle name="20% - Accent6 2 2 4 2 4 2" xfId="40430"/>
    <cellStyle name="20% - Accent6 2 2 4 2 5" xfId="36489"/>
    <cellStyle name="20% - Accent6 2 2 4 2 6" xfId="28574"/>
    <cellStyle name="20% - Accent6 2 2 4 3" xfId="14779"/>
    <cellStyle name="20% - Accent6 2 2 4 3 2" xfId="25403"/>
    <cellStyle name="20% - Accent6 2 2 4 3 2 2" xfId="45183"/>
    <cellStyle name="20% - Accent6 2 2 4 3 2 3" xfId="33327"/>
    <cellStyle name="20% - Accent6 2 2 4 3 3" xfId="20871"/>
    <cellStyle name="20% - Accent6 2 2 4 3 3 2" xfId="41207"/>
    <cellStyle name="20% - Accent6 2 2 4 3 4" xfId="37266"/>
    <cellStyle name="20% - Accent6 2 2 4 3 5" xfId="29351"/>
    <cellStyle name="20% - Accent6 2 2 4 4" xfId="7961"/>
    <cellStyle name="20% - Accent6 2 2 4 4 2" xfId="23856"/>
    <cellStyle name="20% - Accent6 2 2 4 4 2 2" xfId="43636"/>
    <cellStyle name="20% - Accent6 2 2 4 4 2 3" xfId="31780"/>
    <cellStyle name="20% - Accent6 2 2 4 4 3" xfId="19324"/>
    <cellStyle name="20% - Accent6 2 2 4 4 3 2" xfId="39660"/>
    <cellStyle name="20% - Accent6 2 2 4 4 4" xfId="35719"/>
    <cellStyle name="20% - Accent6 2 2 4 4 5" xfId="27804"/>
    <cellStyle name="20% - Accent6 2 2 4 5" xfId="23081"/>
    <cellStyle name="20% - Accent6 2 2 4 5 2" xfId="42861"/>
    <cellStyle name="20% - Accent6 2 2 4 5 3" xfId="31005"/>
    <cellStyle name="20% - Accent6 2 2 4 6" xfId="18551"/>
    <cellStyle name="20% - Accent6 2 2 4 6 2" xfId="38887"/>
    <cellStyle name="20% - Accent6 2 2 4 7" xfId="34944"/>
    <cellStyle name="20% - Accent6 2 2 4 8" xfId="27031"/>
    <cellStyle name="20% - Accent6 2 2 5" xfId="758"/>
    <cellStyle name="20% - Accent6 2 2 5 2" xfId="11330"/>
    <cellStyle name="20% - Accent6 2 2 5 2 2" xfId="17716"/>
    <cellStyle name="20% - Accent6 2 2 5 2 2 2" xfId="26193"/>
    <cellStyle name="20% - Accent6 2 2 5 2 2 2 2" xfId="45973"/>
    <cellStyle name="20% - Accent6 2 2 5 2 2 2 3" xfId="34117"/>
    <cellStyle name="20% - Accent6 2 2 5 2 2 3" xfId="21661"/>
    <cellStyle name="20% - Accent6 2 2 5 2 2 3 2" xfId="41997"/>
    <cellStyle name="20% - Accent6 2 2 5 2 2 4" xfId="38056"/>
    <cellStyle name="20% - Accent6 2 2 5 2 2 5" xfId="30141"/>
    <cellStyle name="20% - Accent6 2 2 5 2 3" xfId="24627"/>
    <cellStyle name="20% - Accent6 2 2 5 2 3 2" xfId="44407"/>
    <cellStyle name="20% - Accent6 2 2 5 2 3 3" xfId="32551"/>
    <cellStyle name="20% - Accent6 2 2 5 2 4" xfId="20095"/>
    <cellStyle name="20% - Accent6 2 2 5 2 4 2" xfId="40431"/>
    <cellStyle name="20% - Accent6 2 2 5 2 5" xfId="36490"/>
    <cellStyle name="20% - Accent6 2 2 5 2 6" xfId="28575"/>
    <cellStyle name="20% - Accent6 2 2 5 3" xfId="14780"/>
    <cellStyle name="20% - Accent6 2 2 5 3 2" xfId="25404"/>
    <cellStyle name="20% - Accent6 2 2 5 3 2 2" xfId="45184"/>
    <cellStyle name="20% - Accent6 2 2 5 3 2 3" xfId="33328"/>
    <cellStyle name="20% - Accent6 2 2 5 3 3" xfId="20872"/>
    <cellStyle name="20% - Accent6 2 2 5 3 3 2" xfId="41208"/>
    <cellStyle name="20% - Accent6 2 2 5 3 4" xfId="37267"/>
    <cellStyle name="20% - Accent6 2 2 5 3 5" xfId="29352"/>
    <cellStyle name="20% - Accent6 2 2 5 4" xfId="7962"/>
    <cellStyle name="20% - Accent6 2 2 5 4 2" xfId="23857"/>
    <cellStyle name="20% - Accent6 2 2 5 4 2 2" xfId="43637"/>
    <cellStyle name="20% - Accent6 2 2 5 4 2 3" xfId="31781"/>
    <cellStyle name="20% - Accent6 2 2 5 4 3" xfId="19325"/>
    <cellStyle name="20% - Accent6 2 2 5 4 3 2" xfId="39661"/>
    <cellStyle name="20% - Accent6 2 2 5 4 4" xfId="35720"/>
    <cellStyle name="20% - Accent6 2 2 5 4 5" xfId="27805"/>
    <cellStyle name="20% - Accent6 2 2 5 5" xfId="23082"/>
    <cellStyle name="20% - Accent6 2 2 5 5 2" xfId="42862"/>
    <cellStyle name="20% - Accent6 2 2 5 5 3" xfId="31006"/>
    <cellStyle name="20% - Accent6 2 2 5 6" xfId="18552"/>
    <cellStyle name="20% - Accent6 2 2 5 6 2" xfId="38888"/>
    <cellStyle name="20% - Accent6 2 2 5 7" xfId="34945"/>
    <cellStyle name="20% - Accent6 2 2 5 8" xfId="27032"/>
    <cellStyle name="20% - Accent6 2 2 6" xfId="759"/>
    <cellStyle name="20% - Accent6 2 2 6 2" xfId="11331"/>
    <cellStyle name="20% - Accent6 2 2 6 2 2" xfId="17717"/>
    <cellStyle name="20% - Accent6 2 2 6 2 2 2" xfId="26194"/>
    <cellStyle name="20% - Accent6 2 2 6 2 2 2 2" xfId="45974"/>
    <cellStyle name="20% - Accent6 2 2 6 2 2 2 3" xfId="34118"/>
    <cellStyle name="20% - Accent6 2 2 6 2 2 3" xfId="21662"/>
    <cellStyle name="20% - Accent6 2 2 6 2 2 3 2" xfId="41998"/>
    <cellStyle name="20% - Accent6 2 2 6 2 2 4" xfId="38057"/>
    <cellStyle name="20% - Accent6 2 2 6 2 2 5" xfId="30142"/>
    <cellStyle name="20% - Accent6 2 2 6 2 3" xfId="24628"/>
    <cellStyle name="20% - Accent6 2 2 6 2 3 2" xfId="44408"/>
    <cellStyle name="20% - Accent6 2 2 6 2 3 3" xfId="32552"/>
    <cellStyle name="20% - Accent6 2 2 6 2 4" xfId="20096"/>
    <cellStyle name="20% - Accent6 2 2 6 2 4 2" xfId="40432"/>
    <cellStyle name="20% - Accent6 2 2 6 2 5" xfId="36491"/>
    <cellStyle name="20% - Accent6 2 2 6 2 6" xfId="28576"/>
    <cellStyle name="20% - Accent6 2 2 6 3" xfId="14781"/>
    <cellStyle name="20% - Accent6 2 2 6 3 2" xfId="25405"/>
    <cellStyle name="20% - Accent6 2 2 6 3 2 2" xfId="45185"/>
    <cellStyle name="20% - Accent6 2 2 6 3 2 3" xfId="33329"/>
    <cellStyle name="20% - Accent6 2 2 6 3 3" xfId="20873"/>
    <cellStyle name="20% - Accent6 2 2 6 3 3 2" xfId="41209"/>
    <cellStyle name="20% - Accent6 2 2 6 3 4" xfId="37268"/>
    <cellStyle name="20% - Accent6 2 2 6 3 5" xfId="29353"/>
    <cellStyle name="20% - Accent6 2 2 6 4" xfId="7963"/>
    <cellStyle name="20% - Accent6 2 2 6 4 2" xfId="23858"/>
    <cellStyle name="20% - Accent6 2 2 6 4 2 2" xfId="43638"/>
    <cellStyle name="20% - Accent6 2 2 6 4 2 3" xfId="31782"/>
    <cellStyle name="20% - Accent6 2 2 6 4 3" xfId="19326"/>
    <cellStyle name="20% - Accent6 2 2 6 4 3 2" xfId="39662"/>
    <cellStyle name="20% - Accent6 2 2 6 4 4" xfId="35721"/>
    <cellStyle name="20% - Accent6 2 2 6 4 5" xfId="27806"/>
    <cellStyle name="20% - Accent6 2 2 6 5" xfId="23083"/>
    <cellStyle name="20% - Accent6 2 2 6 5 2" xfId="42863"/>
    <cellStyle name="20% - Accent6 2 2 6 5 3" xfId="31007"/>
    <cellStyle name="20% - Accent6 2 2 6 6" xfId="18553"/>
    <cellStyle name="20% - Accent6 2 2 6 6 2" xfId="38889"/>
    <cellStyle name="20% - Accent6 2 2 6 7" xfId="34946"/>
    <cellStyle name="20% - Accent6 2 2 6 8" xfId="27033"/>
    <cellStyle name="20% - Accent6 2 2 7" xfId="760"/>
    <cellStyle name="20% - Accent6 2 2 7 2" xfId="11332"/>
    <cellStyle name="20% - Accent6 2 2 7 2 2" xfId="17718"/>
    <cellStyle name="20% - Accent6 2 2 7 2 2 2" xfId="26195"/>
    <cellStyle name="20% - Accent6 2 2 7 2 2 2 2" xfId="45975"/>
    <cellStyle name="20% - Accent6 2 2 7 2 2 2 3" xfId="34119"/>
    <cellStyle name="20% - Accent6 2 2 7 2 2 3" xfId="21663"/>
    <cellStyle name="20% - Accent6 2 2 7 2 2 3 2" xfId="41999"/>
    <cellStyle name="20% - Accent6 2 2 7 2 2 4" xfId="38058"/>
    <cellStyle name="20% - Accent6 2 2 7 2 2 5" xfId="30143"/>
    <cellStyle name="20% - Accent6 2 2 7 2 3" xfId="24629"/>
    <cellStyle name="20% - Accent6 2 2 7 2 3 2" xfId="44409"/>
    <cellStyle name="20% - Accent6 2 2 7 2 3 3" xfId="32553"/>
    <cellStyle name="20% - Accent6 2 2 7 2 4" xfId="20097"/>
    <cellStyle name="20% - Accent6 2 2 7 2 4 2" xfId="40433"/>
    <cellStyle name="20% - Accent6 2 2 7 2 5" xfId="36492"/>
    <cellStyle name="20% - Accent6 2 2 7 2 6" xfId="28577"/>
    <cellStyle name="20% - Accent6 2 2 7 3" xfId="14782"/>
    <cellStyle name="20% - Accent6 2 2 7 3 2" xfId="25406"/>
    <cellStyle name="20% - Accent6 2 2 7 3 2 2" xfId="45186"/>
    <cellStyle name="20% - Accent6 2 2 7 3 2 3" xfId="33330"/>
    <cellStyle name="20% - Accent6 2 2 7 3 3" xfId="20874"/>
    <cellStyle name="20% - Accent6 2 2 7 3 3 2" xfId="41210"/>
    <cellStyle name="20% - Accent6 2 2 7 3 4" xfId="37269"/>
    <cellStyle name="20% - Accent6 2 2 7 3 5" xfId="29354"/>
    <cellStyle name="20% - Accent6 2 2 7 4" xfId="7964"/>
    <cellStyle name="20% - Accent6 2 2 7 4 2" xfId="23859"/>
    <cellStyle name="20% - Accent6 2 2 7 4 2 2" xfId="43639"/>
    <cellStyle name="20% - Accent6 2 2 7 4 2 3" xfId="31783"/>
    <cellStyle name="20% - Accent6 2 2 7 4 3" xfId="19327"/>
    <cellStyle name="20% - Accent6 2 2 7 4 3 2" xfId="39663"/>
    <cellStyle name="20% - Accent6 2 2 7 4 4" xfId="35722"/>
    <cellStyle name="20% - Accent6 2 2 7 4 5" xfId="27807"/>
    <cellStyle name="20% - Accent6 2 2 7 5" xfId="23084"/>
    <cellStyle name="20% - Accent6 2 2 7 5 2" xfId="42864"/>
    <cellStyle name="20% - Accent6 2 2 7 5 3" xfId="31008"/>
    <cellStyle name="20% - Accent6 2 2 7 6" xfId="18554"/>
    <cellStyle name="20% - Accent6 2 2 7 6 2" xfId="38890"/>
    <cellStyle name="20% - Accent6 2 2 7 7" xfId="34947"/>
    <cellStyle name="20% - Accent6 2 2 7 8" xfId="27034"/>
    <cellStyle name="20% - Accent6 2 2 8" xfId="761"/>
    <cellStyle name="20% - Accent6 2 2 8 2" xfId="11333"/>
    <cellStyle name="20% - Accent6 2 2 8 2 2" xfId="17719"/>
    <cellStyle name="20% - Accent6 2 2 8 2 2 2" xfId="26196"/>
    <cellStyle name="20% - Accent6 2 2 8 2 2 2 2" xfId="45976"/>
    <cellStyle name="20% - Accent6 2 2 8 2 2 2 3" xfId="34120"/>
    <cellStyle name="20% - Accent6 2 2 8 2 2 3" xfId="21664"/>
    <cellStyle name="20% - Accent6 2 2 8 2 2 3 2" xfId="42000"/>
    <cellStyle name="20% - Accent6 2 2 8 2 2 4" xfId="38059"/>
    <cellStyle name="20% - Accent6 2 2 8 2 2 5" xfId="30144"/>
    <cellStyle name="20% - Accent6 2 2 8 2 3" xfId="24630"/>
    <cellStyle name="20% - Accent6 2 2 8 2 3 2" xfId="44410"/>
    <cellStyle name="20% - Accent6 2 2 8 2 3 3" xfId="32554"/>
    <cellStyle name="20% - Accent6 2 2 8 2 4" xfId="20098"/>
    <cellStyle name="20% - Accent6 2 2 8 2 4 2" xfId="40434"/>
    <cellStyle name="20% - Accent6 2 2 8 2 5" xfId="36493"/>
    <cellStyle name="20% - Accent6 2 2 8 2 6" xfId="28578"/>
    <cellStyle name="20% - Accent6 2 2 8 3" xfId="14783"/>
    <cellStyle name="20% - Accent6 2 2 8 3 2" xfId="25407"/>
    <cellStyle name="20% - Accent6 2 2 8 3 2 2" xfId="45187"/>
    <cellStyle name="20% - Accent6 2 2 8 3 2 3" xfId="33331"/>
    <cellStyle name="20% - Accent6 2 2 8 3 3" xfId="20875"/>
    <cellStyle name="20% - Accent6 2 2 8 3 3 2" xfId="41211"/>
    <cellStyle name="20% - Accent6 2 2 8 3 4" xfId="37270"/>
    <cellStyle name="20% - Accent6 2 2 8 3 5" xfId="29355"/>
    <cellStyle name="20% - Accent6 2 2 8 4" xfId="7965"/>
    <cellStyle name="20% - Accent6 2 2 8 4 2" xfId="23860"/>
    <cellStyle name="20% - Accent6 2 2 8 4 2 2" xfId="43640"/>
    <cellStyle name="20% - Accent6 2 2 8 4 2 3" xfId="31784"/>
    <cellStyle name="20% - Accent6 2 2 8 4 3" xfId="19328"/>
    <cellStyle name="20% - Accent6 2 2 8 4 3 2" xfId="39664"/>
    <cellStyle name="20% - Accent6 2 2 8 4 4" xfId="35723"/>
    <cellStyle name="20% - Accent6 2 2 8 4 5" xfId="27808"/>
    <cellStyle name="20% - Accent6 2 2 8 5" xfId="23085"/>
    <cellStyle name="20% - Accent6 2 2 8 5 2" xfId="42865"/>
    <cellStyle name="20% - Accent6 2 2 8 5 3" xfId="31009"/>
    <cellStyle name="20% - Accent6 2 2 8 6" xfId="18555"/>
    <cellStyle name="20% - Accent6 2 2 8 6 2" xfId="38891"/>
    <cellStyle name="20% - Accent6 2 2 8 7" xfId="34948"/>
    <cellStyle name="20% - Accent6 2 2 8 8" xfId="27035"/>
    <cellStyle name="20% - Accent6 2 2 9" xfId="762"/>
    <cellStyle name="20% - Accent6 2 2 9 2" xfId="11334"/>
    <cellStyle name="20% - Accent6 2 2 9 2 2" xfId="17720"/>
    <cellStyle name="20% - Accent6 2 2 9 2 2 2" xfId="26197"/>
    <cellStyle name="20% - Accent6 2 2 9 2 2 2 2" xfId="45977"/>
    <cellStyle name="20% - Accent6 2 2 9 2 2 2 3" xfId="34121"/>
    <cellStyle name="20% - Accent6 2 2 9 2 2 3" xfId="21665"/>
    <cellStyle name="20% - Accent6 2 2 9 2 2 3 2" xfId="42001"/>
    <cellStyle name="20% - Accent6 2 2 9 2 2 4" xfId="38060"/>
    <cellStyle name="20% - Accent6 2 2 9 2 2 5" xfId="30145"/>
    <cellStyle name="20% - Accent6 2 2 9 2 3" xfId="24631"/>
    <cellStyle name="20% - Accent6 2 2 9 2 3 2" xfId="44411"/>
    <cellStyle name="20% - Accent6 2 2 9 2 3 3" xfId="32555"/>
    <cellStyle name="20% - Accent6 2 2 9 2 4" xfId="20099"/>
    <cellStyle name="20% - Accent6 2 2 9 2 4 2" xfId="40435"/>
    <cellStyle name="20% - Accent6 2 2 9 2 5" xfId="36494"/>
    <cellStyle name="20% - Accent6 2 2 9 2 6" xfId="28579"/>
    <cellStyle name="20% - Accent6 2 2 9 3" xfId="14784"/>
    <cellStyle name="20% - Accent6 2 2 9 3 2" xfId="25408"/>
    <cellStyle name="20% - Accent6 2 2 9 3 2 2" xfId="45188"/>
    <cellStyle name="20% - Accent6 2 2 9 3 2 3" xfId="33332"/>
    <cellStyle name="20% - Accent6 2 2 9 3 3" xfId="20876"/>
    <cellStyle name="20% - Accent6 2 2 9 3 3 2" xfId="41212"/>
    <cellStyle name="20% - Accent6 2 2 9 3 4" xfId="37271"/>
    <cellStyle name="20% - Accent6 2 2 9 3 5" xfId="29356"/>
    <cellStyle name="20% - Accent6 2 2 9 4" xfId="7966"/>
    <cellStyle name="20% - Accent6 2 2 9 4 2" xfId="23861"/>
    <cellStyle name="20% - Accent6 2 2 9 4 2 2" xfId="43641"/>
    <cellStyle name="20% - Accent6 2 2 9 4 2 3" xfId="31785"/>
    <cellStyle name="20% - Accent6 2 2 9 4 3" xfId="19329"/>
    <cellStyle name="20% - Accent6 2 2 9 4 3 2" xfId="39665"/>
    <cellStyle name="20% - Accent6 2 2 9 4 4" xfId="35724"/>
    <cellStyle name="20% - Accent6 2 2 9 4 5" xfId="27809"/>
    <cellStyle name="20% - Accent6 2 2 9 5" xfId="23086"/>
    <cellStyle name="20% - Accent6 2 2 9 5 2" xfId="42866"/>
    <cellStyle name="20% - Accent6 2 2 9 5 3" xfId="31010"/>
    <cellStyle name="20% - Accent6 2 2 9 6" xfId="18556"/>
    <cellStyle name="20% - Accent6 2 2 9 6 2" xfId="38892"/>
    <cellStyle name="20% - Accent6 2 2 9 7" xfId="34949"/>
    <cellStyle name="20% - Accent6 2 2 9 8" xfId="27036"/>
    <cellStyle name="20% - Accent6 2 3" xfId="763"/>
    <cellStyle name="20% - Accent6 2 3 10" xfId="11335"/>
    <cellStyle name="20% - Accent6 2 3 10 2" xfId="17721"/>
    <cellStyle name="20% - Accent6 2 3 10 2 2" xfId="26198"/>
    <cellStyle name="20% - Accent6 2 3 10 2 2 2" xfId="45978"/>
    <cellStyle name="20% - Accent6 2 3 10 2 2 3" xfId="34122"/>
    <cellStyle name="20% - Accent6 2 3 10 2 3" xfId="21666"/>
    <cellStyle name="20% - Accent6 2 3 10 2 3 2" xfId="42002"/>
    <cellStyle name="20% - Accent6 2 3 10 2 4" xfId="38061"/>
    <cellStyle name="20% - Accent6 2 3 10 2 5" xfId="30146"/>
    <cellStyle name="20% - Accent6 2 3 10 3" xfId="24632"/>
    <cellStyle name="20% - Accent6 2 3 10 3 2" xfId="44412"/>
    <cellStyle name="20% - Accent6 2 3 10 3 3" xfId="32556"/>
    <cellStyle name="20% - Accent6 2 3 10 4" xfId="20100"/>
    <cellStyle name="20% - Accent6 2 3 10 4 2" xfId="40436"/>
    <cellStyle name="20% - Accent6 2 3 10 5" xfId="36495"/>
    <cellStyle name="20% - Accent6 2 3 10 6" xfId="28580"/>
    <cellStyle name="20% - Accent6 2 3 11" xfId="14785"/>
    <cellStyle name="20% - Accent6 2 3 11 2" xfId="25409"/>
    <cellStyle name="20% - Accent6 2 3 11 2 2" xfId="45189"/>
    <cellStyle name="20% - Accent6 2 3 11 2 3" xfId="33333"/>
    <cellStyle name="20% - Accent6 2 3 11 3" xfId="20877"/>
    <cellStyle name="20% - Accent6 2 3 11 3 2" xfId="41213"/>
    <cellStyle name="20% - Accent6 2 3 11 4" xfId="37272"/>
    <cellStyle name="20% - Accent6 2 3 11 5" xfId="29357"/>
    <cellStyle name="20% - Accent6 2 3 12" xfId="7967"/>
    <cellStyle name="20% - Accent6 2 3 12 2" xfId="23862"/>
    <cellStyle name="20% - Accent6 2 3 12 2 2" xfId="43642"/>
    <cellStyle name="20% - Accent6 2 3 12 2 3" xfId="31786"/>
    <cellStyle name="20% - Accent6 2 3 12 3" xfId="19330"/>
    <cellStyle name="20% - Accent6 2 3 12 3 2" xfId="39666"/>
    <cellStyle name="20% - Accent6 2 3 12 4" xfId="35725"/>
    <cellStyle name="20% - Accent6 2 3 12 5" xfId="27810"/>
    <cellStyle name="20% - Accent6 2 3 13" xfId="23087"/>
    <cellStyle name="20% - Accent6 2 3 13 2" xfId="42867"/>
    <cellStyle name="20% - Accent6 2 3 13 3" xfId="31011"/>
    <cellStyle name="20% - Accent6 2 3 14" xfId="18557"/>
    <cellStyle name="20% - Accent6 2 3 14 2" xfId="38893"/>
    <cellStyle name="20% - Accent6 2 3 15" xfId="34950"/>
    <cellStyle name="20% - Accent6 2 3 16" xfId="27037"/>
    <cellStyle name="20% - Accent6 2 3 2" xfId="764"/>
    <cellStyle name="20% - Accent6 2 3 2 2" xfId="11336"/>
    <cellStyle name="20% - Accent6 2 3 2 2 2" xfId="17722"/>
    <cellStyle name="20% - Accent6 2 3 2 2 2 2" xfId="26199"/>
    <cellStyle name="20% - Accent6 2 3 2 2 2 2 2" xfId="45979"/>
    <cellStyle name="20% - Accent6 2 3 2 2 2 2 3" xfId="34123"/>
    <cellStyle name="20% - Accent6 2 3 2 2 2 3" xfId="21667"/>
    <cellStyle name="20% - Accent6 2 3 2 2 2 3 2" xfId="42003"/>
    <cellStyle name="20% - Accent6 2 3 2 2 2 4" xfId="38062"/>
    <cellStyle name="20% - Accent6 2 3 2 2 2 5" xfId="30147"/>
    <cellStyle name="20% - Accent6 2 3 2 2 3" xfId="24633"/>
    <cellStyle name="20% - Accent6 2 3 2 2 3 2" xfId="44413"/>
    <cellStyle name="20% - Accent6 2 3 2 2 3 3" xfId="32557"/>
    <cellStyle name="20% - Accent6 2 3 2 2 4" xfId="20101"/>
    <cellStyle name="20% - Accent6 2 3 2 2 4 2" xfId="40437"/>
    <cellStyle name="20% - Accent6 2 3 2 2 5" xfId="36496"/>
    <cellStyle name="20% - Accent6 2 3 2 2 6" xfId="28581"/>
    <cellStyle name="20% - Accent6 2 3 2 3" xfId="14786"/>
    <cellStyle name="20% - Accent6 2 3 2 3 2" xfId="25410"/>
    <cellStyle name="20% - Accent6 2 3 2 3 2 2" xfId="45190"/>
    <cellStyle name="20% - Accent6 2 3 2 3 2 3" xfId="33334"/>
    <cellStyle name="20% - Accent6 2 3 2 3 3" xfId="20878"/>
    <cellStyle name="20% - Accent6 2 3 2 3 3 2" xfId="41214"/>
    <cellStyle name="20% - Accent6 2 3 2 3 4" xfId="37273"/>
    <cellStyle name="20% - Accent6 2 3 2 3 5" xfId="29358"/>
    <cellStyle name="20% - Accent6 2 3 2 4" xfId="7968"/>
    <cellStyle name="20% - Accent6 2 3 2 4 2" xfId="23863"/>
    <cellStyle name="20% - Accent6 2 3 2 4 2 2" xfId="43643"/>
    <cellStyle name="20% - Accent6 2 3 2 4 2 3" xfId="31787"/>
    <cellStyle name="20% - Accent6 2 3 2 4 3" xfId="19331"/>
    <cellStyle name="20% - Accent6 2 3 2 4 3 2" xfId="39667"/>
    <cellStyle name="20% - Accent6 2 3 2 4 4" xfId="35726"/>
    <cellStyle name="20% - Accent6 2 3 2 4 5" xfId="27811"/>
    <cellStyle name="20% - Accent6 2 3 2 5" xfId="23088"/>
    <cellStyle name="20% - Accent6 2 3 2 5 2" xfId="42868"/>
    <cellStyle name="20% - Accent6 2 3 2 5 3" xfId="31012"/>
    <cellStyle name="20% - Accent6 2 3 2 6" xfId="18558"/>
    <cellStyle name="20% - Accent6 2 3 2 6 2" xfId="38894"/>
    <cellStyle name="20% - Accent6 2 3 2 7" xfId="34951"/>
    <cellStyle name="20% - Accent6 2 3 2 8" xfId="27038"/>
    <cellStyle name="20% - Accent6 2 3 3" xfId="765"/>
    <cellStyle name="20% - Accent6 2 3 3 2" xfId="11337"/>
    <cellStyle name="20% - Accent6 2 3 3 2 2" xfId="17723"/>
    <cellStyle name="20% - Accent6 2 3 3 2 2 2" xfId="26200"/>
    <cellStyle name="20% - Accent6 2 3 3 2 2 2 2" xfId="45980"/>
    <cellStyle name="20% - Accent6 2 3 3 2 2 2 3" xfId="34124"/>
    <cellStyle name="20% - Accent6 2 3 3 2 2 3" xfId="21668"/>
    <cellStyle name="20% - Accent6 2 3 3 2 2 3 2" xfId="42004"/>
    <cellStyle name="20% - Accent6 2 3 3 2 2 4" xfId="38063"/>
    <cellStyle name="20% - Accent6 2 3 3 2 2 5" xfId="30148"/>
    <cellStyle name="20% - Accent6 2 3 3 2 3" xfId="24634"/>
    <cellStyle name="20% - Accent6 2 3 3 2 3 2" xfId="44414"/>
    <cellStyle name="20% - Accent6 2 3 3 2 3 3" xfId="32558"/>
    <cellStyle name="20% - Accent6 2 3 3 2 4" xfId="20102"/>
    <cellStyle name="20% - Accent6 2 3 3 2 4 2" xfId="40438"/>
    <cellStyle name="20% - Accent6 2 3 3 2 5" xfId="36497"/>
    <cellStyle name="20% - Accent6 2 3 3 2 6" xfId="28582"/>
    <cellStyle name="20% - Accent6 2 3 3 3" xfId="14787"/>
    <cellStyle name="20% - Accent6 2 3 3 3 2" xfId="25411"/>
    <cellStyle name="20% - Accent6 2 3 3 3 2 2" xfId="45191"/>
    <cellStyle name="20% - Accent6 2 3 3 3 2 3" xfId="33335"/>
    <cellStyle name="20% - Accent6 2 3 3 3 3" xfId="20879"/>
    <cellStyle name="20% - Accent6 2 3 3 3 3 2" xfId="41215"/>
    <cellStyle name="20% - Accent6 2 3 3 3 4" xfId="37274"/>
    <cellStyle name="20% - Accent6 2 3 3 3 5" xfId="29359"/>
    <cellStyle name="20% - Accent6 2 3 3 4" xfId="7969"/>
    <cellStyle name="20% - Accent6 2 3 3 4 2" xfId="23864"/>
    <cellStyle name="20% - Accent6 2 3 3 4 2 2" xfId="43644"/>
    <cellStyle name="20% - Accent6 2 3 3 4 2 3" xfId="31788"/>
    <cellStyle name="20% - Accent6 2 3 3 4 3" xfId="19332"/>
    <cellStyle name="20% - Accent6 2 3 3 4 3 2" xfId="39668"/>
    <cellStyle name="20% - Accent6 2 3 3 4 4" xfId="35727"/>
    <cellStyle name="20% - Accent6 2 3 3 4 5" xfId="27812"/>
    <cellStyle name="20% - Accent6 2 3 3 5" xfId="23089"/>
    <cellStyle name="20% - Accent6 2 3 3 5 2" xfId="42869"/>
    <cellStyle name="20% - Accent6 2 3 3 5 3" xfId="31013"/>
    <cellStyle name="20% - Accent6 2 3 3 6" xfId="18559"/>
    <cellStyle name="20% - Accent6 2 3 3 6 2" xfId="38895"/>
    <cellStyle name="20% - Accent6 2 3 3 7" xfId="34952"/>
    <cellStyle name="20% - Accent6 2 3 3 8" xfId="27039"/>
    <cellStyle name="20% - Accent6 2 3 4" xfId="766"/>
    <cellStyle name="20% - Accent6 2 3 4 2" xfId="11338"/>
    <cellStyle name="20% - Accent6 2 3 4 2 2" xfId="17724"/>
    <cellStyle name="20% - Accent6 2 3 4 2 2 2" xfId="26201"/>
    <cellStyle name="20% - Accent6 2 3 4 2 2 2 2" xfId="45981"/>
    <cellStyle name="20% - Accent6 2 3 4 2 2 2 3" xfId="34125"/>
    <cellStyle name="20% - Accent6 2 3 4 2 2 3" xfId="21669"/>
    <cellStyle name="20% - Accent6 2 3 4 2 2 3 2" xfId="42005"/>
    <cellStyle name="20% - Accent6 2 3 4 2 2 4" xfId="38064"/>
    <cellStyle name="20% - Accent6 2 3 4 2 2 5" xfId="30149"/>
    <cellStyle name="20% - Accent6 2 3 4 2 3" xfId="24635"/>
    <cellStyle name="20% - Accent6 2 3 4 2 3 2" xfId="44415"/>
    <cellStyle name="20% - Accent6 2 3 4 2 3 3" xfId="32559"/>
    <cellStyle name="20% - Accent6 2 3 4 2 4" xfId="20103"/>
    <cellStyle name="20% - Accent6 2 3 4 2 4 2" xfId="40439"/>
    <cellStyle name="20% - Accent6 2 3 4 2 5" xfId="36498"/>
    <cellStyle name="20% - Accent6 2 3 4 2 6" xfId="28583"/>
    <cellStyle name="20% - Accent6 2 3 4 3" xfId="14788"/>
    <cellStyle name="20% - Accent6 2 3 4 3 2" xfId="25412"/>
    <cellStyle name="20% - Accent6 2 3 4 3 2 2" xfId="45192"/>
    <cellStyle name="20% - Accent6 2 3 4 3 2 3" xfId="33336"/>
    <cellStyle name="20% - Accent6 2 3 4 3 3" xfId="20880"/>
    <cellStyle name="20% - Accent6 2 3 4 3 3 2" xfId="41216"/>
    <cellStyle name="20% - Accent6 2 3 4 3 4" xfId="37275"/>
    <cellStyle name="20% - Accent6 2 3 4 3 5" xfId="29360"/>
    <cellStyle name="20% - Accent6 2 3 4 4" xfId="7970"/>
    <cellStyle name="20% - Accent6 2 3 4 4 2" xfId="23865"/>
    <cellStyle name="20% - Accent6 2 3 4 4 2 2" xfId="43645"/>
    <cellStyle name="20% - Accent6 2 3 4 4 2 3" xfId="31789"/>
    <cellStyle name="20% - Accent6 2 3 4 4 3" xfId="19333"/>
    <cellStyle name="20% - Accent6 2 3 4 4 3 2" xfId="39669"/>
    <cellStyle name="20% - Accent6 2 3 4 4 4" xfId="35728"/>
    <cellStyle name="20% - Accent6 2 3 4 4 5" xfId="27813"/>
    <cellStyle name="20% - Accent6 2 3 4 5" xfId="23090"/>
    <cellStyle name="20% - Accent6 2 3 4 5 2" xfId="42870"/>
    <cellStyle name="20% - Accent6 2 3 4 5 3" xfId="31014"/>
    <cellStyle name="20% - Accent6 2 3 4 6" xfId="18560"/>
    <cellStyle name="20% - Accent6 2 3 4 6 2" xfId="38896"/>
    <cellStyle name="20% - Accent6 2 3 4 7" xfId="34953"/>
    <cellStyle name="20% - Accent6 2 3 4 8" xfId="27040"/>
    <cellStyle name="20% - Accent6 2 3 5" xfId="767"/>
    <cellStyle name="20% - Accent6 2 3 5 2" xfId="11339"/>
    <cellStyle name="20% - Accent6 2 3 5 2 2" xfId="17725"/>
    <cellStyle name="20% - Accent6 2 3 5 2 2 2" xfId="26202"/>
    <cellStyle name="20% - Accent6 2 3 5 2 2 2 2" xfId="45982"/>
    <cellStyle name="20% - Accent6 2 3 5 2 2 2 3" xfId="34126"/>
    <cellStyle name="20% - Accent6 2 3 5 2 2 3" xfId="21670"/>
    <cellStyle name="20% - Accent6 2 3 5 2 2 3 2" xfId="42006"/>
    <cellStyle name="20% - Accent6 2 3 5 2 2 4" xfId="38065"/>
    <cellStyle name="20% - Accent6 2 3 5 2 2 5" xfId="30150"/>
    <cellStyle name="20% - Accent6 2 3 5 2 3" xfId="24636"/>
    <cellStyle name="20% - Accent6 2 3 5 2 3 2" xfId="44416"/>
    <cellStyle name="20% - Accent6 2 3 5 2 3 3" xfId="32560"/>
    <cellStyle name="20% - Accent6 2 3 5 2 4" xfId="20104"/>
    <cellStyle name="20% - Accent6 2 3 5 2 4 2" xfId="40440"/>
    <cellStyle name="20% - Accent6 2 3 5 2 5" xfId="36499"/>
    <cellStyle name="20% - Accent6 2 3 5 2 6" xfId="28584"/>
    <cellStyle name="20% - Accent6 2 3 5 3" xfId="14789"/>
    <cellStyle name="20% - Accent6 2 3 5 3 2" xfId="25413"/>
    <cellStyle name="20% - Accent6 2 3 5 3 2 2" xfId="45193"/>
    <cellStyle name="20% - Accent6 2 3 5 3 2 3" xfId="33337"/>
    <cellStyle name="20% - Accent6 2 3 5 3 3" xfId="20881"/>
    <cellStyle name="20% - Accent6 2 3 5 3 3 2" xfId="41217"/>
    <cellStyle name="20% - Accent6 2 3 5 3 4" xfId="37276"/>
    <cellStyle name="20% - Accent6 2 3 5 3 5" xfId="29361"/>
    <cellStyle name="20% - Accent6 2 3 5 4" xfId="7971"/>
    <cellStyle name="20% - Accent6 2 3 5 4 2" xfId="23866"/>
    <cellStyle name="20% - Accent6 2 3 5 4 2 2" xfId="43646"/>
    <cellStyle name="20% - Accent6 2 3 5 4 2 3" xfId="31790"/>
    <cellStyle name="20% - Accent6 2 3 5 4 3" xfId="19334"/>
    <cellStyle name="20% - Accent6 2 3 5 4 3 2" xfId="39670"/>
    <cellStyle name="20% - Accent6 2 3 5 4 4" xfId="35729"/>
    <cellStyle name="20% - Accent6 2 3 5 4 5" xfId="27814"/>
    <cellStyle name="20% - Accent6 2 3 5 5" xfId="23091"/>
    <cellStyle name="20% - Accent6 2 3 5 5 2" xfId="42871"/>
    <cellStyle name="20% - Accent6 2 3 5 5 3" xfId="31015"/>
    <cellStyle name="20% - Accent6 2 3 5 6" xfId="18561"/>
    <cellStyle name="20% - Accent6 2 3 5 6 2" xfId="38897"/>
    <cellStyle name="20% - Accent6 2 3 5 7" xfId="34954"/>
    <cellStyle name="20% - Accent6 2 3 5 8" xfId="27041"/>
    <cellStyle name="20% - Accent6 2 3 6" xfId="768"/>
    <cellStyle name="20% - Accent6 2 3 6 2" xfId="11340"/>
    <cellStyle name="20% - Accent6 2 3 6 2 2" xfId="17726"/>
    <cellStyle name="20% - Accent6 2 3 6 2 2 2" xfId="26203"/>
    <cellStyle name="20% - Accent6 2 3 6 2 2 2 2" xfId="45983"/>
    <cellStyle name="20% - Accent6 2 3 6 2 2 2 3" xfId="34127"/>
    <cellStyle name="20% - Accent6 2 3 6 2 2 3" xfId="21671"/>
    <cellStyle name="20% - Accent6 2 3 6 2 2 3 2" xfId="42007"/>
    <cellStyle name="20% - Accent6 2 3 6 2 2 4" xfId="38066"/>
    <cellStyle name="20% - Accent6 2 3 6 2 2 5" xfId="30151"/>
    <cellStyle name="20% - Accent6 2 3 6 2 3" xfId="24637"/>
    <cellStyle name="20% - Accent6 2 3 6 2 3 2" xfId="44417"/>
    <cellStyle name="20% - Accent6 2 3 6 2 3 3" xfId="32561"/>
    <cellStyle name="20% - Accent6 2 3 6 2 4" xfId="20105"/>
    <cellStyle name="20% - Accent6 2 3 6 2 4 2" xfId="40441"/>
    <cellStyle name="20% - Accent6 2 3 6 2 5" xfId="36500"/>
    <cellStyle name="20% - Accent6 2 3 6 2 6" xfId="28585"/>
    <cellStyle name="20% - Accent6 2 3 6 3" xfId="14790"/>
    <cellStyle name="20% - Accent6 2 3 6 3 2" xfId="25414"/>
    <cellStyle name="20% - Accent6 2 3 6 3 2 2" xfId="45194"/>
    <cellStyle name="20% - Accent6 2 3 6 3 2 3" xfId="33338"/>
    <cellStyle name="20% - Accent6 2 3 6 3 3" xfId="20882"/>
    <cellStyle name="20% - Accent6 2 3 6 3 3 2" xfId="41218"/>
    <cellStyle name="20% - Accent6 2 3 6 3 4" xfId="37277"/>
    <cellStyle name="20% - Accent6 2 3 6 3 5" xfId="29362"/>
    <cellStyle name="20% - Accent6 2 3 6 4" xfId="7972"/>
    <cellStyle name="20% - Accent6 2 3 6 4 2" xfId="23867"/>
    <cellStyle name="20% - Accent6 2 3 6 4 2 2" xfId="43647"/>
    <cellStyle name="20% - Accent6 2 3 6 4 2 3" xfId="31791"/>
    <cellStyle name="20% - Accent6 2 3 6 4 3" xfId="19335"/>
    <cellStyle name="20% - Accent6 2 3 6 4 3 2" xfId="39671"/>
    <cellStyle name="20% - Accent6 2 3 6 4 4" xfId="35730"/>
    <cellStyle name="20% - Accent6 2 3 6 4 5" xfId="27815"/>
    <cellStyle name="20% - Accent6 2 3 6 5" xfId="23092"/>
    <cellStyle name="20% - Accent6 2 3 6 5 2" xfId="42872"/>
    <cellStyle name="20% - Accent6 2 3 6 5 3" xfId="31016"/>
    <cellStyle name="20% - Accent6 2 3 6 6" xfId="18562"/>
    <cellStyle name="20% - Accent6 2 3 6 6 2" xfId="38898"/>
    <cellStyle name="20% - Accent6 2 3 6 7" xfId="34955"/>
    <cellStyle name="20% - Accent6 2 3 6 8" xfId="27042"/>
    <cellStyle name="20% - Accent6 2 3 7" xfId="769"/>
    <cellStyle name="20% - Accent6 2 3 7 2" xfId="11341"/>
    <cellStyle name="20% - Accent6 2 3 7 2 2" xfId="17727"/>
    <cellStyle name="20% - Accent6 2 3 7 2 2 2" xfId="26204"/>
    <cellStyle name="20% - Accent6 2 3 7 2 2 2 2" xfId="45984"/>
    <cellStyle name="20% - Accent6 2 3 7 2 2 2 3" xfId="34128"/>
    <cellStyle name="20% - Accent6 2 3 7 2 2 3" xfId="21672"/>
    <cellStyle name="20% - Accent6 2 3 7 2 2 3 2" xfId="42008"/>
    <cellStyle name="20% - Accent6 2 3 7 2 2 4" xfId="38067"/>
    <cellStyle name="20% - Accent6 2 3 7 2 2 5" xfId="30152"/>
    <cellStyle name="20% - Accent6 2 3 7 2 3" xfId="24638"/>
    <cellStyle name="20% - Accent6 2 3 7 2 3 2" xfId="44418"/>
    <cellStyle name="20% - Accent6 2 3 7 2 3 3" xfId="32562"/>
    <cellStyle name="20% - Accent6 2 3 7 2 4" xfId="20106"/>
    <cellStyle name="20% - Accent6 2 3 7 2 4 2" xfId="40442"/>
    <cellStyle name="20% - Accent6 2 3 7 2 5" xfId="36501"/>
    <cellStyle name="20% - Accent6 2 3 7 2 6" xfId="28586"/>
    <cellStyle name="20% - Accent6 2 3 7 3" xfId="14791"/>
    <cellStyle name="20% - Accent6 2 3 7 3 2" xfId="25415"/>
    <cellStyle name="20% - Accent6 2 3 7 3 2 2" xfId="45195"/>
    <cellStyle name="20% - Accent6 2 3 7 3 2 3" xfId="33339"/>
    <cellStyle name="20% - Accent6 2 3 7 3 3" xfId="20883"/>
    <cellStyle name="20% - Accent6 2 3 7 3 3 2" xfId="41219"/>
    <cellStyle name="20% - Accent6 2 3 7 3 4" xfId="37278"/>
    <cellStyle name="20% - Accent6 2 3 7 3 5" xfId="29363"/>
    <cellStyle name="20% - Accent6 2 3 7 4" xfId="7973"/>
    <cellStyle name="20% - Accent6 2 3 7 4 2" xfId="23868"/>
    <cellStyle name="20% - Accent6 2 3 7 4 2 2" xfId="43648"/>
    <cellStyle name="20% - Accent6 2 3 7 4 2 3" xfId="31792"/>
    <cellStyle name="20% - Accent6 2 3 7 4 3" xfId="19336"/>
    <cellStyle name="20% - Accent6 2 3 7 4 3 2" xfId="39672"/>
    <cellStyle name="20% - Accent6 2 3 7 4 4" xfId="35731"/>
    <cellStyle name="20% - Accent6 2 3 7 4 5" xfId="27816"/>
    <cellStyle name="20% - Accent6 2 3 7 5" xfId="23093"/>
    <cellStyle name="20% - Accent6 2 3 7 5 2" xfId="42873"/>
    <cellStyle name="20% - Accent6 2 3 7 5 3" xfId="31017"/>
    <cellStyle name="20% - Accent6 2 3 7 6" xfId="18563"/>
    <cellStyle name="20% - Accent6 2 3 7 6 2" xfId="38899"/>
    <cellStyle name="20% - Accent6 2 3 7 7" xfId="34956"/>
    <cellStyle name="20% - Accent6 2 3 7 8" xfId="27043"/>
    <cellStyle name="20% - Accent6 2 3 8" xfId="770"/>
    <cellStyle name="20% - Accent6 2 3 8 2" xfId="11342"/>
    <cellStyle name="20% - Accent6 2 3 8 2 2" xfId="17728"/>
    <cellStyle name="20% - Accent6 2 3 8 2 2 2" xfId="26205"/>
    <cellStyle name="20% - Accent6 2 3 8 2 2 2 2" xfId="45985"/>
    <cellStyle name="20% - Accent6 2 3 8 2 2 2 3" xfId="34129"/>
    <cellStyle name="20% - Accent6 2 3 8 2 2 3" xfId="21673"/>
    <cellStyle name="20% - Accent6 2 3 8 2 2 3 2" xfId="42009"/>
    <cellStyle name="20% - Accent6 2 3 8 2 2 4" xfId="38068"/>
    <cellStyle name="20% - Accent6 2 3 8 2 2 5" xfId="30153"/>
    <cellStyle name="20% - Accent6 2 3 8 2 3" xfId="24639"/>
    <cellStyle name="20% - Accent6 2 3 8 2 3 2" xfId="44419"/>
    <cellStyle name="20% - Accent6 2 3 8 2 3 3" xfId="32563"/>
    <cellStyle name="20% - Accent6 2 3 8 2 4" xfId="20107"/>
    <cellStyle name="20% - Accent6 2 3 8 2 4 2" xfId="40443"/>
    <cellStyle name="20% - Accent6 2 3 8 2 5" xfId="36502"/>
    <cellStyle name="20% - Accent6 2 3 8 2 6" xfId="28587"/>
    <cellStyle name="20% - Accent6 2 3 8 3" xfId="14792"/>
    <cellStyle name="20% - Accent6 2 3 8 3 2" xfId="25416"/>
    <cellStyle name="20% - Accent6 2 3 8 3 2 2" xfId="45196"/>
    <cellStyle name="20% - Accent6 2 3 8 3 2 3" xfId="33340"/>
    <cellStyle name="20% - Accent6 2 3 8 3 3" xfId="20884"/>
    <cellStyle name="20% - Accent6 2 3 8 3 3 2" xfId="41220"/>
    <cellStyle name="20% - Accent6 2 3 8 3 4" xfId="37279"/>
    <cellStyle name="20% - Accent6 2 3 8 3 5" xfId="29364"/>
    <cellStyle name="20% - Accent6 2 3 8 4" xfId="7974"/>
    <cellStyle name="20% - Accent6 2 3 8 4 2" xfId="23869"/>
    <cellStyle name="20% - Accent6 2 3 8 4 2 2" xfId="43649"/>
    <cellStyle name="20% - Accent6 2 3 8 4 2 3" xfId="31793"/>
    <cellStyle name="20% - Accent6 2 3 8 4 3" xfId="19337"/>
    <cellStyle name="20% - Accent6 2 3 8 4 3 2" xfId="39673"/>
    <cellStyle name="20% - Accent6 2 3 8 4 4" xfId="35732"/>
    <cellStyle name="20% - Accent6 2 3 8 4 5" xfId="27817"/>
    <cellStyle name="20% - Accent6 2 3 8 5" xfId="23094"/>
    <cellStyle name="20% - Accent6 2 3 8 5 2" xfId="42874"/>
    <cellStyle name="20% - Accent6 2 3 8 5 3" xfId="31018"/>
    <cellStyle name="20% - Accent6 2 3 8 6" xfId="18564"/>
    <cellStyle name="20% - Accent6 2 3 8 6 2" xfId="38900"/>
    <cellStyle name="20% - Accent6 2 3 8 7" xfId="34957"/>
    <cellStyle name="20% - Accent6 2 3 8 8" xfId="27044"/>
    <cellStyle name="20% - Accent6 2 3 9" xfId="771"/>
    <cellStyle name="20% - Accent6 2 3 9 2" xfId="11343"/>
    <cellStyle name="20% - Accent6 2 3 9 2 2" xfId="17729"/>
    <cellStyle name="20% - Accent6 2 3 9 2 2 2" xfId="26206"/>
    <cellStyle name="20% - Accent6 2 3 9 2 2 2 2" xfId="45986"/>
    <cellStyle name="20% - Accent6 2 3 9 2 2 2 3" xfId="34130"/>
    <cellStyle name="20% - Accent6 2 3 9 2 2 3" xfId="21674"/>
    <cellStyle name="20% - Accent6 2 3 9 2 2 3 2" xfId="42010"/>
    <cellStyle name="20% - Accent6 2 3 9 2 2 4" xfId="38069"/>
    <cellStyle name="20% - Accent6 2 3 9 2 2 5" xfId="30154"/>
    <cellStyle name="20% - Accent6 2 3 9 2 3" xfId="24640"/>
    <cellStyle name="20% - Accent6 2 3 9 2 3 2" xfId="44420"/>
    <cellStyle name="20% - Accent6 2 3 9 2 3 3" xfId="32564"/>
    <cellStyle name="20% - Accent6 2 3 9 2 4" xfId="20108"/>
    <cellStyle name="20% - Accent6 2 3 9 2 4 2" xfId="40444"/>
    <cellStyle name="20% - Accent6 2 3 9 2 5" xfId="36503"/>
    <cellStyle name="20% - Accent6 2 3 9 2 6" xfId="28588"/>
    <cellStyle name="20% - Accent6 2 3 9 3" xfId="14793"/>
    <cellStyle name="20% - Accent6 2 3 9 3 2" xfId="25417"/>
    <cellStyle name="20% - Accent6 2 3 9 3 2 2" xfId="45197"/>
    <cellStyle name="20% - Accent6 2 3 9 3 2 3" xfId="33341"/>
    <cellStyle name="20% - Accent6 2 3 9 3 3" xfId="20885"/>
    <cellStyle name="20% - Accent6 2 3 9 3 3 2" xfId="41221"/>
    <cellStyle name="20% - Accent6 2 3 9 3 4" xfId="37280"/>
    <cellStyle name="20% - Accent6 2 3 9 3 5" xfId="29365"/>
    <cellStyle name="20% - Accent6 2 3 9 4" xfId="7975"/>
    <cellStyle name="20% - Accent6 2 3 9 4 2" xfId="23870"/>
    <cellStyle name="20% - Accent6 2 3 9 4 2 2" xfId="43650"/>
    <cellStyle name="20% - Accent6 2 3 9 4 2 3" xfId="31794"/>
    <cellStyle name="20% - Accent6 2 3 9 4 3" xfId="19338"/>
    <cellStyle name="20% - Accent6 2 3 9 4 3 2" xfId="39674"/>
    <cellStyle name="20% - Accent6 2 3 9 4 4" xfId="35733"/>
    <cellStyle name="20% - Accent6 2 3 9 4 5" xfId="27818"/>
    <cellStyle name="20% - Accent6 2 3 9 5" xfId="23095"/>
    <cellStyle name="20% - Accent6 2 3 9 5 2" xfId="42875"/>
    <cellStyle name="20% - Accent6 2 3 9 5 3" xfId="31019"/>
    <cellStyle name="20% - Accent6 2 3 9 6" xfId="18565"/>
    <cellStyle name="20% - Accent6 2 3 9 6 2" xfId="38901"/>
    <cellStyle name="20% - Accent6 2 3 9 7" xfId="34958"/>
    <cellStyle name="20% - Accent6 2 3 9 8" xfId="27045"/>
    <cellStyle name="20% - Accent6 2 4" xfId="772"/>
    <cellStyle name="20% - Accent6 2 4 10" xfId="11344"/>
    <cellStyle name="20% - Accent6 2 4 10 2" xfId="17730"/>
    <cellStyle name="20% - Accent6 2 4 10 2 2" xfId="26207"/>
    <cellStyle name="20% - Accent6 2 4 10 2 2 2" xfId="45987"/>
    <cellStyle name="20% - Accent6 2 4 10 2 2 3" xfId="34131"/>
    <cellStyle name="20% - Accent6 2 4 10 2 3" xfId="21675"/>
    <cellStyle name="20% - Accent6 2 4 10 2 3 2" xfId="42011"/>
    <cellStyle name="20% - Accent6 2 4 10 2 4" xfId="38070"/>
    <cellStyle name="20% - Accent6 2 4 10 2 5" xfId="30155"/>
    <cellStyle name="20% - Accent6 2 4 10 3" xfId="24641"/>
    <cellStyle name="20% - Accent6 2 4 10 3 2" xfId="44421"/>
    <cellStyle name="20% - Accent6 2 4 10 3 3" xfId="32565"/>
    <cellStyle name="20% - Accent6 2 4 10 4" xfId="20109"/>
    <cellStyle name="20% - Accent6 2 4 10 4 2" xfId="40445"/>
    <cellStyle name="20% - Accent6 2 4 10 5" xfId="36504"/>
    <cellStyle name="20% - Accent6 2 4 10 6" xfId="28589"/>
    <cellStyle name="20% - Accent6 2 4 11" xfId="14794"/>
    <cellStyle name="20% - Accent6 2 4 11 2" xfId="25418"/>
    <cellStyle name="20% - Accent6 2 4 11 2 2" xfId="45198"/>
    <cellStyle name="20% - Accent6 2 4 11 2 3" xfId="33342"/>
    <cellStyle name="20% - Accent6 2 4 11 3" xfId="20886"/>
    <cellStyle name="20% - Accent6 2 4 11 3 2" xfId="41222"/>
    <cellStyle name="20% - Accent6 2 4 11 4" xfId="37281"/>
    <cellStyle name="20% - Accent6 2 4 11 5" xfId="29366"/>
    <cellStyle name="20% - Accent6 2 4 12" xfId="7976"/>
    <cellStyle name="20% - Accent6 2 4 12 2" xfId="23871"/>
    <cellStyle name="20% - Accent6 2 4 12 2 2" xfId="43651"/>
    <cellStyle name="20% - Accent6 2 4 12 2 3" xfId="31795"/>
    <cellStyle name="20% - Accent6 2 4 12 3" xfId="19339"/>
    <cellStyle name="20% - Accent6 2 4 12 3 2" xfId="39675"/>
    <cellStyle name="20% - Accent6 2 4 12 4" xfId="35734"/>
    <cellStyle name="20% - Accent6 2 4 12 5" xfId="27819"/>
    <cellStyle name="20% - Accent6 2 4 13" xfId="23096"/>
    <cellStyle name="20% - Accent6 2 4 13 2" xfId="42876"/>
    <cellStyle name="20% - Accent6 2 4 13 3" xfId="31020"/>
    <cellStyle name="20% - Accent6 2 4 14" xfId="18566"/>
    <cellStyle name="20% - Accent6 2 4 14 2" xfId="38902"/>
    <cellStyle name="20% - Accent6 2 4 15" xfId="34959"/>
    <cellStyle name="20% - Accent6 2 4 16" xfId="27046"/>
    <cellStyle name="20% - Accent6 2 4 2" xfId="773"/>
    <cellStyle name="20% - Accent6 2 4 2 2" xfId="11345"/>
    <cellStyle name="20% - Accent6 2 4 2 2 2" xfId="17731"/>
    <cellStyle name="20% - Accent6 2 4 2 2 2 2" xfId="26208"/>
    <cellStyle name="20% - Accent6 2 4 2 2 2 2 2" xfId="45988"/>
    <cellStyle name="20% - Accent6 2 4 2 2 2 2 3" xfId="34132"/>
    <cellStyle name="20% - Accent6 2 4 2 2 2 3" xfId="21676"/>
    <cellStyle name="20% - Accent6 2 4 2 2 2 3 2" xfId="42012"/>
    <cellStyle name="20% - Accent6 2 4 2 2 2 4" xfId="38071"/>
    <cellStyle name="20% - Accent6 2 4 2 2 2 5" xfId="30156"/>
    <cellStyle name="20% - Accent6 2 4 2 2 3" xfId="24642"/>
    <cellStyle name="20% - Accent6 2 4 2 2 3 2" xfId="44422"/>
    <cellStyle name="20% - Accent6 2 4 2 2 3 3" xfId="32566"/>
    <cellStyle name="20% - Accent6 2 4 2 2 4" xfId="20110"/>
    <cellStyle name="20% - Accent6 2 4 2 2 4 2" xfId="40446"/>
    <cellStyle name="20% - Accent6 2 4 2 2 5" xfId="36505"/>
    <cellStyle name="20% - Accent6 2 4 2 2 6" xfId="28590"/>
    <cellStyle name="20% - Accent6 2 4 2 3" xfId="14795"/>
    <cellStyle name="20% - Accent6 2 4 2 3 2" xfId="25419"/>
    <cellStyle name="20% - Accent6 2 4 2 3 2 2" xfId="45199"/>
    <cellStyle name="20% - Accent6 2 4 2 3 2 3" xfId="33343"/>
    <cellStyle name="20% - Accent6 2 4 2 3 3" xfId="20887"/>
    <cellStyle name="20% - Accent6 2 4 2 3 3 2" xfId="41223"/>
    <cellStyle name="20% - Accent6 2 4 2 3 4" xfId="37282"/>
    <cellStyle name="20% - Accent6 2 4 2 3 5" xfId="29367"/>
    <cellStyle name="20% - Accent6 2 4 2 4" xfId="7977"/>
    <cellStyle name="20% - Accent6 2 4 2 4 2" xfId="23872"/>
    <cellStyle name="20% - Accent6 2 4 2 4 2 2" xfId="43652"/>
    <cellStyle name="20% - Accent6 2 4 2 4 2 3" xfId="31796"/>
    <cellStyle name="20% - Accent6 2 4 2 4 3" xfId="19340"/>
    <cellStyle name="20% - Accent6 2 4 2 4 3 2" xfId="39676"/>
    <cellStyle name="20% - Accent6 2 4 2 4 4" xfId="35735"/>
    <cellStyle name="20% - Accent6 2 4 2 4 5" xfId="27820"/>
    <cellStyle name="20% - Accent6 2 4 2 5" xfId="23097"/>
    <cellStyle name="20% - Accent6 2 4 2 5 2" xfId="42877"/>
    <cellStyle name="20% - Accent6 2 4 2 5 3" xfId="31021"/>
    <cellStyle name="20% - Accent6 2 4 2 6" xfId="18567"/>
    <cellStyle name="20% - Accent6 2 4 2 6 2" xfId="38903"/>
    <cellStyle name="20% - Accent6 2 4 2 7" xfId="34960"/>
    <cellStyle name="20% - Accent6 2 4 2 8" xfId="27047"/>
    <cellStyle name="20% - Accent6 2 4 3" xfId="774"/>
    <cellStyle name="20% - Accent6 2 4 3 2" xfId="11346"/>
    <cellStyle name="20% - Accent6 2 4 3 2 2" xfId="17732"/>
    <cellStyle name="20% - Accent6 2 4 3 2 2 2" xfId="26209"/>
    <cellStyle name="20% - Accent6 2 4 3 2 2 2 2" xfId="45989"/>
    <cellStyle name="20% - Accent6 2 4 3 2 2 2 3" xfId="34133"/>
    <cellStyle name="20% - Accent6 2 4 3 2 2 3" xfId="21677"/>
    <cellStyle name="20% - Accent6 2 4 3 2 2 3 2" xfId="42013"/>
    <cellStyle name="20% - Accent6 2 4 3 2 2 4" xfId="38072"/>
    <cellStyle name="20% - Accent6 2 4 3 2 2 5" xfId="30157"/>
    <cellStyle name="20% - Accent6 2 4 3 2 3" xfId="24643"/>
    <cellStyle name="20% - Accent6 2 4 3 2 3 2" xfId="44423"/>
    <cellStyle name="20% - Accent6 2 4 3 2 3 3" xfId="32567"/>
    <cellStyle name="20% - Accent6 2 4 3 2 4" xfId="20111"/>
    <cellStyle name="20% - Accent6 2 4 3 2 4 2" xfId="40447"/>
    <cellStyle name="20% - Accent6 2 4 3 2 5" xfId="36506"/>
    <cellStyle name="20% - Accent6 2 4 3 2 6" xfId="28591"/>
    <cellStyle name="20% - Accent6 2 4 3 3" xfId="14796"/>
    <cellStyle name="20% - Accent6 2 4 3 3 2" xfId="25420"/>
    <cellStyle name="20% - Accent6 2 4 3 3 2 2" xfId="45200"/>
    <cellStyle name="20% - Accent6 2 4 3 3 2 3" xfId="33344"/>
    <cellStyle name="20% - Accent6 2 4 3 3 3" xfId="20888"/>
    <cellStyle name="20% - Accent6 2 4 3 3 3 2" xfId="41224"/>
    <cellStyle name="20% - Accent6 2 4 3 3 4" xfId="37283"/>
    <cellStyle name="20% - Accent6 2 4 3 3 5" xfId="29368"/>
    <cellStyle name="20% - Accent6 2 4 3 4" xfId="7978"/>
    <cellStyle name="20% - Accent6 2 4 3 4 2" xfId="23873"/>
    <cellStyle name="20% - Accent6 2 4 3 4 2 2" xfId="43653"/>
    <cellStyle name="20% - Accent6 2 4 3 4 2 3" xfId="31797"/>
    <cellStyle name="20% - Accent6 2 4 3 4 3" xfId="19341"/>
    <cellStyle name="20% - Accent6 2 4 3 4 3 2" xfId="39677"/>
    <cellStyle name="20% - Accent6 2 4 3 4 4" xfId="35736"/>
    <cellStyle name="20% - Accent6 2 4 3 4 5" xfId="27821"/>
    <cellStyle name="20% - Accent6 2 4 3 5" xfId="23098"/>
    <cellStyle name="20% - Accent6 2 4 3 5 2" xfId="42878"/>
    <cellStyle name="20% - Accent6 2 4 3 5 3" xfId="31022"/>
    <cellStyle name="20% - Accent6 2 4 3 6" xfId="18568"/>
    <cellStyle name="20% - Accent6 2 4 3 6 2" xfId="38904"/>
    <cellStyle name="20% - Accent6 2 4 3 7" xfId="34961"/>
    <cellStyle name="20% - Accent6 2 4 3 8" xfId="27048"/>
    <cellStyle name="20% - Accent6 2 4 4" xfId="775"/>
    <cellStyle name="20% - Accent6 2 4 4 2" xfId="11347"/>
    <cellStyle name="20% - Accent6 2 4 4 2 2" xfId="17733"/>
    <cellStyle name="20% - Accent6 2 4 4 2 2 2" xfId="26210"/>
    <cellStyle name="20% - Accent6 2 4 4 2 2 2 2" xfId="45990"/>
    <cellStyle name="20% - Accent6 2 4 4 2 2 2 3" xfId="34134"/>
    <cellStyle name="20% - Accent6 2 4 4 2 2 3" xfId="21678"/>
    <cellStyle name="20% - Accent6 2 4 4 2 2 3 2" xfId="42014"/>
    <cellStyle name="20% - Accent6 2 4 4 2 2 4" xfId="38073"/>
    <cellStyle name="20% - Accent6 2 4 4 2 2 5" xfId="30158"/>
    <cellStyle name="20% - Accent6 2 4 4 2 3" xfId="24644"/>
    <cellStyle name="20% - Accent6 2 4 4 2 3 2" xfId="44424"/>
    <cellStyle name="20% - Accent6 2 4 4 2 3 3" xfId="32568"/>
    <cellStyle name="20% - Accent6 2 4 4 2 4" xfId="20112"/>
    <cellStyle name="20% - Accent6 2 4 4 2 4 2" xfId="40448"/>
    <cellStyle name="20% - Accent6 2 4 4 2 5" xfId="36507"/>
    <cellStyle name="20% - Accent6 2 4 4 2 6" xfId="28592"/>
    <cellStyle name="20% - Accent6 2 4 4 3" xfId="14797"/>
    <cellStyle name="20% - Accent6 2 4 4 3 2" xfId="25421"/>
    <cellStyle name="20% - Accent6 2 4 4 3 2 2" xfId="45201"/>
    <cellStyle name="20% - Accent6 2 4 4 3 2 3" xfId="33345"/>
    <cellStyle name="20% - Accent6 2 4 4 3 3" xfId="20889"/>
    <cellStyle name="20% - Accent6 2 4 4 3 3 2" xfId="41225"/>
    <cellStyle name="20% - Accent6 2 4 4 3 4" xfId="37284"/>
    <cellStyle name="20% - Accent6 2 4 4 3 5" xfId="29369"/>
    <cellStyle name="20% - Accent6 2 4 4 4" xfId="7979"/>
    <cellStyle name="20% - Accent6 2 4 4 4 2" xfId="23874"/>
    <cellStyle name="20% - Accent6 2 4 4 4 2 2" xfId="43654"/>
    <cellStyle name="20% - Accent6 2 4 4 4 2 3" xfId="31798"/>
    <cellStyle name="20% - Accent6 2 4 4 4 3" xfId="19342"/>
    <cellStyle name="20% - Accent6 2 4 4 4 3 2" xfId="39678"/>
    <cellStyle name="20% - Accent6 2 4 4 4 4" xfId="35737"/>
    <cellStyle name="20% - Accent6 2 4 4 4 5" xfId="27822"/>
    <cellStyle name="20% - Accent6 2 4 4 5" xfId="23099"/>
    <cellStyle name="20% - Accent6 2 4 4 5 2" xfId="42879"/>
    <cellStyle name="20% - Accent6 2 4 4 5 3" xfId="31023"/>
    <cellStyle name="20% - Accent6 2 4 4 6" xfId="18569"/>
    <cellStyle name="20% - Accent6 2 4 4 6 2" xfId="38905"/>
    <cellStyle name="20% - Accent6 2 4 4 7" xfId="34962"/>
    <cellStyle name="20% - Accent6 2 4 4 8" xfId="27049"/>
    <cellStyle name="20% - Accent6 2 4 5" xfId="776"/>
    <cellStyle name="20% - Accent6 2 4 5 2" xfId="11348"/>
    <cellStyle name="20% - Accent6 2 4 5 2 2" xfId="17734"/>
    <cellStyle name="20% - Accent6 2 4 5 2 2 2" xfId="26211"/>
    <cellStyle name="20% - Accent6 2 4 5 2 2 2 2" xfId="45991"/>
    <cellStyle name="20% - Accent6 2 4 5 2 2 2 3" xfId="34135"/>
    <cellStyle name="20% - Accent6 2 4 5 2 2 3" xfId="21679"/>
    <cellStyle name="20% - Accent6 2 4 5 2 2 3 2" xfId="42015"/>
    <cellStyle name="20% - Accent6 2 4 5 2 2 4" xfId="38074"/>
    <cellStyle name="20% - Accent6 2 4 5 2 2 5" xfId="30159"/>
    <cellStyle name="20% - Accent6 2 4 5 2 3" xfId="24645"/>
    <cellStyle name="20% - Accent6 2 4 5 2 3 2" xfId="44425"/>
    <cellStyle name="20% - Accent6 2 4 5 2 3 3" xfId="32569"/>
    <cellStyle name="20% - Accent6 2 4 5 2 4" xfId="20113"/>
    <cellStyle name="20% - Accent6 2 4 5 2 4 2" xfId="40449"/>
    <cellStyle name="20% - Accent6 2 4 5 2 5" xfId="36508"/>
    <cellStyle name="20% - Accent6 2 4 5 2 6" xfId="28593"/>
    <cellStyle name="20% - Accent6 2 4 5 3" xfId="14798"/>
    <cellStyle name="20% - Accent6 2 4 5 3 2" xfId="25422"/>
    <cellStyle name="20% - Accent6 2 4 5 3 2 2" xfId="45202"/>
    <cellStyle name="20% - Accent6 2 4 5 3 2 3" xfId="33346"/>
    <cellStyle name="20% - Accent6 2 4 5 3 3" xfId="20890"/>
    <cellStyle name="20% - Accent6 2 4 5 3 3 2" xfId="41226"/>
    <cellStyle name="20% - Accent6 2 4 5 3 4" xfId="37285"/>
    <cellStyle name="20% - Accent6 2 4 5 3 5" xfId="29370"/>
    <cellStyle name="20% - Accent6 2 4 5 4" xfId="7980"/>
    <cellStyle name="20% - Accent6 2 4 5 4 2" xfId="23875"/>
    <cellStyle name="20% - Accent6 2 4 5 4 2 2" xfId="43655"/>
    <cellStyle name="20% - Accent6 2 4 5 4 2 3" xfId="31799"/>
    <cellStyle name="20% - Accent6 2 4 5 4 3" xfId="19343"/>
    <cellStyle name="20% - Accent6 2 4 5 4 3 2" xfId="39679"/>
    <cellStyle name="20% - Accent6 2 4 5 4 4" xfId="35738"/>
    <cellStyle name="20% - Accent6 2 4 5 4 5" xfId="27823"/>
    <cellStyle name="20% - Accent6 2 4 5 5" xfId="23100"/>
    <cellStyle name="20% - Accent6 2 4 5 5 2" xfId="42880"/>
    <cellStyle name="20% - Accent6 2 4 5 5 3" xfId="31024"/>
    <cellStyle name="20% - Accent6 2 4 5 6" xfId="18570"/>
    <cellStyle name="20% - Accent6 2 4 5 6 2" xfId="38906"/>
    <cellStyle name="20% - Accent6 2 4 5 7" xfId="34963"/>
    <cellStyle name="20% - Accent6 2 4 5 8" xfId="27050"/>
    <cellStyle name="20% - Accent6 2 4 6" xfId="777"/>
    <cellStyle name="20% - Accent6 2 4 6 2" xfId="11349"/>
    <cellStyle name="20% - Accent6 2 4 6 2 2" xfId="17735"/>
    <cellStyle name="20% - Accent6 2 4 6 2 2 2" xfId="26212"/>
    <cellStyle name="20% - Accent6 2 4 6 2 2 2 2" xfId="45992"/>
    <cellStyle name="20% - Accent6 2 4 6 2 2 2 3" xfId="34136"/>
    <cellStyle name="20% - Accent6 2 4 6 2 2 3" xfId="21680"/>
    <cellStyle name="20% - Accent6 2 4 6 2 2 3 2" xfId="42016"/>
    <cellStyle name="20% - Accent6 2 4 6 2 2 4" xfId="38075"/>
    <cellStyle name="20% - Accent6 2 4 6 2 2 5" xfId="30160"/>
    <cellStyle name="20% - Accent6 2 4 6 2 3" xfId="24646"/>
    <cellStyle name="20% - Accent6 2 4 6 2 3 2" xfId="44426"/>
    <cellStyle name="20% - Accent6 2 4 6 2 3 3" xfId="32570"/>
    <cellStyle name="20% - Accent6 2 4 6 2 4" xfId="20114"/>
    <cellStyle name="20% - Accent6 2 4 6 2 4 2" xfId="40450"/>
    <cellStyle name="20% - Accent6 2 4 6 2 5" xfId="36509"/>
    <cellStyle name="20% - Accent6 2 4 6 2 6" xfId="28594"/>
    <cellStyle name="20% - Accent6 2 4 6 3" xfId="14799"/>
    <cellStyle name="20% - Accent6 2 4 6 3 2" xfId="25423"/>
    <cellStyle name="20% - Accent6 2 4 6 3 2 2" xfId="45203"/>
    <cellStyle name="20% - Accent6 2 4 6 3 2 3" xfId="33347"/>
    <cellStyle name="20% - Accent6 2 4 6 3 3" xfId="20891"/>
    <cellStyle name="20% - Accent6 2 4 6 3 3 2" xfId="41227"/>
    <cellStyle name="20% - Accent6 2 4 6 3 4" xfId="37286"/>
    <cellStyle name="20% - Accent6 2 4 6 3 5" xfId="29371"/>
    <cellStyle name="20% - Accent6 2 4 6 4" xfId="7981"/>
    <cellStyle name="20% - Accent6 2 4 6 4 2" xfId="23876"/>
    <cellStyle name="20% - Accent6 2 4 6 4 2 2" xfId="43656"/>
    <cellStyle name="20% - Accent6 2 4 6 4 2 3" xfId="31800"/>
    <cellStyle name="20% - Accent6 2 4 6 4 3" xfId="19344"/>
    <cellStyle name="20% - Accent6 2 4 6 4 3 2" xfId="39680"/>
    <cellStyle name="20% - Accent6 2 4 6 4 4" xfId="35739"/>
    <cellStyle name="20% - Accent6 2 4 6 4 5" xfId="27824"/>
    <cellStyle name="20% - Accent6 2 4 6 5" xfId="23101"/>
    <cellStyle name="20% - Accent6 2 4 6 5 2" xfId="42881"/>
    <cellStyle name="20% - Accent6 2 4 6 5 3" xfId="31025"/>
    <cellStyle name="20% - Accent6 2 4 6 6" xfId="18571"/>
    <cellStyle name="20% - Accent6 2 4 6 6 2" xfId="38907"/>
    <cellStyle name="20% - Accent6 2 4 6 7" xfId="34964"/>
    <cellStyle name="20% - Accent6 2 4 6 8" xfId="27051"/>
    <cellStyle name="20% - Accent6 2 4 7" xfId="778"/>
    <cellStyle name="20% - Accent6 2 4 7 2" xfId="11350"/>
    <cellStyle name="20% - Accent6 2 4 7 2 2" xfId="17736"/>
    <cellStyle name="20% - Accent6 2 4 7 2 2 2" xfId="26213"/>
    <cellStyle name="20% - Accent6 2 4 7 2 2 2 2" xfId="45993"/>
    <cellStyle name="20% - Accent6 2 4 7 2 2 2 3" xfId="34137"/>
    <cellStyle name="20% - Accent6 2 4 7 2 2 3" xfId="21681"/>
    <cellStyle name="20% - Accent6 2 4 7 2 2 3 2" xfId="42017"/>
    <cellStyle name="20% - Accent6 2 4 7 2 2 4" xfId="38076"/>
    <cellStyle name="20% - Accent6 2 4 7 2 2 5" xfId="30161"/>
    <cellStyle name="20% - Accent6 2 4 7 2 3" xfId="24647"/>
    <cellStyle name="20% - Accent6 2 4 7 2 3 2" xfId="44427"/>
    <cellStyle name="20% - Accent6 2 4 7 2 3 3" xfId="32571"/>
    <cellStyle name="20% - Accent6 2 4 7 2 4" xfId="20115"/>
    <cellStyle name="20% - Accent6 2 4 7 2 4 2" xfId="40451"/>
    <cellStyle name="20% - Accent6 2 4 7 2 5" xfId="36510"/>
    <cellStyle name="20% - Accent6 2 4 7 2 6" xfId="28595"/>
    <cellStyle name="20% - Accent6 2 4 7 3" xfId="14800"/>
    <cellStyle name="20% - Accent6 2 4 7 3 2" xfId="25424"/>
    <cellStyle name="20% - Accent6 2 4 7 3 2 2" xfId="45204"/>
    <cellStyle name="20% - Accent6 2 4 7 3 2 3" xfId="33348"/>
    <cellStyle name="20% - Accent6 2 4 7 3 3" xfId="20892"/>
    <cellStyle name="20% - Accent6 2 4 7 3 3 2" xfId="41228"/>
    <cellStyle name="20% - Accent6 2 4 7 3 4" xfId="37287"/>
    <cellStyle name="20% - Accent6 2 4 7 3 5" xfId="29372"/>
    <cellStyle name="20% - Accent6 2 4 7 4" xfId="7982"/>
    <cellStyle name="20% - Accent6 2 4 7 4 2" xfId="23877"/>
    <cellStyle name="20% - Accent6 2 4 7 4 2 2" xfId="43657"/>
    <cellStyle name="20% - Accent6 2 4 7 4 2 3" xfId="31801"/>
    <cellStyle name="20% - Accent6 2 4 7 4 3" xfId="19345"/>
    <cellStyle name="20% - Accent6 2 4 7 4 3 2" xfId="39681"/>
    <cellStyle name="20% - Accent6 2 4 7 4 4" xfId="35740"/>
    <cellStyle name="20% - Accent6 2 4 7 4 5" xfId="27825"/>
    <cellStyle name="20% - Accent6 2 4 7 5" xfId="23102"/>
    <cellStyle name="20% - Accent6 2 4 7 5 2" xfId="42882"/>
    <cellStyle name="20% - Accent6 2 4 7 5 3" xfId="31026"/>
    <cellStyle name="20% - Accent6 2 4 7 6" xfId="18572"/>
    <cellStyle name="20% - Accent6 2 4 7 6 2" xfId="38908"/>
    <cellStyle name="20% - Accent6 2 4 7 7" xfId="34965"/>
    <cellStyle name="20% - Accent6 2 4 7 8" xfId="27052"/>
    <cellStyle name="20% - Accent6 2 4 8" xfId="779"/>
    <cellStyle name="20% - Accent6 2 4 8 2" xfId="11351"/>
    <cellStyle name="20% - Accent6 2 4 8 2 2" xfId="17737"/>
    <cellStyle name="20% - Accent6 2 4 8 2 2 2" xfId="26214"/>
    <cellStyle name="20% - Accent6 2 4 8 2 2 2 2" xfId="45994"/>
    <cellStyle name="20% - Accent6 2 4 8 2 2 2 3" xfId="34138"/>
    <cellStyle name="20% - Accent6 2 4 8 2 2 3" xfId="21682"/>
    <cellStyle name="20% - Accent6 2 4 8 2 2 3 2" xfId="42018"/>
    <cellStyle name="20% - Accent6 2 4 8 2 2 4" xfId="38077"/>
    <cellStyle name="20% - Accent6 2 4 8 2 2 5" xfId="30162"/>
    <cellStyle name="20% - Accent6 2 4 8 2 3" xfId="24648"/>
    <cellStyle name="20% - Accent6 2 4 8 2 3 2" xfId="44428"/>
    <cellStyle name="20% - Accent6 2 4 8 2 3 3" xfId="32572"/>
    <cellStyle name="20% - Accent6 2 4 8 2 4" xfId="20116"/>
    <cellStyle name="20% - Accent6 2 4 8 2 4 2" xfId="40452"/>
    <cellStyle name="20% - Accent6 2 4 8 2 5" xfId="36511"/>
    <cellStyle name="20% - Accent6 2 4 8 2 6" xfId="28596"/>
    <cellStyle name="20% - Accent6 2 4 8 3" xfId="14801"/>
    <cellStyle name="20% - Accent6 2 4 8 3 2" xfId="25425"/>
    <cellStyle name="20% - Accent6 2 4 8 3 2 2" xfId="45205"/>
    <cellStyle name="20% - Accent6 2 4 8 3 2 3" xfId="33349"/>
    <cellStyle name="20% - Accent6 2 4 8 3 3" xfId="20893"/>
    <cellStyle name="20% - Accent6 2 4 8 3 3 2" xfId="41229"/>
    <cellStyle name="20% - Accent6 2 4 8 3 4" xfId="37288"/>
    <cellStyle name="20% - Accent6 2 4 8 3 5" xfId="29373"/>
    <cellStyle name="20% - Accent6 2 4 8 4" xfId="7983"/>
    <cellStyle name="20% - Accent6 2 4 8 4 2" xfId="23878"/>
    <cellStyle name="20% - Accent6 2 4 8 4 2 2" xfId="43658"/>
    <cellStyle name="20% - Accent6 2 4 8 4 2 3" xfId="31802"/>
    <cellStyle name="20% - Accent6 2 4 8 4 3" xfId="19346"/>
    <cellStyle name="20% - Accent6 2 4 8 4 3 2" xfId="39682"/>
    <cellStyle name="20% - Accent6 2 4 8 4 4" xfId="35741"/>
    <cellStyle name="20% - Accent6 2 4 8 4 5" xfId="27826"/>
    <cellStyle name="20% - Accent6 2 4 8 5" xfId="23103"/>
    <cellStyle name="20% - Accent6 2 4 8 5 2" xfId="42883"/>
    <cellStyle name="20% - Accent6 2 4 8 5 3" xfId="31027"/>
    <cellStyle name="20% - Accent6 2 4 8 6" xfId="18573"/>
    <cellStyle name="20% - Accent6 2 4 8 6 2" xfId="38909"/>
    <cellStyle name="20% - Accent6 2 4 8 7" xfId="34966"/>
    <cellStyle name="20% - Accent6 2 4 8 8" xfId="27053"/>
    <cellStyle name="20% - Accent6 2 4 9" xfId="780"/>
    <cellStyle name="20% - Accent6 2 4 9 2" xfId="11352"/>
    <cellStyle name="20% - Accent6 2 4 9 2 2" xfId="17738"/>
    <cellStyle name="20% - Accent6 2 4 9 2 2 2" xfId="26215"/>
    <cellStyle name="20% - Accent6 2 4 9 2 2 2 2" xfId="45995"/>
    <cellStyle name="20% - Accent6 2 4 9 2 2 2 3" xfId="34139"/>
    <cellStyle name="20% - Accent6 2 4 9 2 2 3" xfId="21683"/>
    <cellStyle name="20% - Accent6 2 4 9 2 2 3 2" xfId="42019"/>
    <cellStyle name="20% - Accent6 2 4 9 2 2 4" xfId="38078"/>
    <cellStyle name="20% - Accent6 2 4 9 2 2 5" xfId="30163"/>
    <cellStyle name="20% - Accent6 2 4 9 2 3" xfId="24649"/>
    <cellStyle name="20% - Accent6 2 4 9 2 3 2" xfId="44429"/>
    <cellStyle name="20% - Accent6 2 4 9 2 3 3" xfId="32573"/>
    <cellStyle name="20% - Accent6 2 4 9 2 4" xfId="20117"/>
    <cellStyle name="20% - Accent6 2 4 9 2 4 2" xfId="40453"/>
    <cellStyle name="20% - Accent6 2 4 9 2 5" xfId="36512"/>
    <cellStyle name="20% - Accent6 2 4 9 2 6" xfId="28597"/>
    <cellStyle name="20% - Accent6 2 4 9 3" xfId="14802"/>
    <cellStyle name="20% - Accent6 2 4 9 3 2" xfId="25426"/>
    <cellStyle name="20% - Accent6 2 4 9 3 2 2" xfId="45206"/>
    <cellStyle name="20% - Accent6 2 4 9 3 2 3" xfId="33350"/>
    <cellStyle name="20% - Accent6 2 4 9 3 3" xfId="20894"/>
    <cellStyle name="20% - Accent6 2 4 9 3 3 2" xfId="41230"/>
    <cellStyle name="20% - Accent6 2 4 9 3 4" xfId="37289"/>
    <cellStyle name="20% - Accent6 2 4 9 3 5" xfId="29374"/>
    <cellStyle name="20% - Accent6 2 4 9 4" xfId="7984"/>
    <cellStyle name="20% - Accent6 2 4 9 4 2" xfId="23879"/>
    <cellStyle name="20% - Accent6 2 4 9 4 2 2" xfId="43659"/>
    <cellStyle name="20% - Accent6 2 4 9 4 2 3" xfId="31803"/>
    <cellStyle name="20% - Accent6 2 4 9 4 3" xfId="19347"/>
    <cellStyle name="20% - Accent6 2 4 9 4 3 2" xfId="39683"/>
    <cellStyle name="20% - Accent6 2 4 9 4 4" xfId="35742"/>
    <cellStyle name="20% - Accent6 2 4 9 4 5" xfId="27827"/>
    <cellStyle name="20% - Accent6 2 4 9 5" xfId="23104"/>
    <cellStyle name="20% - Accent6 2 4 9 5 2" xfId="42884"/>
    <cellStyle name="20% - Accent6 2 4 9 5 3" xfId="31028"/>
    <cellStyle name="20% - Accent6 2 4 9 6" xfId="18574"/>
    <cellStyle name="20% - Accent6 2 4 9 6 2" xfId="38910"/>
    <cellStyle name="20% - Accent6 2 4 9 7" xfId="34967"/>
    <cellStyle name="20% - Accent6 2 4 9 8" xfId="27054"/>
    <cellStyle name="20% - Accent6 2 5" xfId="781"/>
    <cellStyle name="20% - Accent6 2 5 10" xfId="11353"/>
    <cellStyle name="20% - Accent6 2 5 10 2" xfId="17739"/>
    <cellStyle name="20% - Accent6 2 5 10 2 2" xfId="26216"/>
    <cellStyle name="20% - Accent6 2 5 10 2 2 2" xfId="45996"/>
    <cellStyle name="20% - Accent6 2 5 10 2 2 3" xfId="34140"/>
    <cellStyle name="20% - Accent6 2 5 10 2 3" xfId="21684"/>
    <cellStyle name="20% - Accent6 2 5 10 2 3 2" xfId="42020"/>
    <cellStyle name="20% - Accent6 2 5 10 2 4" xfId="38079"/>
    <cellStyle name="20% - Accent6 2 5 10 2 5" xfId="30164"/>
    <cellStyle name="20% - Accent6 2 5 10 3" xfId="24650"/>
    <cellStyle name="20% - Accent6 2 5 10 3 2" xfId="44430"/>
    <cellStyle name="20% - Accent6 2 5 10 3 3" xfId="32574"/>
    <cellStyle name="20% - Accent6 2 5 10 4" xfId="20118"/>
    <cellStyle name="20% - Accent6 2 5 10 4 2" xfId="40454"/>
    <cellStyle name="20% - Accent6 2 5 10 5" xfId="36513"/>
    <cellStyle name="20% - Accent6 2 5 10 6" xfId="28598"/>
    <cellStyle name="20% - Accent6 2 5 11" xfId="14803"/>
    <cellStyle name="20% - Accent6 2 5 11 2" xfId="25427"/>
    <cellStyle name="20% - Accent6 2 5 11 2 2" xfId="45207"/>
    <cellStyle name="20% - Accent6 2 5 11 2 3" xfId="33351"/>
    <cellStyle name="20% - Accent6 2 5 11 3" xfId="20895"/>
    <cellStyle name="20% - Accent6 2 5 11 3 2" xfId="41231"/>
    <cellStyle name="20% - Accent6 2 5 11 4" xfId="37290"/>
    <cellStyle name="20% - Accent6 2 5 11 5" xfId="29375"/>
    <cellStyle name="20% - Accent6 2 5 12" xfId="7985"/>
    <cellStyle name="20% - Accent6 2 5 12 2" xfId="23880"/>
    <cellStyle name="20% - Accent6 2 5 12 2 2" xfId="43660"/>
    <cellStyle name="20% - Accent6 2 5 12 2 3" xfId="31804"/>
    <cellStyle name="20% - Accent6 2 5 12 3" xfId="19348"/>
    <cellStyle name="20% - Accent6 2 5 12 3 2" xfId="39684"/>
    <cellStyle name="20% - Accent6 2 5 12 4" xfId="35743"/>
    <cellStyle name="20% - Accent6 2 5 12 5" xfId="27828"/>
    <cellStyle name="20% - Accent6 2 5 13" xfId="23105"/>
    <cellStyle name="20% - Accent6 2 5 13 2" xfId="42885"/>
    <cellStyle name="20% - Accent6 2 5 13 3" xfId="31029"/>
    <cellStyle name="20% - Accent6 2 5 14" xfId="18575"/>
    <cellStyle name="20% - Accent6 2 5 14 2" xfId="38911"/>
    <cellStyle name="20% - Accent6 2 5 15" xfId="34968"/>
    <cellStyle name="20% - Accent6 2 5 16" xfId="27055"/>
    <cellStyle name="20% - Accent6 2 5 2" xfId="782"/>
    <cellStyle name="20% - Accent6 2 5 2 2" xfId="11354"/>
    <cellStyle name="20% - Accent6 2 5 2 2 2" xfId="17740"/>
    <cellStyle name="20% - Accent6 2 5 2 2 2 2" xfId="26217"/>
    <cellStyle name="20% - Accent6 2 5 2 2 2 2 2" xfId="45997"/>
    <cellStyle name="20% - Accent6 2 5 2 2 2 2 3" xfId="34141"/>
    <cellStyle name="20% - Accent6 2 5 2 2 2 3" xfId="21685"/>
    <cellStyle name="20% - Accent6 2 5 2 2 2 3 2" xfId="42021"/>
    <cellStyle name="20% - Accent6 2 5 2 2 2 4" xfId="38080"/>
    <cellStyle name="20% - Accent6 2 5 2 2 2 5" xfId="30165"/>
    <cellStyle name="20% - Accent6 2 5 2 2 3" xfId="24651"/>
    <cellStyle name="20% - Accent6 2 5 2 2 3 2" xfId="44431"/>
    <cellStyle name="20% - Accent6 2 5 2 2 3 3" xfId="32575"/>
    <cellStyle name="20% - Accent6 2 5 2 2 4" xfId="20119"/>
    <cellStyle name="20% - Accent6 2 5 2 2 4 2" xfId="40455"/>
    <cellStyle name="20% - Accent6 2 5 2 2 5" xfId="36514"/>
    <cellStyle name="20% - Accent6 2 5 2 2 6" xfId="28599"/>
    <cellStyle name="20% - Accent6 2 5 2 3" xfId="14804"/>
    <cellStyle name="20% - Accent6 2 5 2 3 2" xfId="25428"/>
    <cellStyle name="20% - Accent6 2 5 2 3 2 2" xfId="45208"/>
    <cellStyle name="20% - Accent6 2 5 2 3 2 3" xfId="33352"/>
    <cellStyle name="20% - Accent6 2 5 2 3 3" xfId="20896"/>
    <cellStyle name="20% - Accent6 2 5 2 3 3 2" xfId="41232"/>
    <cellStyle name="20% - Accent6 2 5 2 3 4" xfId="37291"/>
    <cellStyle name="20% - Accent6 2 5 2 3 5" xfId="29376"/>
    <cellStyle name="20% - Accent6 2 5 2 4" xfId="7986"/>
    <cellStyle name="20% - Accent6 2 5 2 4 2" xfId="23881"/>
    <cellStyle name="20% - Accent6 2 5 2 4 2 2" xfId="43661"/>
    <cellStyle name="20% - Accent6 2 5 2 4 2 3" xfId="31805"/>
    <cellStyle name="20% - Accent6 2 5 2 4 3" xfId="19349"/>
    <cellStyle name="20% - Accent6 2 5 2 4 3 2" xfId="39685"/>
    <cellStyle name="20% - Accent6 2 5 2 4 4" xfId="35744"/>
    <cellStyle name="20% - Accent6 2 5 2 4 5" xfId="27829"/>
    <cellStyle name="20% - Accent6 2 5 2 5" xfId="23106"/>
    <cellStyle name="20% - Accent6 2 5 2 5 2" xfId="42886"/>
    <cellStyle name="20% - Accent6 2 5 2 5 3" xfId="31030"/>
    <cellStyle name="20% - Accent6 2 5 2 6" xfId="18576"/>
    <cellStyle name="20% - Accent6 2 5 2 6 2" xfId="38912"/>
    <cellStyle name="20% - Accent6 2 5 2 7" xfId="34969"/>
    <cellStyle name="20% - Accent6 2 5 2 8" xfId="27056"/>
    <cellStyle name="20% - Accent6 2 5 3" xfId="783"/>
    <cellStyle name="20% - Accent6 2 5 3 2" xfId="11355"/>
    <cellStyle name="20% - Accent6 2 5 3 2 2" xfId="17741"/>
    <cellStyle name="20% - Accent6 2 5 3 2 2 2" xfId="26218"/>
    <cellStyle name="20% - Accent6 2 5 3 2 2 2 2" xfId="45998"/>
    <cellStyle name="20% - Accent6 2 5 3 2 2 2 3" xfId="34142"/>
    <cellStyle name="20% - Accent6 2 5 3 2 2 3" xfId="21686"/>
    <cellStyle name="20% - Accent6 2 5 3 2 2 3 2" xfId="42022"/>
    <cellStyle name="20% - Accent6 2 5 3 2 2 4" xfId="38081"/>
    <cellStyle name="20% - Accent6 2 5 3 2 2 5" xfId="30166"/>
    <cellStyle name="20% - Accent6 2 5 3 2 3" xfId="24652"/>
    <cellStyle name="20% - Accent6 2 5 3 2 3 2" xfId="44432"/>
    <cellStyle name="20% - Accent6 2 5 3 2 3 3" xfId="32576"/>
    <cellStyle name="20% - Accent6 2 5 3 2 4" xfId="20120"/>
    <cellStyle name="20% - Accent6 2 5 3 2 4 2" xfId="40456"/>
    <cellStyle name="20% - Accent6 2 5 3 2 5" xfId="36515"/>
    <cellStyle name="20% - Accent6 2 5 3 2 6" xfId="28600"/>
    <cellStyle name="20% - Accent6 2 5 3 3" xfId="14805"/>
    <cellStyle name="20% - Accent6 2 5 3 3 2" xfId="25429"/>
    <cellStyle name="20% - Accent6 2 5 3 3 2 2" xfId="45209"/>
    <cellStyle name="20% - Accent6 2 5 3 3 2 3" xfId="33353"/>
    <cellStyle name="20% - Accent6 2 5 3 3 3" xfId="20897"/>
    <cellStyle name="20% - Accent6 2 5 3 3 3 2" xfId="41233"/>
    <cellStyle name="20% - Accent6 2 5 3 3 4" xfId="37292"/>
    <cellStyle name="20% - Accent6 2 5 3 3 5" xfId="29377"/>
    <cellStyle name="20% - Accent6 2 5 3 4" xfId="7987"/>
    <cellStyle name="20% - Accent6 2 5 3 4 2" xfId="23882"/>
    <cellStyle name="20% - Accent6 2 5 3 4 2 2" xfId="43662"/>
    <cellStyle name="20% - Accent6 2 5 3 4 2 3" xfId="31806"/>
    <cellStyle name="20% - Accent6 2 5 3 4 3" xfId="19350"/>
    <cellStyle name="20% - Accent6 2 5 3 4 3 2" xfId="39686"/>
    <cellStyle name="20% - Accent6 2 5 3 4 4" xfId="35745"/>
    <cellStyle name="20% - Accent6 2 5 3 4 5" xfId="27830"/>
    <cellStyle name="20% - Accent6 2 5 3 5" xfId="23107"/>
    <cellStyle name="20% - Accent6 2 5 3 5 2" xfId="42887"/>
    <cellStyle name="20% - Accent6 2 5 3 5 3" xfId="31031"/>
    <cellStyle name="20% - Accent6 2 5 3 6" xfId="18577"/>
    <cellStyle name="20% - Accent6 2 5 3 6 2" xfId="38913"/>
    <cellStyle name="20% - Accent6 2 5 3 7" xfId="34970"/>
    <cellStyle name="20% - Accent6 2 5 3 8" xfId="27057"/>
    <cellStyle name="20% - Accent6 2 5 4" xfId="784"/>
    <cellStyle name="20% - Accent6 2 5 4 2" xfId="11356"/>
    <cellStyle name="20% - Accent6 2 5 4 2 2" xfId="17742"/>
    <cellStyle name="20% - Accent6 2 5 4 2 2 2" xfId="26219"/>
    <cellStyle name="20% - Accent6 2 5 4 2 2 2 2" xfId="45999"/>
    <cellStyle name="20% - Accent6 2 5 4 2 2 2 3" xfId="34143"/>
    <cellStyle name="20% - Accent6 2 5 4 2 2 3" xfId="21687"/>
    <cellStyle name="20% - Accent6 2 5 4 2 2 3 2" xfId="42023"/>
    <cellStyle name="20% - Accent6 2 5 4 2 2 4" xfId="38082"/>
    <cellStyle name="20% - Accent6 2 5 4 2 2 5" xfId="30167"/>
    <cellStyle name="20% - Accent6 2 5 4 2 3" xfId="24653"/>
    <cellStyle name="20% - Accent6 2 5 4 2 3 2" xfId="44433"/>
    <cellStyle name="20% - Accent6 2 5 4 2 3 3" xfId="32577"/>
    <cellStyle name="20% - Accent6 2 5 4 2 4" xfId="20121"/>
    <cellStyle name="20% - Accent6 2 5 4 2 4 2" xfId="40457"/>
    <cellStyle name="20% - Accent6 2 5 4 2 5" xfId="36516"/>
    <cellStyle name="20% - Accent6 2 5 4 2 6" xfId="28601"/>
    <cellStyle name="20% - Accent6 2 5 4 3" xfId="14806"/>
    <cellStyle name="20% - Accent6 2 5 4 3 2" xfId="25430"/>
    <cellStyle name="20% - Accent6 2 5 4 3 2 2" xfId="45210"/>
    <cellStyle name="20% - Accent6 2 5 4 3 2 3" xfId="33354"/>
    <cellStyle name="20% - Accent6 2 5 4 3 3" xfId="20898"/>
    <cellStyle name="20% - Accent6 2 5 4 3 3 2" xfId="41234"/>
    <cellStyle name="20% - Accent6 2 5 4 3 4" xfId="37293"/>
    <cellStyle name="20% - Accent6 2 5 4 3 5" xfId="29378"/>
    <cellStyle name="20% - Accent6 2 5 4 4" xfId="7988"/>
    <cellStyle name="20% - Accent6 2 5 4 4 2" xfId="23883"/>
    <cellStyle name="20% - Accent6 2 5 4 4 2 2" xfId="43663"/>
    <cellStyle name="20% - Accent6 2 5 4 4 2 3" xfId="31807"/>
    <cellStyle name="20% - Accent6 2 5 4 4 3" xfId="19351"/>
    <cellStyle name="20% - Accent6 2 5 4 4 3 2" xfId="39687"/>
    <cellStyle name="20% - Accent6 2 5 4 4 4" xfId="35746"/>
    <cellStyle name="20% - Accent6 2 5 4 4 5" xfId="27831"/>
    <cellStyle name="20% - Accent6 2 5 4 5" xfId="23108"/>
    <cellStyle name="20% - Accent6 2 5 4 5 2" xfId="42888"/>
    <cellStyle name="20% - Accent6 2 5 4 5 3" xfId="31032"/>
    <cellStyle name="20% - Accent6 2 5 4 6" xfId="18578"/>
    <cellStyle name="20% - Accent6 2 5 4 6 2" xfId="38914"/>
    <cellStyle name="20% - Accent6 2 5 4 7" xfId="34971"/>
    <cellStyle name="20% - Accent6 2 5 4 8" xfId="27058"/>
    <cellStyle name="20% - Accent6 2 5 5" xfId="785"/>
    <cellStyle name="20% - Accent6 2 5 5 2" xfId="11357"/>
    <cellStyle name="20% - Accent6 2 5 5 2 2" xfId="17743"/>
    <cellStyle name="20% - Accent6 2 5 5 2 2 2" xfId="26220"/>
    <cellStyle name="20% - Accent6 2 5 5 2 2 2 2" xfId="46000"/>
    <cellStyle name="20% - Accent6 2 5 5 2 2 2 3" xfId="34144"/>
    <cellStyle name="20% - Accent6 2 5 5 2 2 3" xfId="21688"/>
    <cellStyle name="20% - Accent6 2 5 5 2 2 3 2" xfId="42024"/>
    <cellStyle name="20% - Accent6 2 5 5 2 2 4" xfId="38083"/>
    <cellStyle name="20% - Accent6 2 5 5 2 2 5" xfId="30168"/>
    <cellStyle name="20% - Accent6 2 5 5 2 3" xfId="24654"/>
    <cellStyle name="20% - Accent6 2 5 5 2 3 2" xfId="44434"/>
    <cellStyle name="20% - Accent6 2 5 5 2 3 3" xfId="32578"/>
    <cellStyle name="20% - Accent6 2 5 5 2 4" xfId="20122"/>
    <cellStyle name="20% - Accent6 2 5 5 2 4 2" xfId="40458"/>
    <cellStyle name="20% - Accent6 2 5 5 2 5" xfId="36517"/>
    <cellStyle name="20% - Accent6 2 5 5 2 6" xfId="28602"/>
    <cellStyle name="20% - Accent6 2 5 5 3" xfId="14807"/>
    <cellStyle name="20% - Accent6 2 5 5 3 2" xfId="25431"/>
    <cellStyle name="20% - Accent6 2 5 5 3 2 2" xfId="45211"/>
    <cellStyle name="20% - Accent6 2 5 5 3 2 3" xfId="33355"/>
    <cellStyle name="20% - Accent6 2 5 5 3 3" xfId="20899"/>
    <cellStyle name="20% - Accent6 2 5 5 3 3 2" xfId="41235"/>
    <cellStyle name="20% - Accent6 2 5 5 3 4" xfId="37294"/>
    <cellStyle name="20% - Accent6 2 5 5 3 5" xfId="29379"/>
    <cellStyle name="20% - Accent6 2 5 5 4" xfId="7989"/>
    <cellStyle name="20% - Accent6 2 5 5 4 2" xfId="23884"/>
    <cellStyle name="20% - Accent6 2 5 5 4 2 2" xfId="43664"/>
    <cellStyle name="20% - Accent6 2 5 5 4 2 3" xfId="31808"/>
    <cellStyle name="20% - Accent6 2 5 5 4 3" xfId="19352"/>
    <cellStyle name="20% - Accent6 2 5 5 4 3 2" xfId="39688"/>
    <cellStyle name="20% - Accent6 2 5 5 4 4" xfId="35747"/>
    <cellStyle name="20% - Accent6 2 5 5 4 5" xfId="27832"/>
    <cellStyle name="20% - Accent6 2 5 5 5" xfId="23109"/>
    <cellStyle name="20% - Accent6 2 5 5 5 2" xfId="42889"/>
    <cellStyle name="20% - Accent6 2 5 5 5 3" xfId="31033"/>
    <cellStyle name="20% - Accent6 2 5 5 6" xfId="18579"/>
    <cellStyle name="20% - Accent6 2 5 5 6 2" xfId="38915"/>
    <cellStyle name="20% - Accent6 2 5 5 7" xfId="34972"/>
    <cellStyle name="20% - Accent6 2 5 5 8" xfId="27059"/>
    <cellStyle name="20% - Accent6 2 5 6" xfId="786"/>
    <cellStyle name="20% - Accent6 2 5 6 2" xfId="11358"/>
    <cellStyle name="20% - Accent6 2 5 6 2 2" xfId="17744"/>
    <cellStyle name="20% - Accent6 2 5 6 2 2 2" xfId="26221"/>
    <cellStyle name="20% - Accent6 2 5 6 2 2 2 2" xfId="46001"/>
    <cellStyle name="20% - Accent6 2 5 6 2 2 2 3" xfId="34145"/>
    <cellStyle name="20% - Accent6 2 5 6 2 2 3" xfId="21689"/>
    <cellStyle name="20% - Accent6 2 5 6 2 2 3 2" xfId="42025"/>
    <cellStyle name="20% - Accent6 2 5 6 2 2 4" xfId="38084"/>
    <cellStyle name="20% - Accent6 2 5 6 2 2 5" xfId="30169"/>
    <cellStyle name="20% - Accent6 2 5 6 2 3" xfId="24655"/>
    <cellStyle name="20% - Accent6 2 5 6 2 3 2" xfId="44435"/>
    <cellStyle name="20% - Accent6 2 5 6 2 3 3" xfId="32579"/>
    <cellStyle name="20% - Accent6 2 5 6 2 4" xfId="20123"/>
    <cellStyle name="20% - Accent6 2 5 6 2 4 2" xfId="40459"/>
    <cellStyle name="20% - Accent6 2 5 6 2 5" xfId="36518"/>
    <cellStyle name="20% - Accent6 2 5 6 2 6" xfId="28603"/>
    <cellStyle name="20% - Accent6 2 5 6 3" xfId="14808"/>
    <cellStyle name="20% - Accent6 2 5 6 3 2" xfId="25432"/>
    <cellStyle name="20% - Accent6 2 5 6 3 2 2" xfId="45212"/>
    <cellStyle name="20% - Accent6 2 5 6 3 2 3" xfId="33356"/>
    <cellStyle name="20% - Accent6 2 5 6 3 3" xfId="20900"/>
    <cellStyle name="20% - Accent6 2 5 6 3 3 2" xfId="41236"/>
    <cellStyle name="20% - Accent6 2 5 6 3 4" xfId="37295"/>
    <cellStyle name="20% - Accent6 2 5 6 3 5" xfId="29380"/>
    <cellStyle name="20% - Accent6 2 5 6 4" xfId="7990"/>
    <cellStyle name="20% - Accent6 2 5 6 4 2" xfId="23885"/>
    <cellStyle name="20% - Accent6 2 5 6 4 2 2" xfId="43665"/>
    <cellStyle name="20% - Accent6 2 5 6 4 2 3" xfId="31809"/>
    <cellStyle name="20% - Accent6 2 5 6 4 3" xfId="19353"/>
    <cellStyle name="20% - Accent6 2 5 6 4 3 2" xfId="39689"/>
    <cellStyle name="20% - Accent6 2 5 6 4 4" xfId="35748"/>
    <cellStyle name="20% - Accent6 2 5 6 4 5" xfId="27833"/>
    <cellStyle name="20% - Accent6 2 5 6 5" xfId="23110"/>
    <cellStyle name="20% - Accent6 2 5 6 5 2" xfId="42890"/>
    <cellStyle name="20% - Accent6 2 5 6 5 3" xfId="31034"/>
    <cellStyle name="20% - Accent6 2 5 6 6" xfId="18580"/>
    <cellStyle name="20% - Accent6 2 5 6 6 2" xfId="38916"/>
    <cellStyle name="20% - Accent6 2 5 6 7" xfId="34973"/>
    <cellStyle name="20% - Accent6 2 5 6 8" xfId="27060"/>
    <cellStyle name="20% - Accent6 2 5 7" xfId="787"/>
    <cellStyle name="20% - Accent6 2 5 7 2" xfId="11359"/>
    <cellStyle name="20% - Accent6 2 5 7 2 2" xfId="17745"/>
    <cellStyle name="20% - Accent6 2 5 7 2 2 2" xfId="26222"/>
    <cellStyle name="20% - Accent6 2 5 7 2 2 2 2" xfId="46002"/>
    <cellStyle name="20% - Accent6 2 5 7 2 2 2 3" xfId="34146"/>
    <cellStyle name="20% - Accent6 2 5 7 2 2 3" xfId="21690"/>
    <cellStyle name="20% - Accent6 2 5 7 2 2 3 2" xfId="42026"/>
    <cellStyle name="20% - Accent6 2 5 7 2 2 4" xfId="38085"/>
    <cellStyle name="20% - Accent6 2 5 7 2 2 5" xfId="30170"/>
    <cellStyle name="20% - Accent6 2 5 7 2 3" xfId="24656"/>
    <cellStyle name="20% - Accent6 2 5 7 2 3 2" xfId="44436"/>
    <cellStyle name="20% - Accent6 2 5 7 2 3 3" xfId="32580"/>
    <cellStyle name="20% - Accent6 2 5 7 2 4" xfId="20124"/>
    <cellStyle name="20% - Accent6 2 5 7 2 4 2" xfId="40460"/>
    <cellStyle name="20% - Accent6 2 5 7 2 5" xfId="36519"/>
    <cellStyle name="20% - Accent6 2 5 7 2 6" xfId="28604"/>
    <cellStyle name="20% - Accent6 2 5 7 3" xfId="14809"/>
    <cellStyle name="20% - Accent6 2 5 7 3 2" xfId="25433"/>
    <cellStyle name="20% - Accent6 2 5 7 3 2 2" xfId="45213"/>
    <cellStyle name="20% - Accent6 2 5 7 3 2 3" xfId="33357"/>
    <cellStyle name="20% - Accent6 2 5 7 3 3" xfId="20901"/>
    <cellStyle name="20% - Accent6 2 5 7 3 3 2" xfId="41237"/>
    <cellStyle name="20% - Accent6 2 5 7 3 4" xfId="37296"/>
    <cellStyle name="20% - Accent6 2 5 7 3 5" xfId="29381"/>
    <cellStyle name="20% - Accent6 2 5 7 4" xfId="7991"/>
    <cellStyle name="20% - Accent6 2 5 7 4 2" xfId="23886"/>
    <cellStyle name="20% - Accent6 2 5 7 4 2 2" xfId="43666"/>
    <cellStyle name="20% - Accent6 2 5 7 4 2 3" xfId="31810"/>
    <cellStyle name="20% - Accent6 2 5 7 4 3" xfId="19354"/>
    <cellStyle name="20% - Accent6 2 5 7 4 3 2" xfId="39690"/>
    <cellStyle name="20% - Accent6 2 5 7 4 4" xfId="35749"/>
    <cellStyle name="20% - Accent6 2 5 7 4 5" xfId="27834"/>
    <cellStyle name="20% - Accent6 2 5 7 5" xfId="23111"/>
    <cellStyle name="20% - Accent6 2 5 7 5 2" xfId="42891"/>
    <cellStyle name="20% - Accent6 2 5 7 5 3" xfId="31035"/>
    <cellStyle name="20% - Accent6 2 5 7 6" xfId="18581"/>
    <cellStyle name="20% - Accent6 2 5 7 6 2" xfId="38917"/>
    <cellStyle name="20% - Accent6 2 5 7 7" xfId="34974"/>
    <cellStyle name="20% - Accent6 2 5 7 8" xfId="27061"/>
    <cellStyle name="20% - Accent6 2 5 8" xfId="788"/>
    <cellStyle name="20% - Accent6 2 5 8 2" xfId="11360"/>
    <cellStyle name="20% - Accent6 2 5 8 2 2" xfId="17746"/>
    <cellStyle name="20% - Accent6 2 5 8 2 2 2" xfId="26223"/>
    <cellStyle name="20% - Accent6 2 5 8 2 2 2 2" xfId="46003"/>
    <cellStyle name="20% - Accent6 2 5 8 2 2 2 3" xfId="34147"/>
    <cellStyle name="20% - Accent6 2 5 8 2 2 3" xfId="21691"/>
    <cellStyle name="20% - Accent6 2 5 8 2 2 3 2" xfId="42027"/>
    <cellStyle name="20% - Accent6 2 5 8 2 2 4" xfId="38086"/>
    <cellStyle name="20% - Accent6 2 5 8 2 2 5" xfId="30171"/>
    <cellStyle name="20% - Accent6 2 5 8 2 3" xfId="24657"/>
    <cellStyle name="20% - Accent6 2 5 8 2 3 2" xfId="44437"/>
    <cellStyle name="20% - Accent6 2 5 8 2 3 3" xfId="32581"/>
    <cellStyle name="20% - Accent6 2 5 8 2 4" xfId="20125"/>
    <cellStyle name="20% - Accent6 2 5 8 2 4 2" xfId="40461"/>
    <cellStyle name="20% - Accent6 2 5 8 2 5" xfId="36520"/>
    <cellStyle name="20% - Accent6 2 5 8 2 6" xfId="28605"/>
    <cellStyle name="20% - Accent6 2 5 8 3" xfId="14810"/>
    <cellStyle name="20% - Accent6 2 5 8 3 2" xfId="25434"/>
    <cellStyle name="20% - Accent6 2 5 8 3 2 2" xfId="45214"/>
    <cellStyle name="20% - Accent6 2 5 8 3 2 3" xfId="33358"/>
    <cellStyle name="20% - Accent6 2 5 8 3 3" xfId="20902"/>
    <cellStyle name="20% - Accent6 2 5 8 3 3 2" xfId="41238"/>
    <cellStyle name="20% - Accent6 2 5 8 3 4" xfId="37297"/>
    <cellStyle name="20% - Accent6 2 5 8 3 5" xfId="29382"/>
    <cellStyle name="20% - Accent6 2 5 8 4" xfId="7992"/>
    <cellStyle name="20% - Accent6 2 5 8 4 2" xfId="23887"/>
    <cellStyle name="20% - Accent6 2 5 8 4 2 2" xfId="43667"/>
    <cellStyle name="20% - Accent6 2 5 8 4 2 3" xfId="31811"/>
    <cellStyle name="20% - Accent6 2 5 8 4 3" xfId="19355"/>
    <cellStyle name="20% - Accent6 2 5 8 4 3 2" xfId="39691"/>
    <cellStyle name="20% - Accent6 2 5 8 4 4" xfId="35750"/>
    <cellStyle name="20% - Accent6 2 5 8 4 5" xfId="27835"/>
    <cellStyle name="20% - Accent6 2 5 8 5" xfId="23112"/>
    <cellStyle name="20% - Accent6 2 5 8 5 2" xfId="42892"/>
    <cellStyle name="20% - Accent6 2 5 8 5 3" xfId="31036"/>
    <cellStyle name="20% - Accent6 2 5 8 6" xfId="18582"/>
    <cellStyle name="20% - Accent6 2 5 8 6 2" xfId="38918"/>
    <cellStyle name="20% - Accent6 2 5 8 7" xfId="34975"/>
    <cellStyle name="20% - Accent6 2 5 8 8" xfId="27062"/>
    <cellStyle name="20% - Accent6 2 5 9" xfId="789"/>
    <cellStyle name="20% - Accent6 2 5 9 2" xfId="11361"/>
    <cellStyle name="20% - Accent6 2 5 9 2 2" xfId="17747"/>
    <cellStyle name="20% - Accent6 2 5 9 2 2 2" xfId="26224"/>
    <cellStyle name="20% - Accent6 2 5 9 2 2 2 2" xfId="46004"/>
    <cellStyle name="20% - Accent6 2 5 9 2 2 2 3" xfId="34148"/>
    <cellStyle name="20% - Accent6 2 5 9 2 2 3" xfId="21692"/>
    <cellStyle name="20% - Accent6 2 5 9 2 2 3 2" xfId="42028"/>
    <cellStyle name="20% - Accent6 2 5 9 2 2 4" xfId="38087"/>
    <cellStyle name="20% - Accent6 2 5 9 2 2 5" xfId="30172"/>
    <cellStyle name="20% - Accent6 2 5 9 2 3" xfId="24658"/>
    <cellStyle name="20% - Accent6 2 5 9 2 3 2" xfId="44438"/>
    <cellStyle name="20% - Accent6 2 5 9 2 3 3" xfId="32582"/>
    <cellStyle name="20% - Accent6 2 5 9 2 4" xfId="20126"/>
    <cellStyle name="20% - Accent6 2 5 9 2 4 2" xfId="40462"/>
    <cellStyle name="20% - Accent6 2 5 9 2 5" xfId="36521"/>
    <cellStyle name="20% - Accent6 2 5 9 2 6" xfId="28606"/>
    <cellStyle name="20% - Accent6 2 5 9 3" xfId="14811"/>
    <cellStyle name="20% - Accent6 2 5 9 3 2" xfId="25435"/>
    <cellStyle name="20% - Accent6 2 5 9 3 2 2" xfId="45215"/>
    <cellStyle name="20% - Accent6 2 5 9 3 2 3" xfId="33359"/>
    <cellStyle name="20% - Accent6 2 5 9 3 3" xfId="20903"/>
    <cellStyle name="20% - Accent6 2 5 9 3 3 2" xfId="41239"/>
    <cellStyle name="20% - Accent6 2 5 9 3 4" xfId="37298"/>
    <cellStyle name="20% - Accent6 2 5 9 3 5" xfId="29383"/>
    <cellStyle name="20% - Accent6 2 5 9 4" xfId="7993"/>
    <cellStyle name="20% - Accent6 2 5 9 4 2" xfId="23888"/>
    <cellStyle name="20% - Accent6 2 5 9 4 2 2" xfId="43668"/>
    <cellStyle name="20% - Accent6 2 5 9 4 2 3" xfId="31812"/>
    <cellStyle name="20% - Accent6 2 5 9 4 3" xfId="19356"/>
    <cellStyle name="20% - Accent6 2 5 9 4 3 2" xfId="39692"/>
    <cellStyle name="20% - Accent6 2 5 9 4 4" xfId="35751"/>
    <cellStyle name="20% - Accent6 2 5 9 4 5" xfId="27836"/>
    <cellStyle name="20% - Accent6 2 5 9 5" xfId="23113"/>
    <cellStyle name="20% - Accent6 2 5 9 5 2" xfId="42893"/>
    <cellStyle name="20% - Accent6 2 5 9 5 3" xfId="31037"/>
    <cellStyle name="20% - Accent6 2 5 9 6" xfId="18583"/>
    <cellStyle name="20% - Accent6 2 5 9 6 2" xfId="38919"/>
    <cellStyle name="20% - Accent6 2 5 9 7" xfId="34976"/>
    <cellStyle name="20% - Accent6 2 5 9 8" xfId="27063"/>
    <cellStyle name="20% - Accent6 2 6" xfId="790"/>
    <cellStyle name="20% - Accent6 2 6 2" xfId="11362"/>
    <cellStyle name="20% - Accent6 2 6 2 2" xfId="17748"/>
    <cellStyle name="20% - Accent6 2 6 2 2 2" xfId="26225"/>
    <cellStyle name="20% - Accent6 2 6 2 2 2 2" xfId="46005"/>
    <cellStyle name="20% - Accent6 2 6 2 2 2 3" xfId="34149"/>
    <cellStyle name="20% - Accent6 2 6 2 2 3" xfId="21693"/>
    <cellStyle name="20% - Accent6 2 6 2 2 3 2" xfId="42029"/>
    <cellStyle name="20% - Accent6 2 6 2 2 4" xfId="38088"/>
    <cellStyle name="20% - Accent6 2 6 2 2 5" xfId="30173"/>
    <cellStyle name="20% - Accent6 2 6 2 3" xfId="24659"/>
    <cellStyle name="20% - Accent6 2 6 2 3 2" xfId="44439"/>
    <cellStyle name="20% - Accent6 2 6 2 3 3" xfId="32583"/>
    <cellStyle name="20% - Accent6 2 6 2 4" xfId="20127"/>
    <cellStyle name="20% - Accent6 2 6 2 4 2" xfId="40463"/>
    <cellStyle name="20% - Accent6 2 6 2 5" xfId="36522"/>
    <cellStyle name="20% - Accent6 2 6 2 6" xfId="28607"/>
    <cellStyle name="20% - Accent6 2 6 3" xfId="14812"/>
    <cellStyle name="20% - Accent6 2 6 3 2" xfId="25436"/>
    <cellStyle name="20% - Accent6 2 6 3 2 2" xfId="45216"/>
    <cellStyle name="20% - Accent6 2 6 3 2 3" xfId="33360"/>
    <cellStyle name="20% - Accent6 2 6 3 3" xfId="20904"/>
    <cellStyle name="20% - Accent6 2 6 3 3 2" xfId="41240"/>
    <cellStyle name="20% - Accent6 2 6 3 4" xfId="37299"/>
    <cellStyle name="20% - Accent6 2 6 3 5" xfId="29384"/>
    <cellStyle name="20% - Accent6 2 6 4" xfId="7994"/>
    <cellStyle name="20% - Accent6 2 6 4 2" xfId="23889"/>
    <cellStyle name="20% - Accent6 2 6 4 2 2" xfId="43669"/>
    <cellStyle name="20% - Accent6 2 6 4 2 3" xfId="31813"/>
    <cellStyle name="20% - Accent6 2 6 4 3" xfId="19357"/>
    <cellStyle name="20% - Accent6 2 6 4 3 2" xfId="39693"/>
    <cellStyle name="20% - Accent6 2 6 4 4" xfId="35752"/>
    <cellStyle name="20% - Accent6 2 6 4 5" xfId="27837"/>
    <cellStyle name="20% - Accent6 2 6 5" xfId="23114"/>
    <cellStyle name="20% - Accent6 2 6 5 2" xfId="42894"/>
    <cellStyle name="20% - Accent6 2 6 5 3" xfId="31038"/>
    <cellStyle name="20% - Accent6 2 6 6" xfId="18584"/>
    <cellStyle name="20% - Accent6 2 6 6 2" xfId="38920"/>
    <cellStyle name="20% - Accent6 2 6 7" xfId="34977"/>
    <cellStyle name="20% - Accent6 2 6 8" xfId="27064"/>
    <cellStyle name="20% - Accent6 2 7" xfId="791"/>
    <cellStyle name="20% - Accent6 2 7 2" xfId="11363"/>
    <cellStyle name="20% - Accent6 2 7 2 2" xfId="17749"/>
    <cellStyle name="20% - Accent6 2 7 2 2 2" xfId="26226"/>
    <cellStyle name="20% - Accent6 2 7 2 2 2 2" xfId="46006"/>
    <cellStyle name="20% - Accent6 2 7 2 2 2 3" xfId="34150"/>
    <cellStyle name="20% - Accent6 2 7 2 2 3" xfId="21694"/>
    <cellStyle name="20% - Accent6 2 7 2 2 3 2" xfId="42030"/>
    <cellStyle name="20% - Accent6 2 7 2 2 4" xfId="38089"/>
    <cellStyle name="20% - Accent6 2 7 2 2 5" xfId="30174"/>
    <cellStyle name="20% - Accent6 2 7 2 3" xfId="24660"/>
    <cellStyle name="20% - Accent6 2 7 2 3 2" xfId="44440"/>
    <cellStyle name="20% - Accent6 2 7 2 3 3" xfId="32584"/>
    <cellStyle name="20% - Accent6 2 7 2 4" xfId="20128"/>
    <cellStyle name="20% - Accent6 2 7 2 4 2" xfId="40464"/>
    <cellStyle name="20% - Accent6 2 7 2 5" xfId="36523"/>
    <cellStyle name="20% - Accent6 2 7 2 6" xfId="28608"/>
    <cellStyle name="20% - Accent6 2 7 3" xfId="14813"/>
    <cellStyle name="20% - Accent6 2 7 3 2" xfId="25437"/>
    <cellStyle name="20% - Accent6 2 7 3 2 2" xfId="45217"/>
    <cellStyle name="20% - Accent6 2 7 3 2 3" xfId="33361"/>
    <cellStyle name="20% - Accent6 2 7 3 3" xfId="20905"/>
    <cellStyle name="20% - Accent6 2 7 3 3 2" xfId="41241"/>
    <cellStyle name="20% - Accent6 2 7 3 4" xfId="37300"/>
    <cellStyle name="20% - Accent6 2 7 3 5" xfId="29385"/>
    <cellStyle name="20% - Accent6 2 7 4" xfId="7995"/>
    <cellStyle name="20% - Accent6 2 7 4 2" xfId="23890"/>
    <cellStyle name="20% - Accent6 2 7 4 2 2" xfId="43670"/>
    <cellStyle name="20% - Accent6 2 7 4 2 3" xfId="31814"/>
    <cellStyle name="20% - Accent6 2 7 4 3" xfId="19358"/>
    <cellStyle name="20% - Accent6 2 7 4 3 2" xfId="39694"/>
    <cellStyle name="20% - Accent6 2 7 4 4" xfId="35753"/>
    <cellStyle name="20% - Accent6 2 7 4 5" xfId="27838"/>
    <cellStyle name="20% - Accent6 2 7 5" xfId="23115"/>
    <cellStyle name="20% - Accent6 2 7 5 2" xfId="42895"/>
    <cellStyle name="20% - Accent6 2 7 5 3" xfId="31039"/>
    <cellStyle name="20% - Accent6 2 7 6" xfId="18585"/>
    <cellStyle name="20% - Accent6 2 7 6 2" xfId="38921"/>
    <cellStyle name="20% - Accent6 2 7 7" xfId="34978"/>
    <cellStyle name="20% - Accent6 2 7 8" xfId="27065"/>
    <cellStyle name="20% - Accent6 2 8" xfId="792"/>
    <cellStyle name="20% - Accent6 2 8 2" xfId="11364"/>
    <cellStyle name="20% - Accent6 2 8 2 2" xfId="17750"/>
    <cellStyle name="20% - Accent6 2 8 2 2 2" xfId="26227"/>
    <cellStyle name="20% - Accent6 2 8 2 2 2 2" xfId="46007"/>
    <cellStyle name="20% - Accent6 2 8 2 2 2 3" xfId="34151"/>
    <cellStyle name="20% - Accent6 2 8 2 2 3" xfId="21695"/>
    <cellStyle name="20% - Accent6 2 8 2 2 3 2" xfId="42031"/>
    <cellStyle name="20% - Accent6 2 8 2 2 4" xfId="38090"/>
    <cellStyle name="20% - Accent6 2 8 2 2 5" xfId="30175"/>
    <cellStyle name="20% - Accent6 2 8 2 3" xfId="24661"/>
    <cellStyle name="20% - Accent6 2 8 2 3 2" xfId="44441"/>
    <cellStyle name="20% - Accent6 2 8 2 3 3" xfId="32585"/>
    <cellStyle name="20% - Accent6 2 8 2 4" xfId="20129"/>
    <cellStyle name="20% - Accent6 2 8 2 4 2" xfId="40465"/>
    <cellStyle name="20% - Accent6 2 8 2 5" xfId="36524"/>
    <cellStyle name="20% - Accent6 2 8 2 6" xfId="28609"/>
    <cellStyle name="20% - Accent6 2 8 3" xfId="14814"/>
    <cellStyle name="20% - Accent6 2 8 3 2" xfId="25438"/>
    <cellStyle name="20% - Accent6 2 8 3 2 2" xfId="45218"/>
    <cellStyle name="20% - Accent6 2 8 3 2 3" xfId="33362"/>
    <cellStyle name="20% - Accent6 2 8 3 3" xfId="20906"/>
    <cellStyle name="20% - Accent6 2 8 3 3 2" xfId="41242"/>
    <cellStyle name="20% - Accent6 2 8 3 4" xfId="37301"/>
    <cellStyle name="20% - Accent6 2 8 3 5" xfId="29386"/>
    <cellStyle name="20% - Accent6 2 8 4" xfId="7996"/>
    <cellStyle name="20% - Accent6 2 8 4 2" xfId="23891"/>
    <cellStyle name="20% - Accent6 2 8 4 2 2" xfId="43671"/>
    <cellStyle name="20% - Accent6 2 8 4 2 3" xfId="31815"/>
    <cellStyle name="20% - Accent6 2 8 4 3" xfId="19359"/>
    <cellStyle name="20% - Accent6 2 8 4 3 2" xfId="39695"/>
    <cellStyle name="20% - Accent6 2 8 4 4" xfId="35754"/>
    <cellStyle name="20% - Accent6 2 8 4 5" xfId="27839"/>
    <cellStyle name="20% - Accent6 2 8 5" xfId="23116"/>
    <cellStyle name="20% - Accent6 2 8 5 2" xfId="42896"/>
    <cellStyle name="20% - Accent6 2 8 5 3" xfId="31040"/>
    <cellStyle name="20% - Accent6 2 8 6" xfId="18586"/>
    <cellStyle name="20% - Accent6 2 8 6 2" xfId="38922"/>
    <cellStyle name="20% - Accent6 2 8 7" xfId="34979"/>
    <cellStyle name="20% - Accent6 2 8 8" xfId="27066"/>
    <cellStyle name="20% - Accent6 2 9" xfId="793"/>
    <cellStyle name="20% - Accent6 2 9 2" xfId="11365"/>
    <cellStyle name="20% - Accent6 2 9 2 2" xfId="17751"/>
    <cellStyle name="20% - Accent6 2 9 2 2 2" xfId="26228"/>
    <cellStyle name="20% - Accent6 2 9 2 2 2 2" xfId="46008"/>
    <cellStyle name="20% - Accent6 2 9 2 2 2 3" xfId="34152"/>
    <cellStyle name="20% - Accent6 2 9 2 2 3" xfId="21696"/>
    <cellStyle name="20% - Accent6 2 9 2 2 3 2" xfId="42032"/>
    <cellStyle name="20% - Accent6 2 9 2 2 4" xfId="38091"/>
    <cellStyle name="20% - Accent6 2 9 2 2 5" xfId="30176"/>
    <cellStyle name="20% - Accent6 2 9 2 3" xfId="24662"/>
    <cellStyle name="20% - Accent6 2 9 2 3 2" xfId="44442"/>
    <cellStyle name="20% - Accent6 2 9 2 3 3" xfId="32586"/>
    <cellStyle name="20% - Accent6 2 9 2 4" xfId="20130"/>
    <cellStyle name="20% - Accent6 2 9 2 4 2" xfId="40466"/>
    <cellStyle name="20% - Accent6 2 9 2 5" xfId="36525"/>
    <cellStyle name="20% - Accent6 2 9 2 6" xfId="28610"/>
    <cellStyle name="20% - Accent6 2 9 3" xfId="14815"/>
    <cellStyle name="20% - Accent6 2 9 3 2" xfId="25439"/>
    <cellStyle name="20% - Accent6 2 9 3 2 2" xfId="45219"/>
    <cellStyle name="20% - Accent6 2 9 3 2 3" xfId="33363"/>
    <cellStyle name="20% - Accent6 2 9 3 3" xfId="20907"/>
    <cellStyle name="20% - Accent6 2 9 3 3 2" xfId="41243"/>
    <cellStyle name="20% - Accent6 2 9 3 4" xfId="37302"/>
    <cellStyle name="20% - Accent6 2 9 3 5" xfId="29387"/>
    <cellStyle name="20% - Accent6 2 9 4" xfId="7997"/>
    <cellStyle name="20% - Accent6 2 9 4 2" xfId="23892"/>
    <cellStyle name="20% - Accent6 2 9 4 2 2" xfId="43672"/>
    <cellStyle name="20% - Accent6 2 9 4 2 3" xfId="31816"/>
    <cellStyle name="20% - Accent6 2 9 4 3" xfId="19360"/>
    <cellStyle name="20% - Accent6 2 9 4 3 2" xfId="39696"/>
    <cellStyle name="20% - Accent6 2 9 4 4" xfId="35755"/>
    <cellStyle name="20% - Accent6 2 9 4 5" xfId="27840"/>
    <cellStyle name="20% - Accent6 2 9 5" xfId="23117"/>
    <cellStyle name="20% - Accent6 2 9 5 2" xfId="42897"/>
    <cellStyle name="20% - Accent6 2 9 5 3" xfId="31041"/>
    <cellStyle name="20% - Accent6 2 9 6" xfId="18587"/>
    <cellStyle name="20% - Accent6 2 9 6 2" xfId="38923"/>
    <cellStyle name="20% - Accent6 2 9 7" xfId="34980"/>
    <cellStyle name="20% - Accent6 2 9 8" xfId="27067"/>
    <cellStyle name="20% - Accent6 20" xfId="794"/>
    <cellStyle name="20% - Accent6 21" xfId="795"/>
    <cellStyle name="20% - Accent6 22" xfId="796"/>
    <cellStyle name="20% - Accent6 23" xfId="797"/>
    <cellStyle name="20% - Accent6 24" xfId="798"/>
    <cellStyle name="20% - Accent6 25" xfId="799"/>
    <cellStyle name="20% - Accent6 26" xfId="800"/>
    <cellStyle name="20% - Accent6 27" xfId="801"/>
    <cellStyle name="20% - Accent6 28" xfId="18186"/>
    <cellStyle name="20% - Accent6 28 2" xfId="26662"/>
    <cellStyle name="20% - Accent6 28 2 2" xfId="46442"/>
    <cellStyle name="20% - Accent6 28 2 3" xfId="34586"/>
    <cellStyle name="20% - Accent6 28 3" xfId="22130"/>
    <cellStyle name="20% - Accent6 28 3 2" xfId="42466"/>
    <cellStyle name="20% - Accent6 28 4" xfId="38525"/>
    <cellStyle name="20% - Accent6 28 5" xfId="30610"/>
    <cellStyle name="20% - Accent6 29" xfId="23549"/>
    <cellStyle name="20% - Accent6 29 2" xfId="43329"/>
    <cellStyle name="20% - Accent6 29 3" xfId="31473"/>
    <cellStyle name="20% - Accent6 3" xfId="802"/>
    <cellStyle name="20% - Accent6 3 10" xfId="803"/>
    <cellStyle name="20% - Accent6 3 2" xfId="804"/>
    <cellStyle name="20% - Accent6 3 2 2" xfId="11366"/>
    <cellStyle name="20% - Accent6 3 2 2 2" xfId="17752"/>
    <cellStyle name="20% - Accent6 3 2 2 2 2" xfId="26229"/>
    <cellStyle name="20% - Accent6 3 2 2 2 2 2" xfId="46009"/>
    <cellStyle name="20% - Accent6 3 2 2 2 2 3" xfId="34153"/>
    <cellStyle name="20% - Accent6 3 2 2 2 3" xfId="21697"/>
    <cellStyle name="20% - Accent6 3 2 2 2 3 2" xfId="42033"/>
    <cellStyle name="20% - Accent6 3 2 2 2 4" xfId="38092"/>
    <cellStyle name="20% - Accent6 3 2 2 2 5" xfId="30177"/>
    <cellStyle name="20% - Accent6 3 2 2 3" xfId="24663"/>
    <cellStyle name="20% - Accent6 3 2 2 3 2" xfId="44443"/>
    <cellStyle name="20% - Accent6 3 2 2 3 3" xfId="32587"/>
    <cellStyle name="20% - Accent6 3 2 2 4" xfId="20131"/>
    <cellStyle name="20% - Accent6 3 2 2 4 2" xfId="40467"/>
    <cellStyle name="20% - Accent6 3 2 2 5" xfId="36526"/>
    <cellStyle name="20% - Accent6 3 2 2 6" xfId="28611"/>
    <cellStyle name="20% - Accent6 3 2 3" xfId="14816"/>
    <cellStyle name="20% - Accent6 3 2 3 2" xfId="25440"/>
    <cellStyle name="20% - Accent6 3 2 3 2 2" xfId="45220"/>
    <cellStyle name="20% - Accent6 3 2 3 2 3" xfId="33364"/>
    <cellStyle name="20% - Accent6 3 2 3 3" xfId="20908"/>
    <cellStyle name="20% - Accent6 3 2 3 3 2" xfId="41244"/>
    <cellStyle name="20% - Accent6 3 2 3 4" xfId="37303"/>
    <cellStyle name="20% - Accent6 3 2 3 5" xfId="29388"/>
    <cellStyle name="20% - Accent6 3 2 4" xfId="7998"/>
    <cellStyle name="20% - Accent6 3 2 4 2" xfId="23893"/>
    <cellStyle name="20% - Accent6 3 2 4 2 2" xfId="43673"/>
    <cellStyle name="20% - Accent6 3 2 4 2 3" xfId="31817"/>
    <cellStyle name="20% - Accent6 3 2 4 3" xfId="19361"/>
    <cellStyle name="20% - Accent6 3 2 4 3 2" xfId="39697"/>
    <cellStyle name="20% - Accent6 3 2 4 4" xfId="35756"/>
    <cellStyle name="20% - Accent6 3 2 4 5" xfId="27841"/>
    <cellStyle name="20% - Accent6 3 2 5" xfId="23118"/>
    <cellStyle name="20% - Accent6 3 2 5 2" xfId="42898"/>
    <cellStyle name="20% - Accent6 3 2 5 3" xfId="31042"/>
    <cellStyle name="20% - Accent6 3 2 6" xfId="18588"/>
    <cellStyle name="20% - Accent6 3 2 6 2" xfId="38924"/>
    <cellStyle name="20% - Accent6 3 2 7" xfId="34981"/>
    <cellStyle name="20% - Accent6 3 2 8" xfId="27068"/>
    <cellStyle name="20% - Accent6 3 3" xfId="805"/>
    <cellStyle name="20% - Accent6 3 3 2" xfId="11367"/>
    <cellStyle name="20% - Accent6 3 3 2 2" xfId="17753"/>
    <cellStyle name="20% - Accent6 3 3 2 2 2" xfId="26230"/>
    <cellStyle name="20% - Accent6 3 3 2 2 2 2" xfId="46010"/>
    <cellStyle name="20% - Accent6 3 3 2 2 2 3" xfId="34154"/>
    <cellStyle name="20% - Accent6 3 3 2 2 3" xfId="21698"/>
    <cellStyle name="20% - Accent6 3 3 2 2 3 2" xfId="42034"/>
    <cellStyle name="20% - Accent6 3 3 2 2 4" xfId="38093"/>
    <cellStyle name="20% - Accent6 3 3 2 2 5" xfId="30178"/>
    <cellStyle name="20% - Accent6 3 3 2 3" xfId="24664"/>
    <cellStyle name="20% - Accent6 3 3 2 3 2" xfId="44444"/>
    <cellStyle name="20% - Accent6 3 3 2 3 3" xfId="32588"/>
    <cellStyle name="20% - Accent6 3 3 2 4" xfId="20132"/>
    <cellStyle name="20% - Accent6 3 3 2 4 2" xfId="40468"/>
    <cellStyle name="20% - Accent6 3 3 2 5" xfId="36527"/>
    <cellStyle name="20% - Accent6 3 3 2 6" xfId="28612"/>
    <cellStyle name="20% - Accent6 3 3 3" xfId="14817"/>
    <cellStyle name="20% - Accent6 3 3 3 2" xfId="25441"/>
    <cellStyle name="20% - Accent6 3 3 3 2 2" xfId="45221"/>
    <cellStyle name="20% - Accent6 3 3 3 2 3" xfId="33365"/>
    <cellStyle name="20% - Accent6 3 3 3 3" xfId="20909"/>
    <cellStyle name="20% - Accent6 3 3 3 3 2" xfId="41245"/>
    <cellStyle name="20% - Accent6 3 3 3 4" xfId="37304"/>
    <cellStyle name="20% - Accent6 3 3 3 5" xfId="29389"/>
    <cellStyle name="20% - Accent6 3 3 4" xfId="7999"/>
    <cellStyle name="20% - Accent6 3 3 4 2" xfId="23894"/>
    <cellStyle name="20% - Accent6 3 3 4 2 2" xfId="43674"/>
    <cellStyle name="20% - Accent6 3 3 4 2 3" xfId="31818"/>
    <cellStyle name="20% - Accent6 3 3 4 3" xfId="19362"/>
    <cellStyle name="20% - Accent6 3 3 4 3 2" xfId="39698"/>
    <cellStyle name="20% - Accent6 3 3 4 4" xfId="35757"/>
    <cellStyle name="20% - Accent6 3 3 4 5" xfId="27842"/>
    <cellStyle name="20% - Accent6 3 3 5" xfId="23119"/>
    <cellStyle name="20% - Accent6 3 3 5 2" xfId="42899"/>
    <cellStyle name="20% - Accent6 3 3 5 3" xfId="31043"/>
    <cellStyle name="20% - Accent6 3 3 6" xfId="18589"/>
    <cellStyle name="20% - Accent6 3 3 6 2" xfId="38925"/>
    <cellStyle name="20% - Accent6 3 3 7" xfId="34982"/>
    <cellStyle name="20% - Accent6 3 3 8" xfId="27069"/>
    <cellStyle name="20% - Accent6 3 4" xfId="806"/>
    <cellStyle name="20% - Accent6 3 4 2" xfId="11368"/>
    <cellStyle name="20% - Accent6 3 4 2 2" xfId="17754"/>
    <cellStyle name="20% - Accent6 3 4 2 2 2" xfId="26231"/>
    <cellStyle name="20% - Accent6 3 4 2 2 2 2" xfId="46011"/>
    <cellStyle name="20% - Accent6 3 4 2 2 2 3" xfId="34155"/>
    <cellStyle name="20% - Accent6 3 4 2 2 3" xfId="21699"/>
    <cellStyle name="20% - Accent6 3 4 2 2 3 2" xfId="42035"/>
    <cellStyle name="20% - Accent6 3 4 2 2 4" xfId="38094"/>
    <cellStyle name="20% - Accent6 3 4 2 2 5" xfId="30179"/>
    <cellStyle name="20% - Accent6 3 4 2 3" xfId="24665"/>
    <cellStyle name="20% - Accent6 3 4 2 3 2" xfId="44445"/>
    <cellStyle name="20% - Accent6 3 4 2 3 3" xfId="32589"/>
    <cellStyle name="20% - Accent6 3 4 2 4" xfId="20133"/>
    <cellStyle name="20% - Accent6 3 4 2 4 2" xfId="40469"/>
    <cellStyle name="20% - Accent6 3 4 2 5" xfId="36528"/>
    <cellStyle name="20% - Accent6 3 4 2 6" xfId="28613"/>
    <cellStyle name="20% - Accent6 3 4 3" xfId="14818"/>
    <cellStyle name="20% - Accent6 3 4 3 2" xfId="25442"/>
    <cellStyle name="20% - Accent6 3 4 3 2 2" xfId="45222"/>
    <cellStyle name="20% - Accent6 3 4 3 2 3" xfId="33366"/>
    <cellStyle name="20% - Accent6 3 4 3 3" xfId="20910"/>
    <cellStyle name="20% - Accent6 3 4 3 3 2" xfId="41246"/>
    <cellStyle name="20% - Accent6 3 4 3 4" xfId="37305"/>
    <cellStyle name="20% - Accent6 3 4 3 5" xfId="29390"/>
    <cellStyle name="20% - Accent6 3 4 4" xfId="8000"/>
    <cellStyle name="20% - Accent6 3 4 4 2" xfId="23895"/>
    <cellStyle name="20% - Accent6 3 4 4 2 2" xfId="43675"/>
    <cellStyle name="20% - Accent6 3 4 4 2 3" xfId="31819"/>
    <cellStyle name="20% - Accent6 3 4 4 3" xfId="19363"/>
    <cellStyle name="20% - Accent6 3 4 4 3 2" xfId="39699"/>
    <cellStyle name="20% - Accent6 3 4 4 4" xfId="35758"/>
    <cellStyle name="20% - Accent6 3 4 4 5" xfId="27843"/>
    <cellStyle name="20% - Accent6 3 4 5" xfId="23120"/>
    <cellStyle name="20% - Accent6 3 4 5 2" xfId="42900"/>
    <cellStyle name="20% - Accent6 3 4 5 3" xfId="31044"/>
    <cellStyle name="20% - Accent6 3 4 6" xfId="18590"/>
    <cellStyle name="20% - Accent6 3 4 6 2" xfId="38926"/>
    <cellStyle name="20% - Accent6 3 4 7" xfId="34983"/>
    <cellStyle name="20% - Accent6 3 4 8" xfId="27070"/>
    <cellStyle name="20% - Accent6 3 5" xfId="807"/>
    <cellStyle name="20% - Accent6 3 5 2" xfId="11369"/>
    <cellStyle name="20% - Accent6 3 5 2 2" xfId="17755"/>
    <cellStyle name="20% - Accent6 3 5 2 2 2" xfId="26232"/>
    <cellStyle name="20% - Accent6 3 5 2 2 2 2" xfId="46012"/>
    <cellStyle name="20% - Accent6 3 5 2 2 2 3" xfId="34156"/>
    <cellStyle name="20% - Accent6 3 5 2 2 3" xfId="21700"/>
    <cellStyle name="20% - Accent6 3 5 2 2 3 2" xfId="42036"/>
    <cellStyle name="20% - Accent6 3 5 2 2 4" xfId="38095"/>
    <cellStyle name="20% - Accent6 3 5 2 2 5" xfId="30180"/>
    <cellStyle name="20% - Accent6 3 5 2 3" xfId="24666"/>
    <cellStyle name="20% - Accent6 3 5 2 3 2" xfId="44446"/>
    <cellStyle name="20% - Accent6 3 5 2 3 3" xfId="32590"/>
    <cellStyle name="20% - Accent6 3 5 2 4" xfId="20134"/>
    <cellStyle name="20% - Accent6 3 5 2 4 2" xfId="40470"/>
    <cellStyle name="20% - Accent6 3 5 2 5" xfId="36529"/>
    <cellStyle name="20% - Accent6 3 5 2 6" xfId="28614"/>
    <cellStyle name="20% - Accent6 3 5 3" xfId="14819"/>
    <cellStyle name="20% - Accent6 3 5 3 2" xfId="25443"/>
    <cellStyle name="20% - Accent6 3 5 3 2 2" xfId="45223"/>
    <cellStyle name="20% - Accent6 3 5 3 2 3" xfId="33367"/>
    <cellStyle name="20% - Accent6 3 5 3 3" xfId="20911"/>
    <cellStyle name="20% - Accent6 3 5 3 3 2" xfId="41247"/>
    <cellStyle name="20% - Accent6 3 5 3 4" xfId="37306"/>
    <cellStyle name="20% - Accent6 3 5 3 5" xfId="29391"/>
    <cellStyle name="20% - Accent6 3 5 4" xfId="8001"/>
    <cellStyle name="20% - Accent6 3 5 4 2" xfId="23896"/>
    <cellStyle name="20% - Accent6 3 5 4 2 2" xfId="43676"/>
    <cellStyle name="20% - Accent6 3 5 4 2 3" xfId="31820"/>
    <cellStyle name="20% - Accent6 3 5 4 3" xfId="19364"/>
    <cellStyle name="20% - Accent6 3 5 4 3 2" xfId="39700"/>
    <cellStyle name="20% - Accent6 3 5 4 4" xfId="35759"/>
    <cellStyle name="20% - Accent6 3 5 4 5" xfId="27844"/>
    <cellStyle name="20% - Accent6 3 5 5" xfId="23121"/>
    <cellStyle name="20% - Accent6 3 5 5 2" xfId="42901"/>
    <cellStyle name="20% - Accent6 3 5 5 3" xfId="31045"/>
    <cellStyle name="20% - Accent6 3 5 6" xfId="18591"/>
    <cellStyle name="20% - Accent6 3 5 6 2" xfId="38927"/>
    <cellStyle name="20% - Accent6 3 5 7" xfId="34984"/>
    <cellStyle name="20% - Accent6 3 5 8" xfId="27071"/>
    <cellStyle name="20% - Accent6 3 6" xfId="808"/>
    <cellStyle name="20% - Accent6 3 7" xfId="809"/>
    <cellStyle name="20% - Accent6 3 8" xfId="810"/>
    <cellStyle name="20% - Accent6 3 9" xfId="811"/>
    <cellStyle name="20% - Accent6 30" xfId="19017"/>
    <cellStyle name="20% - Accent6 30 2" xfId="39353"/>
    <cellStyle name="20% - Accent6 31" xfId="35412"/>
    <cellStyle name="20% - Accent6 32" xfId="27497"/>
    <cellStyle name="20% - Accent6 4" xfId="812"/>
    <cellStyle name="20% - Accent6 4 2" xfId="813"/>
    <cellStyle name="20% - Accent6 4 3" xfId="814"/>
    <cellStyle name="20% - Accent6 4 4" xfId="815"/>
    <cellStyle name="20% - Accent6 4 5" xfId="816"/>
    <cellStyle name="20% - Accent6 4 6" xfId="817"/>
    <cellStyle name="20% - Accent6 5" xfId="818"/>
    <cellStyle name="20% - Accent6 5 2" xfId="819"/>
    <cellStyle name="20% - Accent6 5 3" xfId="820"/>
    <cellStyle name="20% - Accent6 5 4" xfId="821"/>
    <cellStyle name="20% - Accent6 5 5" xfId="822"/>
    <cellStyle name="20% - Accent6 5 6" xfId="823"/>
    <cellStyle name="20% - Accent6 6" xfId="824"/>
    <cellStyle name="20% - Accent6 6 2" xfId="825"/>
    <cellStyle name="20% - Accent6 6 3" xfId="826"/>
    <cellStyle name="20% - Accent6 6 4" xfId="827"/>
    <cellStyle name="20% - Accent6 6 5" xfId="828"/>
    <cellStyle name="20% - Accent6 6 6" xfId="829"/>
    <cellStyle name="20% - Accent6 7" xfId="830"/>
    <cellStyle name="20% - Accent6 7 10" xfId="23122"/>
    <cellStyle name="20% - Accent6 7 10 2" xfId="42902"/>
    <cellStyle name="20% - Accent6 7 10 3" xfId="31046"/>
    <cellStyle name="20% - Accent6 7 11" xfId="18592"/>
    <cellStyle name="20% - Accent6 7 11 2" xfId="38928"/>
    <cellStyle name="20% - Accent6 7 12" xfId="34985"/>
    <cellStyle name="20% - Accent6 7 13" xfId="27072"/>
    <cellStyle name="20% - Accent6 7 2" xfId="831"/>
    <cellStyle name="20% - Accent6 7 3" xfId="832"/>
    <cellStyle name="20% - Accent6 7 4" xfId="833"/>
    <cellStyle name="20% - Accent6 7 5" xfId="834"/>
    <cellStyle name="20% - Accent6 7 6" xfId="835"/>
    <cellStyle name="20% - Accent6 7 7" xfId="11370"/>
    <cellStyle name="20% - Accent6 7 7 2" xfId="17756"/>
    <cellStyle name="20% - Accent6 7 7 2 2" xfId="26233"/>
    <cellStyle name="20% - Accent6 7 7 2 2 2" xfId="46013"/>
    <cellStyle name="20% - Accent6 7 7 2 2 3" xfId="34157"/>
    <cellStyle name="20% - Accent6 7 7 2 3" xfId="21701"/>
    <cellStyle name="20% - Accent6 7 7 2 3 2" xfId="42037"/>
    <cellStyle name="20% - Accent6 7 7 2 4" xfId="38096"/>
    <cellStyle name="20% - Accent6 7 7 2 5" xfId="30181"/>
    <cellStyle name="20% - Accent6 7 7 3" xfId="24667"/>
    <cellStyle name="20% - Accent6 7 7 3 2" xfId="44447"/>
    <cellStyle name="20% - Accent6 7 7 3 3" xfId="32591"/>
    <cellStyle name="20% - Accent6 7 7 4" xfId="20135"/>
    <cellStyle name="20% - Accent6 7 7 4 2" xfId="40471"/>
    <cellStyle name="20% - Accent6 7 7 5" xfId="36530"/>
    <cellStyle name="20% - Accent6 7 7 6" xfId="28615"/>
    <cellStyle name="20% - Accent6 7 8" xfId="14827"/>
    <cellStyle name="20% - Accent6 7 8 2" xfId="25444"/>
    <cellStyle name="20% - Accent6 7 8 2 2" xfId="45224"/>
    <cellStyle name="20% - Accent6 7 8 2 3" xfId="33368"/>
    <cellStyle name="20% - Accent6 7 8 3" xfId="20912"/>
    <cellStyle name="20% - Accent6 7 8 3 2" xfId="41248"/>
    <cellStyle name="20% - Accent6 7 8 4" xfId="37307"/>
    <cellStyle name="20% - Accent6 7 8 5" xfId="29392"/>
    <cellStyle name="20% - Accent6 7 9" xfId="8002"/>
    <cellStyle name="20% - Accent6 7 9 2" xfId="23897"/>
    <cellStyle name="20% - Accent6 7 9 2 2" xfId="43677"/>
    <cellStyle name="20% - Accent6 7 9 2 3" xfId="31821"/>
    <cellStyle name="20% - Accent6 7 9 3" xfId="19365"/>
    <cellStyle name="20% - Accent6 7 9 3 2" xfId="39701"/>
    <cellStyle name="20% - Accent6 7 9 4" xfId="35760"/>
    <cellStyle name="20% - Accent6 7 9 5" xfId="27845"/>
    <cellStyle name="20% - Accent6 8" xfId="836"/>
    <cellStyle name="20% - Accent6 8 2" xfId="837"/>
    <cellStyle name="20% - Accent6 8 3" xfId="838"/>
    <cellStyle name="20% - Accent6 8 4" xfId="839"/>
    <cellStyle name="20% - Accent6 8 5" xfId="840"/>
    <cellStyle name="20% - Accent6 8 6" xfId="841"/>
    <cellStyle name="20% - Accent6 9" xfId="842"/>
    <cellStyle name="20% - Accent6 9 2" xfId="843"/>
    <cellStyle name="20% - Accent6 9 3" xfId="844"/>
    <cellStyle name="20% - Accent6 9 4" xfId="845"/>
    <cellStyle name="20% - Accent6 9 5" xfId="846"/>
    <cellStyle name="20% - Akzent1" xfId="3948"/>
    <cellStyle name="20% - Akzent2" xfId="3949"/>
    <cellStyle name="20% - Akzent3" xfId="3950"/>
    <cellStyle name="20% - Akzent4" xfId="3951"/>
    <cellStyle name="20% - Akzent5" xfId="3952"/>
    <cellStyle name="20% - Akzent6" xfId="3953"/>
    <cellStyle name="40 % - Accent1" xfId="4096"/>
    <cellStyle name="40 % - Accent2" xfId="4097"/>
    <cellStyle name="40 % - Accent3" xfId="4098"/>
    <cellStyle name="40 % - Accent4" xfId="4099"/>
    <cellStyle name="40 % - Accent5" xfId="4100"/>
    <cellStyle name="40 % - Accent6" xfId="4101"/>
    <cellStyle name="40% - Accent1" xfId="7604" builtinId="31" customBuiltin="1"/>
    <cellStyle name="40% - Accent1 10" xfId="847"/>
    <cellStyle name="40% - Accent1 10 2" xfId="848"/>
    <cellStyle name="40% - Accent1 10 3" xfId="849"/>
    <cellStyle name="40% - Accent1 10 4" xfId="850"/>
    <cellStyle name="40% - Accent1 10 5" xfId="851"/>
    <cellStyle name="40% - Accent1 11" xfId="852"/>
    <cellStyle name="40% - Accent1 11 2" xfId="853"/>
    <cellStyle name="40% - Accent1 11 3" xfId="854"/>
    <cellStyle name="40% - Accent1 11 4" xfId="855"/>
    <cellStyle name="40% - Accent1 11 5" xfId="856"/>
    <cellStyle name="40% - Accent1 12" xfId="857"/>
    <cellStyle name="40% - Accent1 12 2" xfId="858"/>
    <cellStyle name="40% - Accent1 12 3" xfId="859"/>
    <cellStyle name="40% - Accent1 12 4" xfId="860"/>
    <cellStyle name="40% - Accent1 12 5" xfId="861"/>
    <cellStyle name="40% - Accent1 13" xfId="862"/>
    <cellStyle name="40% - Accent1 14" xfId="863"/>
    <cellStyle name="40% - Accent1 15" xfId="864"/>
    <cellStyle name="40% - Accent1 16" xfId="865"/>
    <cellStyle name="40% - Accent1 17" xfId="866"/>
    <cellStyle name="40% - Accent1 18" xfId="867"/>
    <cellStyle name="40% - Accent1 19" xfId="868"/>
    <cellStyle name="40% - Accent1 2" xfId="869"/>
    <cellStyle name="40% - Accent1 2 10" xfId="870"/>
    <cellStyle name="40% - Accent1 2 10 2" xfId="11371"/>
    <cellStyle name="40% - Accent1 2 10 2 2" xfId="17757"/>
    <cellStyle name="40% - Accent1 2 10 2 2 2" xfId="26234"/>
    <cellStyle name="40% - Accent1 2 10 2 2 2 2" xfId="46014"/>
    <cellStyle name="40% - Accent1 2 10 2 2 2 3" xfId="34158"/>
    <cellStyle name="40% - Accent1 2 10 2 2 3" xfId="21702"/>
    <cellStyle name="40% - Accent1 2 10 2 2 3 2" xfId="42038"/>
    <cellStyle name="40% - Accent1 2 10 2 2 4" xfId="38097"/>
    <cellStyle name="40% - Accent1 2 10 2 2 5" xfId="30182"/>
    <cellStyle name="40% - Accent1 2 10 2 3" xfId="24668"/>
    <cellStyle name="40% - Accent1 2 10 2 3 2" xfId="44448"/>
    <cellStyle name="40% - Accent1 2 10 2 3 3" xfId="32592"/>
    <cellStyle name="40% - Accent1 2 10 2 4" xfId="20136"/>
    <cellStyle name="40% - Accent1 2 10 2 4 2" xfId="40472"/>
    <cellStyle name="40% - Accent1 2 10 2 5" xfId="36531"/>
    <cellStyle name="40% - Accent1 2 10 2 6" xfId="28616"/>
    <cellStyle name="40% - Accent1 2 10 3" xfId="14848"/>
    <cellStyle name="40% - Accent1 2 10 3 2" xfId="25445"/>
    <cellStyle name="40% - Accent1 2 10 3 2 2" xfId="45225"/>
    <cellStyle name="40% - Accent1 2 10 3 2 3" xfId="33369"/>
    <cellStyle name="40% - Accent1 2 10 3 3" xfId="20913"/>
    <cellStyle name="40% - Accent1 2 10 3 3 2" xfId="41249"/>
    <cellStyle name="40% - Accent1 2 10 3 4" xfId="37308"/>
    <cellStyle name="40% - Accent1 2 10 3 5" xfId="29393"/>
    <cellStyle name="40% - Accent1 2 10 4" xfId="8003"/>
    <cellStyle name="40% - Accent1 2 10 4 2" xfId="23898"/>
    <cellStyle name="40% - Accent1 2 10 4 2 2" xfId="43678"/>
    <cellStyle name="40% - Accent1 2 10 4 2 3" xfId="31822"/>
    <cellStyle name="40% - Accent1 2 10 4 3" xfId="19366"/>
    <cellStyle name="40% - Accent1 2 10 4 3 2" xfId="39702"/>
    <cellStyle name="40% - Accent1 2 10 4 4" xfId="35761"/>
    <cellStyle name="40% - Accent1 2 10 4 5" xfId="27846"/>
    <cellStyle name="40% - Accent1 2 10 5" xfId="23123"/>
    <cellStyle name="40% - Accent1 2 10 5 2" xfId="42903"/>
    <cellStyle name="40% - Accent1 2 10 5 3" xfId="31047"/>
    <cellStyle name="40% - Accent1 2 10 6" xfId="18593"/>
    <cellStyle name="40% - Accent1 2 10 6 2" xfId="38929"/>
    <cellStyle name="40% - Accent1 2 10 7" xfId="34986"/>
    <cellStyle name="40% - Accent1 2 10 8" xfId="27073"/>
    <cellStyle name="40% - Accent1 2 11" xfId="871"/>
    <cellStyle name="40% - Accent1 2 11 2" xfId="872"/>
    <cellStyle name="40% - Accent1 2 11 2 2" xfId="11372"/>
    <cellStyle name="40% - Accent1 2 11 2 2 2" xfId="17758"/>
    <cellStyle name="40% - Accent1 2 11 2 2 2 2" xfId="26235"/>
    <cellStyle name="40% - Accent1 2 11 2 2 2 2 2" xfId="46015"/>
    <cellStyle name="40% - Accent1 2 11 2 2 2 2 3" xfId="34159"/>
    <cellStyle name="40% - Accent1 2 11 2 2 2 3" xfId="21703"/>
    <cellStyle name="40% - Accent1 2 11 2 2 2 3 2" xfId="42039"/>
    <cellStyle name="40% - Accent1 2 11 2 2 2 4" xfId="38098"/>
    <cellStyle name="40% - Accent1 2 11 2 2 2 5" xfId="30183"/>
    <cellStyle name="40% - Accent1 2 11 2 2 3" xfId="24669"/>
    <cellStyle name="40% - Accent1 2 11 2 2 3 2" xfId="44449"/>
    <cellStyle name="40% - Accent1 2 11 2 2 3 3" xfId="32593"/>
    <cellStyle name="40% - Accent1 2 11 2 2 4" xfId="20137"/>
    <cellStyle name="40% - Accent1 2 11 2 2 4 2" xfId="40473"/>
    <cellStyle name="40% - Accent1 2 11 2 2 5" xfId="36532"/>
    <cellStyle name="40% - Accent1 2 11 2 2 6" xfId="28617"/>
    <cellStyle name="40% - Accent1 2 11 2 3" xfId="14849"/>
    <cellStyle name="40% - Accent1 2 11 2 3 2" xfId="25446"/>
    <cellStyle name="40% - Accent1 2 11 2 3 2 2" xfId="45226"/>
    <cellStyle name="40% - Accent1 2 11 2 3 2 3" xfId="33370"/>
    <cellStyle name="40% - Accent1 2 11 2 3 3" xfId="20914"/>
    <cellStyle name="40% - Accent1 2 11 2 3 3 2" xfId="41250"/>
    <cellStyle name="40% - Accent1 2 11 2 3 4" xfId="37309"/>
    <cellStyle name="40% - Accent1 2 11 2 3 5" xfId="29394"/>
    <cellStyle name="40% - Accent1 2 11 2 4" xfId="8004"/>
    <cellStyle name="40% - Accent1 2 11 2 4 2" xfId="23899"/>
    <cellStyle name="40% - Accent1 2 11 2 4 2 2" xfId="43679"/>
    <cellStyle name="40% - Accent1 2 11 2 4 2 3" xfId="31823"/>
    <cellStyle name="40% - Accent1 2 11 2 4 3" xfId="19367"/>
    <cellStyle name="40% - Accent1 2 11 2 4 3 2" xfId="39703"/>
    <cellStyle name="40% - Accent1 2 11 2 4 4" xfId="35762"/>
    <cellStyle name="40% - Accent1 2 11 2 4 5" xfId="27847"/>
    <cellStyle name="40% - Accent1 2 11 2 5" xfId="23124"/>
    <cellStyle name="40% - Accent1 2 11 2 5 2" xfId="42904"/>
    <cellStyle name="40% - Accent1 2 11 2 5 3" xfId="31048"/>
    <cellStyle name="40% - Accent1 2 11 2 6" xfId="18594"/>
    <cellStyle name="40% - Accent1 2 11 2 6 2" xfId="38930"/>
    <cellStyle name="40% - Accent1 2 11 2 7" xfId="34987"/>
    <cellStyle name="40% - Accent1 2 11 2 8" xfId="27074"/>
    <cellStyle name="40% - Accent1 2 11 3" xfId="873"/>
    <cellStyle name="40% - Accent1 2 11 3 2" xfId="11373"/>
    <cellStyle name="40% - Accent1 2 11 3 2 2" xfId="17759"/>
    <cellStyle name="40% - Accent1 2 11 3 2 2 2" xfId="26236"/>
    <cellStyle name="40% - Accent1 2 11 3 2 2 2 2" xfId="46016"/>
    <cellStyle name="40% - Accent1 2 11 3 2 2 2 3" xfId="34160"/>
    <cellStyle name="40% - Accent1 2 11 3 2 2 3" xfId="21704"/>
    <cellStyle name="40% - Accent1 2 11 3 2 2 3 2" xfId="42040"/>
    <cellStyle name="40% - Accent1 2 11 3 2 2 4" xfId="38099"/>
    <cellStyle name="40% - Accent1 2 11 3 2 2 5" xfId="30184"/>
    <cellStyle name="40% - Accent1 2 11 3 2 3" xfId="24670"/>
    <cellStyle name="40% - Accent1 2 11 3 2 3 2" xfId="44450"/>
    <cellStyle name="40% - Accent1 2 11 3 2 3 3" xfId="32594"/>
    <cellStyle name="40% - Accent1 2 11 3 2 4" xfId="20138"/>
    <cellStyle name="40% - Accent1 2 11 3 2 4 2" xfId="40474"/>
    <cellStyle name="40% - Accent1 2 11 3 2 5" xfId="36533"/>
    <cellStyle name="40% - Accent1 2 11 3 2 6" xfId="28618"/>
    <cellStyle name="40% - Accent1 2 11 3 3" xfId="14850"/>
    <cellStyle name="40% - Accent1 2 11 3 3 2" xfId="25447"/>
    <cellStyle name="40% - Accent1 2 11 3 3 2 2" xfId="45227"/>
    <cellStyle name="40% - Accent1 2 11 3 3 2 3" xfId="33371"/>
    <cellStyle name="40% - Accent1 2 11 3 3 3" xfId="20915"/>
    <cellStyle name="40% - Accent1 2 11 3 3 3 2" xfId="41251"/>
    <cellStyle name="40% - Accent1 2 11 3 3 4" xfId="37310"/>
    <cellStyle name="40% - Accent1 2 11 3 3 5" xfId="29395"/>
    <cellStyle name="40% - Accent1 2 11 3 4" xfId="8005"/>
    <cellStyle name="40% - Accent1 2 11 3 4 2" xfId="23900"/>
    <cellStyle name="40% - Accent1 2 11 3 4 2 2" xfId="43680"/>
    <cellStyle name="40% - Accent1 2 11 3 4 2 3" xfId="31824"/>
    <cellStyle name="40% - Accent1 2 11 3 4 3" xfId="19368"/>
    <cellStyle name="40% - Accent1 2 11 3 4 3 2" xfId="39704"/>
    <cellStyle name="40% - Accent1 2 11 3 4 4" xfId="35763"/>
    <cellStyle name="40% - Accent1 2 11 3 4 5" xfId="27848"/>
    <cellStyle name="40% - Accent1 2 11 3 5" xfId="23125"/>
    <cellStyle name="40% - Accent1 2 11 3 5 2" xfId="42905"/>
    <cellStyle name="40% - Accent1 2 11 3 5 3" xfId="31049"/>
    <cellStyle name="40% - Accent1 2 11 3 6" xfId="18595"/>
    <cellStyle name="40% - Accent1 2 11 3 6 2" xfId="38931"/>
    <cellStyle name="40% - Accent1 2 11 3 7" xfId="34988"/>
    <cellStyle name="40% - Accent1 2 11 3 8" xfId="27075"/>
    <cellStyle name="40% - Accent1 2 11 4" xfId="874"/>
    <cellStyle name="40% - Accent1 2 11 4 2" xfId="11374"/>
    <cellStyle name="40% - Accent1 2 11 4 2 2" xfId="17760"/>
    <cellStyle name="40% - Accent1 2 11 4 2 2 2" xfId="26237"/>
    <cellStyle name="40% - Accent1 2 11 4 2 2 2 2" xfId="46017"/>
    <cellStyle name="40% - Accent1 2 11 4 2 2 2 3" xfId="34161"/>
    <cellStyle name="40% - Accent1 2 11 4 2 2 3" xfId="21705"/>
    <cellStyle name="40% - Accent1 2 11 4 2 2 3 2" xfId="42041"/>
    <cellStyle name="40% - Accent1 2 11 4 2 2 4" xfId="38100"/>
    <cellStyle name="40% - Accent1 2 11 4 2 2 5" xfId="30185"/>
    <cellStyle name="40% - Accent1 2 11 4 2 3" xfId="24671"/>
    <cellStyle name="40% - Accent1 2 11 4 2 3 2" xfId="44451"/>
    <cellStyle name="40% - Accent1 2 11 4 2 3 3" xfId="32595"/>
    <cellStyle name="40% - Accent1 2 11 4 2 4" xfId="20139"/>
    <cellStyle name="40% - Accent1 2 11 4 2 4 2" xfId="40475"/>
    <cellStyle name="40% - Accent1 2 11 4 2 5" xfId="36534"/>
    <cellStyle name="40% - Accent1 2 11 4 2 6" xfId="28619"/>
    <cellStyle name="40% - Accent1 2 11 4 3" xfId="14851"/>
    <cellStyle name="40% - Accent1 2 11 4 3 2" xfId="25448"/>
    <cellStyle name="40% - Accent1 2 11 4 3 2 2" xfId="45228"/>
    <cellStyle name="40% - Accent1 2 11 4 3 2 3" xfId="33372"/>
    <cellStyle name="40% - Accent1 2 11 4 3 3" xfId="20916"/>
    <cellStyle name="40% - Accent1 2 11 4 3 3 2" xfId="41252"/>
    <cellStyle name="40% - Accent1 2 11 4 3 4" xfId="37311"/>
    <cellStyle name="40% - Accent1 2 11 4 3 5" xfId="29396"/>
    <cellStyle name="40% - Accent1 2 11 4 4" xfId="8006"/>
    <cellStyle name="40% - Accent1 2 11 4 4 2" xfId="23901"/>
    <cellStyle name="40% - Accent1 2 11 4 4 2 2" xfId="43681"/>
    <cellStyle name="40% - Accent1 2 11 4 4 2 3" xfId="31825"/>
    <cellStyle name="40% - Accent1 2 11 4 4 3" xfId="19369"/>
    <cellStyle name="40% - Accent1 2 11 4 4 3 2" xfId="39705"/>
    <cellStyle name="40% - Accent1 2 11 4 4 4" xfId="35764"/>
    <cellStyle name="40% - Accent1 2 11 4 4 5" xfId="27849"/>
    <cellStyle name="40% - Accent1 2 11 4 5" xfId="23126"/>
    <cellStyle name="40% - Accent1 2 11 4 5 2" xfId="42906"/>
    <cellStyle name="40% - Accent1 2 11 4 5 3" xfId="31050"/>
    <cellStyle name="40% - Accent1 2 11 4 6" xfId="18596"/>
    <cellStyle name="40% - Accent1 2 11 4 6 2" xfId="38932"/>
    <cellStyle name="40% - Accent1 2 11 4 7" xfId="34989"/>
    <cellStyle name="40% - Accent1 2 11 4 8" xfId="27076"/>
    <cellStyle name="40% - Accent1 2 11 5" xfId="875"/>
    <cellStyle name="40% - Accent1 2 11 5 2" xfId="11375"/>
    <cellStyle name="40% - Accent1 2 11 5 2 2" xfId="17761"/>
    <cellStyle name="40% - Accent1 2 11 5 2 2 2" xfId="26238"/>
    <cellStyle name="40% - Accent1 2 11 5 2 2 2 2" xfId="46018"/>
    <cellStyle name="40% - Accent1 2 11 5 2 2 2 3" xfId="34162"/>
    <cellStyle name="40% - Accent1 2 11 5 2 2 3" xfId="21706"/>
    <cellStyle name="40% - Accent1 2 11 5 2 2 3 2" xfId="42042"/>
    <cellStyle name="40% - Accent1 2 11 5 2 2 4" xfId="38101"/>
    <cellStyle name="40% - Accent1 2 11 5 2 2 5" xfId="30186"/>
    <cellStyle name="40% - Accent1 2 11 5 2 3" xfId="24672"/>
    <cellStyle name="40% - Accent1 2 11 5 2 3 2" xfId="44452"/>
    <cellStyle name="40% - Accent1 2 11 5 2 3 3" xfId="32596"/>
    <cellStyle name="40% - Accent1 2 11 5 2 4" xfId="20140"/>
    <cellStyle name="40% - Accent1 2 11 5 2 4 2" xfId="40476"/>
    <cellStyle name="40% - Accent1 2 11 5 2 5" xfId="36535"/>
    <cellStyle name="40% - Accent1 2 11 5 2 6" xfId="28620"/>
    <cellStyle name="40% - Accent1 2 11 5 3" xfId="14852"/>
    <cellStyle name="40% - Accent1 2 11 5 3 2" xfId="25449"/>
    <cellStyle name="40% - Accent1 2 11 5 3 2 2" xfId="45229"/>
    <cellStyle name="40% - Accent1 2 11 5 3 2 3" xfId="33373"/>
    <cellStyle name="40% - Accent1 2 11 5 3 3" xfId="20917"/>
    <cellStyle name="40% - Accent1 2 11 5 3 3 2" xfId="41253"/>
    <cellStyle name="40% - Accent1 2 11 5 3 4" xfId="37312"/>
    <cellStyle name="40% - Accent1 2 11 5 3 5" xfId="29397"/>
    <cellStyle name="40% - Accent1 2 11 5 4" xfId="8007"/>
    <cellStyle name="40% - Accent1 2 11 5 4 2" xfId="23902"/>
    <cellStyle name="40% - Accent1 2 11 5 4 2 2" xfId="43682"/>
    <cellStyle name="40% - Accent1 2 11 5 4 2 3" xfId="31826"/>
    <cellStyle name="40% - Accent1 2 11 5 4 3" xfId="19370"/>
    <cellStyle name="40% - Accent1 2 11 5 4 3 2" xfId="39706"/>
    <cellStyle name="40% - Accent1 2 11 5 4 4" xfId="35765"/>
    <cellStyle name="40% - Accent1 2 11 5 4 5" xfId="27850"/>
    <cellStyle name="40% - Accent1 2 11 5 5" xfId="23127"/>
    <cellStyle name="40% - Accent1 2 11 5 5 2" xfId="42907"/>
    <cellStyle name="40% - Accent1 2 11 5 5 3" xfId="31051"/>
    <cellStyle name="40% - Accent1 2 11 5 6" xfId="18597"/>
    <cellStyle name="40% - Accent1 2 11 5 6 2" xfId="38933"/>
    <cellStyle name="40% - Accent1 2 11 5 7" xfId="34990"/>
    <cellStyle name="40% - Accent1 2 11 5 8" xfId="27077"/>
    <cellStyle name="40% - Accent1 2 12" xfId="876"/>
    <cellStyle name="40% - Accent1 2 13" xfId="877"/>
    <cellStyle name="40% - Accent1 2 14" xfId="878"/>
    <cellStyle name="40% - Accent1 2 15" xfId="879"/>
    <cellStyle name="40% - Accent1 2 15 2" xfId="11376"/>
    <cellStyle name="40% - Accent1 2 15 2 2" xfId="17762"/>
    <cellStyle name="40% - Accent1 2 15 2 2 2" xfId="26239"/>
    <cellStyle name="40% - Accent1 2 15 2 2 2 2" xfId="46019"/>
    <cellStyle name="40% - Accent1 2 15 2 2 2 3" xfId="34163"/>
    <cellStyle name="40% - Accent1 2 15 2 2 3" xfId="21707"/>
    <cellStyle name="40% - Accent1 2 15 2 2 3 2" xfId="42043"/>
    <cellStyle name="40% - Accent1 2 15 2 2 4" xfId="38102"/>
    <cellStyle name="40% - Accent1 2 15 2 2 5" xfId="30187"/>
    <cellStyle name="40% - Accent1 2 15 2 3" xfId="24673"/>
    <cellStyle name="40% - Accent1 2 15 2 3 2" xfId="44453"/>
    <cellStyle name="40% - Accent1 2 15 2 3 3" xfId="32597"/>
    <cellStyle name="40% - Accent1 2 15 2 4" xfId="20141"/>
    <cellStyle name="40% - Accent1 2 15 2 4 2" xfId="40477"/>
    <cellStyle name="40% - Accent1 2 15 2 5" xfId="36536"/>
    <cellStyle name="40% - Accent1 2 15 2 6" xfId="28621"/>
    <cellStyle name="40% - Accent1 2 15 3" xfId="14854"/>
    <cellStyle name="40% - Accent1 2 15 3 2" xfId="25450"/>
    <cellStyle name="40% - Accent1 2 15 3 2 2" xfId="45230"/>
    <cellStyle name="40% - Accent1 2 15 3 2 3" xfId="33374"/>
    <cellStyle name="40% - Accent1 2 15 3 3" xfId="20918"/>
    <cellStyle name="40% - Accent1 2 15 3 3 2" xfId="41254"/>
    <cellStyle name="40% - Accent1 2 15 3 4" xfId="37313"/>
    <cellStyle name="40% - Accent1 2 15 3 5" xfId="29398"/>
    <cellStyle name="40% - Accent1 2 15 4" xfId="8008"/>
    <cellStyle name="40% - Accent1 2 15 4 2" xfId="23903"/>
    <cellStyle name="40% - Accent1 2 15 4 2 2" xfId="43683"/>
    <cellStyle name="40% - Accent1 2 15 4 2 3" xfId="31827"/>
    <cellStyle name="40% - Accent1 2 15 4 3" xfId="19371"/>
    <cellStyle name="40% - Accent1 2 15 4 3 2" xfId="39707"/>
    <cellStyle name="40% - Accent1 2 15 4 4" xfId="35766"/>
    <cellStyle name="40% - Accent1 2 15 4 5" xfId="27851"/>
    <cellStyle name="40% - Accent1 2 15 5" xfId="23128"/>
    <cellStyle name="40% - Accent1 2 15 5 2" xfId="42908"/>
    <cellStyle name="40% - Accent1 2 15 5 3" xfId="31052"/>
    <cellStyle name="40% - Accent1 2 15 6" xfId="18598"/>
    <cellStyle name="40% - Accent1 2 15 6 2" xfId="38934"/>
    <cellStyle name="40% - Accent1 2 15 7" xfId="34991"/>
    <cellStyle name="40% - Accent1 2 15 8" xfId="27078"/>
    <cellStyle name="40% - Accent1 2 16" xfId="880"/>
    <cellStyle name="40% - Accent1 2 2" xfId="881"/>
    <cellStyle name="40% - Accent1 2 2 10" xfId="11377"/>
    <cellStyle name="40% - Accent1 2 2 10 2" xfId="17763"/>
    <cellStyle name="40% - Accent1 2 2 10 2 2" xfId="26240"/>
    <cellStyle name="40% - Accent1 2 2 10 2 2 2" xfId="46020"/>
    <cellStyle name="40% - Accent1 2 2 10 2 2 3" xfId="34164"/>
    <cellStyle name="40% - Accent1 2 2 10 2 3" xfId="21708"/>
    <cellStyle name="40% - Accent1 2 2 10 2 3 2" xfId="42044"/>
    <cellStyle name="40% - Accent1 2 2 10 2 4" xfId="38103"/>
    <cellStyle name="40% - Accent1 2 2 10 2 5" xfId="30188"/>
    <cellStyle name="40% - Accent1 2 2 10 3" xfId="24674"/>
    <cellStyle name="40% - Accent1 2 2 10 3 2" xfId="44454"/>
    <cellStyle name="40% - Accent1 2 2 10 3 3" xfId="32598"/>
    <cellStyle name="40% - Accent1 2 2 10 4" xfId="20142"/>
    <cellStyle name="40% - Accent1 2 2 10 4 2" xfId="40478"/>
    <cellStyle name="40% - Accent1 2 2 10 5" xfId="36537"/>
    <cellStyle name="40% - Accent1 2 2 10 6" xfId="28622"/>
    <cellStyle name="40% - Accent1 2 2 11" xfId="14855"/>
    <cellStyle name="40% - Accent1 2 2 11 2" xfId="25451"/>
    <cellStyle name="40% - Accent1 2 2 11 2 2" xfId="45231"/>
    <cellStyle name="40% - Accent1 2 2 11 2 3" xfId="33375"/>
    <cellStyle name="40% - Accent1 2 2 11 3" xfId="20919"/>
    <cellStyle name="40% - Accent1 2 2 11 3 2" xfId="41255"/>
    <cellStyle name="40% - Accent1 2 2 11 4" xfId="37314"/>
    <cellStyle name="40% - Accent1 2 2 11 5" xfId="29399"/>
    <cellStyle name="40% - Accent1 2 2 12" xfId="8009"/>
    <cellStyle name="40% - Accent1 2 2 12 2" xfId="23904"/>
    <cellStyle name="40% - Accent1 2 2 12 2 2" xfId="43684"/>
    <cellStyle name="40% - Accent1 2 2 12 2 3" xfId="31828"/>
    <cellStyle name="40% - Accent1 2 2 12 3" xfId="19372"/>
    <cellStyle name="40% - Accent1 2 2 12 3 2" xfId="39708"/>
    <cellStyle name="40% - Accent1 2 2 12 4" xfId="35767"/>
    <cellStyle name="40% - Accent1 2 2 12 5" xfId="27852"/>
    <cellStyle name="40% - Accent1 2 2 13" xfId="18189"/>
    <cellStyle name="40% - Accent1 2 2 13 2" xfId="26665"/>
    <cellStyle name="40% - Accent1 2 2 13 2 2" xfId="46445"/>
    <cellStyle name="40% - Accent1 2 2 13 2 3" xfId="34589"/>
    <cellStyle name="40% - Accent1 2 2 13 3" xfId="22133"/>
    <cellStyle name="40% - Accent1 2 2 13 3 2" xfId="42469"/>
    <cellStyle name="40% - Accent1 2 2 13 4" xfId="38528"/>
    <cellStyle name="40% - Accent1 2 2 13 5" xfId="30613"/>
    <cellStyle name="40% - Accent1 2 2 14" xfId="23129"/>
    <cellStyle name="40% - Accent1 2 2 14 2" xfId="42909"/>
    <cellStyle name="40% - Accent1 2 2 14 3" xfId="31053"/>
    <cellStyle name="40% - Accent1 2 2 15" xfId="18599"/>
    <cellStyle name="40% - Accent1 2 2 15 2" xfId="38935"/>
    <cellStyle name="40% - Accent1 2 2 16" xfId="34992"/>
    <cellStyle name="40% - Accent1 2 2 17" xfId="27079"/>
    <cellStyle name="40% - Accent1 2 2 2" xfId="882"/>
    <cellStyle name="40% - Accent1 2 2 2 2" xfId="11378"/>
    <cellStyle name="40% - Accent1 2 2 2 2 2" xfId="17764"/>
    <cellStyle name="40% - Accent1 2 2 2 2 2 2" xfId="26241"/>
    <cellStyle name="40% - Accent1 2 2 2 2 2 2 2" xfId="46021"/>
    <cellStyle name="40% - Accent1 2 2 2 2 2 2 3" xfId="34165"/>
    <cellStyle name="40% - Accent1 2 2 2 2 2 3" xfId="21709"/>
    <cellStyle name="40% - Accent1 2 2 2 2 2 3 2" xfId="42045"/>
    <cellStyle name="40% - Accent1 2 2 2 2 2 4" xfId="38104"/>
    <cellStyle name="40% - Accent1 2 2 2 2 2 5" xfId="30189"/>
    <cellStyle name="40% - Accent1 2 2 2 2 3" xfId="24675"/>
    <cellStyle name="40% - Accent1 2 2 2 2 3 2" xfId="44455"/>
    <cellStyle name="40% - Accent1 2 2 2 2 3 3" xfId="32599"/>
    <cellStyle name="40% - Accent1 2 2 2 2 4" xfId="20143"/>
    <cellStyle name="40% - Accent1 2 2 2 2 4 2" xfId="40479"/>
    <cellStyle name="40% - Accent1 2 2 2 2 5" xfId="36538"/>
    <cellStyle name="40% - Accent1 2 2 2 2 6" xfId="28623"/>
    <cellStyle name="40% - Accent1 2 2 2 3" xfId="14856"/>
    <cellStyle name="40% - Accent1 2 2 2 3 2" xfId="25452"/>
    <cellStyle name="40% - Accent1 2 2 2 3 2 2" xfId="45232"/>
    <cellStyle name="40% - Accent1 2 2 2 3 2 3" xfId="33376"/>
    <cellStyle name="40% - Accent1 2 2 2 3 3" xfId="20920"/>
    <cellStyle name="40% - Accent1 2 2 2 3 3 2" xfId="41256"/>
    <cellStyle name="40% - Accent1 2 2 2 3 4" xfId="37315"/>
    <cellStyle name="40% - Accent1 2 2 2 3 5" xfId="29400"/>
    <cellStyle name="40% - Accent1 2 2 2 4" xfId="8010"/>
    <cellStyle name="40% - Accent1 2 2 2 4 2" xfId="23905"/>
    <cellStyle name="40% - Accent1 2 2 2 4 2 2" xfId="43685"/>
    <cellStyle name="40% - Accent1 2 2 2 4 2 3" xfId="31829"/>
    <cellStyle name="40% - Accent1 2 2 2 4 3" xfId="19373"/>
    <cellStyle name="40% - Accent1 2 2 2 4 3 2" xfId="39709"/>
    <cellStyle name="40% - Accent1 2 2 2 4 4" xfId="35768"/>
    <cellStyle name="40% - Accent1 2 2 2 4 5" xfId="27853"/>
    <cellStyle name="40% - Accent1 2 2 2 5" xfId="23130"/>
    <cellStyle name="40% - Accent1 2 2 2 5 2" xfId="42910"/>
    <cellStyle name="40% - Accent1 2 2 2 5 3" xfId="31054"/>
    <cellStyle name="40% - Accent1 2 2 2 6" xfId="18600"/>
    <cellStyle name="40% - Accent1 2 2 2 6 2" xfId="38936"/>
    <cellStyle name="40% - Accent1 2 2 2 7" xfId="34993"/>
    <cellStyle name="40% - Accent1 2 2 2 8" xfId="27080"/>
    <cellStyle name="40% - Accent1 2 2 3" xfId="883"/>
    <cellStyle name="40% - Accent1 2 2 3 2" xfId="11379"/>
    <cellStyle name="40% - Accent1 2 2 3 2 2" xfId="17765"/>
    <cellStyle name="40% - Accent1 2 2 3 2 2 2" xfId="26242"/>
    <cellStyle name="40% - Accent1 2 2 3 2 2 2 2" xfId="46022"/>
    <cellStyle name="40% - Accent1 2 2 3 2 2 2 3" xfId="34166"/>
    <cellStyle name="40% - Accent1 2 2 3 2 2 3" xfId="21710"/>
    <cellStyle name="40% - Accent1 2 2 3 2 2 3 2" xfId="42046"/>
    <cellStyle name="40% - Accent1 2 2 3 2 2 4" xfId="38105"/>
    <cellStyle name="40% - Accent1 2 2 3 2 2 5" xfId="30190"/>
    <cellStyle name="40% - Accent1 2 2 3 2 3" xfId="24676"/>
    <cellStyle name="40% - Accent1 2 2 3 2 3 2" xfId="44456"/>
    <cellStyle name="40% - Accent1 2 2 3 2 3 3" xfId="32600"/>
    <cellStyle name="40% - Accent1 2 2 3 2 4" xfId="20144"/>
    <cellStyle name="40% - Accent1 2 2 3 2 4 2" xfId="40480"/>
    <cellStyle name="40% - Accent1 2 2 3 2 5" xfId="36539"/>
    <cellStyle name="40% - Accent1 2 2 3 2 6" xfId="28624"/>
    <cellStyle name="40% - Accent1 2 2 3 3" xfId="14857"/>
    <cellStyle name="40% - Accent1 2 2 3 3 2" xfId="25453"/>
    <cellStyle name="40% - Accent1 2 2 3 3 2 2" xfId="45233"/>
    <cellStyle name="40% - Accent1 2 2 3 3 2 3" xfId="33377"/>
    <cellStyle name="40% - Accent1 2 2 3 3 3" xfId="20921"/>
    <cellStyle name="40% - Accent1 2 2 3 3 3 2" xfId="41257"/>
    <cellStyle name="40% - Accent1 2 2 3 3 4" xfId="37316"/>
    <cellStyle name="40% - Accent1 2 2 3 3 5" xfId="29401"/>
    <cellStyle name="40% - Accent1 2 2 3 4" xfId="8011"/>
    <cellStyle name="40% - Accent1 2 2 3 4 2" xfId="23906"/>
    <cellStyle name="40% - Accent1 2 2 3 4 2 2" xfId="43686"/>
    <cellStyle name="40% - Accent1 2 2 3 4 2 3" xfId="31830"/>
    <cellStyle name="40% - Accent1 2 2 3 4 3" xfId="19374"/>
    <cellStyle name="40% - Accent1 2 2 3 4 3 2" xfId="39710"/>
    <cellStyle name="40% - Accent1 2 2 3 4 4" xfId="35769"/>
    <cellStyle name="40% - Accent1 2 2 3 4 5" xfId="27854"/>
    <cellStyle name="40% - Accent1 2 2 3 5" xfId="23131"/>
    <cellStyle name="40% - Accent1 2 2 3 5 2" xfId="42911"/>
    <cellStyle name="40% - Accent1 2 2 3 5 3" xfId="31055"/>
    <cellStyle name="40% - Accent1 2 2 3 6" xfId="18601"/>
    <cellStyle name="40% - Accent1 2 2 3 6 2" xfId="38937"/>
    <cellStyle name="40% - Accent1 2 2 3 7" xfId="34994"/>
    <cellStyle name="40% - Accent1 2 2 3 8" xfId="27081"/>
    <cellStyle name="40% - Accent1 2 2 4" xfId="884"/>
    <cellStyle name="40% - Accent1 2 2 4 2" xfId="11380"/>
    <cellStyle name="40% - Accent1 2 2 4 2 2" xfId="17766"/>
    <cellStyle name="40% - Accent1 2 2 4 2 2 2" xfId="26243"/>
    <cellStyle name="40% - Accent1 2 2 4 2 2 2 2" xfId="46023"/>
    <cellStyle name="40% - Accent1 2 2 4 2 2 2 3" xfId="34167"/>
    <cellStyle name="40% - Accent1 2 2 4 2 2 3" xfId="21711"/>
    <cellStyle name="40% - Accent1 2 2 4 2 2 3 2" xfId="42047"/>
    <cellStyle name="40% - Accent1 2 2 4 2 2 4" xfId="38106"/>
    <cellStyle name="40% - Accent1 2 2 4 2 2 5" xfId="30191"/>
    <cellStyle name="40% - Accent1 2 2 4 2 3" xfId="24677"/>
    <cellStyle name="40% - Accent1 2 2 4 2 3 2" xfId="44457"/>
    <cellStyle name="40% - Accent1 2 2 4 2 3 3" xfId="32601"/>
    <cellStyle name="40% - Accent1 2 2 4 2 4" xfId="20145"/>
    <cellStyle name="40% - Accent1 2 2 4 2 4 2" xfId="40481"/>
    <cellStyle name="40% - Accent1 2 2 4 2 5" xfId="36540"/>
    <cellStyle name="40% - Accent1 2 2 4 2 6" xfId="28625"/>
    <cellStyle name="40% - Accent1 2 2 4 3" xfId="14858"/>
    <cellStyle name="40% - Accent1 2 2 4 3 2" xfId="25454"/>
    <cellStyle name="40% - Accent1 2 2 4 3 2 2" xfId="45234"/>
    <cellStyle name="40% - Accent1 2 2 4 3 2 3" xfId="33378"/>
    <cellStyle name="40% - Accent1 2 2 4 3 3" xfId="20922"/>
    <cellStyle name="40% - Accent1 2 2 4 3 3 2" xfId="41258"/>
    <cellStyle name="40% - Accent1 2 2 4 3 4" xfId="37317"/>
    <cellStyle name="40% - Accent1 2 2 4 3 5" xfId="29402"/>
    <cellStyle name="40% - Accent1 2 2 4 4" xfId="8012"/>
    <cellStyle name="40% - Accent1 2 2 4 4 2" xfId="23907"/>
    <cellStyle name="40% - Accent1 2 2 4 4 2 2" xfId="43687"/>
    <cellStyle name="40% - Accent1 2 2 4 4 2 3" xfId="31831"/>
    <cellStyle name="40% - Accent1 2 2 4 4 3" xfId="19375"/>
    <cellStyle name="40% - Accent1 2 2 4 4 3 2" xfId="39711"/>
    <cellStyle name="40% - Accent1 2 2 4 4 4" xfId="35770"/>
    <cellStyle name="40% - Accent1 2 2 4 4 5" xfId="27855"/>
    <cellStyle name="40% - Accent1 2 2 4 5" xfId="23132"/>
    <cellStyle name="40% - Accent1 2 2 4 5 2" xfId="42912"/>
    <cellStyle name="40% - Accent1 2 2 4 5 3" xfId="31056"/>
    <cellStyle name="40% - Accent1 2 2 4 6" xfId="18602"/>
    <cellStyle name="40% - Accent1 2 2 4 6 2" xfId="38938"/>
    <cellStyle name="40% - Accent1 2 2 4 7" xfId="34995"/>
    <cellStyle name="40% - Accent1 2 2 4 8" xfId="27082"/>
    <cellStyle name="40% - Accent1 2 2 5" xfId="885"/>
    <cellStyle name="40% - Accent1 2 2 5 2" xfId="11381"/>
    <cellStyle name="40% - Accent1 2 2 5 2 2" xfId="17767"/>
    <cellStyle name="40% - Accent1 2 2 5 2 2 2" xfId="26244"/>
    <cellStyle name="40% - Accent1 2 2 5 2 2 2 2" xfId="46024"/>
    <cellStyle name="40% - Accent1 2 2 5 2 2 2 3" xfId="34168"/>
    <cellStyle name="40% - Accent1 2 2 5 2 2 3" xfId="21712"/>
    <cellStyle name="40% - Accent1 2 2 5 2 2 3 2" xfId="42048"/>
    <cellStyle name="40% - Accent1 2 2 5 2 2 4" xfId="38107"/>
    <cellStyle name="40% - Accent1 2 2 5 2 2 5" xfId="30192"/>
    <cellStyle name="40% - Accent1 2 2 5 2 3" xfId="24678"/>
    <cellStyle name="40% - Accent1 2 2 5 2 3 2" xfId="44458"/>
    <cellStyle name="40% - Accent1 2 2 5 2 3 3" xfId="32602"/>
    <cellStyle name="40% - Accent1 2 2 5 2 4" xfId="20146"/>
    <cellStyle name="40% - Accent1 2 2 5 2 4 2" xfId="40482"/>
    <cellStyle name="40% - Accent1 2 2 5 2 5" xfId="36541"/>
    <cellStyle name="40% - Accent1 2 2 5 2 6" xfId="28626"/>
    <cellStyle name="40% - Accent1 2 2 5 3" xfId="14859"/>
    <cellStyle name="40% - Accent1 2 2 5 3 2" xfId="25455"/>
    <cellStyle name="40% - Accent1 2 2 5 3 2 2" xfId="45235"/>
    <cellStyle name="40% - Accent1 2 2 5 3 2 3" xfId="33379"/>
    <cellStyle name="40% - Accent1 2 2 5 3 3" xfId="20923"/>
    <cellStyle name="40% - Accent1 2 2 5 3 3 2" xfId="41259"/>
    <cellStyle name="40% - Accent1 2 2 5 3 4" xfId="37318"/>
    <cellStyle name="40% - Accent1 2 2 5 3 5" xfId="29403"/>
    <cellStyle name="40% - Accent1 2 2 5 4" xfId="8013"/>
    <cellStyle name="40% - Accent1 2 2 5 4 2" xfId="23908"/>
    <cellStyle name="40% - Accent1 2 2 5 4 2 2" xfId="43688"/>
    <cellStyle name="40% - Accent1 2 2 5 4 2 3" xfId="31832"/>
    <cellStyle name="40% - Accent1 2 2 5 4 3" xfId="19376"/>
    <cellStyle name="40% - Accent1 2 2 5 4 3 2" xfId="39712"/>
    <cellStyle name="40% - Accent1 2 2 5 4 4" xfId="35771"/>
    <cellStyle name="40% - Accent1 2 2 5 4 5" xfId="27856"/>
    <cellStyle name="40% - Accent1 2 2 5 5" xfId="23133"/>
    <cellStyle name="40% - Accent1 2 2 5 5 2" xfId="42913"/>
    <cellStyle name="40% - Accent1 2 2 5 5 3" xfId="31057"/>
    <cellStyle name="40% - Accent1 2 2 5 6" xfId="18603"/>
    <cellStyle name="40% - Accent1 2 2 5 6 2" xfId="38939"/>
    <cellStyle name="40% - Accent1 2 2 5 7" xfId="34996"/>
    <cellStyle name="40% - Accent1 2 2 5 8" xfId="27083"/>
    <cellStyle name="40% - Accent1 2 2 6" xfId="886"/>
    <cellStyle name="40% - Accent1 2 2 6 2" xfId="11382"/>
    <cellStyle name="40% - Accent1 2 2 6 2 2" xfId="17768"/>
    <cellStyle name="40% - Accent1 2 2 6 2 2 2" xfId="26245"/>
    <cellStyle name="40% - Accent1 2 2 6 2 2 2 2" xfId="46025"/>
    <cellStyle name="40% - Accent1 2 2 6 2 2 2 3" xfId="34169"/>
    <cellStyle name="40% - Accent1 2 2 6 2 2 3" xfId="21713"/>
    <cellStyle name="40% - Accent1 2 2 6 2 2 3 2" xfId="42049"/>
    <cellStyle name="40% - Accent1 2 2 6 2 2 4" xfId="38108"/>
    <cellStyle name="40% - Accent1 2 2 6 2 2 5" xfId="30193"/>
    <cellStyle name="40% - Accent1 2 2 6 2 3" xfId="24679"/>
    <cellStyle name="40% - Accent1 2 2 6 2 3 2" xfId="44459"/>
    <cellStyle name="40% - Accent1 2 2 6 2 3 3" xfId="32603"/>
    <cellStyle name="40% - Accent1 2 2 6 2 4" xfId="20147"/>
    <cellStyle name="40% - Accent1 2 2 6 2 4 2" xfId="40483"/>
    <cellStyle name="40% - Accent1 2 2 6 2 5" xfId="36542"/>
    <cellStyle name="40% - Accent1 2 2 6 2 6" xfId="28627"/>
    <cellStyle name="40% - Accent1 2 2 6 3" xfId="14860"/>
    <cellStyle name="40% - Accent1 2 2 6 3 2" xfId="25456"/>
    <cellStyle name="40% - Accent1 2 2 6 3 2 2" xfId="45236"/>
    <cellStyle name="40% - Accent1 2 2 6 3 2 3" xfId="33380"/>
    <cellStyle name="40% - Accent1 2 2 6 3 3" xfId="20924"/>
    <cellStyle name="40% - Accent1 2 2 6 3 3 2" xfId="41260"/>
    <cellStyle name="40% - Accent1 2 2 6 3 4" xfId="37319"/>
    <cellStyle name="40% - Accent1 2 2 6 3 5" xfId="29404"/>
    <cellStyle name="40% - Accent1 2 2 6 4" xfId="8014"/>
    <cellStyle name="40% - Accent1 2 2 6 4 2" xfId="23909"/>
    <cellStyle name="40% - Accent1 2 2 6 4 2 2" xfId="43689"/>
    <cellStyle name="40% - Accent1 2 2 6 4 2 3" xfId="31833"/>
    <cellStyle name="40% - Accent1 2 2 6 4 3" xfId="19377"/>
    <cellStyle name="40% - Accent1 2 2 6 4 3 2" xfId="39713"/>
    <cellStyle name="40% - Accent1 2 2 6 4 4" xfId="35772"/>
    <cellStyle name="40% - Accent1 2 2 6 4 5" xfId="27857"/>
    <cellStyle name="40% - Accent1 2 2 6 5" xfId="23134"/>
    <cellStyle name="40% - Accent1 2 2 6 5 2" xfId="42914"/>
    <cellStyle name="40% - Accent1 2 2 6 5 3" xfId="31058"/>
    <cellStyle name="40% - Accent1 2 2 6 6" xfId="18604"/>
    <cellStyle name="40% - Accent1 2 2 6 6 2" xfId="38940"/>
    <cellStyle name="40% - Accent1 2 2 6 7" xfId="34997"/>
    <cellStyle name="40% - Accent1 2 2 6 8" xfId="27084"/>
    <cellStyle name="40% - Accent1 2 2 7" xfId="887"/>
    <cellStyle name="40% - Accent1 2 2 7 2" xfId="11383"/>
    <cellStyle name="40% - Accent1 2 2 7 2 2" xfId="17769"/>
    <cellStyle name="40% - Accent1 2 2 7 2 2 2" xfId="26246"/>
    <cellStyle name="40% - Accent1 2 2 7 2 2 2 2" xfId="46026"/>
    <cellStyle name="40% - Accent1 2 2 7 2 2 2 3" xfId="34170"/>
    <cellStyle name="40% - Accent1 2 2 7 2 2 3" xfId="21714"/>
    <cellStyle name="40% - Accent1 2 2 7 2 2 3 2" xfId="42050"/>
    <cellStyle name="40% - Accent1 2 2 7 2 2 4" xfId="38109"/>
    <cellStyle name="40% - Accent1 2 2 7 2 2 5" xfId="30194"/>
    <cellStyle name="40% - Accent1 2 2 7 2 3" xfId="24680"/>
    <cellStyle name="40% - Accent1 2 2 7 2 3 2" xfId="44460"/>
    <cellStyle name="40% - Accent1 2 2 7 2 3 3" xfId="32604"/>
    <cellStyle name="40% - Accent1 2 2 7 2 4" xfId="20148"/>
    <cellStyle name="40% - Accent1 2 2 7 2 4 2" xfId="40484"/>
    <cellStyle name="40% - Accent1 2 2 7 2 5" xfId="36543"/>
    <cellStyle name="40% - Accent1 2 2 7 2 6" xfId="28628"/>
    <cellStyle name="40% - Accent1 2 2 7 3" xfId="14861"/>
    <cellStyle name="40% - Accent1 2 2 7 3 2" xfId="25457"/>
    <cellStyle name="40% - Accent1 2 2 7 3 2 2" xfId="45237"/>
    <cellStyle name="40% - Accent1 2 2 7 3 2 3" xfId="33381"/>
    <cellStyle name="40% - Accent1 2 2 7 3 3" xfId="20925"/>
    <cellStyle name="40% - Accent1 2 2 7 3 3 2" xfId="41261"/>
    <cellStyle name="40% - Accent1 2 2 7 3 4" xfId="37320"/>
    <cellStyle name="40% - Accent1 2 2 7 3 5" xfId="29405"/>
    <cellStyle name="40% - Accent1 2 2 7 4" xfId="8015"/>
    <cellStyle name="40% - Accent1 2 2 7 4 2" xfId="23910"/>
    <cellStyle name="40% - Accent1 2 2 7 4 2 2" xfId="43690"/>
    <cellStyle name="40% - Accent1 2 2 7 4 2 3" xfId="31834"/>
    <cellStyle name="40% - Accent1 2 2 7 4 3" xfId="19378"/>
    <cellStyle name="40% - Accent1 2 2 7 4 3 2" xfId="39714"/>
    <cellStyle name="40% - Accent1 2 2 7 4 4" xfId="35773"/>
    <cellStyle name="40% - Accent1 2 2 7 4 5" xfId="27858"/>
    <cellStyle name="40% - Accent1 2 2 7 5" xfId="23135"/>
    <cellStyle name="40% - Accent1 2 2 7 5 2" xfId="42915"/>
    <cellStyle name="40% - Accent1 2 2 7 5 3" xfId="31059"/>
    <cellStyle name="40% - Accent1 2 2 7 6" xfId="18605"/>
    <cellStyle name="40% - Accent1 2 2 7 6 2" xfId="38941"/>
    <cellStyle name="40% - Accent1 2 2 7 7" xfId="34998"/>
    <cellStyle name="40% - Accent1 2 2 7 8" xfId="27085"/>
    <cellStyle name="40% - Accent1 2 2 8" xfId="888"/>
    <cellStyle name="40% - Accent1 2 2 8 2" xfId="11384"/>
    <cellStyle name="40% - Accent1 2 2 8 2 2" xfId="17770"/>
    <cellStyle name="40% - Accent1 2 2 8 2 2 2" xfId="26247"/>
    <cellStyle name="40% - Accent1 2 2 8 2 2 2 2" xfId="46027"/>
    <cellStyle name="40% - Accent1 2 2 8 2 2 2 3" xfId="34171"/>
    <cellStyle name="40% - Accent1 2 2 8 2 2 3" xfId="21715"/>
    <cellStyle name="40% - Accent1 2 2 8 2 2 3 2" xfId="42051"/>
    <cellStyle name="40% - Accent1 2 2 8 2 2 4" xfId="38110"/>
    <cellStyle name="40% - Accent1 2 2 8 2 2 5" xfId="30195"/>
    <cellStyle name="40% - Accent1 2 2 8 2 3" xfId="24681"/>
    <cellStyle name="40% - Accent1 2 2 8 2 3 2" xfId="44461"/>
    <cellStyle name="40% - Accent1 2 2 8 2 3 3" xfId="32605"/>
    <cellStyle name="40% - Accent1 2 2 8 2 4" xfId="20149"/>
    <cellStyle name="40% - Accent1 2 2 8 2 4 2" xfId="40485"/>
    <cellStyle name="40% - Accent1 2 2 8 2 5" xfId="36544"/>
    <cellStyle name="40% - Accent1 2 2 8 2 6" xfId="28629"/>
    <cellStyle name="40% - Accent1 2 2 8 3" xfId="14862"/>
    <cellStyle name="40% - Accent1 2 2 8 3 2" xfId="25458"/>
    <cellStyle name="40% - Accent1 2 2 8 3 2 2" xfId="45238"/>
    <cellStyle name="40% - Accent1 2 2 8 3 2 3" xfId="33382"/>
    <cellStyle name="40% - Accent1 2 2 8 3 3" xfId="20926"/>
    <cellStyle name="40% - Accent1 2 2 8 3 3 2" xfId="41262"/>
    <cellStyle name="40% - Accent1 2 2 8 3 4" xfId="37321"/>
    <cellStyle name="40% - Accent1 2 2 8 3 5" xfId="29406"/>
    <cellStyle name="40% - Accent1 2 2 8 4" xfId="8016"/>
    <cellStyle name="40% - Accent1 2 2 8 4 2" xfId="23911"/>
    <cellStyle name="40% - Accent1 2 2 8 4 2 2" xfId="43691"/>
    <cellStyle name="40% - Accent1 2 2 8 4 2 3" xfId="31835"/>
    <cellStyle name="40% - Accent1 2 2 8 4 3" xfId="19379"/>
    <cellStyle name="40% - Accent1 2 2 8 4 3 2" xfId="39715"/>
    <cellStyle name="40% - Accent1 2 2 8 4 4" xfId="35774"/>
    <cellStyle name="40% - Accent1 2 2 8 4 5" xfId="27859"/>
    <cellStyle name="40% - Accent1 2 2 8 5" xfId="23136"/>
    <cellStyle name="40% - Accent1 2 2 8 5 2" xfId="42916"/>
    <cellStyle name="40% - Accent1 2 2 8 5 3" xfId="31060"/>
    <cellStyle name="40% - Accent1 2 2 8 6" xfId="18606"/>
    <cellStyle name="40% - Accent1 2 2 8 6 2" xfId="38942"/>
    <cellStyle name="40% - Accent1 2 2 8 7" xfId="34999"/>
    <cellStyle name="40% - Accent1 2 2 8 8" xfId="27086"/>
    <cellStyle name="40% - Accent1 2 2 9" xfId="889"/>
    <cellStyle name="40% - Accent1 2 2 9 2" xfId="11385"/>
    <cellStyle name="40% - Accent1 2 2 9 2 2" xfId="17771"/>
    <cellStyle name="40% - Accent1 2 2 9 2 2 2" xfId="26248"/>
    <cellStyle name="40% - Accent1 2 2 9 2 2 2 2" xfId="46028"/>
    <cellStyle name="40% - Accent1 2 2 9 2 2 2 3" xfId="34172"/>
    <cellStyle name="40% - Accent1 2 2 9 2 2 3" xfId="21716"/>
    <cellStyle name="40% - Accent1 2 2 9 2 2 3 2" xfId="42052"/>
    <cellStyle name="40% - Accent1 2 2 9 2 2 4" xfId="38111"/>
    <cellStyle name="40% - Accent1 2 2 9 2 2 5" xfId="30196"/>
    <cellStyle name="40% - Accent1 2 2 9 2 3" xfId="24682"/>
    <cellStyle name="40% - Accent1 2 2 9 2 3 2" xfId="44462"/>
    <cellStyle name="40% - Accent1 2 2 9 2 3 3" xfId="32606"/>
    <cellStyle name="40% - Accent1 2 2 9 2 4" xfId="20150"/>
    <cellStyle name="40% - Accent1 2 2 9 2 4 2" xfId="40486"/>
    <cellStyle name="40% - Accent1 2 2 9 2 5" xfId="36545"/>
    <cellStyle name="40% - Accent1 2 2 9 2 6" xfId="28630"/>
    <cellStyle name="40% - Accent1 2 2 9 3" xfId="14863"/>
    <cellStyle name="40% - Accent1 2 2 9 3 2" xfId="25459"/>
    <cellStyle name="40% - Accent1 2 2 9 3 2 2" xfId="45239"/>
    <cellStyle name="40% - Accent1 2 2 9 3 2 3" xfId="33383"/>
    <cellStyle name="40% - Accent1 2 2 9 3 3" xfId="20927"/>
    <cellStyle name="40% - Accent1 2 2 9 3 3 2" xfId="41263"/>
    <cellStyle name="40% - Accent1 2 2 9 3 4" xfId="37322"/>
    <cellStyle name="40% - Accent1 2 2 9 3 5" xfId="29407"/>
    <cellStyle name="40% - Accent1 2 2 9 4" xfId="8017"/>
    <cellStyle name="40% - Accent1 2 2 9 4 2" xfId="23912"/>
    <cellStyle name="40% - Accent1 2 2 9 4 2 2" xfId="43692"/>
    <cellStyle name="40% - Accent1 2 2 9 4 2 3" xfId="31836"/>
    <cellStyle name="40% - Accent1 2 2 9 4 3" xfId="19380"/>
    <cellStyle name="40% - Accent1 2 2 9 4 3 2" xfId="39716"/>
    <cellStyle name="40% - Accent1 2 2 9 4 4" xfId="35775"/>
    <cellStyle name="40% - Accent1 2 2 9 4 5" xfId="27860"/>
    <cellStyle name="40% - Accent1 2 2 9 5" xfId="23137"/>
    <cellStyle name="40% - Accent1 2 2 9 5 2" xfId="42917"/>
    <cellStyle name="40% - Accent1 2 2 9 5 3" xfId="31061"/>
    <cellStyle name="40% - Accent1 2 2 9 6" xfId="18607"/>
    <cellStyle name="40% - Accent1 2 2 9 6 2" xfId="38943"/>
    <cellStyle name="40% - Accent1 2 2 9 7" xfId="35000"/>
    <cellStyle name="40% - Accent1 2 2 9 8" xfId="27087"/>
    <cellStyle name="40% - Accent1 2 3" xfId="890"/>
    <cellStyle name="40% - Accent1 2 3 10" xfId="11386"/>
    <cellStyle name="40% - Accent1 2 3 10 2" xfId="17772"/>
    <cellStyle name="40% - Accent1 2 3 10 2 2" xfId="26249"/>
    <cellStyle name="40% - Accent1 2 3 10 2 2 2" xfId="46029"/>
    <cellStyle name="40% - Accent1 2 3 10 2 2 3" xfId="34173"/>
    <cellStyle name="40% - Accent1 2 3 10 2 3" xfId="21717"/>
    <cellStyle name="40% - Accent1 2 3 10 2 3 2" xfId="42053"/>
    <cellStyle name="40% - Accent1 2 3 10 2 4" xfId="38112"/>
    <cellStyle name="40% - Accent1 2 3 10 2 5" xfId="30197"/>
    <cellStyle name="40% - Accent1 2 3 10 3" xfId="24683"/>
    <cellStyle name="40% - Accent1 2 3 10 3 2" xfId="44463"/>
    <cellStyle name="40% - Accent1 2 3 10 3 3" xfId="32607"/>
    <cellStyle name="40% - Accent1 2 3 10 4" xfId="20151"/>
    <cellStyle name="40% - Accent1 2 3 10 4 2" xfId="40487"/>
    <cellStyle name="40% - Accent1 2 3 10 5" xfId="36546"/>
    <cellStyle name="40% - Accent1 2 3 10 6" xfId="28631"/>
    <cellStyle name="40% - Accent1 2 3 11" xfId="14864"/>
    <cellStyle name="40% - Accent1 2 3 11 2" xfId="25460"/>
    <cellStyle name="40% - Accent1 2 3 11 2 2" xfId="45240"/>
    <cellStyle name="40% - Accent1 2 3 11 2 3" xfId="33384"/>
    <cellStyle name="40% - Accent1 2 3 11 3" xfId="20928"/>
    <cellStyle name="40% - Accent1 2 3 11 3 2" xfId="41264"/>
    <cellStyle name="40% - Accent1 2 3 11 4" xfId="37323"/>
    <cellStyle name="40% - Accent1 2 3 11 5" xfId="29408"/>
    <cellStyle name="40% - Accent1 2 3 12" xfId="8018"/>
    <cellStyle name="40% - Accent1 2 3 12 2" xfId="23913"/>
    <cellStyle name="40% - Accent1 2 3 12 2 2" xfId="43693"/>
    <cellStyle name="40% - Accent1 2 3 12 2 3" xfId="31837"/>
    <cellStyle name="40% - Accent1 2 3 12 3" xfId="19381"/>
    <cellStyle name="40% - Accent1 2 3 12 3 2" xfId="39717"/>
    <cellStyle name="40% - Accent1 2 3 12 4" xfId="35776"/>
    <cellStyle name="40% - Accent1 2 3 12 5" xfId="27861"/>
    <cellStyle name="40% - Accent1 2 3 13" xfId="23138"/>
    <cellStyle name="40% - Accent1 2 3 13 2" xfId="42918"/>
    <cellStyle name="40% - Accent1 2 3 13 3" xfId="31062"/>
    <cellStyle name="40% - Accent1 2 3 14" xfId="18608"/>
    <cellStyle name="40% - Accent1 2 3 14 2" xfId="38944"/>
    <cellStyle name="40% - Accent1 2 3 15" xfId="35001"/>
    <cellStyle name="40% - Accent1 2 3 16" xfId="27088"/>
    <cellStyle name="40% - Accent1 2 3 2" xfId="891"/>
    <cellStyle name="40% - Accent1 2 3 2 2" xfId="11387"/>
    <cellStyle name="40% - Accent1 2 3 2 2 2" xfId="17773"/>
    <cellStyle name="40% - Accent1 2 3 2 2 2 2" xfId="26250"/>
    <cellStyle name="40% - Accent1 2 3 2 2 2 2 2" xfId="46030"/>
    <cellStyle name="40% - Accent1 2 3 2 2 2 2 3" xfId="34174"/>
    <cellStyle name="40% - Accent1 2 3 2 2 2 3" xfId="21718"/>
    <cellStyle name="40% - Accent1 2 3 2 2 2 3 2" xfId="42054"/>
    <cellStyle name="40% - Accent1 2 3 2 2 2 4" xfId="38113"/>
    <cellStyle name="40% - Accent1 2 3 2 2 2 5" xfId="30198"/>
    <cellStyle name="40% - Accent1 2 3 2 2 3" xfId="24684"/>
    <cellStyle name="40% - Accent1 2 3 2 2 3 2" xfId="44464"/>
    <cellStyle name="40% - Accent1 2 3 2 2 3 3" xfId="32608"/>
    <cellStyle name="40% - Accent1 2 3 2 2 4" xfId="20152"/>
    <cellStyle name="40% - Accent1 2 3 2 2 4 2" xfId="40488"/>
    <cellStyle name="40% - Accent1 2 3 2 2 5" xfId="36547"/>
    <cellStyle name="40% - Accent1 2 3 2 2 6" xfId="28632"/>
    <cellStyle name="40% - Accent1 2 3 2 3" xfId="14865"/>
    <cellStyle name="40% - Accent1 2 3 2 3 2" xfId="25461"/>
    <cellStyle name="40% - Accent1 2 3 2 3 2 2" xfId="45241"/>
    <cellStyle name="40% - Accent1 2 3 2 3 2 3" xfId="33385"/>
    <cellStyle name="40% - Accent1 2 3 2 3 3" xfId="20929"/>
    <cellStyle name="40% - Accent1 2 3 2 3 3 2" xfId="41265"/>
    <cellStyle name="40% - Accent1 2 3 2 3 4" xfId="37324"/>
    <cellStyle name="40% - Accent1 2 3 2 3 5" xfId="29409"/>
    <cellStyle name="40% - Accent1 2 3 2 4" xfId="8019"/>
    <cellStyle name="40% - Accent1 2 3 2 4 2" xfId="23914"/>
    <cellStyle name="40% - Accent1 2 3 2 4 2 2" xfId="43694"/>
    <cellStyle name="40% - Accent1 2 3 2 4 2 3" xfId="31838"/>
    <cellStyle name="40% - Accent1 2 3 2 4 3" xfId="19382"/>
    <cellStyle name="40% - Accent1 2 3 2 4 3 2" xfId="39718"/>
    <cellStyle name="40% - Accent1 2 3 2 4 4" xfId="35777"/>
    <cellStyle name="40% - Accent1 2 3 2 4 5" xfId="27862"/>
    <cellStyle name="40% - Accent1 2 3 2 5" xfId="23139"/>
    <cellStyle name="40% - Accent1 2 3 2 5 2" xfId="42919"/>
    <cellStyle name="40% - Accent1 2 3 2 5 3" xfId="31063"/>
    <cellStyle name="40% - Accent1 2 3 2 6" xfId="18609"/>
    <cellStyle name="40% - Accent1 2 3 2 6 2" xfId="38945"/>
    <cellStyle name="40% - Accent1 2 3 2 7" xfId="35002"/>
    <cellStyle name="40% - Accent1 2 3 2 8" xfId="27089"/>
    <cellStyle name="40% - Accent1 2 3 3" xfId="892"/>
    <cellStyle name="40% - Accent1 2 3 3 2" xfId="11388"/>
    <cellStyle name="40% - Accent1 2 3 3 2 2" xfId="17774"/>
    <cellStyle name="40% - Accent1 2 3 3 2 2 2" xfId="26251"/>
    <cellStyle name="40% - Accent1 2 3 3 2 2 2 2" xfId="46031"/>
    <cellStyle name="40% - Accent1 2 3 3 2 2 2 3" xfId="34175"/>
    <cellStyle name="40% - Accent1 2 3 3 2 2 3" xfId="21719"/>
    <cellStyle name="40% - Accent1 2 3 3 2 2 3 2" xfId="42055"/>
    <cellStyle name="40% - Accent1 2 3 3 2 2 4" xfId="38114"/>
    <cellStyle name="40% - Accent1 2 3 3 2 2 5" xfId="30199"/>
    <cellStyle name="40% - Accent1 2 3 3 2 3" xfId="24685"/>
    <cellStyle name="40% - Accent1 2 3 3 2 3 2" xfId="44465"/>
    <cellStyle name="40% - Accent1 2 3 3 2 3 3" xfId="32609"/>
    <cellStyle name="40% - Accent1 2 3 3 2 4" xfId="20153"/>
    <cellStyle name="40% - Accent1 2 3 3 2 4 2" xfId="40489"/>
    <cellStyle name="40% - Accent1 2 3 3 2 5" xfId="36548"/>
    <cellStyle name="40% - Accent1 2 3 3 2 6" xfId="28633"/>
    <cellStyle name="40% - Accent1 2 3 3 3" xfId="14866"/>
    <cellStyle name="40% - Accent1 2 3 3 3 2" xfId="25462"/>
    <cellStyle name="40% - Accent1 2 3 3 3 2 2" xfId="45242"/>
    <cellStyle name="40% - Accent1 2 3 3 3 2 3" xfId="33386"/>
    <cellStyle name="40% - Accent1 2 3 3 3 3" xfId="20930"/>
    <cellStyle name="40% - Accent1 2 3 3 3 3 2" xfId="41266"/>
    <cellStyle name="40% - Accent1 2 3 3 3 4" xfId="37325"/>
    <cellStyle name="40% - Accent1 2 3 3 3 5" xfId="29410"/>
    <cellStyle name="40% - Accent1 2 3 3 4" xfId="8020"/>
    <cellStyle name="40% - Accent1 2 3 3 4 2" xfId="23915"/>
    <cellStyle name="40% - Accent1 2 3 3 4 2 2" xfId="43695"/>
    <cellStyle name="40% - Accent1 2 3 3 4 2 3" xfId="31839"/>
    <cellStyle name="40% - Accent1 2 3 3 4 3" xfId="19383"/>
    <cellStyle name="40% - Accent1 2 3 3 4 3 2" xfId="39719"/>
    <cellStyle name="40% - Accent1 2 3 3 4 4" xfId="35778"/>
    <cellStyle name="40% - Accent1 2 3 3 4 5" xfId="27863"/>
    <cellStyle name="40% - Accent1 2 3 3 5" xfId="23140"/>
    <cellStyle name="40% - Accent1 2 3 3 5 2" xfId="42920"/>
    <cellStyle name="40% - Accent1 2 3 3 5 3" xfId="31064"/>
    <cellStyle name="40% - Accent1 2 3 3 6" xfId="18610"/>
    <cellStyle name="40% - Accent1 2 3 3 6 2" xfId="38946"/>
    <cellStyle name="40% - Accent1 2 3 3 7" xfId="35003"/>
    <cellStyle name="40% - Accent1 2 3 3 8" xfId="27090"/>
    <cellStyle name="40% - Accent1 2 3 4" xfId="893"/>
    <cellStyle name="40% - Accent1 2 3 4 2" xfId="11389"/>
    <cellStyle name="40% - Accent1 2 3 4 2 2" xfId="17775"/>
    <cellStyle name="40% - Accent1 2 3 4 2 2 2" xfId="26252"/>
    <cellStyle name="40% - Accent1 2 3 4 2 2 2 2" xfId="46032"/>
    <cellStyle name="40% - Accent1 2 3 4 2 2 2 3" xfId="34176"/>
    <cellStyle name="40% - Accent1 2 3 4 2 2 3" xfId="21720"/>
    <cellStyle name="40% - Accent1 2 3 4 2 2 3 2" xfId="42056"/>
    <cellStyle name="40% - Accent1 2 3 4 2 2 4" xfId="38115"/>
    <cellStyle name="40% - Accent1 2 3 4 2 2 5" xfId="30200"/>
    <cellStyle name="40% - Accent1 2 3 4 2 3" xfId="24686"/>
    <cellStyle name="40% - Accent1 2 3 4 2 3 2" xfId="44466"/>
    <cellStyle name="40% - Accent1 2 3 4 2 3 3" xfId="32610"/>
    <cellStyle name="40% - Accent1 2 3 4 2 4" xfId="20154"/>
    <cellStyle name="40% - Accent1 2 3 4 2 4 2" xfId="40490"/>
    <cellStyle name="40% - Accent1 2 3 4 2 5" xfId="36549"/>
    <cellStyle name="40% - Accent1 2 3 4 2 6" xfId="28634"/>
    <cellStyle name="40% - Accent1 2 3 4 3" xfId="14867"/>
    <cellStyle name="40% - Accent1 2 3 4 3 2" xfId="25463"/>
    <cellStyle name="40% - Accent1 2 3 4 3 2 2" xfId="45243"/>
    <cellStyle name="40% - Accent1 2 3 4 3 2 3" xfId="33387"/>
    <cellStyle name="40% - Accent1 2 3 4 3 3" xfId="20931"/>
    <cellStyle name="40% - Accent1 2 3 4 3 3 2" xfId="41267"/>
    <cellStyle name="40% - Accent1 2 3 4 3 4" xfId="37326"/>
    <cellStyle name="40% - Accent1 2 3 4 3 5" xfId="29411"/>
    <cellStyle name="40% - Accent1 2 3 4 4" xfId="8021"/>
    <cellStyle name="40% - Accent1 2 3 4 4 2" xfId="23916"/>
    <cellStyle name="40% - Accent1 2 3 4 4 2 2" xfId="43696"/>
    <cellStyle name="40% - Accent1 2 3 4 4 2 3" xfId="31840"/>
    <cellStyle name="40% - Accent1 2 3 4 4 3" xfId="19384"/>
    <cellStyle name="40% - Accent1 2 3 4 4 3 2" xfId="39720"/>
    <cellStyle name="40% - Accent1 2 3 4 4 4" xfId="35779"/>
    <cellStyle name="40% - Accent1 2 3 4 4 5" xfId="27864"/>
    <cellStyle name="40% - Accent1 2 3 4 5" xfId="23141"/>
    <cellStyle name="40% - Accent1 2 3 4 5 2" xfId="42921"/>
    <cellStyle name="40% - Accent1 2 3 4 5 3" xfId="31065"/>
    <cellStyle name="40% - Accent1 2 3 4 6" xfId="18611"/>
    <cellStyle name="40% - Accent1 2 3 4 6 2" xfId="38947"/>
    <cellStyle name="40% - Accent1 2 3 4 7" xfId="35004"/>
    <cellStyle name="40% - Accent1 2 3 4 8" xfId="27091"/>
    <cellStyle name="40% - Accent1 2 3 5" xfId="894"/>
    <cellStyle name="40% - Accent1 2 3 5 2" xfId="11390"/>
    <cellStyle name="40% - Accent1 2 3 5 2 2" xfId="17776"/>
    <cellStyle name="40% - Accent1 2 3 5 2 2 2" xfId="26253"/>
    <cellStyle name="40% - Accent1 2 3 5 2 2 2 2" xfId="46033"/>
    <cellStyle name="40% - Accent1 2 3 5 2 2 2 3" xfId="34177"/>
    <cellStyle name="40% - Accent1 2 3 5 2 2 3" xfId="21721"/>
    <cellStyle name="40% - Accent1 2 3 5 2 2 3 2" xfId="42057"/>
    <cellStyle name="40% - Accent1 2 3 5 2 2 4" xfId="38116"/>
    <cellStyle name="40% - Accent1 2 3 5 2 2 5" xfId="30201"/>
    <cellStyle name="40% - Accent1 2 3 5 2 3" xfId="24687"/>
    <cellStyle name="40% - Accent1 2 3 5 2 3 2" xfId="44467"/>
    <cellStyle name="40% - Accent1 2 3 5 2 3 3" xfId="32611"/>
    <cellStyle name="40% - Accent1 2 3 5 2 4" xfId="20155"/>
    <cellStyle name="40% - Accent1 2 3 5 2 4 2" xfId="40491"/>
    <cellStyle name="40% - Accent1 2 3 5 2 5" xfId="36550"/>
    <cellStyle name="40% - Accent1 2 3 5 2 6" xfId="28635"/>
    <cellStyle name="40% - Accent1 2 3 5 3" xfId="14868"/>
    <cellStyle name="40% - Accent1 2 3 5 3 2" xfId="25464"/>
    <cellStyle name="40% - Accent1 2 3 5 3 2 2" xfId="45244"/>
    <cellStyle name="40% - Accent1 2 3 5 3 2 3" xfId="33388"/>
    <cellStyle name="40% - Accent1 2 3 5 3 3" xfId="20932"/>
    <cellStyle name="40% - Accent1 2 3 5 3 3 2" xfId="41268"/>
    <cellStyle name="40% - Accent1 2 3 5 3 4" xfId="37327"/>
    <cellStyle name="40% - Accent1 2 3 5 3 5" xfId="29412"/>
    <cellStyle name="40% - Accent1 2 3 5 4" xfId="8022"/>
    <cellStyle name="40% - Accent1 2 3 5 4 2" xfId="23917"/>
    <cellStyle name="40% - Accent1 2 3 5 4 2 2" xfId="43697"/>
    <cellStyle name="40% - Accent1 2 3 5 4 2 3" xfId="31841"/>
    <cellStyle name="40% - Accent1 2 3 5 4 3" xfId="19385"/>
    <cellStyle name="40% - Accent1 2 3 5 4 3 2" xfId="39721"/>
    <cellStyle name="40% - Accent1 2 3 5 4 4" xfId="35780"/>
    <cellStyle name="40% - Accent1 2 3 5 4 5" xfId="27865"/>
    <cellStyle name="40% - Accent1 2 3 5 5" xfId="23142"/>
    <cellStyle name="40% - Accent1 2 3 5 5 2" xfId="42922"/>
    <cellStyle name="40% - Accent1 2 3 5 5 3" xfId="31066"/>
    <cellStyle name="40% - Accent1 2 3 5 6" xfId="18612"/>
    <cellStyle name="40% - Accent1 2 3 5 6 2" xfId="38948"/>
    <cellStyle name="40% - Accent1 2 3 5 7" xfId="35005"/>
    <cellStyle name="40% - Accent1 2 3 5 8" xfId="27092"/>
    <cellStyle name="40% - Accent1 2 3 6" xfId="895"/>
    <cellStyle name="40% - Accent1 2 3 6 2" xfId="11391"/>
    <cellStyle name="40% - Accent1 2 3 6 2 2" xfId="17777"/>
    <cellStyle name="40% - Accent1 2 3 6 2 2 2" xfId="26254"/>
    <cellStyle name="40% - Accent1 2 3 6 2 2 2 2" xfId="46034"/>
    <cellStyle name="40% - Accent1 2 3 6 2 2 2 3" xfId="34178"/>
    <cellStyle name="40% - Accent1 2 3 6 2 2 3" xfId="21722"/>
    <cellStyle name="40% - Accent1 2 3 6 2 2 3 2" xfId="42058"/>
    <cellStyle name="40% - Accent1 2 3 6 2 2 4" xfId="38117"/>
    <cellStyle name="40% - Accent1 2 3 6 2 2 5" xfId="30202"/>
    <cellStyle name="40% - Accent1 2 3 6 2 3" xfId="24688"/>
    <cellStyle name="40% - Accent1 2 3 6 2 3 2" xfId="44468"/>
    <cellStyle name="40% - Accent1 2 3 6 2 3 3" xfId="32612"/>
    <cellStyle name="40% - Accent1 2 3 6 2 4" xfId="20156"/>
    <cellStyle name="40% - Accent1 2 3 6 2 4 2" xfId="40492"/>
    <cellStyle name="40% - Accent1 2 3 6 2 5" xfId="36551"/>
    <cellStyle name="40% - Accent1 2 3 6 2 6" xfId="28636"/>
    <cellStyle name="40% - Accent1 2 3 6 3" xfId="14869"/>
    <cellStyle name="40% - Accent1 2 3 6 3 2" xfId="25465"/>
    <cellStyle name="40% - Accent1 2 3 6 3 2 2" xfId="45245"/>
    <cellStyle name="40% - Accent1 2 3 6 3 2 3" xfId="33389"/>
    <cellStyle name="40% - Accent1 2 3 6 3 3" xfId="20933"/>
    <cellStyle name="40% - Accent1 2 3 6 3 3 2" xfId="41269"/>
    <cellStyle name="40% - Accent1 2 3 6 3 4" xfId="37328"/>
    <cellStyle name="40% - Accent1 2 3 6 3 5" xfId="29413"/>
    <cellStyle name="40% - Accent1 2 3 6 4" xfId="8023"/>
    <cellStyle name="40% - Accent1 2 3 6 4 2" xfId="23918"/>
    <cellStyle name="40% - Accent1 2 3 6 4 2 2" xfId="43698"/>
    <cellStyle name="40% - Accent1 2 3 6 4 2 3" xfId="31842"/>
    <cellStyle name="40% - Accent1 2 3 6 4 3" xfId="19386"/>
    <cellStyle name="40% - Accent1 2 3 6 4 3 2" xfId="39722"/>
    <cellStyle name="40% - Accent1 2 3 6 4 4" xfId="35781"/>
    <cellStyle name="40% - Accent1 2 3 6 4 5" xfId="27866"/>
    <cellStyle name="40% - Accent1 2 3 6 5" xfId="23143"/>
    <cellStyle name="40% - Accent1 2 3 6 5 2" xfId="42923"/>
    <cellStyle name="40% - Accent1 2 3 6 5 3" xfId="31067"/>
    <cellStyle name="40% - Accent1 2 3 6 6" xfId="18613"/>
    <cellStyle name="40% - Accent1 2 3 6 6 2" xfId="38949"/>
    <cellStyle name="40% - Accent1 2 3 6 7" xfId="35006"/>
    <cellStyle name="40% - Accent1 2 3 6 8" xfId="27093"/>
    <cellStyle name="40% - Accent1 2 3 7" xfId="896"/>
    <cellStyle name="40% - Accent1 2 3 7 2" xfId="11392"/>
    <cellStyle name="40% - Accent1 2 3 7 2 2" xfId="17778"/>
    <cellStyle name="40% - Accent1 2 3 7 2 2 2" xfId="26255"/>
    <cellStyle name="40% - Accent1 2 3 7 2 2 2 2" xfId="46035"/>
    <cellStyle name="40% - Accent1 2 3 7 2 2 2 3" xfId="34179"/>
    <cellStyle name="40% - Accent1 2 3 7 2 2 3" xfId="21723"/>
    <cellStyle name="40% - Accent1 2 3 7 2 2 3 2" xfId="42059"/>
    <cellStyle name="40% - Accent1 2 3 7 2 2 4" xfId="38118"/>
    <cellStyle name="40% - Accent1 2 3 7 2 2 5" xfId="30203"/>
    <cellStyle name="40% - Accent1 2 3 7 2 3" xfId="24689"/>
    <cellStyle name="40% - Accent1 2 3 7 2 3 2" xfId="44469"/>
    <cellStyle name="40% - Accent1 2 3 7 2 3 3" xfId="32613"/>
    <cellStyle name="40% - Accent1 2 3 7 2 4" xfId="20157"/>
    <cellStyle name="40% - Accent1 2 3 7 2 4 2" xfId="40493"/>
    <cellStyle name="40% - Accent1 2 3 7 2 5" xfId="36552"/>
    <cellStyle name="40% - Accent1 2 3 7 2 6" xfId="28637"/>
    <cellStyle name="40% - Accent1 2 3 7 3" xfId="14870"/>
    <cellStyle name="40% - Accent1 2 3 7 3 2" xfId="25466"/>
    <cellStyle name="40% - Accent1 2 3 7 3 2 2" xfId="45246"/>
    <cellStyle name="40% - Accent1 2 3 7 3 2 3" xfId="33390"/>
    <cellStyle name="40% - Accent1 2 3 7 3 3" xfId="20934"/>
    <cellStyle name="40% - Accent1 2 3 7 3 3 2" xfId="41270"/>
    <cellStyle name="40% - Accent1 2 3 7 3 4" xfId="37329"/>
    <cellStyle name="40% - Accent1 2 3 7 3 5" xfId="29414"/>
    <cellStyle name="40% - Accent1 2 3 7 4" xfId="8024"/>
    <cellStyle name="40% - Accent1 2 3 7 4 2" xfId="23919"/>
    <cellStyle name="40% - Accent1 2 3 7 4 2 2" xfId="43699"/>
    <cellStyle name="40% - Accent1 2 3 7 4 2 3" xfId="31843"/>
    <cellStyle name="40% - Accent1 2 3 7 4 3" xfId="19387"/>
    <cellStyle name="40% - Accent1 2 3 7 4 3 2" xfId="39723"/>
    <cellStyle name="40% - Accent1 2 3 7 4 4" xfId="35782"/>
    <cellStyle name="40% - Accent1 2 3 7 4 5" xfId="27867"/>
    <cellStyle name="40% - Accent1 2 3 7 5" xfId="23144"/>
    <cellStyle name="40% - Accent1 2 3 7 5 2" xfId="42924"/>
    <cellStyle name="40% - Accent1 2 3 7 5 3" xfId="31068"/>
    <cellStyle name="40% - Accent1 2 3 7 6" xfId="18614"/>
    <cellStyle name="40% - Accent1 2 3 7 6 2" xfId="38950"/>
    <cellStyle name="40% - Accent1 2 3 7 7" xfId="35007"/>
    <cellStyle name="40% - Accent1 2 3 7 8" xfId="27094"/>
    <cellStyle name="40% - Accent1 2 3 8" xfId="897"/>
    <cellStyle name="40% - Accent1 2 3 8 2" xfId="11393"/>
    <cellStyle name="40% - Accent1 2 3 8 2 2" xfId="17779"/>
    <cellStyle name="40% - Accent1 2 3 8 2 2 2" xfId="26256"/>
    <cellStyle name="40% - Accent1 2 3 8 2 2 2 2" xfId="46036"/>
    <cellStyle name="40% - Accent1 2 3 8 2 2 2 3" xfId="34180"/>
    <cellStyle name="40% - Accent1 2 3 8 2 2 3" xfId="21724"/>
    <cellStyle name="40% - Accent1 2 3 8 2 2 3 2" xfId="42060"/>
    <cellStyle name="40% - Accent1 2 3 8 2 2 4" xfId="38119"/>
    <cellStyle name="40% - Accent1 2 3 8 2 2 5" xfId="30204"/>
    <cellStyle name="40% - Accent1 2 3 8 2 3" xfId="24690"/>
    <cellStyle name="40% - Accent1 2 3 8 2 3 2" xfId="44470"/>
    <cellStyle name="40% - Accent1 2 3 8 2 3 3" xfId="32614"/>
    <cellStyle name="40% - Accent1 2 3 8 2 4" xfId="20158"/>
    <cellStyle name="40% - Accent1 2 3 8 2 4 2" xfId="40494"/>
    <cellStyle name="40% - Accent1 2 3 8 2 5" xfId="36553"/>
    <cellStyle name="40% - Accent1 2 3 8 2 6" xfId="28638"/>
    <cellStyle name="40% - Accent1 2 3 8 3" xfId="14871"/>
    <cellStyle name="40% - Accent1 2 3 8 3 2" xfId="25467"/>
    <cellStyle name="40% - Accent1 2 3 8 3 2 2" xfId="45247"/>
    <cellStyle name="40% - Accent1 2 3 8 3 2 3" xfId="33391"/>
    <cellStyle name="40% - Accent1 2 3 8 3 3" xfId="20935"/>
    <cellStyle name="40% - Accent1 2 3 8 3 3 2" xfId="41271"/>
    <cellStyle name="40% - Accent1 2 3 8 3 4" xfId="37330"/>
    <cellStyle name="40% - Accent1 2 3 8 3 5" xfId="29415"/>
    <cellStyle name="40% - Accent1 2 3 8 4" xfId="8025"/>
    <cellStyle name="40% - Accent1 2 3 8 4 2" xfId="23920"/>
    <cellStyle name="40% - Accent1 2 3 8 4 2 2" xfId="43700"/>
    <cellStyle name="40% - Accent1 2 3 8 4 2 3" xfId="31844"/>
    <cellStyle name="40% - Accent1 2 3 8 4 3" xfId="19388"/>
    <cellStyle name="40% - Accent1 2 3 8 4 3 2" xfId="39724"/>
    <cellStyle name="40% - Accent1 2 3 8 4 4" xfId="35783"/>
    <cellStyle name="40% - Accent1 2 3 8 4 5" xfId="27868"/>
    <cellStyle name="40% - Accent1 2 3 8 5" xfId="23145"/>
    <cellStyle name="40% - Accent1 2 3 8 5 2" xfId="42925"/>
    <cellStyle name="40% - Accent1 2 3 8 5 3" xfId="31069"/>
    <cellStyle name="40% - Accent1 2 3 8 6" xfId="18615"/>
    <cellStyle name="40% - Accent1 2 3 8 6 2" xfId="38951"/>
    <cellStyle name="40% - Accent1 2 3 8 7" xfId="35008"/>
    <cellStyle name="40% - Accent1 2 3 8 8" xfId="27095"/>
    <cellStyle name="40% - Accent1 2 3 9" xfId="898"/>
    <cellStyle name="40% - Accent1 2 3 9 2" xfId="11394"/>
    <cellStyle name="40% - Accent1 2 3 9 2 2" xfId="17780"/>
    <cellStyle name="40% - Accent1 2 3 9 2 2 2" xfId="26257"/>
    <cellStyle name="40% - Accent1 2 3 9 2 2 2 2" xfId="46037"/>
    <cellStyle name="40% - Accent1 2 3 9 2 2 2 3" xfId="34181"/>
    <cellStyle name="40% - Accent1 2 3 9 2 2 3" xfId="21725"/>
    <cellStyle name="40% - Accent1 2 3 9 2 2 3 2" xfId="42061"/>
    <cellStyle name="40% - Accent1 2 3 9 2 2 4" xfId="38120"/>
    <cellStyle name="40% - Accent1 2 3 9 2 2 5" xfId="30205"/>
    <cellStyle name="40% - Accent1 2 3 9 2 3" xfId="24691"/>
    <cellStyle name="40% - Accent1 2 3 9 2 3 2" xfId="44471"/>
    <cellStyle name="40% - Accent1 2 3 9 2 3 3" xfId="32615"/>
    <cellStyle name="40% - Accent1 2 3 9 2 4" xfId="20159"/>
    <cellStyle name="40% - Accent1 2 3 9 2 4 2" xfId="40495"/>
    <cellStyle name="40% - Accent1 2 3 9 2 5" xfId="36554"/>
    <cellStyle name="40% - Accent1 2 3 9 2 6" xfId="28639"/>
    <cellStyle name="40% - Accent1 2 3 9 3" xfId="14872"/>
    <cellStyle name="40% - Accent1 2 3 9 3 2" xfId="25468"/>
    <cellStyle name="40% - Accent1 2 3 9 3 2 2" xfId="45248"/>
    <cellStyle name="40% - Accent1 2 3 9 3 2 3" xfId="33392"/>
    <cellStyle name="40% - Accent1 2 3 9 3 3" xfId="20936"/>
    <cellStyle name="40% - Accent1 2 3 9 3 3 2" xfId="41272"/>
    <cellStyle name="40% - Accent1 2 3 9 3 4" xfId="37331"/>
    <cellStyle name="40% - Accent1 2 3 9 3 5" xfId="29416"/>
    <cellStyle name="40% - Accent1 2 3 9 4" xfId="8026"/>
    <cellStyle name="40% - Accent1 2 3 9 4 2" xfId="23921"/>
    <cellStyle name="40% - Accent1 2 3 9 4 2 2" xfId="43701"/>
    <cellStyle name="40% - Accent1 2 3 9 4 2 3" xfId="31845"/>
    <cellStyle name="40% - Accent1 2 3 9 4 3" xfId="19389"/>
    <cellStyle name="40% - Accent1 2 3 9 4 3 2" xfId="39725"/>
    <cellStyle name="40% - Accent1 2 3 9 4 4" xfId="35784"/>
    <cellStyle name="40% - Accent1 2 3 9 4 5" xfId="27869"/>
    <cellStyle name="40% - Accent1 2 3 9 5" xfId="23146"/>
    <cellStyle name="40% - Accent1 2 3 9 5 2" xfId="42926"/>
    <cellStyle name="40% - Accent1 2 3 9 5 3" xfId="31070"/>
    <cellStyle name="40% - Accent1 2 3 9 6" xfId="18616"/>
    <cellStyle name="40% - Accent1 2 3 9 6 2" xfId="38952"/>
    <cellStyle name="40% - Accent1 2 3 9 7" xfId="35009"/>
    <cellStyle name="40% - Accent1 2 3 9 8" xfId="27096"/>
    <cellStyle name="40% - Accent1 2 4" xfId="899"/>
    <cellStyle name="40% - Accent1 2 4 10" xfId="11395"/>
    <cellStyle name="40% - Accent1 2 4 10 2" xfId="17781"/>
    <cellStyle name="40% - Accent1 2 4 10 2 2" xfId="26258"/>
    <cellStyle name="40% - Accent1 2 4 10 2 2 2" xfId="46038"/>
    <cellStyle name="40% - Accent1 2 4 10 2 2 3" xfId="34182"/>
    <cellStyle name="40% - Accent1 2 4 10 2 3" xfId="21726"/>
    <cellStyle name="40% - Accent1 2 4 10 2 3 2" xfId="42062"/>
    <cellStyle name="40% - Accent1 2 4 10 2 4" xfId="38121"/>
    <cellStyle name="40% - Accent1 2 4 10 2 5" xfId="30206"/>
    <cellStyle name="40% - Accent1 2 4 10 3" xfId="24692"/>
    <cellStyle name="40% - Accent1 2 4 10 3 2" xfId="44472"/>
    <cellStyle name="40% - Accent1 2 4 10 3 3" xfId="32616"/>
    <cellStyle name="40% - Accent1 2 4 10 4" xfId="20160"/>
    <cellStyle name="40% - Accent1 2 4 10 4 2" xfId="40496"/>
    <cellStyle name="40% - Accent1 2 4 10 5" xfId="36555"/>
    <cellStyle name="40% - Accent1 2 4 10 6" xfId="28640"/>
    <cellStyle name="40% - Accent1 2 4 11" xfId="14873"/>
    <cellStyle name="40% - Accent1 2 4 11 2" xfId="25469"/>
    <cellStyle name="40% - Accent1 2 4 11 2 2" xfId="45249"/>
    <cellStyle name="40% - Accent1 2 4 11 2 3" xfId="33393"/>
    <cellStyle name="40% - Accent1 2 4 11 3" xfId="20937"/>
    <cellStyle name="40% - Accent1 2 4 11 3 2" xfId="41273"/>
    <cellStyle name="40% - Accent1 2 4 11 4" xfId="37332"/>
    <cellStyle name="40% - Accent1 2 4 11 5" xfId="29417"/>
    <cellStyle name="40% - Accent1 2 4 12" xfId="8027"/>
    <cellStyle name="40% - Accent1 2 4 12 2" xfId="23922"/>
    <cellStyle name="40% - Accent1 2 4 12 2 2" xfId="43702"/>
    <cellStyle name="40% - Accent1 2 4 12 2 3" xfId="31846"/>
    <cellStyle name="40% - Accent1 2 4 12 3" xfId="19390"/>
    <cellStyle name="40% - Accent1 2 4 12 3 2" xfId="39726"/>
    <cellStyle name="40% - Accent1 2 4 12 4" xfId="35785"/>
    <cellStyle name="40% - Accent1 2 4 12 5" xfId="27870"/>
    <cellStyle name="40% - Accent1 2 4 13" xfId="23147"/>
    <cellStyle name="40% - Accent1 2 4 13 2" xfId="42927"/>
    <cellStyle name="40% - Accent1 2 4 13 3" xfId="31071"/>
    <cellStyle name="40% - Accent1 2 4 14" xfId="18617"/>
    <cellStyle name="40% - Accent1 2 4 14 2" xfId="38953"/>
    <cellStyle name="40% - Accent1 2 4 15" xfId="35010"/>
    <cellStyle name="40% - Accent1 2 4 16" xfId="27097"/>
    <cellStyle name="40% - Accent1 2 4 2" xfId="900"/>
    <cellStyle name="40% - Accent1 2 4 2 2" xfId="11396"/>
    <cellStyle name="40% - Accent1 2 4 2 2 2" xfId="17782"/>
    <cellStyle name="40% - Accent1 2 4 2 2 2 2" xfId="26259"/>
    <cellStyle name="40% - Accent1 2 4 2 2 2 2 2" xfId="46039"/>
    <cellStyle name="40% - Accent1 2 4 2 2 2 2 3" xfId="34183"/>
    <cellStyle name="40% - Accent1 2 4 2 2 2 3" xfId="21727"/>
    <cellStyle name="40% - Accent1 2 4 2 2 2 3 2" xfId="42063"/>
    <cellStyle name="40% - Accent1 2 4 2 2 2 4" xfId="38122"/>
    <cellStyle name="40% - Accent1 2 4 2 2 2 5" xfId="30207"/>
    <cellStyle name="40% - Accent1 2 4 2 2 3" xfId="24693"/>
    <cellStyle name="40% - Accent1 2 4 2 2 3 2" xfId="44473"/>
    <cellStyle name="40% - Accent1 2 4 2 2 3 3" xfId="32617"/>
    <cellStyle name="40% - Accent1 2 4 2 2 4" xfId="20161"/>
    <cellStyle name="40% - Accent1 2 4 2 2 4 2" xfId="40497"/>
    <cellStyle name="40% - Accent1 2 4 2 2 5" xfId="36556"/>
    <cellStyle name="40% - Accent1 2 4 2 2 6" xfId="28641"/>
    <cellStyle name="40% - Accent1 2 4 2 3" xfId="14874"/>
    <cellStyle name="40% - Accent1 2 4 2 3 2" xfId="25470"/>
    <cellStyle name="40% - Accent1 2 4 2 3 2 2" xfId="45250"/>
    <cellStyle name="40% - Accent1 2 4 2 3 2 3" xfId="33394"/>
    <cellStyle name="40% - Accent1 2 4 2 3 3" xfId="20938"/>
    <cellStyle name="40% - Accent1 2 4 2 3 3 2" xfId="41274"/>
    <cellStyle name="40% - Accent1 2 4 2 3 4" xfId="37333"/>
    <cellStyle name="40% - Accent1 2 4 2 3 5" xfId="29418"/>
    <cellStyle name="40% - Accent1 2 4 2 4" xfId="8028"/>
    <cellStyle name="40% - Accent1 2 4 2 4 2" xfId="23923"/>
    <cellStyle name="40% - Accent1 2 4 2 4 2 2" xfId="43703"/>
    <cellStyle name="40% - Accent1 2 4 2 4 2 3" xfId="31847"/>
    <cellStyle name="40% - Accent1 2 4 2 4 3" xfId="19391"/>
    <cellStyle name="40% - Accent1 2 4 2 4 3 2" xfId="39727"/>
    <cellStyle name="40% - Accent1 2 4 2 4 4" xfId="35786"/>
    <cellStyle name="40% - Accent1 2 4 2 4 5" xfId="27871"/>
    <cellStyle name="40% - Accent1 2 4 2 5" xfId="23148"/>
    <cellStyle name="40% - Accent1 2 4 2 5 2" xfId="42928"/>
    <cellStyle name="40% - Accent1 2 4 2 5 3" xfId="31072"/>
    <cellStyle name="40% - Accent1 2 4 2 6" xfId="18618"/>
    <cellStyle name="40% - Accent1 2 4 2 6 2" xfId="38954"/>
    <cellStyle name="40% - Accent1 2 4 2 7" xfId="35011"/>
    <cellStyle name="40% - Accent1 2 4 2 8" xfId="27098"/>
    <cellStyle name="40% - Accent1 2 4 3" xfId="901"/>
    <cellStyle name="40% - Accent1 2 4 3 2" xfId="11397"/>
    <cellStyle name="40% - Accent1 2 4 3 2 2" xfId="17783"/>
    <cellStyle name="40% - Accent1 2 4 3 2 2 2" xfId="26260"/>
    <cellStyle name="40% - Accent1 2 4 3 2 2 2 2" xfId="46040"/>
    <cellStyle name="40% - Accent1 2 4 3 2 2 2 3" xfId="34184"/>
    <cellStyle name="40% - Accent1 2 4 3 2 2 3" xfId="21728"/>
    <cellStyle name="40% - Accent1 2 4 3 2 2 3 2" xfId="42064"/>
    <cellStyle name="40% - Accent1 2 4 3 2 2 4" xfId="38123"/>
    <cellStyle name="40% - Accent1 2 4 3 2 2 5" xfId="30208"/>
    <cellStyle name="40% - Accent1 2 4 3 2 3" xfId="24694"/>
    <cellStyle name="40% - Accent1 2 4 3 2 3 2" xfId="44474"/>
    <cellStyle name="40% - Accent1 2 4 3 2 3 3" xfId="32618"/>
    <cellStyle name="40% - Accent1 2 4 3 2 4" xfId="20162"/>
    <cellStyle name="40% - Accent1 2 4 3 2 4 2" xfId="40498"/>
    <cellStyle name="40% - Accent1 2 4 3 2 5" xfId="36557"/>
    <cellStyle name="40% - Accent1 2 4 3 2 6" xfId="28642"/>
    <cellStyle name="40% - Accent1 2 4 3 3" xfId="14875"/>
    <cellStyle name="40% - Accent1 2 4 3 3 2" xfId="25471"/>
    <cellStyle name="40% - Accent1 2 4 3 3 2 2" xfId="45251"/>
    <cellStyle name="40% - Accent1 2 4 3 3 2 3" xfId="33395"/>
    <cellStyle name="40% - Accent1 2 4 3 3 3" xfId="20939"/>
    <cellStyle name="40% - Accent1 2 4 3 3 3 2" xfId="41275"/>
    <cellStyle name="40% - Accent1 2 4 3 3 4" xfId="37334"/>
    <cellStyle name="40% - Accent1 2 4 3 3 5" xfId="29419"/>
    <cellStyle name="40% - Accent1 2 4 3 4" xfId="8029"/>
    <cellStyle name="40% - Accent1 2 4 3 4 2" xfId="23924"/>
    <cellStyle name="40% - Accent1 2 4 3 4 2 2" xfId="43704"/>
    <cellStyle name="40% - Accent1 2 4 3 4 2 3" xfId="31848"/>
    <cellStyle name="40% - Accent1 2 4 3 4 3" xfId="19392"/>
    <cellStyle name="40% - Accent1 2 4 3 4 3 2" xfId="39728"/>
    <cellStyle name="40% - Accent1 2 4 3 4 4" xfId="35787"/>
    <cellStyle name="40% - Accent1 2 4 3 4 5" xfId="27872"/>
    <cellStyle name="40% - Accent1 2 4 3 5" xfId="23149"/>
    <cellStyle name="40% - Accent1 2 4 3 5 2" xfId="42929"/>
    <cellStyle name="40% - Accent1 2 4 3 5 3" xfId="31073"/>
    <cellStyle name="40% - Accent1 2 4 3 6" xfId="18619"/>
    <cellStyle name="40% - Accent1 2 4 3 6 2" xfId="38955"/>
    <cellStyle name="40% - Accent1 2 4 3 7" xfId="35012"/>
    <cellStyle name="40% - Accent1 2 4 3 8" xfId="27099"/>
    <cellStyle name="40% - Accent1 2 4 4" xfId="902"/>
    <cellStyle name="40% - Accent1 2 4 4 2" xfId="11398"/>
    <cellStyle name="40% - Accent1 2 4 4 2 2" xfId="17784"/>
    <cellStyle name="40% - Accent1 2 4 4 2 2 2" xfId="26261"/>
    <cellStyle name="40% - Accent1 2 4 4 2 2 2 2" xfId="46041"/>
    <cellStyle name="40% - Accent1 2 4 4 2 2 2 3" xfId="34185"/>
    <cellStyle name="40% - Accent1 2 4 4 2 2 3" xfId="21729"/>
    <cellStyle name="40% - Accent1 2 4 4 2 2 3 2" xfId="42065"/>
    <cellStyle name="40% - Accent1 2 4 4 2 2 4" xfId="38124"/>
    <cellStyle name="40% - Accent1 2 4 4 2 2 5" xfId="30209"/>
    <cellStyle name="40% - Accent1 2 4 4 2 3" xfId="24695"/>
    <cellStyle name="40% - Accent1 2 4 4 2 3 2" xfId="44475"/>
    <cellStyle name="40% - Accent1 2 4 4 2 3 3" xfId="32619"/>
    <cellStyle name="40% - Accent1 2 4 4 2 4" xfId="20163"/>
    <cellStyle name="40% - Accent1 2 4 4 2 4 2" xfId="40499"/>
    <cellStyle name="40% - Accent1 2 4 4 2 5" xfId="36558"/>
    <cellStyle name="40% - Accent1 2 4 4 2 6" xfId="28643"/>
    <cellStyle name="40% - Accent1 2 4 4 3" xfId="14876"/>
    <cellStyle name="40% - Accent1 2 4 4 3 2" xfId="25472"/>
    <cellStyle name="40% - Accent1 2 4 4 3 2 2" xfId="45252"/>
    <cellStyle name="40% - Accent1 2 4 4 3 2 3" xfId="33396"/>
    <cellStyle name="40% - Accent1 2 4 4 3 3" xfId="20940"/>
    <cellStyle name="40% - Accent1 2 4 4 3 3 2" xfId="41276"/>
    <cellStyle name="40% - Accent1 2 4 4 3 4" xfId="37335"/>
    <cellStyle name="40% - Accent1 2 4 4 3 5" xfId="29420"/>
    <cellStyle name="40% - Accent1 2 4 4 4" xfId="8030"/>
    <cellStyle name="40% - Accent1 2 4 4 4 2" xfId="23925"/>
    <cellStyle name="40% - Accent1 2 4 4 4 2 2" xfId="43705"/>
    <cellStyle name="40% - Accent1 2 4 4 4 2 3" xfId="31849"/>
    <cellStyle name="40% - Accent1 2 4 4 4 3" xfId="19393"/>
    <cellStyle name="40% - Accent1 2 4 4 4 3 2" xfId="39729"/>
    <cellStyle name="40% - Accent1 2 4 4 4 4" xfId="35788"/>
    <cellStyle name="40% - Accent1 2 4 4 4 5" xfId="27873"/>
    <cellStyle name="40% - Accent1 2 4 4 5" xfId="23150"/>
    <cellStyle name="40% - Accent1 2 4 4 5 2" xfId="42930"/>
    <cellStyle name="40% - Accent1 2 4 4 5 3" xfId="31074"/>
    <cellStyle name="40% - Accent1 2 4 4 6" xfId="18620"/>
    <cellStyle name="40% - Accent1 2 4 4 6 2" xfId="38956"/>
    <cellStyle name="40% - Accent1 2 4 4 7" xfId="35013"/>
    <cellStyle name="40% - Accent1 2 4 4 8" xfId="27100"/>
    <cellStyle name="40% - Accent1 2 4 5" xfId="903"/>
    <cellStyle name="40% - Accent1 2 4 5 2" xfId="11399"/>
    <cellStyle name="40% - Accent1 2 4 5 2 2" xfId="17785"/>
    <cellStyle name="40% - Accent1 2 4 5 2 2 2" xfId="26262"/>
    <cellStyle name="40% - Accent1 2 4 5 2 2 2 2" xfId="46042"/>
    <cellStyle name="40% - Accent1 2 4 5 2 2 2 3" xfId="34186"/>
    <cellStyle name="40% - Accent1 2 4 5 2 2 3" xfId="21730"/>
    <cellStyle name="40% - Accent1 2 4 5 2 2 3 2" xfId="42066"/>
    <cellStyle name="40% - Accent1 2 4 5 2 2 4" xfId="38125"/>
    <cellStyle name="40% - Accent1 2 4 5 2 2 5" xfId="30210"/>
    <cellStyle name="40% - Accent1 2 4 5 2 3" xfId="24696"/>
    <cellStyle name="40% - Accent1 2 4 5 2 3 2" xfId="44476"/>
    <cellStyle name="40% - Accent1 2 4 5 2 3 3" xfId="32620"/>
    <cellStyle name="40% - Accent1 2 4 5 2 4" xfId="20164"/>
    <cellStyle name="40% - Accent1 2 4 5 2 4 2" xfId="40500"/>
    <cellStyle name="40% - Accent1 2 4 5 2 5" xfId="36559"/>
    <cellStyle name="40% - Accent1 2 4 5 2 6" xfId="28644"/>
    <cellStyle name="40% - Accent1 2 4 5 3" xfId="14877"/>
    <cellStyle name="40% - Accent1 2 4 5 3 2" xfId="25473"/>
    <cellStyle name="40% - Accent1 2 4 5 3 2 2" xfId="45253"/>
    <cellStyle name="40% - Accent1 2 4 5 3 2 3" xfId="33397"/>
    <cellStyle name="40% - Accent1 2 4 5 3 3" xfId="20941"/>
    <cellStyle name="40% - Accent1 2 4 5 3 3 2" xfId="41277"/>
    <cellStyle name="40% - Accent1 2 4 5 3 4" xfId="37336"/>
    <cellStyle name="40% - Accent1 2 4 5 3 5" xfId="29421"/>
    <cellStyle name="40% - Accent1 2 4 5 4" xfId="8031"/>
    <cellStyle name="40% - Accent1 2 4 5 4 2" xfId="23926"/>
    <cellStyle name="40% - Accent1 2 4 5 4 2 2" xfId="43706"/>
    <cellStyle name="40% - Accent1 2 4 5 4 2 3" xfId="31850"/>
    <cellStyle name="40% - Accent1 2 4 5 4 3" xfId="19394"/>
    <cellStyle name="40% - Accent1 2 4 5 4 3 2" xfId="39730"/>
    <cellStyle name="40% - Accent1 2 4 5 4 4" xfId="35789"/>
    <cellStyle name="40% - Accent1 2 4 5 4 5" xfId="27874"/>
    <cellStyle name="40% - Accent1 2 4 5 5" xfId="23151"/>
    <cellStyle name="40% - Accent1 2 4 5 5 2" xfId="42931"/>
    <cellStyle name="40% - Accent1 2 4 5 5 3" xfId="31075"/>
    <cellStyle name="40% - Accent1 2 4 5 6" xfId="18621"/>
    <cellStyle name="40% - Accent1 2 4 5 6 2" xfId="38957"/>
    <cellStyle name="40% - Accent1 2 4 5 7" xfId="35014"/>
    <cellStyle name="40% - Accent1 2 4 5 8" xfId="27101"/>
    <cellStyle name="40% - Accent1 2 4 6" xfId="904"/>
    <cellStyle name="40% - Accent1 2 4 6 2" xfId="11400"/>
    <cellStyle name="40% - Accent1 2 4 6 2 2" xfId="17786"/>
    <cellStyle name="40% - Accent1 2 4 6 2 2 2" xfId="26263"/>
    <cellStyle name="40% - Accent1 2 4 6 2 2 2 2" xfId="46043"/>
    <cellStyle name="40% - Accent1 2 4 6 2 2 2 3" xfId="34187"/>
    <cellStyle name="40% - Accent1 2 4 6 2 2 3" xfId="21731"/>
    <cellStyle name="40% - Accent1 2 4 6 2 2 3 2" xfId="42067"/>
    <cellStyle name="40% - Accent1 2 4 6 2 2 4" xfId="38126"/>
    <cellStyle name="40% - Accent1 2 4 6 2 2 5" xfId="30211"/>
    <cellStyle name="40% - Accent1 2 4 6 2 3" xfId="24697"/>
    <cellStyle name="40% - Accent1 2 4 6 2 3 2" xfId="44477"/>
    <cellStyle name="40% - Accent1 2 4 6 2 3 3" xfId="32621"/>
    <cellStyle name="40% - Accent1 2 4 6 2 4" xfId="20165"/>
    <cellStyle name="40% - Accent1 2 4 6 2 4 2" xfId="40501"/>
    <cellStyle name="40% - Accent1 2 4 6 2 5" xfId="36560"/>
    <cellStyle name="40% - Accent1 2 4 6 2 6" xfId="28645"/>
    <cellStyle name="40% - Accent1 2 4 6 3" xfId="14878"/>
    <cellStyle name="40% - Accent1 2 4 6 3 2" xfId="25474"/>
    <cellStyle name="40% - Accent1 2 4 6 3 2 2" xfId="45254"/>
    <cellStyle name="40% - Accent1 2 4 6 3 2 3" xfId="33398"/>
    <cellStyle name="40% - Accent1 2 4 6 3 3" xfId="20942"/>
    <cellStyle name="40% - Accent1 2 4 6 3 3 2" xfId="41278"/>
    <cellStyle name="40% - Accent1 2 4 6 3 4" xfId="37337"/>
    <cellStyle name="40% - Accent1 2 4 6 3 5" xfId="29422"/>
    <cellStyle name="40% - Accent1 2 4 6 4" xfId="8032"/>
    <cellStyle name="40% - Accent1 2 4 6 4 2" xfId="23927"/>
    <cellStyle name="40% - Accent1 2 4 6 4 2 2" xfId="43707"/>
    <cellStyle name="40% - Accent1 2 4 6 4 2 3" xfId="31851"/>
    <cellStyle name="40% - Accent1 2 4 6 4 3" xfId="19395"/>
    <cellStyle name="40% - Accent1 2 4 6 4 3 2" xfId="39731"/>
    <cellStyle name="40% - Accent1 2 4 6 4 4" xfId="35790"/>
    <cellStyle name="40% - Accent1 2 4 6 4 5" xfId="27875"/>
    <cellStyle name="40% - Accent1 2 4 6 5" xfId="23152"/>
    <cellStyle name="40% - Accent1 2 4 6 5 2" xfId="42932"/>
    <cellStyle name="40% - Accent1 2 4 6 5 3" xfId="31076"/>
    <cellStyle name="40% - Accent1 2 4 6 6" xfId="18622"/>
    <cellStyle name="40% - Accent1 2 4 6 6 2" xfId="38958"/>
    <cellStyle name="40% - Accent1 2 4 6 7" xfId="35015"/>
    <cellStyle name="40% - Accent1 2 4 6 8" xfId="27102"/>
    <cellStyle name="40% - Accent1 2 4 7" xfId="905"/>
    <cellStyle name="40% - Accent1 2 4 7 2" xfId="11401"/>
    <cellStyle name="40% - Accent1 2 4 7 2 2" xfId="17787"/>
    <cellStyle name="40% - Accent1 2 4 7 2 2 2" xfId="26264"/>
    <cellStyle name="40% - Accent1 2 4 7 2 2 2 2" xfId="46044"/>
    <cellStyle name="40% - Accent1 2 4 7 2 2 2 3" xfId="34188"/>
    <cellStyle name="40% - Accent1 2 4 7 2 2 3" xfId="21732"/>
    <cellStyle name="40% - Accent1 2 4 7 2 2 3 2" xfId="42068"/>
    <cellStyle name="40% - Accent1 2 4 7 2 2 4" xfId="38127"/>
    <cellStyle name="40% - Accent1 2 4 7 2 2 5" xfId="30212"/>
    <cellStyle name="40% - Accent1 2 4 7 2 3" xfId="24698"/>
    <cellStyle name="40% - Accent1 2 4 7 2 3 2" xfId="44478"/>
    <cellStyle name="40% - Accent1 2 4 7 2 3 3" xfId="32622"/>
    <cellStyle name="40% - Accent1 2 4 7 2 4" xfId="20166"/>
    <cellStyle name="40% - Accent1 2 4 7 2 4 2" xfId="40502"/>
    <cellStyle name="40% - Accent1 2 4 7 2 5" xfId="36561"/>
    <cellStyle name="40% - Accent1 2 4 7 2 6" xfId="28646"/>
    <cellStyle name="40% - Accent1 2 4 7 3" xfId="14879"/>
    <cellStyle name="40% - Accent1 2 4 7 3 2" xfId="25475"/>
    <cellStyle name="40% - Accent1 2 4 7 3 2 2" xfId="45255"/>
    <cellStyle name="40% - Accent1 2 4 7 3 2 3" xfId="33399"/>
    <cellStyle name="40% - Accent1 2 4 7 3 3" xfId="20943"/>
    <cellStyle name="40% - Accent1 2 4 7 3 3 2" xfId="41279"/>
    <cellStyle name="40% - Accent1 2 4 7 3 4" xfId="37338"/>
    <cellStyle name="40% - Accent1 2 4 7 3 5" xfId="29423"/>
    <cellStyle name="40% - Accent1 2 4 7 4" xfId="8033"/>
    <cellStyle name="40% - Accent1 2 4 7 4 2" xfId="23928"/>
    <cellStyle name="40% - Accent1 2 4 7 4 2 2" xfId="43708"/>
    <cellStyle name="40% - Accent1 2 4 7 4 2 3" xfId="31852"/>
    <cellStyle name="40% - Accent1 2 4 7 4 3" xfId="19396"/>
    <cellStyle name="40% - Accent1 2 4 7 4 3 2" xfId="39732"/>
    <cellStyle name="40% - Accent1 2 4 7 4 4" xfId="35791"/>
    <cellStyle name="40% - Accent1 2 4 7 4 5" xfId="27876"/>
    <cellStyle name="40% - Accent1 2 4 7 5" xfId="23153"/>
    <cellStyle name="40% - Accent1 2 4 7 5 2" xfId="42933"/>
    <cellStyle name="40% - Accent1 2 4 7 5 3" xfId="31077"/>
    <cellStyle name="40% - Accent1 2 4 7 6" xfId="18623"/>
    <cellStyle name="40% - Accent1 2 4 7 6 2" xfId="38959"/>
    <cellStyle name="40% - Accent1 2 4 7 7" xfId="35016"/>
    <cellStyle name="40% - Accent1 2 4 7 8" xfId="27103"/>
    <cellStyle name="40% - Accent1 2 4 8" xfId="906"/>
    <cellStyle name="40% - Accent1 2 4 8 2" xfId="11402"/>
    <cellStyle name="40% - Accent1 2 4 8 2 2" xfId="17788"/>
    <cellStyle name="40% - Accent1 2 4 8 2 2 2" xfId="26265"/>
    <cellStyle name="40% - Accent1 2 4 8 2 2 2 2" xfId="46045"/>
    <cellStyle name="40% - Accent1 2 4 8 2 2 2 3" xfId="34189"/>
    <cellStyle name="40% - Accent1 2 4 8 2 2 3" xfId="21733"/>
    <cellStyle name="40% - Accent1 2 4 8 2 2 3 2" xfId="42069"/>
    <cellStyle name="40% - Accent1 2 4 8 2 2 4" xfId="38128"/>
    <cellStyle name="40% - Accent1 2 4 8 2 2 5" xfId="30213"/>
    <cellStyle name="40% - Accent1 2 4 8 2 3" xfId="24699"/>
    <cellStyle name="40% - Accent1 2 4 8 2 3 2" xfId="44479"/>
    <cellStyle name="40% - Accent1 2 4 8 2 3 3" xfId="32623"/>
    <cellStyle name="40% - Accent1 2 4 8 2 4" xfId="20167"/>
    <cellStyle name="40% - Accent1 2 4 8 2 4 2" xfId="40503"/>
    <cellStyle name="40% - Accent1 2 4 8 2 5" xfId="36562"/>
    <cellStyle name="40% - Accent1 2 4 8 2 6" xfId="28647"/>
    <cellStyle name="40% - Accent1 2 4 8 3" xfId="14880"/>
    <cellStyle name="40% - Accent1 2 4 8 3 2" xfId="25476"/>
    <cellStyle name="40% - Accent1 2 4 8 3 2 2" xfId="45256"/>
    <cellStyle name="40% - Accent1 2 4 8 3 2 3" xfId="33400"/>
    <cellStyle name="40% - Accent1 2 4 8 3 3" xfId="20944"/>
    <cellStyle name="40% - Accent1 2 4 8 3 3 2" xfId="41280"/>
    <cellStyle name="40% - Accent1 2 4 8 3 4" xfId="37339"/>
    <cellStyle name="40% - Accent1 2 4 8 3 5" xfId="29424"/>
    <cellStyle name="40% - Accent1 2 4 8 4" xfId="8034"/>
    <cellStyle name="40% - Accent1 2 4 8 4 2" xfId="23929"/>
    <cellStyle name="40% - Accent1 2 4 8 4 2 2" xfId="43709"/>
    <cellStyle name="40% - Accent1 2 4 8 4 2 3" xfId="31853"/>
    <cellStyle name="40% - Accent1 2 4 8 4 3" xfId="19397"/>
    <cellStyle name="40% - Accent1 2 4 8 4 3 2" xfId="39733"/>
    <cellStyle name="40% - Accent1 2 4 8 4 4" xfId="35792"/>
    <cellStyle name="40% - Accent1 2 4 8 4 5" xfId="27877"/>
    <cellStyle name="40% - Accent1 2 4 8 5" xfId="23154"/>
    <cellStyle name="40% - Accent1 2 4 8 5 2" xfId="42934"/>
    <cellStyle name="40% - Accent1 2 4 8 5 3" xfId="31078"/>
    <cellStyle name="40% - Accent1 2 4 8 6" xfId="18624"/>
    <cellStyle name="40% - Accent1 2 4 8 6 2" xfId="38960"/>
    <cellStyle name="40% - Accent1 2 4 8 7" xfId="35017"/>
    <cellStyle name="40% - Accent1 2 4 8 8" xfId="27104"/>
    <cellStyle name="40% - Accent1 2 4 9" xfId="907"/>
    <cellStyle name="40% - Accent1 2 4 9 2" xfId="11403"/>
    <cellStyle name="40% - Accent1 2 4 9 2 2" xfId="17789"/>
    <cellStyle name="40% - Accent1 2 4 9 2 2 2" xfId="26266"/>
    <cellStyle name="40% - Accent1 2 4 9 2 2 2 2" xfId="46046"/>
    <cellStyle name="40% - Accent1 2 4 9 2 2 2 3" xfId="34190"/>
    <cellStyle name="40% - Accent1 2 4 9 2 2 3" xfId="21734"/>
    <cellStyle name="40% - Accent1 2 4 9 2 2 3 2" xfId="42070"/>
    <cellStyle name="40% - Accent1 2 4 9 2 2 4" xfId="38129"/>
    <cellStyle name="40% - Accent1 2 4 9 2 2 5" xfId="30214"/>
    <cellStyle name="40% - Accent1 2 4 9 2 3" xfId="24700"/>
    <cellStyle name="40% - Accent1 2 4 9 2 3 2" xfId="44480"/>
    <cellStyle name="40% - Accent1 2 4 9 2 3 3" xfId="32624"/>
    <cellStyle name="40% - Accent1 2 4 9 2 4" xfId="20168"/>
    <cellStyle name="40% - Accent1 2 4 9 2 4 2" xfId="40504"/>
    <cellStyle name="40% - Accent1 2 4 9 2 5" xfId="36563"/>
    <cellStyle name="40% - Accent1 2 4 9 2 6" xfId="28648"/>
    <cellStyle name="40% - Accent1 2 4 9 3" xfId="14881"/>
    <cellStyle name="40% - Accent1 2 4 9 3 2" xfId="25477"/>
    <cellStyle name="40% - Accent1 2 4 9 3 2 2" xfId="45257"/>
    <cellStyle name="40% - Accent1 2 4 9 3 2 3" xfId="33401"/>
    <cellStyle name="40% - Accent1 2 4 9 3 3" xfId="20945"/>
    <cellStyle name="40% - Accent1 2 4 9 3 3 2" xfId="41281"/>
    <cellStyle name="40% - Accent1 2 4 9 3 4" xfId="37340"/>
    <cellStyle name="40% - Accent1 2 4 9 3 5" xfId="29425"/>
    <cellStyle name="40% - Accent1 2 4 9 4" xfId="8035"/>
    <cellStyle name="40% - Accent1 2 4 9 4 2" xfId="23930"/>
    <cellStyle name="40% - Accent1 2 4 9 4 2 2" xfId="43710"/>
    <cellStyle name="40% - Accent1 2 4 9 4 2 3" xfId="31854"/>
    <cellStyle name="40% - Accent1 2 4 9 4 3" xfId="19398"/>
    <cellStyle name="40% - Accent1 2 4 9 4 3 2" xfId="39734"/>
    <cellStyle name="40% - Accent1 2 4 9 4 4" xfId="35793"/>
    <cellStyle name="40% - Accent1 2 4 9 4 5" xfId="27878"/>
    <cellStyle name="40% - Accent1 2 4 9 5" xfId="23155"/>
    <cellStyle name="40% - Accent1 2 4 9 5 2" xfId="42935"/>
    <cellStyle name="40% - Accent1 2 4 9 5 3" xfId="31079"/>
    <cellStyle name="40% - Accent1 2 4 9 6" xfId="18625"/>
    <cellStyle name="40% - Accent1 2 4 9 6 2" xfId="38961"/>
    <cellStyle name="40% - Accent1 2 4 9 7" xfId="35018"/>
    <cellStyle name="40% - Accent1 2 4 9 8" xfId="27105"/>
    <cellStyle name="40% - Accent1 2 5" xfId="908"/>
    <cellStyle name="40% - Accent1 2 5 10" xfId="11404"/>
    <cellStyle name="40% - Accent1 2 5 10 2" xfId="17790"/>
    <cellStyle name="40% - Accent1 2 5 10 2 2" xfId="26267"/>
    <cellStyle name="40% - Accent1 2 5 10 2 2 2" xfId="46047"/>
    <cellStyle name="40% - Accent1 2 5 10 2 2 3" xfId="34191"/>
    <cellStyle name="40% - Accent1 2 5 10 2 3" xfId="21735"/>
    <cellStyle name="40% - Accent1 2 5 10 2 3 2" xfId="42071"/>
    <cellStyle name="40% - Accent1 2 5 10 2 4" xfId="38130"/>
    <cellStyle name="40% - Accent1 2 5 10 2 5" xfId="30215"/>
    <cellStyle name="40% - Accent1 2 5 10 3" xfId="24701"/>
    <cellStyle name="40% - Accent1 2 5 10 3 2" xfId="44481"/>
    <cellStyle name="40% - Accent1 2 5 10 3 3" xfId="32625"/>
    <cellStyle name="40% - Accent1 2 5 10 4" xfId="20169"/>
    <cellStyle name="40% - Accent1 2 5 10 4 2" xfId="40505"/>
    <cellStyle name="40% - Accent1 2 5 10 5" xfId="36564"/>
    <cellStyle name="40% - Accent1 2 5 10 6" xfId="28649"/>
    <cellStyle name="40% - Accent1 2 5 11" xfId="14882"/>
    <cellStyle name="40% - Accent1 2 5 11 2" xfId="25478"/>
    <cellStyle name="40% - Accent1 2 5 11 2 2" xfId="45258"/>
    <cellStyle name="40% - Accent1 2 5 11 2 3" xfId="33402"/>
    <cellStyle name="40% - Accent1 2 5 11 3" xfId="20946"/>
    <cellStyle name="40% - Accent1 2 5 11 3 2" xfId="41282"/>
    <cellStyle name="40% - Accent1 2 5 11 4" xfId="37341"/>
    <cellStyle name="40% - Accent1 2 5 11 5" xfId="29426"/>
    <cellStyle name="40% - Accent1 2 5 12" xfId="8036"/>
    <cellStyle name="40% - Accent1 2 5 12 2" xfId="23931"/>
    <cellStyle name="40% - Accent1 2 5 12 2 2" xfId="43711"/>
    <cellStyle name="40% - Accent1 2 5 12 2 3" xfId="31855"/>
    <cellStyle name="40% - Accent1 2 5 12 3" xfId="19399"/>
    <cellStyle name="40% - Accent1 2 5 12 3 2" xfId="39735"/>
    <cellStyle name="40% - Accent1 2 5 12 4" xfId="35794"/>
    <cellStyle name="40% - Accent1 2 5 12 5" xfId="27879"/>
    <cellStyle name="40% - Accent1 2 5 13" xfId="23156"/>
    <cellStyle name="40% - Accent1 2 5 13 2" xfId="42936"/>
    <cellStyle name="40% - Accent1 2 5 13 3" xfId="31080"/>
    <cellStyle name="40% - Accent1 2 5 14" xfId="18626"/>
    <cellStyle name="40% - Accent1 2 5 14 2" xfId="38962"/>
    <cellStyle name="40% - Accent1 2 5 15" xfId="35019"/>
    <cellStyle name="40% - Accent1 2 5 16" xfId="27106"/>
    <cellStyle name="40% - Accent1 2 5 2" xfId="909"/>
    <cellStyle name="40% - Accent1 2 5 2 2" xfId="11405"/>
    <cellStyle name="40% - Accent1 2 5 2 2 2" xfId="17791"/>
    <cellStyle name="40% - Accent1 2 5 2 2 2 2" xfId="26268"/>
    <cellStyle name="40% - Accent1 2 5 2 2 2 2 2" xfId="46048"/>
    <cellStyle name="40% - Accent1 2 5 2 2 2 2 3" xfId="34192"/>
    <cellStyle name="40% - Accent1 2 5 2 2 2 3" xfId="21736"/>
    <cellStyle name="40% - Accent1 2 5 2 2 2 3 2" xfId="42072"/>
    <cellStyle name="40% - Accent1 2 5 2 2 2 4" xfId="38131"/>
    <cellStyle name="40% - Accent1 2 5 2 2 2 5" xfId="30216"/>
    <cellStyle name="40% - Accent1 2 5 2 2 3" xfId="24702"/>
    <cellStyle name="40% - Accent1 2 5 2 2 3 2" xfId="44482"/>
    <cellStyle name="40% - Accent1 2 5 2 2 3 3" xfId="32626"/>
    <cellStyle name="40% - Accent1 2 5 2 2 4" xfId="20170"/>
    <cellStyle name="40% - Accent1 2 5 2 2 4 2" xfId="40506"/>
    <cellStyle name="40% - Accent1 2 5 2 2 5" xfId="36565"/>
    <cellStyle name="40% - Accent1 2 5 2 2 6" xfId="28650"/>
    <cellStyle name="40% - Accent1 2 5 2 3" xfId="14883"/>
    <cellStyle name="40% - Accent1 2 5 2 3 2" xfId="25479"/>
    <cellStyle name="40% - Accent1 2 5 2 3 2 2" xfId="45259"/>
    <cellStyle name="40% - Accent1 2 5 2 3 2 3" xfId="33403"/>
    <cellStyle name="40% - Accent1 2 5 2 3 3" xfId="20947"/>
    <cellStyle name="40% - Accent1 2 5 2 3 3 2" xfId="41283"/>
    <cellStyle name="40% - Accent1 2 5 2 3 4" xfId="37342"/>
    <cellStyle name="40% - Accent1 2 5 2 3 5" xfId="29427"/>
    <cellStyle name="40% - Accent1 2 5 2 4" xfId="8037"/>
    <cellStyle name="40% - Accent1 2 5 2 4 2" xfId="23932"/>
    <cellStyle name="40% - Accent1 2 5 2 4 2 2" xfId="43712"/>
    <cellStyle name="40% - Accent1 2 5 2 4 2 3" xfId="31856"/>
    <cellStyle name="40% - Accent1 2 5 2 4 3" xfId="19400"/>
    <cellStyle name="40% - Accent1 2 5 2 4 3 2" xfId="39736"/>
    <cellStyle name="40% - Accent1 2 5 2 4 4" xfId="35795"/>
    <cellStyle name="40% - Accent1 2 5 2 4 5" xfId="27880"/>
    <cellStyle name="40% - Accent1 2 5 2 5" xfId="23157"/>
    <cellStyle name="40% - Accent1 2 5 2 5 2" xfId="42937"/>
    <cellStyle name="40% - Accent1 2 5 2 5 3" xfId="31081"/>
    <cellStyle name="40% - Accent1 2 5 2 6" xfId="18627"/>
    <cellStyle name="40% - Accent1 2 5 2 6 2" xfId="38963"/>
    <cellStyle name="40% - Accent1 2 5 2 7" xfId="35020"/>
    <cellStyle name="40% - Accent1 2 5 2 8" xfId="27107"/>
    <cellStyle name="40% - Accent1 2 5 3" xfId="910"/>
    <cellStyle name="40% - Accent1 2 5 3 2" xfId="11406"/>
    <cellStyle name="40% - Accent1 2 5 3 2 2" xfId="17792"/>
    <cellStyle name="40% - Accent1 2 5 3 2 2 2" xfId="26269"/>
    <cellStyle name="40% - Accent1 2 5 3 2 2 2 2" xfId="46049"/>
    <cellStyle name="40% - Accent1 2 5 3 2 2 2 3" xfId="34193"/>
    <cellStyle name="40% - Accent1 2 5 3 2 2 3" xfId="21737"/>
    <cellStyle name="40% - Accent1 2 5 3 2 2 3 2" xfId="42073"/>
    <cellStyle name="40% - Accent1 2 5 3 2 2 4" xfId="38132"/>
    <cellStyle name="40% - Accent1 2 5 3 2 2 5" xfId="30217"/>
    <cellStyle name="40% - Accent1 2 5 3 2 3" xfId="24703"/>
    <cellStyle name="40% - Accent1 2 5 3 2 3 2" xfId="44483"/>
    <cellStyle name="40% - Accent1 2 5 3 2 3 3" xfId="32627"/>
    <cellStyle name="40% - Accent1 2 5 3 2 4" xfId="20171"/>
    <cellStyle name="40% - Accent1 2 5 3 2 4 2" xfId="40507"/>
    <cellStyle name="40% - Accent1 2 5 3 2 5" xfId="36566"/>
    <cellStyle name="40% - Accent1 2 5 3 2 6" xfId="28651"/>
    <cellStyle name="40% - Accent1 2 5 3 3" xfId="14884"/>
    <cellStyle name="40% - Accent1 2 5 3 3 2" xfId="25480"/>
    <cellStyle name="40% - Accent1 2 5 3 3 2 2" xfId="45260"/>
    <cellStyle name="40% - Accent1 2 5 3 3 2 3" xfId="33404"/>
    <cellStyle name="40% - Accent1 2 5 3 3 3" xfId="20948"/>
    <cellStyle name="40% - Accent1 2 5 3 3 3 2" xfId="41284"/>
    <cellStyle name="40% - Accent1 2 5 3 3 4" xfId="37343"/>
    <cellStyle name="40% - Accent1 2 5 3 3 5" xfId="29428"/>
    <cellStyle name="40% - Accent1 2 5 3 4" xfId="8038"/>
    <cellStyle name="40% - Accent1 2 5 3 4 2" xfId="23933"/>
    <cellStyle name="40% - Accent1 2 5 3 4 2 2" xfId="43713"/>
    <cellStyle name="40% - Accent1 2 5 3 4 2 3" xfId="31857"/>
    <cellStyle name="40% - Accent1 2 5 3 4 3" xfId="19401"/>
    <cellStyle name="40% - Accent1 2 5 3 4 3 2" xfId="39737"/>
    <cellStyle name="40% - Accent1 2 5 3 4 4" xfId="35796"/>
    <cellStyle name="40% - Accent1 2 5 3 4 5" xfId="27881"/>
    <cellStyle name="40% - Accent1 2 5 3 5" xfId="23158"/>
    <cellStyle name="40% - Accent1 2 5 3 5 2" xfId="42938"/>
    <cellStyle name="40% - Accent1 2 5 3 5 3" xfId="31082"/>
    <cellStyle name="40% - Accent1 2 5 3 6" xfId="18628"/>
    <cellStyle name="40% - Accent1 2 5 3 6 2" xfId="38964"/>
    <cellStyle name="40% - Accent1 2 5 3 7" xfId="35021"/>
    <cellStyle name="40% - Accent1 2 5 3 8" xfId="27108"/>
    <cellStyle name="40% - Accent1 2 5 4" xfId="911"/>
    <cellStyle name="40% - Accent1 2 5 4 2" xfId="11407"/>
    <cellStyle name="40% - Accent1 2 5 4 2 2" xfId="17793"/>
    <cellStyle name="40% - Accent1 2 5 4 2 2 2" xfId="26270"/>
    <cellStyle name="40% - Accent1 2 5 4 2 2 2 2" xfId="46050"/>
    <cellStyle name="40% - Accent1 2 5 4 2 2 2 3" xfId="34194"/>
    <cellStyle name="40% - Accent1 2 5 4 2 2 3" xfId="21738"/>
    <cellStyle name="40% - Accent1 2 5 4 2 2 3 2" xfId="42074"/>
    <cellStyle name="40% - Accent1 2 5 4 2 2 4" xfId="38133"/>
    <cellStyle name="40% - Accent1 2 5 4 2 2 5" xfId="30218"/>
    <cellStyle name="40% - Accent1 2 5 4 2 3" xfId="24704"/>
    <cellStyle name="40% - Accent1 2 5 4 2 3 2" xfId="44484"/>
    <cellStyle name="40% - Accent1 2 5 4 2 3 3" xfId="32628"/>
    <cellStyle name="40% - Accent1 2 5 4 2 4" xfId="20172"/>
    <cellStyle name="40% - Accent1 2 5 4 2 4 2" xfId="40508"/>
    <cellStyle name="40% - Accent1 2 5 4 2 5" xfId="36567"/>
    <cellStyle name="40% - Accent1 2 5 4 2 6" xfId="28652"/>
    <cellStyle name="40% - Accent1 2 5 4 3" xfId="14885"/>
    <cellStyle name="40% - Accent1 2 5 4 3 2" xfId="25481"/>
    <cellStyle name="40% - Accent1 2 5 4 3 2 2" xfId="45261"/>
    <cellStyle name="40% - Accent1 2 5 4 3 2 3" xfId="33405"/>
    <cellStyle name="40% - Accent1 2 5 4 3 3" xfId="20949"/>
    <cellStyle name="40% - Accent1 2 5 4 3 3 2" xfId="41285"/>
    <cellStyle name="40% - Accent1 2 5 4 3 4" xfId="37344"/>
    <cellStyle name="40% - Accent1 2 5 4 3 5" xfId="29429"/>
    <cellStyle name="40% - Accent1 2 5 4 4" xfId="8039"/>
    <cellStyle name="40% - Accent1 2 5 4 4 2" xfId="23934"/>
    <cellStyle name="40% - Accent1 2 5 4 4 2 2" xfId="43714"/>
    <cellStyle name="40% - Accent1 2 5 4 4 2 3" xfId="31858"/>
    <cellStyle name="40% - Accent1 2 5 4 4 3" xfId="19402"/>
    <cellStyle name="40% - Accent1 2 5 4 4 3 2" xfId="39738"/>
    <cellStyle name="40% - Accent1 2 5 4 4 4" xfId="35797"/>
    <cellStyle name="40% - Accent1 2 5 4 4 5" xfId="27882"/>
    <cellStyle name="40% - Accent1 2 5 4 5" xfId="23159"/>
    <cellStyle name="40% - Accent1 2 5 4 5 2" xfId="42939"/>
    <cellStyle name="40% - Accent1 2 5 4 5 3" xfId="31083"/>
    <cellStyle name="40% - Accent1 2 5 4 6" xfId="18629"/>
    <cellStyle name="40% - Accent1 2 5 4 6 2" xfId="38965"/>
    <cellStyle name="40% - Accent1 2 5 4 7" xfId="35022"/>
    <cellStyle name="40% - Accent1 2 5 4 8" xfId="27109"/>
    <cellStyle name="40% - Accent1 2 5 5" xfId="912"/>
    <cellStyle name="40% - Accent1 2 5 5 2" xfId="11408"/>
    <cellStyle name="40% - Accent1 2 5 5 2 2" xfId="17794"/>
    <cellStyle name="40% - Accent1 2 5 5 2 2 2" xfId="26271"/>
    <cellStyle name="40% - Accent1 2 5 5 2 2 2 2" xfId="46051"/>
    <cellStyle name="40% - Accent1 2 5 5 2 2 2 3" xfId="34195"/>
    <cellStyle name="40% - Accent1 2 5 5 2 2 3" xfId="21739"/>
    <cellStyle name="40% - Accent1 2 5 5 2 2 3 2" xfId="42075"/>
    <cellStyle name="40% - Accent1 2 5 5 2 2 4" xfId="38134"/>
    <cellStyle name="40% - Accent1 2 5 5 2 2 5" xfId="30219"/>
    <cellStyle name="40% - Accent1 2 5 5 2 3" xfId="24705"/>
    <cellStyle name="40% - Accent1 2 5 5 2 3 2" xfId="44485"/>
    <cellStyle name="40% - Accent1 2 5 5 2 3 3" xfId="32629"/>
    <cellStyle name="40% - Accent1 2 5 5 2 4" xfId="20173"/>
    <cellStyle name="40% - Accent1 2 5 5 2 4 2" xfId="40509"/>
    <cellStyle name="40% - Accent1 2 5 5 2 5" xfId="36568"/>
    <cellStyle name="40% - Accent1 2 5 5 2 6" xfId="28653"/>
    <cellStyle name="40% - Accent1 2 5 5 3" xfId="14886"/>
    <cellStyle name="40% - Accent1 2 5 5 3 2" xfId="25482"/>
    <cellStyle name="40% - Accent1 2 5 5 3 2 2" xfId="45262"/>
    <cellStyle name="40% - Accent1 2 5 5 3 2 3" xfId="33406"/>
    <cellStyle name="40% - Accent1 2 5 5 3 3" xfId="20950"/>
    <cellStyle name="40% - Accent1 2 5 5 3 3 2" xfId="41286"/>
    <cellStyle name="40% - Accent1 2 5 5 3 4" xfId="37345"/>
    <cellStyle name="40% - Accent1 2 5 5 3 5" xfId="29430"/>
    <cellStyle name="40% - Accent1 2 5 5 4" xfId="8040"/>
    <cellStyle name="40% - Accent1 2 5 5 4 2" xfId="23935"/>
    <cellStyle name="40% - Accent1 2 5 5 4 2 2" xfId="43715"/>
    <cellStyle name="40% - Accent1 2 5 5 4 2 3" xfId="31859"/>
    <cellStyle name="40% - Accent1 2 5 5 4 3" xfId="19403"/>
    <cellStyle name="40% - Accent1 2 5 5 4 3 2" xfId="39739"/>
    <cellStyle name="40% - Accent1 2 5 5 4 4" xfId="35798"/>
    <cellStyle name="40% - Accent1 2 5 5 4 5" xfId="27883"/>
    <cellStyle name="40% - Accent1 2 5 5 5" xfId="23160"/>
    <cellStyle name="40% - Accent1 2 5 5 5 2" xfId="42940"/>
    <cellStyle name="40% - Accent1 2 5 5 5 3" xfId="31084"/>
    <cellStyle name="40% - Accent1 2 5 5 6" xfId="18630"/>
    <cellStyle name="40% - Accent1 2 5 5 6 2" xfId="38966"/>
    <cellStyle name="40% - Accent1 2 5 5 7" xfId="35023"/>
    <cellStyle name="40% - Accent1 2 5 5 8" xfId="27110"/>
    <cellStyle name="40% - Accent1 2 5 6" xfId="913"/>
    <cellStyle name="40% - Accent1 2 5 6 2" xfId="11409"/>
    <cellStyle name="40% - Accent1 2 5 6 2 2" xfId="17795"/>
    <cellStyle name="40% - Accent1 2 5 6 2 2 2" xfId="26272"/>
    <cellStyle name="40% - Accent1 2 5 6 2 2 2 2" xfId="46052"/>
    <cellStyle name="40% - Accent1 2 5 6 2 2 2 3" xfId="34196"/>
    <cellStyle name="40% - Accent1 2 5 6 2 2 3" xfId="21740"/>
    <cellStyle name="40% - Accent1 2 5 6 2 2 3 2" xfId="42076"/>
    <cellStyle name="40% - Accent1 2 5 6 2 2 4" xfId="38135"/>
    <cellStyle name="40% - Accent1 2 5 6 2 2 5" xfId="30220"/>
    <cellStyle name="40% - Accent1 2 5 6 2 3" xfId="24706"/>
    <cellStyle name="40% - Accent1 2 5 6 2 3 2" xfId="44486"/>
    <cellStyle name="40% - Accent1 2 5 6 2 3 3" xfId="32630"/>
    <cellStyle name="40% - Accent1 2 5 6 2 4" xfId="20174"/>
    <cellStyle name="40% - Accent1 2 5 6 2 4 2" xfId="40510"/>
    <cellStyle name="40% - Accent1 2 5 6 2 5" xfId="36569"/>
    <cellStyle name="40% - Accent1 2 5 6 2 6" xfId="28654"/>
    <cellStyle name="40% - Accent1 2 5 6 3" xfId="14887"/>
    <cellStyle name="40% - Accent1 2 5 6 3 2" xfId="25483"/>
    <cellStyle name="40% - Accent1 2 5 6 3 2 2" xfId="45263"/>
    <cellStyle name="40% - Accent1 2 5 6 3 2 3" xfId="33407"/>
    <cellStyle name="40% - Accent1 2 5 6 3 3" xfId="20951"/>
    <cellStyle name="40% - Accent1 2 5 6 3 3 2" xfId="41287"/>
    <cellStyle name="40% - Accent1 2 5 6 3 4" xfId="37346"/>
    <cellStyle name="40% - Accent1 2 5 6 3 5" xfId="29431"/>
    <cellStyle name="40% - Accent1 2 5 6 4" xfId="8041"/>
    <cellStyle name="40% - Accent1 2 5 6 4 2" xfId="23936"/>
    <cellStyle name="40% - Accent1 2 5 6 4 2 2" xfId="43716"/>
    <cellStyle name="40% - Accent1 2 5 6 4 2 3" xfId="31860"/>
    <cellStyle name="40% - Accent1 2 5 6 4 3" xfId="19404"/>
    <cellStyle name="40% - Accent1 2 5 6 4 3 2" xfId="39740"/>
    <cellStyle name="40% - Accent1 2 5 6 4 4" xfId="35799"/>
    <cellStyle name="40% - Accent1 2 5 6 4 5" xfId="27884"/>
    <cellStyle name="40% - Accent1 2 5 6 5" xfId="23161"/>
    <cellStyle name="40% - Accent1 2 5 6 5 2" xfId="42941"/>
    <cellStyle name="40% - Accent1 2 5 6 5 3" xfId="31085"/>
    <cellStyle name="40% - Accent1 2 5 6 6" xfId="18631"/>
    <cellStyle name="40% - Accent1 2 5 6 6 2" xfId="38967"/>
    <cellStyle name="40% - Accent1 2 5 6 7" xfId="35024"/>
    <cellStyle name="40% - Accent1 2 5 6 8" xfId="27111"/>
    <cellStyle name="40% - Accent1 2 5 7" xfId="914"/>
    <cellStyle name="40% - Accent1 2 5 7 2" xfId="11410"/>
    <cellStyle name="40% - Accent1 2 5 7 2 2" xfId="17796"/>
    <cellStyle name="40% - Accent1 2 5 7 2 2 2" xfId="26273"/>
    <cellStyle name="40% - Accent1 2 5 7 2 2 2 2" xfId="46053"/>
    <cellStyle name="40% - Accent1 2 5 7 2 2 2 3" xfId="34197"/>
    <cellStyle name="40% - Accent1 2 5 7 2 2 3" xfId="21741"/>
    <cellStyle name="40% - Accent1 2 5 7 2 2 3 2" xfId="42077"/>
    <cellStyle name="40% - Accent1 2 5 7 2 2 4" xfId="38136"/>
    <cellStyle name="40% - Accent1 2 5 7 2 2 5" xfId="30221"/>
    <cellStyle name="40% - Accent1 2 5 7 2 3" xfId="24707"/>
    <cellStyle name="40% - Accent1 2 5 7 2 3 2" xfId="44487"/>
    <cellStyle name="40% - Accent1 2 5 7 2 3 3" xfId="32631"/>
    <cellStyle name="40% - Accent1 2 5 7 2 4" xfId="20175"/>
    <cellStyle name="40% - Accent1 2 5 7 2 4 2" xfId="40511"/>
    <cellStyle name="40% - Accent1 2 5 7 2 5" xfId="36570"/>
    <cellStyle name="40% - Accent1 2 5 7 2 6" xfId="28655"/>
    <cellStyle name="40% - Accent1 2 5 7 3" xfId="14888"/>
    <cellStyle name="40% - Accent1 2 5 7 3 2" xfId="25484"/>
    <cellStyle name="40% - Accent1 2 5 7 3 2 2" xfId="45264"/>
    <cellStyle name="40% - Accent1 2 5 7 3 2 3" xfId="33408"/>
    <cellStyle name="40% - Accent1 2 5 7 3 3" xfId="20952"/>
    <cellStyle name="40% - Accent1 2 5 7 3 3 2" xfId="41288"/>
    <cellStyle name="40% - Accent1 2 5 7 3 4" xfId="37347"/>
    <cellStyle name="40% - Accent1 2 5 7 3 5" xfId="29432"/>
    <cellStyle name="40% - Accent1 2 5 7 4" xfId="8042"/>
    <cellStyle name="40% - Accent1 2 5 7 4 2" xfId="23937"/>
    <cellStyle name="40% - Accent1 2 5 7 4 2 2" xfId="43717"/>
    <cellStyle name="40% - Accent1 2 5 7 4 2 3" xfId="31861"/>
    <cellStyle name="40% - Accent1 2 5 7 4 3" xfId="19405"/>
    <cellStyle name="40% - Accent1 2 5 7 4 3 2" xfId="39741"/>
    <cellStyle name="40% - Accent1 2 5 7 4 4" xfId="35800"/>
    <cellStyle name="40% - Accent1 2 5 7 4 5" xfId="27885"/>
    <cellStyle name="40% - Accent1 2 5 7 5" xfId="23162"/>
    <cellStyle name="40% - Accent1 2 5 7 5 2" xfId="42942"/>
    <cellStyle name="40% - Accent1 2 5 7 5 3" xfId="31086"/>
    <cellStyle name="40% - Accent1 2 5 7 6" xfId="18632"/>
    <cellStyle name="40% - Accent1 2 5 7 6 2" xfId="38968"/>
    <cellStyle name="40% - Accent1 2 5 7 7" xfId="35025"/>
    <cellStyle name="40% - Accent1 2 5 7 8" xfId="27112"/>
    <cellStyle name="40% - Accent1 2 5 8" xfId="915"/>
    <cellStyle name="40% - Accent1 2 5 8 2" xfId="11411"/>
    <cellStyle name="40% - Accent1 2 5 8 2 2" xfId="17797"/>
    <cellStyle name="40% - Accent1 2 5 8 2 2 2" xfId="26274"/>
    <cellStyle name="40% - Accent1 2 5 8 2 2 2 2" xfId="46054"/>
    <cellStyle name="40% - Accent1 2 5 8 2 2 2 3" xfId="34198"/>
    <cellStyle name="40% - Accent1 2 5 8 2 2 3" xfId="21742"/>
    <cellStyle name="40% - Accent1 2 5 8 2 2 3 2" xfId="42078"/>
    <cellStyle name="40% - Accent1 2 5 8 2 2 4" xfId="38137"/>
    <cellStyle name="40% - Accent1 2 5 8 2 2 5" xfId="30222"/>
    <cellStyle name="40% - Accent1 2 5 8 2 3" xfId="24708"/>
    <cellStyle name="40% - Accent1 2 5 8 2 3 2" xfId="44488"/>
    <cellStyle name="40% - Accent1 2 5 8 2 3 3" xfId="32632"/>
    <cellStyle name="40% - Accent1 2 5 8 2 4" xfId="20176"/>
    <cellStyle name="40% - Accent1 2 5 8 2 4 2" xfId="40512"/>
    <cellStyle name="40% - Accent1 2 5 8 2 5" xfId="36571"/>
    <cellStyle name="40% - Accent1 2 5 8 2 6" xfId="28656"/>
    <cellStyle name="40% - Accent1 2 5 8 3" xfId="14889"/>
    <cellStyle name="40% - Accent1 2 5 8 3 2" xfId="25485"/>
    <cellStyle name="40% - Accent1 2 5 8 3 2 2" xfId="45265"/>
    <cellStyle name="40% - Accent1 2 5 8 3 2 3" xfId="33409"/>
    <cellStyle name="40% - Accent1 2 5 8 3 3" xfId="20953"/>
    <cellStyle name="40% - Accent1 2 5 8 3 3 2" xfId="41289"/>
    <cellStyle name="40% - Accent1 2 5 8 3 4" xfId="37348"/>
    <cellStyle name="40% - Accent1 2 5 8 3 5" xfId="29433"/>
    <cellStyle name="40% - Accent1 2 5 8 4" xfId="8043"/>
    <cellStyle name="40% - Accent1 2 5 8 4 2" xfId="23938"/>
    <cellStyle name="40% - Accent1 2 5 8 4 2 2" xfId="43718"/>
    <cellStyle name="40% - Accent1 2 5 8 4 2 3" xfId="31862"/>
    <cellStyle name="40% - Accent1 2 5 8 4 3" xfId="19406"/>
    <cellStyle name="40% - Accent1 2 5 8 4 3 2" xfId="39742"/>
    <cellStyle name="40% - Accent1 2 5 8 4 4" xfId="35801"/>
    <cellStyle name="40% - Accent1 2 5 8 4 5" xfId="27886"/>
    <cellStyle name="40% - Accent1 2 5 8 5" xfId="23163"/>
    <cellStyle name="40% - Accent1 2 5 8 5 2" xfId="42943"/>
    <cellStyle name="40% - Accent1 2 5 8 5 3" xfId="31087"/>
    <cellStyle name="40% - Accent1 2 5 8 6" xfId="18633"/>
    <cellStyle name="40% - Accent1 2 5 8 6 2" xfId="38969"/>
    <cellStyle name="40% - Accent1 2 5 8 7" xfId="35026"/>
    <cellStyle name="40% - Accent1 2 5 8 8" xfId="27113"/>
    <cellStyle name="40% - Accent1 2 5 9" xfId="916"/>
    <cellStyle name="40% - Accent1 2 5 9 2" xfId="11412"/>
    <cellStyle name="40% - Accent1 2 5 9 2 2" xfId="17798"/>
    <cellStyle name="40% - Accent1 2 5 9 2 2 2" xfId="26275"/>
    <cellStyle name="40% - Accent1 2 5 9 2 2 2 2" xfId="46055"/>
    <cellStyle name="40% - Accent1 2 5 9 2 2 2 3" xfId="34199"/>
    <cellStyle name="40% - Accent1 2 5 9 2 2 3" xfId="21743"/>
    <cellStyle name="40% - Accent1 2 5 9 2 2 3 2" xfId="42079"/>
    <cellStyle name="40% - Accent1 2 5 9 2 2 4" xfId="38138"/>
    <cellStyle name="40% - Accent1 2 5 9 2 2 5" xfId="30223"/>
    <cellStyle name="40% - Accent1 2 5 9 2 3" xfId="24709"/>
    <cellStyle name="40% - Accent1 2 5 9 2 3 2" xfId="44489"/>
    <cellStyle name="40% - Accent1 2 5 9 2 3 3" xfId="32633"/>
    <cellStyle name="40% - Accent1 2 5 9 2 4" xfId="20177"/>
    <cellStyle name="40% - Accent1 2 5 9 2 4 2" xfId="40513"/>
    <cellStyle name="40% - Accent1 2 5 9 2 5" xfId="36572"/>
    <cellStyle name="40% - Accent1 2 5 9 2 6" xfId="28657"/>
    <cellStyle name="40% - Accent1 2 5 9 3" xfId="14890"/>
    <cellStyle name="40% - Accent1 2 5 9 3 2" xfId="25486"/>
    <cellStyle name="40% - Accent1 2 5 9 3 2 2" xfId="45266"/>
    <cellStyle name="40% - Accent1 2 5 9 3 2 3" xfId="33410"/>
    <cellStyle name="40% - Accent1 2 5 9 3 3" xfId="20954"/>
    <cellStyle name="40% - Accent1 2 5 9 3 3 2" xfId="41290"/>
    <cellStyle name="40% - Accent1 2 5 9 3 4" xfId="37349"/>
    <cellStyle name="40% - Accent1 2 5 9 3 5" xfId="29434"/>
    <cellStyle name="40% - Accent1 2 5 9 4" xfId="8044"/>
    <cellStyle name="40% - Accent1 2 5 9 4 2" xfId="23939"/>
    <cellStyle name="40% - Accent1 2 5 9 4 2 2" xfId="43719"/>
    <cellStyle name="40% - Accent1 2 5 9 4 2 3" xfId="31863"/>
    <cellStyle name="40% - Accent1 2 5 9 4 3" xfId="19407"/>
    <cellStyle name="40% - Accent1 2 5 9 4 3 2" xfId="39743"/>
    <cellStyle name="40% - Accent1 2 5 9 4 4" xfId="35802"/>
    <cellStyle name="40% - Accent1 2 5 9 4 5" xfId="27887"/>
    <cellStyle name="40% - Accent1 2 5 9 5" xfId="23164"/>
    <cellStyle name="40% - Accent1 2 5 9 5 2" xfId="42944"/>
    <cellStyle name="40% - Accent1 2 5 9 5 3" xfId="31088"/>
    <cellStyle name="40% - Accent1 2 5 9 6" xfId="18634"/>
    <cellStyle name="40% - Accent1 2 5 9 6 2" xfId="38970"/>
    <cellStyle name="40% - Accent1 2 5 9 7" xfId="35027"/>
    <cellStyle name="40% - Accent1 2 5 9 8" xfId="27114"/>
    <cellStyle name="40% - Accent1 2 6" xfId="917"/>
    <cellStyle name="40% - Accent1 2 6 10" xfId="18635"/>
    <cellStyle name="40% - Accent1 2 6 10 2" xfId="38971"/>
    <cellStyle name="40% - Accent1 2 6 11" xfId="35028"/>
    <cellStyle name="40% - Accent1 2 6 12" xfId="27115"/>
    <cellStyle name="40% - Accent1 2 6 2" xfId="918"/>
    <cellStyle name="40% - Accent1 2 6 2 2" xfId="11414"/>
    <cellStyle name="40% - Accent1 2 6 2 2 2" xfId="17800"/>
    <cellStyle name="40% - Accent1 2 6 2 2 2 2" xfId="26277"/>
    <cellStyle name="40% - Accent1 2 6 2 2 2 2 2" xfId="46057"/>
    <cellStyle name="40% - Accent1 2 6 2 2 2 2 3" xfId="34201"/>
    <cellStyle name="40% - Accent1 2 6 2 2 2 3" xfId="21745"/>
    <cellStyle name="40% - Accent1 2 6 2 2 2 3 2" xfId="42081"/>
    <cellStyle name="40% - Accent1 2 6 2 2 2 4" xfId="38140"/>
    <cellStyle name="40% - Accent1 2 6 2 2 2 5" xfId="30225"/>
    <cellStyle name="40% - Accent1 2 6 2 2 3" xfId="24711"/>
    <cellStyle name="40% - Accent1 2 6 2 2 3 2" xfId="44491"/>
    <cellStyle name="40% - Accent1 2 6 2 2 3 3" xfId="32635"/>
    <cellStyle name="40% - Accent1 2 6 2 2 4" xfId="20179"/>
    <cellStyle name="40% - Accent1 2 6 2 2 4 2" xfId="40515"/>
    <cellStyle name="40% - Accent1 2 6 2 2 5" xfId="36574"/>
    <cellStyle name="40% - Accent1 2 6 2 2 6" xfId="28659"/>
    <cellStyle name="40% - Accent1 2 6 2 3" xfId="14892"/>
    <cellStyle name="40% - Accent1 2 6 2 3 2" xfId="25488"/>
    <cellStyle name="40% - Accent1 2 6 2 3 2 2" xfId="45268"/>
    <cellStyle name="40% - Accent1 2 6 2 3 2 3" xfId="33412"/>
    <cellStyle name="40% - Accent1 2 6 2 3 3" xfId="20956"/>
    <cellStyle name="40% - Accent1 2 6 2 3 3 2" xfId="41292"/>
    <cellStyle name="40% - Accent1 2 6 2 3 4" xfId="37351"/>
    <cellStyle name="40% - Accent1 2 6 2 3 5" xfId="29436"/>
    <cellStyle name="40% - Accent1 2 6 2 4" xfId="8046"/>
    <cellStyle name="40% - Accent1 2 6 2 4 2" xfId="23941"/>
    <cellStyle name="40% - Accent1 2 6 2 4 2 2" xfId="43721"/>
    <cellStyle name="40% - Accent1 2 6 2 4 2 3" xfId="31865"/>
    <cellStyle name="40% - Accent1 2 6 2 4 3" xfId="19409"/>
    <cellStyle name="40% - Accent1 2 6 2 4 3 2" xfId="39745"/>
    <cellStyle name="40% - Accent1 2 6 2 4 4" xfId="35804"/>
    <cellStyle name="40% - Accent1 2 6 2 4 5" xfId="27889"/>
    <cellStyle name="40% - Accent1 2 6 2 5" xfId="23166"/>
    <cellStyle name="40% - Accent1 2 6 2 5 2" xfId="42946"/>
    <cellStyle name="40% - Accent1 2 6 2 5 3" xfId="31090"/>
    <cellStyle name="40% - Accent1 2 6 2 6" xfId="18636"/>
    <cellStyle name="40% - Accent1 2 6 2 6 2" xfId="38972"/>
    <cellStyle name="40% - Accent1 2 6 2 7" xfId="35029"/>
    <cellStyle name="40% - Accent1 2 6 2 8" xfId="27116"/>
    <cellStyle name="40% - Accent1 2 6 3" xfId="919"/>
    <cellStyle name="40% - Accent1 2 6 3 2" xfId="11415"/>
    <cellStyle name="40% - Accent1 2 6 3 2 2" xfId="17801"/>
    <cellStyle name="40% - Accent1 2 6 3 2 2 2" xfId="26278"/>
    <cellStyle name="40% - Accent1 2 6 3 2 2 2 2" xfId="46058"/>
    <cellStyle name="40% - Accent1 2 6 3 2 2 2 3" xfId="34202"/>
    <cellStyle name="40% - Accent1 2 6 3 2 2 3" xfId="21746"/>
    <cellStyle name="40% - Accent1 2 6 3 2 2 3 2" xfId="42082"/>
    <cellStyle name="40% - Accent1 2 6 3 2 2 4" xfId="38141"/>
    <cellStyle name="40% - Accent1 2 6 3 2 2 5" xfId="30226"/>
    <cellStyle name="40% - Accent1 2 6 3 2 3" xfId="24712"/>
    <cellStyle name="40% - Accent1 2 6 3 2 3 2" xfId="44492"/>
    <cellStyle name="40% - Accent1 2 6 3 2 3 3" xfId="32636"/>
    <cellStyle name="40% - Accent1 2 6 3 2 4" xfId="20180"/>
    <cellStyle name="40% - Accent1 2 6 3 2 4 2" xfId="40516"/>
    <cellStyle name="40% - Accent1 2 6 3 2 5" xfId="36575"/>
    <cellStyle name="40% - Accent1 2 6 3 2 6" xfId="28660"/>
    <cellStyle name="40% - Accent1 2 6 3 3" xfId="14893"/>
    <cellStyle name="40% - Accent1 2 6 3 3 2" xfId="25489"/>
    <cellStyle name="40% - Accent1 2 6 3 3 2 2" xfId="45269"/>
    <cellStyle name="40% - Accent1 2 6 3 3 2 3" xfId="33413"/>
    <cellStyle name="40% - Accent1 2 6 3 3 3" xfId="20957"/>
    <cellStyle name="40% - Accent1 2 6 3 3 3 2" xfId="41293"/>
    <cellStyle name="40% - Accent1 2 6 3 3 4" xfId="37352"/>
    <cellStyle name="40% - Accent1 2 6 3 3 5" xfId="29437"/>
    <cellStyle name="40% - Accent1 2 6 3 4" xfId="8047"/>
    <cellStyle name="40% - Accent1 2 6 3 4 2" xfId="23942"/>
    <cellStyle name="40% - Accent1 2 6 3 4 2 2" xfId="43722"/>
    <cellStyle name="40% - Accent1 2 6 3 4 2 3" xfId="31866"/>
    <cellStyle name="40% - Accent1 2 6 3 4 3" xfId="19410"/>
    <cellStyle name="40% - Accent1 2 6 3 4 3 2" xfId="39746"/>
    <cellStyle name="40% - Accent1 2 6 3 4 4" xfId="35805"/>
    <cellStyle name="40% - Accent1 2 6 3 4 5" xfId="27890"/>
    <cellStyle name="40% - Accent1 2 6 3 5" xfId="23167"/>
    <cellStyle name="40% - Accent1 2 6 3 5 2" xfId="42947"/>
    <cellStyle name="40% - Accent1 2 6 3 5 3" xfId="31091"/>
    <cellStyle name="40% - Accent1 2 6 3 6" xfId="18637"/>
    <cellStyle name="40% - Accent1 2 6 3 6 2" xfId="38973"/>
    <cellStyle name="40% - Accent1 2 6 3 7" xfId="35030"/>
    <cellStyle name="40% - Accent1 2 6 3 8" xfId="27117"/>
    <cellStyle name="40% - Accent1 2 6 4" xfId="920"/>
    <cellStyle name="40% - Accent1 2 6 4 2" xfId="11416"/>
    <cellStyle name="40% - Accent1 2 6 4 2 2" xfId="17802"/>
    <cellStyle name="40% - Accent1 2 6 4 2 2 2" xfId="26279"/>
    <cellStyle name="40% - Accent1 2 6 4 2 2 2 2" xfId="46059"/>
    <cellStyle name="40% - Accent1 2 6 4 2 2 2 3" xfId="34203"/>
    <cellStyle name="40% - Accent1 2 6 4 2 2 3" xfId="21747"/>
    <cellStyle name="40% - Accent1 2 6 4 2 2 3 2" xfId="42083"/>
    <cellStyle name="40% - Accent1 2 6 4 2 2 4" xfId="38142"/>
    <cellStyle name="40% - Accent1 2 6 4 2 2 5" xfId="30227"/>
    <cellStyle name="40% - Accent1 2 6 4 2 3" xfId="24713"/>
    <cellStyle name="40% - Accent1 2 6 4 2 3 2" xfId="44493"/>
    <cellStyle name="40% - Accent1 2 6 4 2 3 3" xfId="32637"/>
    <cellStyle name="40% - Accent1 2 6 4 2 4" xfId="20181"/>
    <cellStyle name="40% - Accent1 2 6 4 2 4 2" xfId="40517"/>
    <cellStyle name="40% - Accent1 2 6 4 2 5" xfId="36576"/>
    <cellStyle name="40% - Accent1 2 6 4 2 6" xfId="28661"/>
    <cellStyle name="40% - Accent1 2 6 4 3" xfId="14894"/>
    <cellStyle name="40% - Accent1 2 6 4 3 2" xfId="25490"/>
    <cellStyle name="40% - Accent1 2 6 4 3 2 2" xfId="45270"/>
    <cellStyle name="40% - Accent1 2 6 4 3 2 3" xfId="33414"/>
    <cellStyle name="40% - Accent1 2 6 4 3 3" xfId="20958"/>
    <cellStyle name="40% - Accent1 2 6 4 3 3 2" xfId="41294"/>
    <cellStyle name="40% - Accent1 2 6 4 3 4" xfId="37353"/>
    <cellStyle name="40% - Accent1 2 6 4 3 5" xfId="29438"/>
    <cellStyle name="40% - Accent1 2 6 4 4" xfId="8048"/>
    <cellStyle name="40% - Accent1 2 6 4 4 2" xfId="23943"/>
    <cellStyle name="40% - Accent1 2 6 4 4 2 2" xfId="43723"/>
    <cellStyle name="40% - Accent1 2 6 4 4 2 3" xfId="31867"/>
    <cellStyle name="40% - Accent1 2 6 4 4 3" xfId="19411"/>
    <cellStyle name="40% - Accent1 2 6 4 4 3 2" xfId="39747"/>
    <cellStyle name="40% - Accent1 2 6 4 4 4" xfId="35806"/>
    <cellStyle name="40% - Accent1 2 6 4 4 5" xfId="27891"/>
    <cellStyle name="40% - Accent1 2 6 4 5" xfId="23168"/>
    <cellStyle name="40% - Accent1 2 6 4 5 2" xfId="42948"/>
    <cellStyle name="40% - Accent1 2 6 4 5 3" xfId="31092"/>
    <cellStyle name="40% - Accent1 2 6 4 6" xfId="18638"/>
    <cellStyle name="40% - Accent1 2 6 4 6 2" xfId="38974"/>
    <cellStyle name="40% - Accent1 2 6 4 7" xfId="35031"/>
    <cellStyle name="40% - Accent1 2 6 4 8" xfId="27118"/>
    <cellStyle name="40% - Accent1 2 6 5" xfId="921"/>
    <cellStyle name="40% - Accent1 2 6 5 2" xfId="11417"/>
    <cellStyle name="40% - Accent1 2 6 5 2 2" xfId="17803"/>
    <cellStyle name="40% - Accent1 2 6 5 2 2 2" xfId="26280"/>
    <cellStyle name="40% - Accent1 2 6 5 2 2 2 2" xfId="46060"/>
    <cellStyle name="40% - Accent1 2 6 5 2 2 2 3" xfId="34204"/>
    <cellStyle name="40% - Accent1 2 6 5 2 2 3" xfId="21748"/>
    <cellStyle name="40% - Accent1 2 6 5 2 2 3 2" xfId="42084"/>
    <cellStyle name="40% - Accent1 2 6 5 2 2 4" xfId="38143"/>
    <cellStyle name="40% - Accent1 2 6 5 2 2 5" xfId="30228"/>
    <cellStyle name="40% - Accent1 2 6 5 2 3" xfId="24714"/>
    <cellStyle name="40% - Accent1 2 6 5 2 3 2" xfId="44494"/>
    <cellStyle name="40% - Accent1 2 6 5 2 3 3" xfId="32638"/>
    <cellStyle name="40% - Accent1 2 6 5 2 4" xfId="20182"/>
    <cellStyle name="40% - Accent1 2 6 5 2 4 2" xfId="40518"/>
    <cellStyle name="40% - Accent1 2 6 5 2 5" xfId="36577"/>
    <cellStyle name="40% - Accent1 2 6 5 2 6" xfId="28662"/>
    <cellStyle name="40% - Accent1 2 6 5 3" xfId="14895"/>
    <cellStyle name="40% - Accent1 2 6 5 3 2" xfId="25491"/>
    <cellStyle name="40% - Accent1 2 6 5 3 2 2" xfId="45271"/>
    <cellStyle name="40% - Accent1 2 6 5 3 2 3" xfId="33415"/>
    <cellStyle name="40% - Accent1 2 6 5 3 3" xfId="20959"/>
    <cellStyle name="40% - Accent1 2 6 5 3 3 2" xfId="41295"/>
    <cellStyle name="40% - Accent1 2 6 5 3 4" xfId="37354"/>
    <cellStyle name="40% - Accent1 2 6 5 3 5" xfId="29439"/>
    <cellStyle name="40% - Accent1 2 6 5 4" xfId="8049"/>
    <cellStyle name="40% - Accent1 2 6 5 4 2" xfId="23944"/>
    <cellStyle name="40% - Accent1 2 6 5 4 2 2" xfId="43724"/>
    <cellStyle name="40% - Accent1 2 6 5 4 2 3" xfId="31868"/>
    <cellStyle name="40% - Accent1 2 6 5 4 3" xfId="19412"/>
    <cellStyle name="40% - Accent1 2 6 5 4 3 2" xfId="39748"/>
    <cellStyle name="40% - Accent1 2 6 5 4 4" xfId="35807"/>
    <cellStyle name="40% - Accent1 2 6 5 4 5" xfId="27892"/>
    <cellStyle name="40% - Accent1 2 6 5 5" xfId="23169"/>
    <cellStyle name="40% - Accent1 2 6 5 5 2" xfId="42949"/>
    <cellStyle name="40% - Accent1 2 6 5 5 3" xfId="31093"/>
    <cellStyle name="40% - Accent1 2 6 5 6" xfId="18639"/>
    <cellStyle name="40% - Accent1 2 6 5 6 2" xfId="38975"/>
    <cellStyle name="40% - Accent1 2 6 5 7" xfId="35032"/>
    <cellStyle name="40% - Accent1 2 6 5 8" xfId="27119"/>
    <cellStyle name="40% - Accent1 2 6 6" xfId="11413"/>
    <cellStyle name="40% - Accent1 2 6 6 2" xfId="17799"/>
    <cellStyle name="40% - Accent1 2 6 6 2 2" xfId="26276"/>
    <cellStyle name="40% - Accent1 2 6 6 2 2 2" xfId="46056"/>
    <cellStyle name="40% - Accent1 2 6 6 2 2 3" xfId="34200"/>
    <cellStyle name="40% - Accent1 2 6 6 2 3" xfId="21744"/>
    <cellStyle name="40% - Accent1 2 6 6 2 3 2" xfId="42080"/>
    <cellStyle name="40% - Accent1 2 6 6 2 4" xfId="38139"/>
    <cellStyle name="40% - Accent1 2 6 6 2 5" xfId="30224"/>
    <cellStyle name="40% - Accent1 2 6 6 3" xfId="24710"/>
    <cellStyle name="40% - Accent1 2 6 6 3 2" xfId="44490"/>
    <cellStyle name="40% - Accent1 2 6 6 3 3" xfId="32634"/>
    <cellStyle name="40% - Accent1 2 6 6 4" xfId="20178"/>
    <cellStyle name="40% - Accent1 2 6 6 4 2" xfId="40514"/>
    <cellStyle name="40% - Accent1 2 6 6 5" xfId="36573"/>
    <cellStyle name="40% - Accent1 2 6 6 6" xfId="28658"/>
    <cellStyle name="40% - Accent1 2 6 7" xfId="14891"/>
    <cellStyle name="40% - Accent1 2 6 7 2" xfId="25487"/>
    <cellStyle name="40% - Accent1 2 6 7 2 2" xfId="45267"/>
    <cellStyle name="40% - Accent1 2 6 7 2 3" xfId="33411"/>
    <cellStyle name="40% - Accent1 2 6 7 3" xfId="20955"/>
    <cellStyle name="40% - Accent1 2 6 7 3 2" xfId="41291"/>
    <cellStyle name="40% - Accent1 2 6 7 4" xfId="37350"/>
    <cellStyle name="40% - Accent1 2 6 7 5" xfId="29435"/>
    <cellStyle name="40% - Accent1 2 6 8" xfId="8045"/>
    <cellStyle name="40% - Accent1 2 6 8 2" xfId="23940"/>
    <cellStyle name="40% - Accent1 2 6 8 2 2" xfId="43720"/>
    <cellStyle name="40% - Accent1 2 6 8 2 3" xfId="31864"/>
    <cellStyle name="40% - Accent1 2 6 8 3" xfId="19408"/>
    <cellStyle name="40% - Accent1 2 6 8 3 2" xfId="39744"/>
    <cellStyle name="40% - Accent1 2 6 8 4" xfId="35803"/>
    <cellStyle name="40% - Accent1 2 6 8 5" xfId="27888"/>
    <cellStyle name="40% - Accent1 2 6 9" xfId="23165"/>
    <cellStyle name="40% - Accent1 2 6 9 2" xfId="42945"/>
    <cellStyle name="40% - Accent1 2 6 9 3" xfId="31089"/>
    <cellStyle name="40% - Accent1 2 7" xfId="922"/>
    <cellStyle name="40% - Accent1 2 7 2" xfId="11418"/>
    <cellStyle name="40% - Accent1 2 7 2 2" xfId="17804"/>
    <cellStyle name="40% - Accent1 2 7 2 2 2" xfId="26281"/>
    <cellStyle name="40% - Accent1 2 7 2 2 2 2" xfId="46061"/>
    <cellStyle name="40% - Accent1 2 7 2 2 2 3" xfId="34205"/>
    <cellStyle name="40% - Accent1 2 7 2 2 3" xfId="21749"/>
    <cellStyle name="40% - Accent1 2 7 2 2 3 2" xfId="42085"/>
    <cellStyle name="40% - Accent1 2 7 2 2 4" xfId="38144"/>
    <cellStyle name="40% - Accent1 2 7 2 2 5" xfId="30229"/>
    <cellStyle name="40% - Accent1 2 7 2 3" xfId="24715"/>
    <cellStyle name="40% - Accent1 2 7 2 3 2" xfId="44495"/>
    <cellStyle name="40% - Accent1 2 7 2 3 3" xfId="32639"/>
    <cellStyle name="40% - Accent1 2 7 2 4" xfId="20183"/>
    <cellStyle name="40% - Accent1 2 7 2 4 2" xfId="40519"/>
    <cellStyle name="40% - Accent1 2 7 2 5" xfId="36578"/>
    <cellStyle name="40% - Accent1 2 7 2 6" xfId="28663"/>
    <cellStyle name="40% - Accent1 2 7 3" xfId="14896"/>
    <cellStyle name="40% - Accent1 2 7 3 2" xfId="25492"/>
    <cellStyle name="40% - Accent1 2 7 3 2 2" xfId="45272"/>
    <cellStyle name="40% - Accent1 2 7 3 2 3" xfId="33416"/>
    <cellStyle name="40% - Accent1 2 7 3 3" xfId="20960"/>
    <cellStyle name="40% - Accent1 2 7 3 3 2" xfId="41296"/>
    <cellStyle name="40% - Accent1 2 7 3 4" xfId="37355"/>
    <cellStyle name="40% - Accent1 2 7 3 5" xfId="29440"/>
    <cellStyle name="40% - Accent1 2 7 4" xfId="8050"/>
    <cellStyle name="40% - Accent1 2 7 4 2" xfId="23945"/>
    <cellStyle name="40% - Accent1 2 7 4 2 2" xfId="43725"/>
    <cellStyle name="40% - Accent1 2 7 4 2 3" xfId="31869"/>
    <cellStyle name="40% - Accent1 2 7 4 3" xfId="19413"/>
    <cellStyle name="40% - Accent1 2 7 4 3 2" xfId="39749"/>
    <cellStyle name="40% - Accent1 2 7 4 4" xfId="35808"/>
    <cellStyle name="40% - Accent1 2 7 4 5" xfId="27893"/>
    <cellStyle name="40% - Accent1 2 7 5" xfId="23170"/>
    <cellStyle name="40% - Accent1 2 7 5 2" xfId="42950"/>
    <cellStyle name="40% - Accent1 2 7 5 3" xfId="31094"/>
    <cellStyle name="40% - Accent1 2 7 6" xfId="18640"/>
    <cellStyle name="40% - Accent1 2 7 6 2" xfId="38976"/>
    <cellStyle name="40% - Accent1 2 7 7" xfId="35033"/>
    <cellStyle name="40% - Accent1 2 7 8" xfId="27120"/>
    <cellStyle name="40% - Accent1 2 8" xfId="923"/>
    <cellStyle name="40% - Accent1 2 8 2" xfId="11419"/>
    <cellStyle name="40% - Accent1 2 8 2 2" xfId="17805"/>
    <cellStyle name="40% - Accent1 2 8 2 2 2" xfId="26282"/>
    <cellStyle name="40% - Accent1 2 8 2 2 2 2" xfId="46062"/>
    <cellStyle name="40% - Accent1 2 8 2 2 2 3" xfId="34206"/>
    <cellStyle name="40% - Accent1 2 8 2 2 3" xfId="21750"/>
    <cellStyle name="40% - Accent1 2 8 2 2 3 2" xfId="42086"/>
    <cellStyle name="40% - Accent1 2 8 2 2 4" xfId="38145"/>
    <cellStyle name="40% - Accent1 2 8 2 2 5" xfId="30230"/>
    <cellStyle name="40% - Accent1 2 8 2 3" xfId="24716"/>
    <cellStyle name="40% - Accent1 2 8 2 3 2" xfId="44496"/>
    <cellStyle name="40% - Accent1 2 8 2 3 3" xfId="32640"/>
    <cellStyle name="40% - Accent1 2 8 2 4" xfId="20184"/>
    <cellStyle name="40% - Accent1 2 8 2 4 2" xfId="40520"/>
    <cellStyle name="40% - Accent1 2 8 2 5" xfId="36579"/>
    <cellStyle name="40% - Accent1 2 8 2 6" xfId="28664"/>
    <cellStyle name="40% - Accent1 2 8 3" xfId="14897"/>
    <cellStyle name="40% - Accent1 2 8 3 2" xfId="25493"/>
    <cellStyle name="40% - Accent1 2 8 3 2 2" xfId="45273"/>
    <cellStyle name="40% - Accent1 2 8 3 2 3" xfId="33417"/>
    <cellStyle name="40% - Accent1 2 8 3 3" xfId="20961"/>
    <cellStyle name="40% - Accent1 2 8 3 3 2" xfId="41297"/>
    <cellStyle name="40% - Accent1 2 8 3 4" xfId="37356"/>
    <cellStyle name="40% - Accent1 2 8 3 5" xfId="29441"/>
    <cellStyle name="40% - Accent1 2 8 4" xfId="8051"/>
    <cellStyle name="40% - Accent1 2 8 4 2" xfId="23946"/>
    <cellStyle name="40% - Accent1 2 8 4 2 2" xfId="43726"/>
    <cellStyle name="40% - Accent1 2 8 4 2 3" xfId="31870"/>
    <cellStyle name="40% - Accent1 2 8 4 3" xfId="19414"/>
    <cellStyle name="40% - Accent1 2 8 4 3 2" xfId="39750"/>
    <cellStyle name="40% - Accent1 2 8 4 4" xfId="35809"/>
    <cellStyle name="40% - Accent1 2 8 4 5" xfId="27894"/>
    <cellStyle name="40% - Accent1 2 8 5" xfId="23171"/>
    <cellStyle name="40% - Accent1 2 8 5 2" xfId="42951"/>
    <cellStyle name="40% - Accent1 2 8 5 3" xfId="31095"/>
    <cellStyle name="40% - Accent1 2 8 6" xfId="18641"/>
    <cellStyle name="40% - Accent1 2 8 6 2" xfId="38977"/>
    <cellStyle name="40% - Accent1 2 8 7" xfId="35034"/>
    <cellStyle name="40% - Accent1 2 8 8" xfId="27121"/>
    <cellStyle name="40% - Accent1 2 9" xfId="924"/>
    <cellStyle name="40% - Accent1 2 9 2" xfId="11420"/>
    <cellStyle name="40% - Accent1 2 9 2 2" xfId="17806"/>
    <cellStyle name="40% - Accent1 2 9 2 2 2" xfId="26283"/>
    <cellStyle name="40% - Accent1 2 9 2 2 2 2" xfId="46063"/>
    <cellStyle name="40% - Accent1 2 9 2 2 2 3" xfId="34207"/>
    <cellStyle name="40% - Accent1 2 9 2 2 3" xfId="21751"/>
    <cellStyle name="40% - Accent1 2 9 2 2 3 2" xfId="42087"/>
    <cellStyle name="40% - Accent1 2 9 2 2 4" xfId="38146"/>
    <cellStyle name="40% - Accent1 2 9 2 2 5" xfId="30231"/>
    <cellStyle name="40% - Accent1 2 9 2 3" xfId="24717"/>
    <cellStyle name="40% - Accent1 2 9 2 3 2" xfId="44497"/>
    <cellStyle name="40% - Accent1 2 9 2 3 3" xfId="32641"/>
    <cellStyle name="40% - Accent1 2 9 2 4" xfId="20185"/>
    <cellStyle name="40% - Accent1 2 9 2 4 2" xfId="40521"/>
    <cellStyle name="40% - Accent1 2 9 2 5" xfId="36580"/>
    <cellStyle name="40% - Accent1 2 9 2 6" xfId="28665"/>
    <cellStyle name="40% - Accent1 2 9 3" xfId="14898"/>
    <cellStyle name="40% - Accent1 2 9 3 2" xfId="25494"/>
    <cellStyle name="40% - Accent1 2 9 3 2 2" xfId="45274"/>
    <cellStyle name="40% - Accent1 2 9 3 2 3" xfId="33418"/>
    <cellStyle name="40% - Accent1 2 9 3 3" xfId="20962"/>
    <cellStyle name="40% - Accent1 2 9 3 3 2" xfId="41298"/>
    <cellStyle name="40% - Accent1 2 9 3 4" xfId="37357"/>
    <cellStyle name="40% - Accent1 2 9 3 5" xfId="29442"/>
    <cellStyle name="40% - Accent1 2 9 4" xfId="8052"/>
    <cellStyle name="40% - Accent1 2 9 4 2" xfId="23947"/>
    <cellStyle name="40% - Accent1 2 9 4 2 2" xfId="43727"/>
    <cellStyle name="40% - Accent1 2 9 4 2 3" xfId="31871"/>
    <cellStyle name="40% - Accent1 2 9 4 3" xfId="19415"/>
    <cellStyle name="40% - Accent1 2 9 4 3 2" xfId="39751"/>
    <cellStyle name="40% - Accent1 2 9 4 4" xfId="35810"/>
    <cellStyle name="40% - Accent1 2 9 4 5" xfId="27895"/>
    <cellStyle name="40% - Accent1 2 9 5" xfId="23172"/>
    <cellStyle name="40% - Accent1 2 9 5 2" xfId="42952"/>
    <cellStyle name="40% - Accent1 2 9 5 3" xfId="31096"/>
    <cellStyle name="40% - Accent1 2 9 6" xfId="18642"/>
    <cellStyle name="40% - Accent1 2 9 6 2" xfId="38978"/>
    <cellStyle name="40% - Accent1 2 9 7" xfId="35035"/>
    <cellStyle name="40% - Accent1 2 9 8" xfId="27122"/>
    <cellStyle name="40% - Accent1 20" xfId="925"/>
    <cellStyle name="40% - Accent1 21" xfId="926"/>
    <cellStyle name="40% - Accent1 22" xfId="927"/>
    <cellStyle name="40% - Accent1 23" xfId="928"/>
    <cellStyle name="40% - Accent1 24" xfId="929"/>
    <cellStyle name="40% - Accent1 25" xfId="930"/>
    <cellStyle name="40% - Accent1 26" xfId="931"/>
    <cellStyle name="40% - Accent1 27" xfId="18188"/>
    <cellStyle name="40% - Accent1 27 2" xfId="26664"/>
    <cellStyle name="40% - Accent1 27 2 2" xfId="46444"/>
    <cellStyle name="40% - Accent1 27 2 3" xfId="34588"/>
    <cellStyle name="40% - Accent1 27 3" xfId="22132"/>
    <cellStyle name="40% - Accent1 27 3 2" xfId="42468"/>
    <cellStyle name="40% - Accent1 27 4" xfId="38527"/>
    <cellStyle name="40% - Accent1 27 5" xfId="30612"/>
    <cellStyle name="40% - Accent1 28" xfId="23545"/>
    <cellStyle name="40% - Accent1 28 2" xfId="43325"/>
    <cellStyle name="40% - Accent1 28 3" xfId="31469"/>
    <cellStyle name="40% - Accent1 29" xfId="19013"/>
    <cellStyle name="40% - Accent1 29 2" xfId="39349"/>
    <cellStyle name="40% - Accent1 3" xfId="932"/>
    <cellStyle name="40% - Accent1 3 10" xfId="933"/>
    <cellStyle name="40% - Accent1 3 11" xfId="18190"/>
    <cellStyle name="40% - Accent1 3 11 2" xfId="26666"/>
    <cellStyle name="40% - Accent1 3 11 2 2" xfId="46446"/>
    <cellStyle name="40% - Accent1 3 11 2 3" xfId="34590"/>
    <cellStyle name="40% - Accent1 3 11 3" xfId="22134"/>
    <cellStyle name="40% - Accent1 3 11 3 2" xfId="42470"/>
    <cellStyle name="40% - Accent1 3 11 4" xfId="38529"/>
    <cellStyle name="40% - Accent1 3 11 5" xfId="30614"/>
    <cellStyle name="40% - Accent1 3 2" xfId="934"/>
    <cellStyle name="40% - Accent1 3 2 2" xfId="11421"/>
    <cellStyle name="40% - Accent1 3 2 2 2" xfId="17807"/>
    <cellStyle name="40% - Accent1 3 2 2 2 2" xfId="26284"/>
    <cellStyle name="40% - Accent1 3 2 2 2 2 2" xfId="46064"/>
    <cellStyle name="40% - Accent1 3 2 2 2 2 3" xfId="34208"/>
    <cellStyle name="40% - Accent1 3 2 2 2 3" xfId="21752"/>
    <cellStyle name="40% - Accent1 3 2 2 2 3 2" xfId="42088"/>
    <cellStyle name="40% - Accent1 3 2 2 2 4" xfId="38147"/>
    <cellStyle name="40% - Accent1 3 2 2 2 5" xfId="30232"/>
    <cellStyle name="40% - Accent1 3 2 2 3" xfId="24718"/>
    <cellStyle name="40% - Accent1 3 2 2 3 2" xfId="44498"/>
    <cellStyle name="40% - Accent1 3 2 2 3 3" xfId="32642"/>
    <cellStyle name="40% - Accent1 3 2 2 4" xfId="20186"/>
    <cellStyle name="40% - Accent1 3 2 2 4 2" xfId="40522"/>
    <cellStyle name="40% - Accent1 3 2 2 5" xfId="36581"/>
    <cellStyle name="40% - Accent1 3 2 2 6" xfId="28666"/>
    <cellStyle name="40% - Accent1 3 2 3" xfId="14901"/>
    <cellStyle name="40% - Accent1 3 2 3 2" xfId="25495"/>
    <cellStyle name="40% - Accent1 3 2 3 2 2" xfId="45275"/>
    <cellStyle name="40% - Accent1 3 2 3 2 3" xfId="33419"/>
    <cellStyle name="40% - Accent1 3 2 3 3" xfId="20963"/>
    <cellStyle name="40% - Accent1 3 2 3 3 2" xfId="41299"/>
    <cellStyle name="40% - Accent1 3 2 3 4" xfId="37358"/>
    <cellStyle name="40% - Accent1 3 2 3 5" xfId="29443"/>
    <cellStyle name="40% - Accent1 3 2 4" xfId="8053"/>
    <cellStyle name="40% - Accent1 3 2 4 2" xfId="23948"/>
    <cellStyle name="40% - Accent1 3 2 4 2 2" xfId="43728"/>
    <cellStyle name="40% - Accent1 3 2 4 2 3" xfId="31872"/>
    <cellStyle name="40% - Accent1 3 2 4 3" xfId="19416"/>
    <cellStyle name="40% - Accent1 3 2 4 3 2" xfId="39752"/>
    <cellStyle name="40% - Accent1 3 2 4 4" xfId="35811"/>
    <cellStyle name="40% - Accent1 3 2 4 5" xfId="27896"/>
    <cellStyle name="40% - Accent1 3 2 5" xfId="23173"/>
    <cellStyle name="40% - Accent1 3 2 5 2" xfId="42953"/>
    <cellStyle name="40% - Accent1 3 2 5 3" xfId="31097"/>
    <cellStyle name="40% - Accent1 3 2 6" xfId="18643"/>
    <cellStyle name="40% - Accent1 3 2 6 2" xfId="38979"/>
    <cellStyle name="40% - Accent1 3 2 7" xfId="35036"/>
    <cellStyle name="40% - Accent1 3 2 8" xfId="27123"/>
    <cellStyle name="40% - Accent1 3 3" xfId="935"/>
    <cellStyle name="40% - Accent1 3 3 2" xfId="11422"/>
    <cellStyle name="40% - Accent1 3 3 2 2" xfId="17808"/>
    <cellStyle name="40% - Accent1 3 3 2 2 2" xfId="26285"/>
    <cellStyle name="40% - Accent1 3 3 2 2 2 2" xfId="46065"/>
    <cellStyle name="40% - Accent1 3 3 2 2 2 3" xfId="34209"/>
    <cellStyle name="40% - Accent1 3 3 2 2 3" xfId="21753"/>
    <cellStyle name="40% - Accent1 3 3 2 2 3 2" xfId="42089"/>
    <cellStyle name="40% - Accent1 3 3 2 2 4" xfId="38148"/>
    <cellStyle name="40% - Accent1 3 3 2 2 5" xfId="30233"/>
    <cellStyle name="40% - Accent1 3 3 2 3" xfId="24719"/>
    <cellStyle name="40% - Accent1 3 3 2 3 2" xfId="44499"/>
    <cellStyle name="40% - Accent1 3 3 2 3 3" xfId="32643"/>
    <cellStyle name="40% - Accent1 3 3 2 4" xfId="20187"/>
    <cellStyle name="40% - Accent1 3 3 2 4 2" xfId="40523"/>
    <cellStyle name="40% - Accent1 3 3 2 5" xfId="36582"/>
    <cellStyle name="40% - Accent1 3 3 2 6" xfId="28667"/>
    <cellStyle name="40% - Accent1 3 3 3" xfId="14902"/>
    <cellStyle name="40% - Accent1 3 3 3 2" xfId="25496"/>
    <cellStyle name="40% - Accent1 3 3 3 2 2" xfId="45276"/>
    <cellStyle name="40% - Accent1 3 3 3 2 3" xfId="33420"/>
    <cellStyle name="40% - Accent1 3 3 3 3" xfId="20964"/>
    <cellStyle name="40% - Accent1 3 3 3 3 2" xfId="41300"/>
    <cellStyle name="40% - Accent1 3 3 3 4" xfId="37359"/>
    <cellStyle name="40% - Accent1 3 3 3 5" xfId="29444"/>
    <cellStyle name="40% - Accent1 3 3 4" xfId="8054"/>
    <cellStyle name="40% - Accent1 3 3 4 2" xfId="23949"/>
    <cellStyle name="40% - Accent1 3 3 4 2 2" xfId="43729"/>
    <cellStyle name="40% - Accent1 3 3 4 2 3" xfId="31873"/>
    <cellStyle name="40% - Accent1 3 3 4 3" xfId="19417"/>
    <cellStyle name="40% - Accent1 3 3 4 3 2" xfId="39753"/>
    <cellStyle name="40% - Accent1 3 3 4 4" xfId="35812"/>
    <cellStyle name="40% - Accent1 3 3 4 5" xfId="27897"/>
    <cellStyle name="40% - Accent1 3 3 5" xfId="23174"/>
    <cellStyle name="40% - Accent1 3 3 5 2" xfId="42954"/>
    <cellStyle name="40% - Accent1 3 3 5 3" xfId="31098"/>
    <cellStyle name="40% - Accent1 3 3 6" xfId="18644"/>
    <cellStyle name="40% - Accent1 3 3 6 2" xfId="38980"/>
    <cellStyle name="40% - Accent1 3 3 7" xfId="35037"/>
    <cellStyle name="40% - Accent1 3 3 8" xfId="27124"/>
    <cellStyle name="40% - Accent1 3 4" xfId="936"/>
    <cellStyle name="40% - Accent1 3 4 2" xfId="11423"/>
    <cellStyle name="40% - Accent1 3 4 2 2" xfId="17809"/>
    <cellStyle name="40% - Accent1 3 4 2 2 2" xfId="26286"/>
    <cellStyle name="40% - Accent1 3 4 2 2 2 2" xfId="46066"/>
    <cellStyle name="40% - Accent1 3 4 2 2 2 3" xfId="34210"/>
    <cellStyle name="40% - Accent1 3 4 2 2 3" xfId="21754"/>
    <cellStyle name="40% - Accent1 3 4 2 2 3 2" xfId="42090"/>
    <cellStyle name="40% - Accent1 3 4 2 2 4" xfId="38149"/>
    <cellStyle name="40% - Accent1 3 4 2 2 5" xfId="30234"/>
    <cellStyle name="40% - Accent1 3 4 2 3" xfId="24720"/>
    <cellStyle name="40% - Accent1 3 4 2 3 2" xfId="44500"/>
    <cellStyle name="40% - Accent1 3 4 2 3 3" xfId="32644"/>
    <cellStyle name="40% - Accent1 3 4 2 4" xfId="20188"/>
    <cellStyle name="40% - Accent1 3 4 2 4 2" xfId="40524"/>
    <cellStyle name="40% - Accent1 3 4 2 5" xfId="36583"/>
    <cellStyle name="40% - Accent1 3 4 2 6" xfId="28668"/>
    <cellStyle name="40% - Accent1 3 4 3" xfId="14903"/>
    <cellStyle name="40% - Accent1 3 4 3 2" xfId="25497"/>
    <cellStyle name="40% - Accent1 3 4 3 2 2" xfId="45277"/>
    <cellStyle name="40% - Accent1 3 4 3 2 3" xfId="33421"/>
    <cellStyle name="40% - Accent1 3 4 3 3" xfId="20965"/>
    <cellStyle name="40% - Accent1 3 4 3 3 2" xfId="41301"/>
    <cellStyle name="40% - Accent1 3 4 3 4" xfId="37360"/>
    <cellStyle name="40% - Accent1 3 4 3 5" xfId="29445"/>
    <cellStyle name="40% - Accent1 3 4 4" xfId="8055"/>
    <cellStyle name="40% - Accent1 3 4 4 2" xfId="23950"/>
    <cellStyle name="40% - Accent1 3 4 4 2 2" xfId="43730"/>
    <cellStyle name="40% - Accent1 3 4 4 2 3" xfId="31874"/>
    <cellStyle name="40% - Accent1 3 4 4 3" xfId="19418"/>
    <cellStyle name="40% - Accent1 3 4 4 3 2" xfId="39754"/>
    <cellStyle name="40% - Accent1 3 4 4 4" xfId="35813"/>
    <cellStyle name="40% - Accent1 3 4 4 5" xfId="27898"/>
    <cellStyle name="40% - Accent1 3 4 5" xfId="23175"/>
    <cellStyle name="40% - Accent1 3 4 5 2" xfId="42955"/>
    <cellStyle name="40% - Accent1 3 4 5 3" xfId="31099"/>
    <cellStyle name="40% - Accent1 3 4 6" xfId="18645"/>
    <cellStyle name="40% - Accent1 3 4 6 2" xfId="38981"/>
    <cellStyle name="40% - Accent1 3 4 7" xfId="35038"/>
    <cellStyle name="40% - Accent1 3 4 8" xfId="27125"/>
    <cellStyle name="40% - Accent1 3 5" xfId="937"/>
    <cellStyle name="40% - Accent1 3 5 2" xfId="11424"/>
    <cellStyle name="40% - Accent1 3 5 2 2" xfId="17810"/>
    <cellStyle name="40% - Accent1 3 5 2 2 2" xfId="26287"/>
    <cellStyle name="40% - Accent1 3 5 2 2 2 2" xfId="46067"/>
    <cellStyle name="40% - Accent1 3 5 2 2 2 3" xfId="34211"/>
    <cellStyle name="40% - Accent1 3 5 2 2 3" xfId="21755"/>
    <cellStyle name="40% - Accent1 3 5 2 2 3 2" xfId="42091"/>
    <cellStyle name="40% - Accent1 3 5 2 2 4" xfId="38150"/>
    <cellStyle name="40% - Accent1 3 5 2 2 5" xfId="30235"/>
    <cellStyle name="40% - Accent1 3 5 2 3" xfId="24721"/>
    <cellStyle name="40% - Accent1 3 5 2 3 2" xfId="44501"/>
    <cellStyle name="40% - Accent1 3 5 2 3 3" xfId="32645"/>
    <cellStyle name="40% - Accent1 3 5 2 4" xfId="20189"/>
    <cellStyle name="40% - Accent1 3 5 2 4 2" xfId="40525"/>
    <cellStyle name="40% - Accent1 3 5 2 5" xfId="36584"/>
    <cellStyle name="40% - Accent1 3 5 2 6" xfId="28669"/>
    <cellStyle name="40% - Accent1 3 5 3" xfId="14904"/>
    <cellStyle name="40% - Accent1 3 5 3 2" xfId="25498"/>
    <cellStyle name="40% - Accent1 3 5 3 2 2" xfId="45278"/>
    <cellStyle name="40% - Accent1 3 5 3 2 3" xfId="33422"/>
    <cellStyle name="40% - Accent1 3 5 3 3" xfId="20966"/>
    <cellStyle name="40% - Accent1 3 5 3 3 2" xfId="41302"/>
    <cellStyle name="40% - Accent1 3 5 3 4" xfId="37361"/>
    <cellStyle name="40% - Accent1 3 5 3 5" xfId="29446"/>
    <cellStyle name="40% - Accent1 3 5 4" xfId="8056"/>
    <cellStyle name="40% - Accent1 3 5 4 2" xfId="23951"/>
    <cellStyle name="40% - Accent1 3 5 4 2 2" xfId="43731"/>
    <cellStyle name="40% - Accent1 3 5 4 2 3" xfId="31875"/>
    <cellStyle name="40% - Accent1 3 5 4 3" xfId="19419"/>
    <cellStyle name="40% - Accent1 3 5 4 3 2" xfId="39755"/>
    <cellStyle name="40% - Accent1 3 5 4 4" xfId="35814"/>
    <cellStyle name="40% - Accent1 3 5 4 5" xfId="27899"/>
    <cellStyle name="40% - Accent1 3 5 5" xfId="23176"/>
    <cellStyle name="40% - Accent1 3 5 5 2" xfId="42956"/>
    <cellStyle name="40% - Accent1 3 5 5 3" xfId="31100"/>
    <cellStyle name="40% - Accent1 3 5 6" xfId="18646"/>
    <cellStyle name="40% - Accent1 3 5 6 2" xfId="38982"/>
    <cellStyle name="40% - Accent1 3 5 7" xfId="35039"/>
    <cellStyle name="40% - Accent1 3 5 8" xfId="27126"/>
    <cellStyle name="40% - Accent1 3 6" xfId="938"/>
    <cellStyle name="40% - Accent1 3 7" xfId="939"/>
    <cellStyle name="40% - Accent1 3 8" xfId="940"/>
    <cellStyle name="40% - Accent1 3 9" xfId="941"/>
    <cellStyle name="40% - Accent1 30" xfId="35408"/>
    <cellStyle name="40% - Accent1 31" xfId="27493"/>
    <cellStyle name="40% - Accent1 4" xfId="942"/>
    <cellStyle name="40% - Accent1 4 2" xfId="943"/>
    <cellStyle name="40% - Accent1 4 3" xfId="944"/>
    <cellStyle name="40% - Accent1 4 4" xfId="945"/>
    <cellStyle name="40% - Accent1 4 5" xfId="946"/>
    <cellStyle name="40% - Accent1 4 6" xfId="947"/>
    <cellStyle name="40% - Accent1 5" xfId="948"/>
    <cellStyle name="40% - Accent1 5 2" xfId="949"/>
    <cellStyle name="40% - Accent1 5 3" xfId="950"/>
    <cellStyle name="40% - Accent1 5 4" xfId="951"/>
    <cellStyle name="40% - Accent1 5 5" xfId="952"/>
    <cellStyle name="40% - Accent1 5 6" xfId="953"/>
    <cellStyle name="40% - Accent1 6" xfId="954"/>
    <cellStyle name="40% - Accent1 6 2" xfId="955"/>
    <cellStyle name="40% - Accent1 6 3" xfId="956"/>
    <cellStyle name="40% - Accent1 6 4" xfId="957"/>
    <cellStyle name="40% - Accent1 6 5" xfId="958"/>
    <cellStyle name="40% - Accent1 6 6" xfId="959"/>
    <cellStyle name="40% - Accent1 7" xfId="960"/>
    <cellStyle name="40% - Accent1 7 10" xfId="23177"/>
    <cellStyle name="40% - Accent1 7 10 2" xfId="42957"/>
    <cellStyle name="40% - Accent1 7 10 3" xfId="31101"/>
    <cellStyle name="40% - Accent1 7 11" xfId="18647"/>
    <cellStyle name="40% - Accent1 7 11 2" xfId="38983"/>
    <cellStyle name="40% - Accent1 7 12" xfId="35040"/>
    <cellStyle name="40% - Accent1 7 13" xfId="27127"/>
    <cellStyle name="40% - Accent1 7 2" xfId="961"/>
    <cellStyle name="40% - Accent1 7 3" xfId="962"/>
    <cellStyle name="40% - Accent1 7 4" xfId="963"/>
    <cellStyle name="40% - Accent1 7 5" xfId="964"/>
    <cellStyle name="40% - Accent1 7 6" xfId="965"/>
    <cellStyle name="40% - Accent1 7 7" xfId="11425"/>
    <cellStyle name="40% - Accent1 7 7 2" xfId="17811"/>
    <cellStyle name="40% - Accent1 7 7 2 2" xfId="26288"/>
    <cellStyle name="40% - Accent1 7 7 2 2 2" xfId="46068"/>
    <cellStyle name="40% - Accent1 7 7 2 2 3" xfId="34212"/>
    <cellStyle name="40% - Accent1 7 7 2 3" xfId="21756"/>
    <cellStyle name="40% - Accent1 7 7 2 3 2" xfId="42092"/>
    <cellStyle name="40% - Accent1 7 7 2 4" xfId="38151"/>
    <cellStyle name="40% - Accent1 7 7 2 5" xfId="30236"/>
    <cellStyle name="40% - Accent1 7 7 3" xfId="24722"/>
    <cellStyle name="40% - Accent1 7 7 3 2" xfId="44502"/>
    <cellStyle name="40% - Accent1 7 7 3 3" xfId="32646"/>
    <cellStyle name="40% - Accent1 7 7 4" xfId="20190"/>
    <cellStyle name="40% - Accent1 7 7 4 2" xfId="40526"/>
    <cellStyle name="40% - Accent1 7 7 5" xfId="36585"/>
    <cellStyle name="40% - Accent1 7 7 6" xfId="28670"/>
    <cellStyle name="40% - Accent1 7 8" xfId="14906"/>
    <cellStyle name="40% - Accent1 7 8 2" xfId="25499"/>
    <cellStyle name="40% - Accent1 7 8 2 2" xfId="45279"/>
    <cellStyle name="40% - Accent1 7 8 2 3" xfId="33423"/>
    <cellStyle name="40% - Accent1 7 8 3" xfId="20967"/>
    <cellStyle name="40% - Accent1 7 8 3 2" xfId="41303"/>
    <cellStyle name="40% - Accent1 7 8 4" xfId="37362"/>
    <cellStyle name="40% - Accent1 7 8 5" xfId="29447"/>
    <cellStyle name="40% - Accent1 7 9" xfId="8057"/>
    <cellStyle name="40% - Accent1 7 9 2" xfId="23952"/>
    <cellStyle name="40% - Accent1 7 9 2 2" xfId="43732"/>
    <cellStyle name="40% - Accent1 7 9 2 3" xfId="31876"/>
    <cellStyle name="40% - Accent1 7 9 3" xfId="19420"/>
    <cellStyle name="40% - Accent1 7 9 3 2" xfId="39756"/>
    <cellStyle name="40% - Accent1 7 9 4" xfId="35815"/>
    <cellStyle name="40% - Accent1 7 9 5" xfId="27900"/>
    <cellStyle name="40% - Accent1 8" xfId="966"/>
    <cellStyle name="40% - Accent1 8 2" xfId="967"/>
    <cellStyle name="40% - Accent1 8 3" xfId="968"/>
    <cellStyle name="40% - Accent1 8 4" xfId="969"/>
    <cellStyle name="40% - Accent1 8 5" xfId="970"/>
    <cellStyle name="40% - Accent1 8 6" xfId="971"/>
    <cellStyle name="40% - Accent1 9" xfId="972"/>
    <cellStyle name="40% - Accent1 9 2" xfId="973"/>
    <cellStyle name="40% - Accent1 9 3" xfId="974"/>
    <cellStyle name="40% - Accent1 9 4" xfId="975"/>
    <cellStyle name="40% - Accent1 9 5" xfId="976"/>
    <cellStyle name="40% - Accent2" xfId="7606" builtinId="35" customBuiltin="1"/>
    <cellStyle name="40% - Accent2 10" xfId="977"/>
    <cellStyle name="40% - Accent2 11" xfId="978"/>
    <cellStyle name="40% - Accent2 12" xfId="979"/>
    <cellStyle name="40% - Accent2 13" xfId="980"/>
    <cellStyle name="40% - Accent2 14" xfId="981"/>
    <cellStyle name="40% - Accent2 15" xfId="982"/>
    <cellStyle name="40% - Accent2 16" xfId="983"/>
    <cellStyle name="40% - Accent2 17" xfId="18191"/>
    <cellStyle name="40% - Accent2 17 2" xfId="26667"/>
    <cellStyle name="40% - Accent2 17 2 2" xfId="46447"/>
    <cellStyle name="40% - Accent2 17 2 3" xfId="34591"/>
    <cellStyle name="40% - Accent2 17 3" xfId="22135"/>
    <cellStyle name="40% - Accent2 17 3 2" xfId="42471"/>
    <cellStyle name="40% - Accent2 17 4" xfId="38530"/>
    <cellStyle name="40% - Accent2 17 5" xfId="30615"/>
    <cellStyle name="40% - Accent2 18" xfId="23546"/>
    <cellStyle name="40% - Accent2 18 2" xfId="43326"/>
    <cellStyle name="40% - Accent2 18 3" xfId="31470"/>
    <cellStyle name="40% - Accent2 19" xfId="19014"/>
    <cellStyle name="40% - Accent2 19 2" xfId="39350"/>
    <cellStyle name="40% - Accent2 2" xfId="984"/>
    <cellStyle name="40% - Accent2 2 10" xfId="985"/>
    <cellStyle name="40% - Accent2 2 10 2" xfId="11426"/>
    <cellStyle name="40% - Accent2 2 10 2 2" xfId="17812"/>
    <cellStyle name="40% - Accent2 2 10 2 2 2" xfId="26289"/>
    <cellStyle name="40% - Accent2 2 10 2 2 2 2" xfId="46069"/>
    <cellStyle name="40% - Accent2 2 10 2 2 2 3" xfId="34213"/>
    <cellStyle name="40% - Accent2 2 10 2 2 3" xfId="21757"/>
    <cellStyle name="40% - Accent2 2 10 2 2 3 2" xfId="42093"/>
    <cellStyle name="40% - Accent2 2 10 2 2 4" xfId="38152"/>
    <cellStyle name="40% - Accent2 2 10 2 2 5" xfId="30237"/>
    <cellStyle name="40% - Accent2 2 10 2 3" xfId="24723"/>
    <cellStyle name="40% - Accent2 2 10 2 3 2" xfId="44503"/>
    <cellStyle name="40% - Accent2 2 10 2 3 3" xfId="32647"/>
    <cellStyle name="40% - Accent2 2 10 2 4" xfId="20191"/>
    <cellStyle name="40% - Accent2 2 10 2 4 2" xfId="40527"/>
    <cellStyle name="40% - Accent2 2 10 2 5" xfId="36586"/>
    <cellStyle name="40% - Accent2 2 10 2 6" xfId="28671"/>
    <cellStyle name="40% - Accent2 2 10 3" xfId="14908"/>
    <cellStyle name="40% - Accent2 2 10 3 2" xfId="25500"/>
    <cellStyle name="40% - Accent2 2 10 3 2 2" xfId="45280"/>
    <cellStyle name="40% - Accent2 2 10 3 2 3" xfId="33424"/>
    <cellStyle name="40% - Accent2 2 10 3 3" xfId="20968"/>
    <cellStyle name="40% - Accent2 2 10 3 3 2" xfId="41304"/>
    <cellStyle name="40% - Accent2 2 10 3 4" xfId="37363"/>
    <cellStyle name="40% - Accent2 2 10 3 5" xfId="29448"/>
    <cellStyle name="40% - Accent2 2 10 4" xfId="8058"/>
    <cellStyle name="40% - Accent2 2 10 4 2" xfId="23953"/>
    <cellStyle name="40% - Accent2 2 10 4 2 2" xfId="43733"/>
    <cellStyle name="40% - Accent2 2 10 4 2 3" xfId="31877"/>
    <cellStyle name="40% - Accent2 2 10 4 3" xfId="19421"/>
    <cellStyle name="40% - Accent2 2 10 4 3 2" xfId="39757"/>
    <cellStyle name="40% - Accent2 2 10 4 4" xfId="35816"/>
    <cellStyle name="40% - Accent2 2 10 4 5" xfId="27901"/>
    <cellStyle name="40% - Accent2 2 10 5" xfId="23178"/>
    <cellStyle name="40% - Accent2 2 10 5 2" xfId="42958"/>
    <cellStyle name="40% - Accent2 2 10 5 3" xfId="31102"/>
    <cellStyle name="40% - Accent2 2 10 6" xfId="18648"/>
    <cellStyle name="40% - Accent2 2 10 6 2" xfId="38984"/>
    <cellStyle name="40% - Accent2 2 10 7" xfId="35041"/>
    <cellStyle name="40% - Accent2 2 10 8" xfId="27128"/>
    <cellStyle name="40% - Accent2 2 11" xfId="986"/>
    <cellStyle name="40% - Accent2 2 11 2" xfId="987"/>
    <cellStyle name="40% - Accent2 2 11 2 2" xfId="11427"/>
    <cellStyle name="40% - Accent2 2 11 2 2 2" xfId="17813"/>
    <cellStyle name="40% - Accent2 2 11 2 2 2 2" xfId="26290"/>
    <cellStyle name="40% - Accent2 2 11 2 2 2 2 2" xfId="46070"/>
    <cellStyle name="40% - Accent2 2 11 2 2 2 2 3" xfId="34214"/>
    <cellStyle name="40% - Accent2 2 11 2 2 2 3" xfId="21758"/>
    <cellStyle name="40% - Accent2 2 11 2 2 2 3 2" xfId="42094"/>
    <cellStyle name="40% - Accent2 2 11 2 2 2 4" xfId="38153"/>
    <cellStyle name="40% - Accent2 2 11 2 2 2 5" xfId="30238"/>
    <cellStyle name="40% - Accent2 2 11 2 2 3" xfId="24724"/>
    <cellStyle name="40% - Accent2 2 11 2 2 3 2" xfId="44504"/>
    <cellStyle name="40% - Accent2 2 11 2 2 3 3" xfId="32648"/>
    <cellStyle name="40% - Accent2 2 11 2 2 4" xfId="20192"/>
    <cellStyle name="40% - Accent2 2 11 2 2 4 2" xfId="40528"/>
    <cellStyle name="40% - Accent2 2 11 2 2 5" xfId="36587"/>
    <cellStyle name="40% - Accent2 2 11 2 2 6" xfId="28672"/>
    <cellStyle name="40% - Accent2 2 11 2 3" xfId="14909"/>
    <cellStyle name="40% - Accent2 2 11 2 3 2" xfId="25501"/>
    <cellStyle name="40% - Accent2 2 11 2 3 2 2" xfId="45281"/>
    <cellStyle name="40% - Accent2 2 11 2 3 2 3" xfId="33425"/>
    <cellStyle name="40% - Accent2 2 11 2 3 3" xfId="20969"/>
    <cellStyle name="40% - Accent2 2 11 2 3 3 2" xfId="41305"/>
    <cellStyle name="40% - Accent2 2 11 2 3 4" xfId="37364"/>
    <cellStyle name="40% - Accent2 2 11 2 3 5" xfId="29449"/>
    <cellStyle name="40% - Accent2 2 11 2 4" xfId="8059"/>
    <cellStyle name="40% - Accent2 2 11 2 4 2" xfId="23954"/>
    <cellStyle name="40% - Accent2 2 11 2 4 2 2" xfId="43734"/>
    <cellStyle name="40% - Accent2 2 11 2 4 2 3" xfId="31878"/>
    <cellStyle name="40% - Accent2 2 11 2 4 3" xfId="19422"/>
    <cellStyle name="40% - Accent2 2 11 2 4 3 2" xfId="39758"/>
    <cellStyle name="40% - Accent2 2 11 2 4 4" xfId="35817"/>
    <cellStyle name="40% - Accent2 2 11 2 4 5" xfId="27902"/>
    <cellStyle name="40% - Accent2 2 11 2 5" xfId="23179"/>
    <cellStyle name="40% - Accent2 2 11 2 5 2" xfId="42959"/>
    <cellStyle name="40% - Accent2 2 11 2 5 3" xfId="31103"/>
    <cellStyle name="40% - Accent2 2 11 2 6" xfId="18649"/>
    <cellStyle name="40% - Accent2 2 11 2 6 2" xfId="38985"/>
    <cellStyle name="40% - Accent2 2 11 2 7" xfId="35042"/>
    <cellStyle name="40% - Accent2 2 11 2 8" xfId="27129"/>
    <cellStyle name="40% - Accent2 2 11 3" xfId="988"/>
    <cellStyle name="40% - Accent2 2 11 3 2" xfId="11428"/>
    <cellStyle name="40% - Accent2 2 11 3 2 2" xfId="17814"/>
    <cellStyle name="40% - Accent2 2 11 3 2 2 2" xfId="26291"/>
    <cellStyle name="40% - Accent2 2 11 3 2 2 2 2" xfId="46071"/>
    <cellStyle name="40% - Accent2 2 11 3 2 2 2 3" xfId="34215"/>
    <cellStyle name="40% - Accent2 2 11 3 2 2 3" xfId="21759"/>
    <cellStyle name="40% - Accent2 2 11 3 2 2 3 2" xfId="42095"/>
    <cellStyle name="40% - Accent2 2 11 3 2 2 4" xfId="38154"/>
    <cellStyle name="40% - Accent2 2 11 3 2 2 5" xfId="30239"/>
    <cellStyle name="40% - Accent2 2 11 3 2 3" xfId="24725"/>
    <cellStyle name="40% - Accent2 2 11 3 2 3 2" xfId="44505"/>
    <cellStyle name="40% - Accent2 2 11 3 2 3 3" xfId="32649"/>
    <cellStyle name="40% - Accent2 2 11 3 2 4" xfId="20193"/>
    <cellStyle name="40% - Accent2 2 11 3 2 4 2" xfId="40529"/>
    <cellStyle name="40% - Accent2 2 11 3 2 5" xfId="36588"/>
    <cellStyle name="40% - Accent2 2 11 3 2 6" xfId="28673"/>
    <cellStyle name="40% - Accent2 2 11 3 3" xfId="14910"/>
    <cellStyle name="40% - Accent2 2 11 3 3 2" xfId="25502"/>
    <cellStyle name="40% - Accent2 2 11 3 3 2 2" xfId="45282"/>
    <cellStyle name="40% - Accent2 2 11 3 3 2 3" xfId="33426"/>
    <cellStyle name="40% - Accent2 2 11 3 3 3" xfId="20970"/>
    <cellStyle name="40% - Accent2 2 11 3 3 3 2" xfId="41306"/>
    <cellStyle name="40% - Accent2 2 11 3 3 4" xfId="37365"/>
    <cellStyle name="40% - Accent2 2 11 3 3 5" xfId="29450"/>
    <cellStyle name="40% - Accent2 2 11 3 4" xfId="8060"/>
    <cellStyle name="40% - Accent2 2 11 3 4 2" xfId="23955"/>
    <cellStyle name="40% - Accent2 2 11 3 4 2 2" xfId="43735"/>
    <cellStyle name="40% - Accent2 2 11 3 4 2 3" xfId="31879"/>
    <cellStyle name="40% - Accent2 2 11 3 4 3" xfId="19423"/>
    <cellStyle name="40% - Accent2 2 11 3 4 3 2" xfId="39759"/>
    <cellStyle name="40% - Accent2 2 11 3 4 4" xfId="35818"/>
    <cellStyle name="40% - Accent2 2 11 3 4 5" xfId="27903"/>
    <cellStyle name="40% - Accent2 2 11 3 5" xfId="23180"/>
    <cellStyle name="40% - Accent2 2 11 3 5 2" xfId="42960"/>
    <cellStyle name="40% - Accent2 2 11 3 5 3" xfId="31104"/>
    <cellStyle name="40% - Accent2 2 11 3 6" xfId="18650"/>
    <cellStyle name="40% - Accent2 2 11 3 6 2" xfId="38986"/>
    <cellStyle name="40% - Accent2 2 11 3 7" xfId="35043"/>
    <cellStyle name="40% - Accent2 2 11 3 8" xfId="27130"/>
    <cellStyle name="40% - Accent2 2 11 4" xfId="989"/>
    <cellStyle name="40% - Accent2 2 11 4 2" xfId="11429"/>
    <cellStyle name="40% - Accent2 2 11 4 2 2" xfId="17815"/>
    <cellStyle name="40% - Accent2 2 11 4 2 2 2" xfId="26292"/>
    <cellStyle name="40% - Accent2 2 11 4 2 2 2 2" xfId="46072"/>
    <cellStyle name="40% - Accent2 2 11 4 2 2 2 3" xfId="34216"/>
    <cellStyle name="40% - Accent2 2 11 4 2 2 3" xfId="21760"/>
    <cellStyle name="40% - Accent2 2 11 4 2 2 3 2" xfId="42096"/>
    <cellStyle name="40% - Accent2 2 11 4 2 2 4" xfId="38155"/>
    <cellStyle name="40% - Accent2 2 11 4 2 2 5" xfId="30240"/>
    <cellStyle name="40% - Accent2 2 11 4 2 3" xfId="24726"/>
    <cellStyle name="40% - Accent2 2 11 4 2 3 2" xfId="44506"/>
    <cellStyle name="40% - Accent2 2 11 4 2 3 3" xfId="32650"/>
    <cellStyle name="40% - Accent2 2 11 4 2 4" xfId="20194"/>
    <cellStyle name="40% - Accent2 2 11 4 2 4 2" xfId="40530"/>
    <cellStyle name="40% - Accent2 2 11 4 2 5" xfId="36589"/>
    <cellStyle name="40% - Accent2 2 11 4 2 6" xfId="28674"/>
    <cellStyle name="40% - Accent2 2 11 4 3" xfId="14911"/>
    <cellStyle name="40% - Accent2 2 11 4 3 2" xfId="25503"/>
    <cellStyle name="40% - Accent2 2 11 4 3 2 2" xfId="45283"/>
    <cellStyle name="40% - Accent2 2 11 4 3 2 3" xfId="33427"/>
    <cellStyle name="40% - Accent2 2 11 4 3 3" xfId="20971"/>
    <cellStyle name="40% - Accent2 2 11 4 3 3 2" xfId="41307"/>
    <cellStyle name="40% - Accent2 2 11 4 3 4" xfId="37366"/>
    <cellStyle name="40% - Accent2 2 11 4 3 5" xfId="29451"/>
    <cellStyle name="40% - Accent2 2 11 4 4" xfId="8061"/>
    <cellStyle name="40% - Accent2 2 11 4 4 2" xfId="23956"/>
    <cellStyle name="40% - Accent2 2 11 4 4 2 2" xfId="43736"/>
    <cellStyle name="40% - Accent2 2 11 4 4 2 3" xfId="31880"/>
    <cellStyle name="40% - Accent2 2 11 4 4 3" xfId="19424"/>
    <cellStyle name="40% - Accent2 2 11 4 4 3 2" xfId="39760"/>
    <cellStyle name="40% - Accent2 2 11 4 4 4" xfId="35819"/>
    <cellStyle name="40% - Accent2 2 11 4 4 5" xfId="27904"/>
    <cellStyle name="40% - Accent2 2 11 4 5" xfId="23181"/>
    <cellStyle name="40% - Accent2 2 11 4 5 2" xfId="42961"/>
    <cellStyle name="40% - Accent2 2 11 4 5 3" xfId="31105"/>
    <cellStyle name="40% - Accent2 2 11 4 6" xfId="18651"/>
    <cellStyle name="40% - Accent2 2 11 4 6 2" xfId="38987"/>
    <cellStyle name="40% - Accent2 2 11 4 7" xfId="35044"/>
    <cellStyle name="40% - Accent2 2 11 4 8" xfId="27131"/>
    <cellStyle name="40% - Accent2 2 11 5" xfId="990"/>
    <cellStyle name="40% - Accent2 2 11 5 2" xfId="11430"/>
    <cellStyle name="40% - Accent2 2 11 5 2 2" xfId="17816"/>
    <cellStyle name="40% - Accent2 2 11 5 2 2 2" xfId="26293"/>
    <cellStyle name="40% - Accent2 2 11 5 2 2 2 2" xfId="46073"/>
    <cellStyle name="40% - Accent2 2 11 5 2 2 2 3" xfId="34217"/>
    <cellStyle name="40% - Accent2 2 11 5 2 2 3" xfId="21761"/>
    <cellStyle name="40% - Accent2 2 11 5 2 2 3 2" xfId="42097"/>
    <cellStyle name="40% - Accent2 2 11 5 2 2 4" xfId="38156"/>
    <cellStyle name="40% - Accent2 2 11 5 2 2 5" xfId="30241"/>
    <cellStyle name="40% - Accent2 2 11 5 2 3" xfId="24727"/>
    <cellStyle name="40% - Accent2 2 11 5 2 3 2" xfId="44507"/>
    <cellStyle name="40% - Accent2 2 11 5 2 3 3" xfId="32651"/>
    <cellStyle name="40% - Accent2 2 11 5 2 4" xfId="20195"/>
    <cellStyle name="40% - Accent2 2 11 5 2 4 2" xfId="40531"/>
    <cellStyle name="40% - Accent2 2 11 5 2 5" xfId="36590"/>
    <cellStyle name="40% - Accent2 2 11 5 2 6" xfId="28675"/>
    <cellStyle name="40% - Accent2 2 11 5 3" xfId="14912"/>
    <cellStyle name="40% - Accent2 2 11 5 3 2" xfId="25504"/>
    <cellStyle name="40% - Accent2 2 11 5 3 2 2" xfId="45284"/>
    <cellStyle name="40% - Accent2 2 11 5 3 2 3" xfId="33428"/>
    <cellStyle name="40% - Accent2 2 11 5 3 3" xfId="20972"/>
    <cellStyle name="40% - Accent2 2 11 5 3 3 2" xfId="41308"/>
    <cellStyle name="40% - Accent2 2 11 5 3 4" xfId="37367"/>
    <cellStyle name="40% - Accent2 2 11 5 3 5" xfId="29452"/>
    <cellStyle name="40% - Accent2 2 11 5 4" xfId="8062"/>
    <cellStyle name="40% - Accent2 2 11 5 4 2" xfId="23957"/>
    <cellStyle name="40% - Accent2 2 11 5 4 2 2" xfId="43737"/>
    <cellStyle name="40% - Accent2 2 11 5 4 2 3" xfId="31881"/>
    <cellStyle name="40% - Accent2 2 11 5 4 3" xfId="19425"/>
    <cellStyle name="40% - Accent2 2 11 5 4 3 2" xfId="39761"/>
    <cellStyle name="40% - Accent2 2 11 5 4 4" xfId="35820"/>
    <cellStyle name="40% - Accent2 2 11 5 4 5" xfId="27905"/>
    <cellStyle name="40% - Accent2 2 11 5 5" xfId="23182"/>
    <cellStyle name="40% - Accent2 2 11 5 5 2" xfId="42962"/>
    <cellStyle name="40% - Accent2 2 11 5 5 3" xfId="31106"/>
    <cellStyle name="40% - Accent2 2 11 5 6" xfId="18652"/>
    <cellStyle name="40% - Accent2 2 11 5 6 2" xfId="38988"/>
    <cellStyle name="40% - Accent2 2 11 5 7" xfId="35045"/>
    <cellStyle name="40% - Accent2 2 11 5 8" xfId="27132"/>
    <cellStyle name="40% - Accent2 2 12" xfId="991"/>
    <cellStyle name="40% - Accent2 2 13" xfId="992"/>
    <cellStyle name="40% - Accent2 2 14" xfId="993"/>
    <cellStyle name="40% - Accent2 2 15" xfId="994"/>
    <cellStyle name="40% - Accent2 2 15 2" xfId="11431"/>
    <cellStyle name="40% - Accent2 2 15 2 2" xfId="17817"/>
    <cellStyle name="40% - Accent2 2 15 2 2 2" xfId="26294"/>
    <cellStyle name="40% - Accent2 2 15 2 2 2 2" xfId="46074"/>
    <cellStyle name="40% - Accent2 2 15 2 2 2 3" xfId="34218"/>
    <cellStyle name="40% - Accent2 2 15 2 2 3" xfId="21762"/>
    <cellStyle name="40% - Accent2 2 15 2 2 3 2" xfId="42098"/>
    <cellStyle name="40% - Accent2 2 15 2 2 4" xfId="38157"/>
    <cellStyle name="40% - Accent2 2 15 2 2 5" xfId="30242"/>
    <cellStyle name="40% - Accent2 2 15 2 3" xfId="24728"/>
    <cellStyle name="40% - Accent2 2 15 2 3 2" xfId="44508"/>
    <cellStyle name="40% - Accent2 2 15 2 3 3" xfId="32652"/>
    <cellStyle name="40% - Accent2 2 15 2 4" xfId="20196"/>
    <cellStyle name="40% - Accent2 2 15 2 4 2" xfId="40532"/>
    <cellStyle name="40% - Accent2 2 15 2 5" xfId="36591"/>
    <cellStyle name="40% - Accent2 2 15 2 6" xfId="28676"/>
    <cellStyle name="40% - Accent2 2 15 3" xfId="14913"/>
    <cellStyle name="40% - Accent2 2 15 3 2" xfId="25505"/>
    <cellStyle name="40% - Accent2 2 15 3 2 2" xfId="45285"/>
    <cellStyle name="40% - Accent2 2 15 3 2 3" xfId="33429"/>
    <cellStyle name="40% - Accent2 2 15 3 3" xfId="20973"/>
    <cellStyle name="40% - Accent2 2 15 3 3 2" xfId="41309"/>
    <cellStyle name="40% - Accent2 2 15 3 4" xfId="37368"/>
    <cellStyle name="40% - Accent2 2 15 3 5" xfId="29453"/>
    <cellStyle name="40% - Accent2 2 15 4" xfId="8063"/>
    <cellStyle name="40% - Accent2 2 15 4 2" xfId="23958"/>
    <cellStyle name="40% - Accent2 2 15 4 2 2" xfId="43738"/>
    <cellStyle name="40% - Accent2 2 15 4 2 3" xfId="31882"/>
    <cellStyle name="40% - Accent2 2 15 4 3" xfId="19426"/>
    <cellStyle name="40% - Accent2 2 15 4 3 2" xfId="39762"/>
    <cellStyle name="40% - Accent2 2 15 4 4" xfId="35821"/>
    <cellStyle name="40% - Accent2 2 15 4 5" xfId="27906"/>
    <cellStyle name="40% - Accent2 2 15 5" xfId="23183"/>
    <cellStyle name="40% - Accent2 2 15 5 2" xfId="42963"/>
    <cellStyle name="40% - Accent2 2 15 5 3" xfId="31107"/>
    <cellStyle name="40% - Accent2 2 15 6" xfId="18653"/>
    <cellStyle name="40% - Accent2 2 15 6 2" xfId="38989"/>
    <cellStyle name="40% - Accent2 2 15 7" xfId="35046"/>
    <cellStyle name="40% - Accent2 2 15 8" xfId="27133"/>
    <cellStyle name="40% - Accent2 2 16" xfId="995"/>
    <cellStyle name="40% - Accent2 2 2" xfId="996"/>
    <cellStyle name="40% - Accent2 2 2 10" xfId="11432"/>
    <cellStyle name="40% - Accent2 2 2 10 2" xfId="17818"/>
    <cellStyle name="40% - Accent2 2 2 10 2 2" xfId="26295"/>
    <cellStyle name="40% - Accent2 2 2 10 2 2 2" xfId="46075"/>
    <cellStyle name="40% - Accent2 2 2 10 2 2 3" xfId="34219"/>
    <cellStyle name="40% - Accent2 2 2 10 2 3" xfId="21763"/>
    <cellStyle name="40% - Accent2 2 2 10 2 3 2" xfId="42099"/>
    <cellStyle name="40% - Accent2 2 2 10 2 4" xfId="38158"/>
    <cellStyle name="40% - Accent2 2 2 10 2 5" xfId="30243"/>
    <cellStyle name="40% - Accent2 2 2 10 3" xfId="24729"/>
    <cellStyle name="40% - Accent2 2 2 10 3 2" xfId="44509"/>
    <cellStyle name="40% - Accent2 2 2 10 3 3" xfId="32653"/>
    <cellStyle name="40% - Accent2 2 2 10 4" xfId="20197"/>
    <cellStyle name="40% - Accent2 2 2 10 4 2" xfId="40533"/>
    <cellStyle name="40% - Accent2 2 2 10 5" xfId="36592"/>
    <cellStyle name="40% - Accent2 2 2 10 6" xfId="28677"/>
    <cellStyle name="40% - Accent2 2 2 11" xfId="14914"/>
    <cellStyle name="40% - Accent2 2 2 11 2" xfId="25506"/>
    <cellStyle name="40% - Accent2 2 2 11 2 2" xfId="45286"/>
    <cellStyle name="40% - Accent2 2 2 11 2 3" xfId="33430"/>
    <cellStyle name="40% - Accent2 2 2 11 3" xfId="20974"/>
    <cellStyle name="40% - Accent2 2 2 11 3 2" xfId="41310"/>
    <cellStyle name="40% - Accent2 2 2 11 4" xfId="37369"/>
    <cellStyle name="40% - Accent2 2 2 11 5" xfId="29454"/>
    <cellStyle name="40% - Accent2 2 2 12" xfId="8064"/>
    <cellStyle name="40% - Accent2 2 2 12 2" xfId="23959"/>
    <cellStyle name="40% - Accent2 2 2 12 2 2" xfId="43739"/>
    <cellStyle name="40% - Accent2 2 2 12 2 3" xfId="31883"/>
    <cellStyle name="40% - Accent2 2 2 12 3" xfId="19427"/>
    <cellStyle name="40% - Accent2 2 2 12 3 2" xfId="39763"/>
    <cellStyle name="40% - Accent2 2 2 12 4" xfId="35822"/>
    <cellStyle name="40% - Accent2 2 2 12 5" xfId="27907"/>
    <cellStyle name="40% - Accent2 2 2 13" xfId="18192"/>
    <cellStyle name="40% - Accent2 2 2 13 2" xfId="26668"/>
    <cellStyle name="40% - Accent2 2 2 13 2 2" xfId="46448"/>
    <cellStyle name="40% - Accent2 2 2 13 2 3" xfId="34592"/>
    <cellStyle name="40% - Accent2 2 2 13 3" xfId="22136"/>
    <cellStyle name="40% - Accent2 2 2 13 3 2" xfId="42472"/>
    <cellStyle name="40% - Accent2 2 2 13 4" xfId="38531"/>
    <cellStyle name="40% - Accent2 2 2 13 5" xfId="30616"/>
    <cellStyle name="40% - Accent2 2 2 14" xfId="23184"/>
    <cellStyle name="40% - Accent2 2 2 14 2" xfId="42964"/>
    <cellStyle name="40% - Accent2 2 2 14 3" xfId="31108"/>
    <cellStyle name="40% - Accent2 2 2 15" xfId="18654"/>
    <cellStyle name="40% - Accent2 2 2 15 2" xfId="38990"/>
    <cellStyle name="40% - Accent2 2 2 16" xfId="35047"/>
    <cellStyle name="40% - Accent2 2 2 17" xfId="27134"/>
    <cellStyle name="40% - Accent2 2 2 2" xfId="997"/>
    <cellStyle name="40% - Accent2 2 2 2 2" xfId="11433"/>
    <cellStyle name="40% - Accent2 2 2 2 2 2" xfId="17819"/>
    <cellStyle name="40% - Accent2 2 2 2 2 2 2" xfId="26296"/>
    <cellStyle name="40% - Accent2 2 2 2 2 2 2 2" xfId="46076"/>
    <cellStyle name="40% - Accent2 2 2 2 2 2 2 3" xfId="34220"/>
    <cellStyle name="40% - Accent2 2 2 2 2 2 3" xfId="21764"/>
    <cellStyle name="40% - Accent2 2 2 2 2 2 3 2" xfId="42100"/>
    <cellStyle name="40% - Accent2 2 2 2 2 2 4" xfId="38159"/>
    <cellStyle name="40% - Accent2 2 2 2 2 2 5" xfId="30244"/>
    <cellStyle name="40% - Accent2 2 2 2 2 3" xfId="24730"/>
    <cellStyle name="40% - Accent2 2 2 2 2 3 2" xfId="44510"/>
    <cellStyle name="40% - Accent2 2 2 2 2 3 3" xfId="32654"/>
    <cellStyle name="40% - Accent2 2 2 2 2 4" xfId="20198"/>
    <cellStyle name="40% - Accent2 2 2 2 2 4 2" xfId="40534"/>
    <cellStyle name="40% - Accent2 2 2 2 2 5" xfId="36593"/>
    <cellStyle name="40% - Accent2 2 2 2 2 6" xfId="28678"/>
    <cellStyle name="40% - Accent2 2 2 2 3" xfId="14915"/>
    <cellStyle name="40% - Accent2 2 2 2 3 2" xfId="25507"/>
    <cellStyle name="40% - Accent2 2 2 2 3 2 2" xfId="45287"/>
    <cellStyle name="40% - Accent2 2 2 2 3 2 3" xfId="33431"/>
    <cellStyle name="40% - Accent2 2 2 2 3 3" xfId="20975"/>
    <cellStyle name="40% - Accent2 2 2 2 3 3 2" xfId="41311"/>
    <cellStyle name="40% - Accent2 2 2 2 3 4" xfId="37370"/>
    <cellStyle name="40% - Accent2 2 2 2 3 5" xfId="29455"/>
    <cellStyle name="40% - Accent2 2 2 2 4" xfId="8065"/>
    <cellStyle name="40% - Accent2 2 2 2 4 2" xfId="23960"/>
    <cellStyle name="40% - Accent2 2 2 2 4 2 2" xfId="43740"/>
    <cellStyle name="40% - Accent2 2 2 2 4 2 3" xfId="31884"/>
    <cellStyle name="40% - Accent2 2 2 2 4 3" xfId="19428"/>
    <cellStyle name="40% - Accent2 2 2 2 4 3 2" xfId="39764"/>
    <cellStyle name="40% - Accent2 2 2 2 4 4" xfId="35823"/>
    <cellStyle name="40% - Accent2 2 2 2 4 5" xfId="27908"/>
    <cellStyle name="40% - Accent2 2 2 2 5" xfId="23185"/>
    <cellStyle name="40% - Accent2 2 2 2 5 2" xfId="42965"/>
    <cellStyle name="40% - Accent2 2 2 2 5 3" xfId="31109"/>
    <cellStyle name="40% - Accent2 2 2 2 6" xfId="18655"/>
    <cellStyle name="40% - Accent2 2 2 2 6 2" xfId="38991"/>
    <cellStyle name="40% - Accent2 2 2 2 7" xfId="35048"/>
    <cellStyle name="40% - Accent2 2 2 2 8" xfId="27135"/>
    <cellStyle name="40% - Accent2 2 2 3" xfId="998"/>
    <cellStyle name="40% - Accent2 2 2 3 2" xfId="11434"/>
    <cellStyle name="40% - Accent2 2 2 3 2 2" xfId="17820"/>
    <cellStyle name="40% - Accent2 2 2 3 2 2 2" xfId="26297"/>
    <cellStyle name="40% - Accent2 2 2 3 2 2 2 2" xfId="46077"/>
    <cellStyle name="40% - Accent2 2 2 3 2 2 2 3" xfId="34221"/>
    <cellStyle name="40% - Accent2 2 2 3 2 2 3" xfId="21765"/>
    <cellStyle name="40% - Accent2 2 2 3 2 2 3 2" xfId="42101"/>
    <cellStyle name="40% - Accent2 2 2 3 2 2 4" xfId="38160"/>
    <cellStyle name="40% - Accent2 2 2 3 2 2 5" xfId="30245"/>
    <cellStyle name="40% - Accent2 2 2 3 2 3" xfId="24731"/>
    <cellStyle name="40% - Accent2 2 2 3 2 3 2" xfId="44511"/>
    <cellStyle name="40% - Accent2 2 2 3 2 3 3" xfId="32655"/>
    <cellStyle name="40% - Accent2 2 2 3 2 4" xfId="20199"/>
    <cellStyle name="40% - Accent2 2 2 3 2 4 2" xfId="40535"/>
    <cellStyle name="40% - Accent2 2 2 3 2 5" xfId="36594"/>
    <cellStyle name="40% - Accent2 2 2 3 2 6" xfId="28679"/>
    <cellStyle name="40% - Accent2 2 2 3 3" xfId="14916"/>
    <cellStyle name="40% - Accent2 2 2 3 3 2" xfId="25508"/>
    <cellStyle name="40% - Accent2 2 2 3 3 2 2" xfId="45288"/>
    <cellStyle name="40% - Accent2 2 2 3 3 2 3" xfId="33432"/>
    <cellStyle name="40% - Accent2 2 2 3 3 3" xfId="20976"/>
    <cellStyle name="40% - Accent2 2 2 3 3 3 2" xfId="41312"/>
    <cellStyle name="40% - Accent2 2 2 3 3 4" xfId="37371"/>
    <cellStyle name="40% - Accent2 2 2 3 3 5" xfId="29456"/>
    <cellStyle name="40% - Accent2 2 2 3 4" xfId="8066"/>
    <cellStyle name="40% - Accent2 2 2 3 4 2" xfId="23961"/>
    <cellStyle name="40% - Accent2 2 2 3 4 2 2" xfId="43741"/>
    <cellStyle name="40% - Accent2 2 2 3 4 2 3" xfId="31885"/>
    <cellStyle name="40% - Accent2 2 2 3 4 3" xfId="19429"/>
    <cellStyle name="40% - Accent2 2 2 3 4 3 2" xfId="39765"/>
    <cellStyle name="40% - Accent2 2 2 3 4 4" xfId="35824"/>
    <cellStyle name="40% - Accent2 2 2 3 4 5" xfId="27909"/>
    <cellStyle name="40% - Accent2 2 2 3 5" xfId="23186"/>
    <cellStyle name="40% - Accent2 2 2 3 5 2" xfId="42966"/>
    <cellStyle name="40% - Accent2 2 2 3 5 3" xfId="31110"/>
    <cellStyle name="40% - Accent2 2 2 3 6" xfId="18656"/>
    <cellStyle name="40% - Accent2 2 2 3 6 2" xfId="38992"/>
    <cellStyle name="40% - Accent2 2 2 3 7" xfId="35049"/>
    <cellStyle name="40% - Accent2 2 2 3 8" xfId="27136"/>
    <cellStyle name="40% - Accent2 2 2 4" xfId="999"/>
    <cellStyle name="40% - Accent2 2 2 4 2" xfId="11435"/>
    <cellStyle name="40% - Accent2 2 2 4 2 2" xfId="17821"/>
    <cellStyle name="40% - Accent2 2 2 4 2 2 2" xfId="26298"/>
    <cellStyle name="40% - Accent2 2 2 4 2 2 2 2" xfId="46078"/>
    <cellStyle name="40% - Accent2 2 2 4 2 2 2 3" xfId="34222"/>
    <cellStyle name="40% - Accent2 2 2 4 2 2 3" xfId="21766"/>
    <cellStyle name="40% - Accent2 2 2 4 2 2 3 2" xfId="42102"/>
    <cellStyle name="40% - Accent2 2 2 4 2 2 4" xfId="38161"/>
    <cellStyle name="40% - Accent2 2 2 4 2 2 5" xfId="30246"/>
    <cellStyle name="40% - Accent2 2 2 4 2 3" xfId="24732"/>
    <cellStyle name="40% - Accent2 2 2 4 2 3 2" xfId="44512"/>
    <cellStyle name="40% - Accent2 2 2 4 2 3 3" xfId="32656"/>
    <cellStyle name="40% - Accent2 2 2 4 2 4" xfId="20200"/>
    <cellStyle name="40% - Accent2 2 2 4 2 4 2" xfId="40536"/>
    <cellStyle name="40% - Accent2 2 2 4 2 5" xfId="36595"/>
    <cellStyle name="40% - Accent2 2 2 4 2 6" xfId="28680"/>
    <cellStyle name="40% - Accent2 2 2 4 3" xfId="14917"/>
    <cellStyle name="40% - Accent2 2 2 4 3 2" xfId="25509"/>
    <cellStyle name="40% - Accent2 2 2 4 3 2 2" xfId="45289"/>
    <cellStyle name="40% - Accent2 2 2 4 3 2 3" xfId="33433"/>
    <cellStyle name="40% - Accent2 2 2 4 3 3" xfId="20977"/>
    <cellStyle name="40% - Accent2 2 2 4 3 3 2" xfId="41313"/>
    <cellStyle name="40% - Accent2 2 2 4 3 4" xfId="37372"/>
    <cellStyle name="40% - Accent2 2 2 4 3 5" xfId="29457"/>
    <cellStyle name="40% - Accent2 2 2 4 4" xfId="8067"/>
    <cellStyle name="40% - Accent2 2 2 4 4 2" xfId="23962"/>
    <cellStyle name="40% - Accent2 2 2 4 4 2 2" xfId="43742"/>
    <cellStyle name="40% - Accent2 2 2 4 4 2 3" xfId="31886"/>
    <cellStyle name="40% - Accent2 2 2 4 4 3" xfId="19430"/>
    <cellStyle name="40% - Accent2 2 2 4 4 3 2" xfId="39766"/>
    <cellStyle name="40% - Accent2 2 2 4 4 4" xfId="35825"/>
    <cellStyle name="40% - Accent2 2 2 4 4 5" xfId="27910"/>
    <cellStyle name="40% - Accent2 2 2 4 5" xfId="23187"/>
    <cellStyle name="40% - Accent2 2 2 4 5 2" xfId="42967"/>
    <cellStyle name="40% - Accent2 2 2 4 5 3" xfId="31111"/>
    <cellStyle name="40% - Accent2 2 2 4 6" xfId="18657"/>
    <cellStyle name="40% - Accent2 2 2 4 6 2" xfId="38993"/>
    <cellStyle name="40% - Accent2 2 2 4 7" xfId="35050"/>
    <cellStyle name="40% - Accent2 2 2 4 8" xfId="27137"/>
    <cellStyle name="40% - Accent2 2 2 5" xfId="1000"/>
    <cellStyle name="40% - Accent2 2 2 5 2" xfId="11436"/>
    <cellStyle name="40% - Accent2 2 2 5 2 2" xfId="17822"/>
    <cellStyle name="40% - Accent2 2 2 5 2 2 2" xfId="26299"/>
    <cellStyle name="40% - Accent2 2 2 5 2 2 2 2" xfId="46079"/>
    <cellStyle name="40% - Accent2 2 2 5 2 2 2 3" xfId="34223"/>
    <cellStyle name="40% - Accent2 2 2 5 2 2 3" xfId="21767"/>
    <cellStyle name="40% - Accent2 2 2 5 2 2 3 2" xfId="42103"/>
    <cellStyle name="40% - Accent2 2 2 5 2 2 4" xfId="38162"/>
    <cellStyle name="40% - Accent2 2 2 5 2 2 5" xfId="30247"/>
    <cellStyle name="40% - Accent2 2 2 5 2 3" xfId="24733"/>
    <cellStyle name="40% - Accent2 2 2 5 2 3 2" xfId="44513"/>
    <cellStyle name="40% - Accent2 2 2 5 2 3 3" xfId="32657"/>
    <cellStyle name="40% - Accent2 2 2 5 2 4" xfId="20201"/>
    <cellStyle name="40% - Accent2 2 2 5 2 4 2" xfId="40537"/>
    <cellStyle name="40% - Accent2 2 2 5 2 5" xfId="36596"/>
    <cellStyle name="40% - Accent2 2 2 5 2 6" xfId="28681"/>
    <cellStyle name="40% - Accent2 2 2 5 3" xfId="14918"/>
    <cellStyle name="40% - Accent2 2 2 5 3 2" xfId="25510"/>
    <cellStyle name="40% - Accent2 2 2 5 3 2 2" xfId="45290"/>
    <cellStyle name="40% - Accent2 2 2 5 3 2 3" xfId="33434"/>
    <cellStyle name="40% - Accent2 2 2 5 3 3" xfId="20978"/>
    <cellStyle name="40% - Accent2 2 2 5 3 3 2" xfId="41314"/>
    <cellStyle name="40% - Accent2 2 2 5 3 4" xfId="37373"/>
    <cellStyle name="40% - Accent2 2 2 5 3 5" xfId="29458"/>
    <cellStyle name="40% - Accent2 2 2 5 4" xfId="8068"/>
    <cellStyle name="40% - Accent2 2 2 5 4 2" xfId="23963"/>
    <cellStyle name="40% - Accent2 2 2 5 4 2 2" xfId="43743"/>
    <cellStyle name="40% - Accent2 2 2 5 4 2 3" xfId="31887"/>
    <cellStyle name="40% - Accent2 2 2 5 4 3" xfId="19431"/>
    <cellStyle name="40% - Accent2 2 2 5 4 3 2" xfId="39767"/>
    <cellStyle name="40% - Accent2 2 2 5 4 4" xfId="35826"/>
    <cellStyle name="40% - Accent2 2 2 5 4 5" xfId="27911"/>
    <cellStyle name="40% - Accent2 2 2 5 5" xfId="23188"/>
    <cellStyle name="40% - Accent2 2 2 5 5 2" xfId="42968"/>
    <cellStyle name="40% - Accent2 2 2 5 5 3" xfId="31112"/>
    <cellStyle name="40% - Accent2 2 2 5 6" xfId="18658"/>
    <cellStyle name="40% - Accent2 2 2 5 6 2" xfId="38994"/>
    <cellStyle name="40% - Accent2 2 2 5 7" xfId="35051"/>
    <cellStyle name="40% - Accent2 2 2 5 8" xfId="27138"/>
    <cellStyle name="40% - Accent2 2 2 6" xfId="1001"/>
    <cellStyle name="40% - Accent2 2 2 6 2" xfId="11437"/>
    <cellStyle name="40% - Accent2 2 2 6 2 2" xfId="17823"/>
    <cellStyle name="40% - Accent2 2 2 6 2 2 2" xfId="26300"/>
    <cellStyle name="40% - Accent2 2 2 6 2 2 2 2" xfId="46080"/>
    <cellStyle name="40% - Accent2 2 2 6 2 2 2 3" xfId="34224"/>
    <cellStyle name="40% - Accent2 2 2 6 2 2 3" xfId="21768"/>
    <cellStyle name="40% - Accent2 2 2 6 2 2 3 2" xfId="42104"/>
    <cellStyle name="40% - Accent2 2 2 6 2 2 4" xfId="38163"/>
    <cellStyle name="40% - Accent2 2 2 6 2 2 5" xfId="30248"/>
    <cellStyle name="40% - Accent2 2 2 6 2 3" xfId="24734"/>
    <cellStyle name="40% - Accent2 2 2 6 2 3 2" xfId="44514"/>
    <cellStyle name="40% - Accent2 2 2 6 2 3 3" xfId="32658"/>
    <cellStyle name="40% - Accent2 2 2 6 2 4" xfId="20202"/>
    <cellStyle name="40% - Accent2 2 2 6 2 4 2" xfId="40538"/>
    <cellStyle name="40% - Accent2 2 2 6 2 5" xfId="36597"/>
    <cellStyle name="40% - Accent2 2 2 6 2 6" xfId="28682"/>
    <cellStyle name="40% - Accent2 2 2 6 3" xfId="14919"/>
    <cellStyle name="40% - Accent2 2 2 6 3 2" xfId="25511"/>
    <cellStyle name="40% - Accent2 2 2 6 3 2 2" xfId="45291"/>
    <cellStyle name="40% - Accent2 2 2 6 3 2 3" xfId="33435"/>
    <cellStyle name="40% - Accent2 2 2 6 3 3" xfId="20979"/>
    <cellStyle name="40% - Accent2 2 2 6 3 3 2" xfId="41315"/>
    <cellStyle name="40% - Accent2 2 2 6 3 4" xfId="37374"/>
    <cellStyle name="40% - Accent2 2 2 6 3 5" xfId="29459"/>
    <cellStyle name="40% - Accent2 2 2 6 4" xfId="8069"/>
    <cellStyle name="40% - Accent2 2 2 6 4 2" xfId="23964"/>
    <cellStyle name="40% - Accent2 2 2 6 4 2 2" xfId="43744"/>
    <cellStyle name="40% - Accent2 2 2 6 4 2 3" xfId="31888"/>
    <cellStyle name="40% - Accent2 2 2 6 4 3" xfId="19432"/>
    <cellStyle name="40% - Accent2 2 2 6 4 3 2" xfId="39768"/>
    <cellStyle name="40% - Accent2 2 2 6 4 4" xfId="35827"/>
    <cellStyle name="40% - Accent2 2 2 6 4 5" xfId="27912"/>
    <cellStyle name="40% - Accent2 2 2 6 5" xfId="23189"/>
    <cellStyle name="40% - Accent2 2 2 6 5 2" xfId="42969"/>
    <cellStyle name="40% - Accent2 2 2 6 5 3" xfId="31113"/>
    <cellStyle name="40% - Accent2 2 2 6 6" xfId="18659"/>
    <cellStyle name="40% - Accent2 2 2 6 6 2" xfId="38995"/>
    <cellStyle name="40% - Accent2 2 2 6 7" xfId="35052"/>
    <cellStyle name="40% - Accent2 2 2 6 8" xfId="27139"/>
    <cellStyle name="40% - Accent2 2 2 7" xfId="1002"/>
    <cellStyle name="40% - Accent2 2 2 7 2" xfId="11438"/>
    <cellStyle name="40% - Accent2 2 2 7 2 2" xfId="17824"/>
    <cellStyle name="40% - Accent2 2 2 7 2 2 2" xfId="26301"/>
    <cellStyle name="40% - Accent2 2 2 7 2 2 2 2" xfId="46081"/>
    <cellStyle name="40% - Accent2 2 2 7 2 2 2 3" xfId="34225"/>
    <cellStyle name="40% - Accent2 2 2 7 2 2 3" xfId="21769"/>
    <cellStyle name="40% - Accent2 2 2 7 2 2 3 2" xfId="42105"/>
    <cellStyle name="40% - Accent2 2 2 7 2 2 4" xfId="38164"/>
    <cellStyle name="40% - Accent2 2 2 7 2 2 5" xfId="30249"/>
    <cellStyle name="40% - Accent2 2 2 7 2 3" xfId="24735"/>
    <cellStyle name="40% - Accent2 2 2 7 2 3 2" xfId="44515"/>
    <cellStyle name="40% - Accent2 2 2 7 2 3 3" xfId="32659"/>
    <cellStyle name="40% - Accent2 2 2 7 2 4" xfId="20203"/>
    <cellStyle name="40% - Accent2 2 2 7 2 4 2" xfId="40539"/>
    <cellStyle name="40% - Accent2 2 2 7 2 5" xfId="36598"/>
    <cellStyle name="40% - Accent2 2 2 7 2 6" xfId="28683"/>
    <cellStyle name="40% - Accent2 2 2 7 3" xfId="14920"/>
    <cellStyle name="40% - Accent2 2 2 7 3 2" xfId="25512"/>
    <cellStyle name="40% - Accent2 2 2 7 3 2 2" xfId="45292"/>
    <cellStyle name="40% - Accent2 2 2 7 3 2 3" xfId="33436"/>
    <cellStyle name="40% - Accent2 2 2 7 3 3" xfId="20980"/>
    <cellStyle name="40% - Accent2 2 2 7 3 3 2" xfId="41316"/>
    <cellStyle name="40% - Accent2 2 2 7 3 4" xfId="37375"/>
    <cellStyle name="40% - Accent2 2 2 7 3 5" xfId="29460"/>
    <cellStyle name="40% - Accent2 2 2 7 4" xfId="8070"/>
    <cellStyle name="40% - Accent2 2 2 7 4 2" xfId="23965"/>
    <cellStyle name="40% - Accent2 2 2 7 4 2 2" xfId="43745"/>
    <cellStyle name="40% - Accent2 2 2 7 4 2 3" xfId="31889"/>
    <cellStyle name="40% - Accent2 2 2 7 4 3" xfId="19433"/>
    <cellStyle name="40% - Accent2 2 2 7 4 3 2" xfId="39769"/>
    <cellStyle name="40% - Accent2 2 2 7 4 4" xfId="35828"/>
    <cellStyle name="40% - Accent2 2 2 7 4 5" xfId="27913"/>
    <cellStyle name="40% - Accent2 2 2 7 5" xfId="23190"/>
    <cellStyle name="40% - Accent2 2 2 7 5 2" xfId="42970"/>
    <cellStyle name="40% - Accent2 2 2 7 5 3" xfId="31114"/>
    <cellStyle name="40% - Accent2 2 2 7 6" xfId="18660"/>
    <cellStyle name="40% - Accent2 2 2 7 6 2" xfId="38996"/>
    <cellStyle name="40% - Accent2 2 2 7 7" xfId="35053"/>
    <cellStyle name="40% - Accent2 2 2 7 8" xfId="27140"/>
    <cellStyle name="40% - Accent2 2 2 8" xfId="1003"/>
    <cellStyle name="40% - Accent2 2 2 8 2" xfId="11439"/>
    <cellStyle name="40% - Accent2 2 2 8 2 2" xfId="17825"/>
    <cellStyle name="40% - Accent2 2 2 8 2 2 2" xfId="26302"/>
    <cellStyle name="40% - Accent2 2 2 8 2 2 2 2" xfId="46082"/>
    <cellStyle name="40% - Accent2 2 2 8 2 2 2 3" xfId="34226"/>
    <cellStyle name="40% - Accent2 2 2 8 2 2 3" xfId="21770"/>
    <cellStyle name="40% - Accent2 2 2 8 2 2 3 2" xfId="42106"/>
    <cellStyle name="40% - Accent2 2 2 8 2 2 4" xfId="38165"/>
    <cellStyle name="40% - Accent2 2 2 8 2 2 5" xfId="30250"/>
    <cellStyle name="40% - Accent2 2 2 8 2 3" xfId="24736"/>
    <cellStyle name="40% - Accent2 2 2 8 2 3 2" xfId="44516"/>
    <cellStyle name="40% - Accent2 2 2 8 2 3 3" xfId="32660"/>
    <cellStyle name="40% - Accent2 2 2 8 2 4" xfId="20204"/>
    <cellStyle name="40% - Accent2 2 2 8 2 4 2" xfId="40540"/>
    <cellStyle name="40% - Accent2 2 2 8 2 5" xfId="36599"/>
    <cellStyle name="40% - Accent2 2 2 8 2 6" xfId="28684"/>
    <cellStyle name="40% - Accent2 2 2 8 3" xfId="14921"/>
    <cellStyle name="40% - Accent2 2 2 8 3 2" xfId="25513"/>
    <cellStyle name="40% - Accent2 2 2 8 3 2 2" xfId="45293"/>
    <cellStyle name="40% - Accent2 2 2 8 3 2 3" xfId="33437"/>
    <cellStyle name="40% - Accent2 2 2 8 3 3" xfId="20981"/>
    <cellStyle name="40% - Accent2 2 2 8 3 3 2" xfId="41317"/>
    <cellStyle name="40% - Accent2 2 2 8 3 4" xfId="37376"/>
    <cellStyle name="40% - Accent2 2 2 8 3 5" xfId="29461"/>
    <cellStyle name="40% - Accent2 2 2 8 4" xfId="8071"/>
    <cellStyle name="40% - Accent2 2 2 8 4 2" xfId="23966"/>
    <cellStyle name="40% - Accent2 2 2 8 4 2 2" xfId="43746"/>
    <cellStyle name="40% - Accent2 2 2 8 4 2 3" xfId="31890"/>
    <cellStyle name="40% - Accent2 2 2 8 4 3" xfId="19434"/>
    <cellStyle name="40% - Accent2 2 2 8 4 3 2" xfId="39770"/>
    <cellStyle name="40% - Accent2 2 2 8 4 4" xfId="35829"/>
    <cellStyle name="40% - Accent2 2 2 8 4 5" xfId="27914"/>
    <cellStyle name="40% - Accent2 2 2 8 5" xfId="23191"/>
    <cellStyle name="40% - Accent2 2 2 8 5 2" xfId="42971"/>
    <cellStyle name="40% - Accent2 2 2 8 5 3" xfId="31115"/>
    <cellStyle name="40% - Accent2 2 2 8 6" xfId="18661"/>
    <cellStyle name="40% - Accent2 2 2 8 6 2" xfId="38997"/>
    <cellStyle name="40% - Accent2 2 2 8 7" xfId="35054"/>
    <cellStyle name="40% - Accent2 2 2 8 8" xfId="27141"/>
    <cellStyle name="40% - Accent2 2 2 9" xfId="1004"/>
    <cellStyle name="40% - Accent2 2 2 9 2" xfId="11440"/>
    <cellStyle name="40% - Accent2 2 2 9 2 2" xfId="17826"/>
    <cellStyle name="40% - Accent2 2 2 9 2 2 2" xfId="26303"/>
    <cellStyle name="40% - Accent2 2 2 9 2 2 2 2" xfId="46083"/>
    <cellStyle name="40% - Accent2 2 2 9 2 2 2 3" xfId="34227"/>
    <cellStyle name="40% - Accent2 2 2 9 2 2 3" xfId="21771"/>
    <cellStyle name="40% - Accent2 2 2 9 2 2 3 2" xfId="42107"/>
    <cellStyle name="40% - Accent2 2 2 9 2 2 4" xfId="38166"/>
    <cellStyle name="40% - Accent2 2 2 9 2 2 5" xfId="30251"/>
    <cellStyle name="40% - Accent2 2 2 9 2 3" xfId="24737"/>
    <cellStyle name="40% - Accent2 2 2 9 2 3 2" xfId="44517"/>
    <cellStyle name="40% - Accent2 2 2 9 2 3 3" xfId="32661"/>
    <cellStyle name="40% - Accent2 2 2 9 2 4" xfId="20205"/>
    <cellStyle name="40% - Accent2 2 2 9 2 4 2" xfId="40541"/>
    <cellStyle name="40% - Accent2 2 2 9 2 5" xfId="36600"/>
    <cellStyle name="40% - Accent2 2 2 9 2 6" xfId="28685"/>
    <cellStyle name="40% - Accent2 2 2 9 3" xfId="14922"/>
    <cellStyle name="40% - Accent2 2 2 9 3 2" xfId="25514"/>
    <cellStyle name="40% - Accent2 2 2 9 3 2 2" xfId="45294"/>
    <cellStyle name="40% - Accent2 2 2 9 3 2 3" xfId="33438"/>
    <cellStyle name="40% - Accent2 2 2 9 3 3" xfId="20982"/>
    <cellStyle name="40% - Accent2 2 2 9 3 3 2" xfId="41318"/>
    <cellStyle name="40% - Accent2 2 2 9 3 4" xfId="37377"/>
    <cellStyle name="40% - Accent2 2 2 9 3 5" xfId="29462"/>
    <cellStyle name="40% - Accent2 2 2 9 4" xfId="8072"/>
    <cellStyle name="40% - Accent2 2 2 9 4 2" xfId="23967"/>
    <cellStyle name="40% - Accent2 2 2 9 4 2 2" xfId="43747"/>
    <cellStyle name="40% - Accent2 2 2 9 4 2 3" xfId="31891"/>
    <cellStyle name="40% - Accent2 2 2 9 4 3" xfId="19435"/>
    <cellStyle name="40% - Accent2 2 2 9 4 3 2" xfId="39771"/>
    <cellStyle name="40% - Accent2 2 2 9 4 4" xfId="35830"/>
    <cellStyle name="40% - Accent2 2 2 9 4 5" xfId="27915"/>
    <cellStyle name="40% - Accent2 2 2 9 5" xfId="23192"/>
    <cellStyle name="40% - Accent2 2 2 9 5 2" xfId="42972"/>
    <cellStyle name="40% - Accent2 2 2 9 5 3" xfId="31116"/>
    <cellStyle name="40% - Accent2 2 2 9 6" xfId="18662"/>
    <cellStyle name="40% - Accent2 2 2 9 6 2" xfId="38998"/>
    <cellStyle name="40% - Accent2 2 2 9 7" xfId="35055"/>
    <cellStyle name="40% - Accent2 2 2 9 8" xfId="27142"/>
    <cellStyle name="40% - Accent2 2 3" xfId="1005"/>
    <cellStyle name="40% - Accent2 2 3 10" xfId="11441"/>
    <cellStyle name="40% - Accent2 2 3 10 2" xfId="17827"/>
    <cellStyle name="40% - Accent2 2 3 10 2 2" xfId="26304"/>
    <cellStyle name="40% - Accent2 2 3 10 2 2 2" xfId="46084"/>
    <cellStyle name="40% - Accent2 2 3 10 2 2 3" xfId="34228"/>
    <cellStyle name="40% - Accent2 2 3 10 2 3" xfId="21772"/>
    <cellStyle name="40% - Accent2 2 3 10 2 3 2" xfId="42108"/>
    <cellStyle name="40% - Accent2 2 3 10 2 4" xfId="38167"/>
    <cellStyle name="40% - Accent2 2 3 10 2 5" xfId="30252"/>
    <cellStyle name="40% - Accent2 2 3 10 3" xfId="24738"/>
    <cellStyle name="40% - Accent2 2 3 10 3 2" xfId="44518"/>
    <cellStyle name="40% - Accent2 2 3 10 3 3" xfId="32662"/>
    <cellStyle name="40% - Accent2 2 3 10 4" xfId="20206"/>
    <cellStyle name="40% - Accent2 2 3 10 4 2" xfId="40542"/>
    <cellStyle name="40% - Accent2 2 3 10 5" xfId="36601"/>
    <cellStyle name="40% - Accent2 2 3 10 6" xfId="28686"/>
    <cellStyle name="40% - Accent2 2 3 11" xfId="14923"/>
    <cellStyle name="40% - Accent2 2 3 11 2" xfId="25515"/>
    <cellStyle name="40% - Accent2 2 3 11 2 2" xfId="45295"/>
    <cellStyle name="40% - Accent2 2 3 11 2 3" xfId="33439"/>
    <cellStyle name="40% - Accent2 2 3 11 3" xfId="20983"/>
    <cellStyle name="40% - Accent2 2 3 11 3 2" xfId="41319"/>
    <cellStyle name="40% - Accent2 2 3 11 4" xfId="37378"/>
    <cellStyle name="40% - Accent2 2 3 11 5" xfId="29463"/>
    <cellStyle name="40% - Accent2 2 3 12" xfId="8073"/>
    <cellStyle name="40% - Accent2 2 3 12 2" xfId="23968"/>
    <cellStyle name="40% - Accent2 2 3 12 2 2" xfId="43748"/>
    <cellStyle name="40% - Accent2 2 3 12 2 3" xfId="31892"/>
    <cellStyle name="40% - Accent2 2 3 12 3" xfId="19436"/>
    <cellStyle name="40% - Accent2 2 3 12 3 2" xfId="39772"/>
    <cellStyle name="40% - Accent2 2 3 12 4" xfId="35831"/>
    <cellStyle name="40% - Accent2 2 3 12 5" xfId="27916"/>
    <cellStyle name="40% - Accent2 2 3 13" xfId="23193"/>
    <cellStyle name="40% - Accent2 2 3 13 2" xfId="42973"/>
    <cellStyle name="40% - Accent2 2 3 13 3" xfId="31117"/>
    <cellStyle name="40% - Accent2 2 3 14" xfId="18663"/>
    <cellStyle name="40% - Accent2 2 3 14 2" xfId="38999"/>
    <cellStyle name="40% - Accent2 2 3 15" xfId="35056"/>
    <cellStyle name="40% - Accent2 2 3 16" xfId="27143"/>
    <cellStyle name="40% - Accent2 2 3 2" xfId="1006"/>
    <cellStyle name="40% - Accent2 2 3 2 2" xfId="11442"/>
    <cellStyle name="40% - Accent2 2 3 2 2 2" xfId="17828"/>
    <cellStyle name="40% - Accent2 2 3 2 2 2 2" xfId="26305"/>
    <cellStyle name="40% - Accent2 2 3 2 2 2 2 2" xfId="46085"/>
    <cellStyle name="40% - Accent2 2 3 2 2 2 2 3" xfId="34229"/>
    <cellStyle name="40% - Accent2 2 3 2 2 2 3" xfId="21773"/>
    <cellStyle name="40% - Accent2 2 3 2 2 2 3 2" xfId="42109"/>
    <cellStyle name="40% - Accent2 2 3 2 2 2 4" xfId="38168"/>
    <cellStyle name="40% - Accent2 2 3 2 2 2 5" xfId="30253"/>
    <cellStyle name="40% - Accent2 2 3 2 2 3" xfId="24739"/>
    <cellStyle name="40% - Accent2 2 3 2 2 3 2" xfId="44519"/>
    <cellStyle name="40% - Accent2 2 3 2 2 3 3" xfId="32663"/>
    <cellStyle name="40% - Accent2 2 3 2 2 4" xfId="20207"/>
    <cellStyle name="40% - Accent2 2 3 2 2 4 2" xfId="40543"/>
    <cellStyle name="40% - Accent2 2 3 2 2 5" xfId="36602"/>
    <cellStyle name="40% - Accent2 2 3 2 2 6" xfId="28687"/>
    <cellStyle name="40% - Accent2 2 3 2 3" xfId="14924"/>
    <cellStyle name="40% - Accent2 2 3 2 3 2" xfId="25516"/>
    <cellStyle name="40% - Accent2 2 3 2 3 2 2" xfId="45296"/>
    <cellStyle name="40% - Accent2 2 3 2 3 2 3" xfId="33440"/>
    <cellStyle name="40% - Accent2 2 3 2 3 3" xfId="20984"/>
    <cellStyle name="40% - Accent2 2 3 2 3 3 2" xfId="41320"/>
    <cellStyle name="40% - Accent2 2 3 2 3 4" xfId="37379"/>
    <cellStyle name="40% - Accent2 2 3 2 3 5" xfId="29464"/>
    <cellStyle name="40% - Accent2 2 3 2 4" xfId="8074"/>
    <cellStyle name="40% - Accent2 2 3 2 4 2" xfId="23969"/>
    <cellStyle name="40% - Accent2 2 3 2 4 2 2" xfId="43749"/>
    <cellStyle name="40% - Accent2 2 3 2 4 2 3" xfId="31893"/>
    <cellStyle name="40% - Accent2 2 3 2 4 3" xfId="19437"/>
    <cellStyle name="40% - Accent2 2 3 2 4 3 2" xfId="39773"/>
    <cellStyle name="40% - Accent2 2 3 2 4 4" xfId="35832"/>
    <cellStyle name="40% - Accent2 2 3 2 4 5" xfId="27917"/>
    <cellStyle name="40% - Accent2 2 3 2 5" xfId="23194"/>
    <cellStyle name="40% - Accent2 2 3 2 5 2" xfId="42974"/>
    <cellStyle name="40% - Accent2 2 3 2 5 3" xfId="31118"/>
    <cellStyle name="40% - Accent2 2 3 2 6" xfId="18664"/>
    <cellStyle name="40% - Accent2 2 3 2 6 2" xfId="39000"/>
    <cellStyle name="40% - Accent2 2 3 2 7" xfId="35057"/>
    <cellStyle name="40% - Accent2 2 3 2 8" xfId="27144"/>
    <cellStyle name="40% - Accent2 2 3 3" xfId="1007"/>
    <cellStyle name="40% - Accent2 2 3 3 2" xfId="11443"/>
    <cellStyle name="40% - Accent2 2 3 3 2 2" xfId="17829"/>
    <cellStyle name="40% - Accent2 2 3 3 2 2 2" xfId="26306"/>
    <cellStyle name="40% - Accent2 2 3 3 2 2 2 2" xfId="46086"/>
    <cellStyle name="40% - Accent2 2 3 3 2 2 2 3" xfId="34230"/>
    <cellStyle name="40% - Accent2 2 3 3 2 2 3" xfId="21774"/>
    <cellStyle name="40% - Accent2 2 3 3 2 2 3 2" xfId="42110"/>
    <cellStyle name="40% - Accent2 2 3 3 2 2 4" xfId="38169"/>
    <cellStyle name="40% - Accent2 2 3 3 2 2 5" xfId="30254"/>
    <cellStyle name="40% - Accent2 2 3 3 2 3" xfId="24740"/>
    <cellStyle name="40% - Accent2 2 3 3 2 3 2" xfId="44520"/>
    <cellStyle name="40% - Accent2 2 3 3 2 3 3" xfId="32664"/>
    <cellStyle name="40% - Accent2 2 3 3 2 4" xfId="20208"/>
    <cellStyle name="40% - Accent2 2 3 3 2 4 2" xfId="40544"/>
    <cellStyle name="40% - Accent2 2 3 3 2 5" xfId="36603"/>
    <cellStyle name="40% - Accent2 2 3 3 2 6" xfId="28688"/>
    <cellStyle name="40% - Accent2 2 3 3 3" xfId="14925"/>
    <cellStyle name="40% - Accent2 2 3 3 3 2" xfId="25517"/>
    <cellStyle name="40% - Accent2 2 3 3 3 2 2" xfId="45297"/>
    <cellStyle name="40% - Accent2 2 3 3 3 2 3" xfId="33441"/>
    <cellStyle name="40% - Accent2 2 3 3 3 3" xfId="20985"/>
    <cellStyle name="40% - Accent2 2 3 3 3 3 2" xfId="41321"/>
    <cellStyle name="40% - Accent2 2 3 3 3 4" xfId="37380"/>
    <cellStyle name="40% - Accent2 2 3 3 3 5" xfId="29465"/>
    <cellStyle name="40% - Accent2 2 3 3 4" xfId="8075"/>
    <cellStyle name="40% - Accent2 2 3 3 4 2" xfId="23970"/>
    <cellStyle name="40% - Accent2 2 3 3 4 2 2" xfId="43750"/>
    <cellStyle name="40% - Accent2 2 3 3 4 2 3" xfId="31894"/>
    <cellStyle name="40% - Accent2 2 3 3 4 3" xfId="19438"/>
    <cellStyle name="40% - Accent2 2 3 3 4 3 2" xfId="39774"/>
    <cellStyle name="40% - Accent2 2 3 3 4 4" xfId="35833"/>
    <cellStyle name="40% - Accent2 2 3 3 4 5" xfId="27918"/>
    <cellStyle name="40% - Accent2 2 3 3 5" xfId="23195"/>
    <cellStyle name="40% - Accent2 2 3 3 5 2" xfId="42975"/>
    <cellStyle name="40% - Accent2 2 3 3 5 3" xfId="31119"/>
    <cellStyle name="40% - Accent2 2 3 3 6" xfId="18665"/>
    <cellStyle name="40% - Accent2 2 3 3 6 2" xfId="39001"/>
    <cellStyle name="40% - Accent2 2 3 3 7" xfId="35058"/>
    <cellStyle name="40% - Accent2 2 3 3 8" xfId="27145"/>
    <cellStyle name="40% - Accent2 2 3 4" xfId="1008"/>
    <cellStyle name="40% - Accent2 2 3 4 2" xfId="11444"/>
    <cellStyle name="40% - Accent2 2 3 4 2 2" xfId="17830"/>
    <cellStyle name="40% - Accent2 2 3 4 2 2 2" xfId="26307"/>
    <cellStyle name="40% - Accent2 2 3 4 2 2 2 2" xfId="46087"/>
    <cellStyle name="40% - Accent2 2 3 4 2 2 2 3" xfId="34231"/>
    <cellStyle name="40% - Accent2 2 3 4 2 2 3" xfId="21775"/>
    <cellStyle name="40% - Accent2 2 3 4 2 2 3 2" xfId="42111"/>
    <cellStyle name="40% - Accent2 2 3 4 2 2 4" xfId="38170"/>
    <cellStyle name="40% - Accent2 2 3 4 2 2 5" xfId="30255"/>
    <cellStyle name="40% - Accent2 2 3 4 2 3" xfId="24741"/>
    <cellStyle name="40% - Accent2 2 3 4 2 3 2" xfId="44521"/>
    <cellStyle name="40% - Accent2 2 3 4 2 3 3" xfId="32665"/>
    <cellStyle name="40% - Accent2 2 3 4 2 4" xfId="20209"/>
    <cellStyle name="40% - Accent2 2 3 4 2 4 2" xfId="40545"/>
    <cellStyle name="40% - Accent2 2 3 4 2 5" xfId="36604"/>
    <cellStyle name="40% - Accent2 2 3 4 2 6" xfId="28689"/>
    <cellStyle name="40% - Accent2 2 3 4 3" xfId="14926"/>
    <cellStyle name="40% - Accent2 2 3 4 3 2" xfId="25518"/>
    <cellStyle name="40% - Accent2 2 3 4 3 2 2" xfId="45298"/>
    <cellStyle name="40% - Accent2 2 3 4 3 2 3" xfId="33442"/>
    <cellStyle name="40% - Accent2 2 3 4 3 3" xfId="20986"/>
    <cellStyle name="40% - Accent2 2 3 4 3 3 2" xfId="41322"/>
    <cellStyle name="40% - Accent2 2 3 4 3 4" xfId="37381"/>
    <cellStyle name="40% - Accent2 2 3 4 3 5" xfId="29466"/>
    <cellStyle name="40% - Accent2 2 3 4 4" xfId="8076"/>
    <cellStyle name="40% - Accent2 2 3 4 4 2" xfId="23971"/>
    <cellStyle name="40% - Accent2 2 3 4 4 2 2" xfId="43751"/>
    <cellStyle name="40% - Accent2 2 3 4 4 2 3" xfId="31895"/>
    <cellStyle name="40% - Accent2 2 3 4 4 3" xfId="19439"/>
    <cellStyle name="40% - Accent2 2 3 4 4 3 2" xfId="39775"/>
    <cellStyle name="40% - Accent2 2 3 4 4 4" xfId="35834"/>
    <cellStyle name="40% - Accent2 2 3 4 4 5" xfId="27919"/>
    <cellStyle name="40% - Accent2 2 3 4 5" xfId="23196"/>
    <cellStyle name="40% - Accent2 2 3 4 5 2" xfId="42976"/>
    <cellStyle name="40% - Accent2 2 3 4 5 3" xfId="31120"/>
    <cellStyle name="40% - Accent2 2 3 4 6" xfId="18666"/>
    <cellStyle name="40% - Accent2 2 3 4 6 2" xfId="39002"/>
    <cellStyle name="40% - Accent2 2 3 4 7" xfId="35059"/>
    <cellStyle name="40% - Accent2 2 3 4 8" xfId="27146"/>
    <cellStyle name="40% - Accent2 2 3 5" xfId="1009"/>
    <cellStyle name="40% - Accent2 2 3 5 2" xfId="11445"/>
    <cellStyle name="40% - Accent2 2 3 5 2 2" xfId="17831"/>
    <cellStyle name="40% - Accent2 2 3 5 2 2 2" xfId="26308"/>
    <cellStyle name="40% - Accent2 2 3 5 2 2 2 2" xfId="46088"/>
    <cellStyle name="40% - Accent2 2 3 5 2 2 2 3" xfId="34232"/>
    <cellStyle name="40% - Accent2 2 3 5 2 2 3" xfId="21776"/>
    <cellStyle name="40% - Accent2 2 3 5 2 2 3 2" xfId="42112"/>
    <cellStyle name="40% - Accent2 2 3 5 2 2 4" xfId="38171"/>
    <cellStyle name="40% - Accent2 2 3 5 2 2 5" xfId="30256"/>
    <cellStyle name="40% - Accent2 2 3 5 2 3" xfId="24742"/>
    <cellStyle name="40% - Accent2 2 3 5 2 3 2" xfId="44522"/>
    <cellStyle name="40% - Accent2 2 3 5 2 3 3" xfId="32666"/>
    <cellStyle name="40% - Accent2 2 3 5 2 4" xfId="20210"/>
    <cellStyle name="40% - Accent2 2 3 5 2 4 2" xfId="40546"/>
    <cellStyle name="40% - Accent2 2 3 5 2 5" xfId="36605"/>
    <cellStyle name="40% - Accent2 2 3 5 2 6" xfId="28690"/>
    <cellStyle name="40% - Accent2 2 3 5 3" xfId="14927"/>
    <cellStyle name="40% - Accent2 2 3 5 3 2" xfId="25519"/>
    <cellStyle name="40% - Accent2 2 3 5 3 2 2" xfId="45299"/>
    <cellStyle name="40% - Accent2 2 3 5 3 2 3" xfId="33443"/>
    <cellStyle name="40% - Accent2 2 3 5 3 3" xfId="20987"/>
    <cellStyle name="40% - Accent2 2 3 5 3 3 2" xfId="41323"/>
    <cellStyle name="40% - Accent2 2 3 5 3 4" xfId="37382"/>
    <cellStyle name="40% - Accent2 2 3 5 3 5" xfId="29467"/>
    <cellStyle name="40% - Accent2 2 3 5 4" xfId="8077"/>
    <cellStyle name="40% - Accent2 2 3 5 4 2" xfId="23972"/>
    <cellStyle name="40% - Accent2 2 3 5 4 2 2" xfId="43752"/>
    <cellStyle name="40% - Accent2 2 3 5 4 2 3" xfId="31896"/>
    <cellStyle name="40% - Accent2 2 3 5 4 3" xfId="19440"/>
    <cellStyle name="40% - Accent2 2 3 5 4 3 2" xfId="39776"/>
    <cellStyle name="40% - Accent2 2 3 5 4 4" xfId="35835"/>
    <cellStyle name="40% - Accent2 2 3 5 4 5" xfId="27920"/>
    <cellStyle name="40% - Accent2 2 3 5 5" xfId="23197"/>
    <cellStyle name="40% - Accent2 2 3 5 5 2" xfId="42977"/>
    <cellStyle name="40% - Accent2 2 3 5 5 3" xfId="31121"/>
    <cellStyle name="40% - Accent2 2 3 5 6" xfId="18667"/>
    <cellStyle name="40% - Accent2 2 3 5 6 2" xfId="39003"/>
    <cellStyle name="40% - Accent2 2 3 5 7" xfId="35060"/>
    <cellStyle name="40% - Accent2 2 3 5 8" xfId="27147"/>
    <cellStyle name="40% - Accent2 2 3 6" xfId="1010"/>
    <cellStyle name="40% - Accent2 2 3 6 2" xfId="11446"/>
    <cellStyle name="40% - Accent2 2 3 6 2 2" xfId="17832"/>
    <cellStyle name="40% - Accent2 2 3 6 2 2 2" xfId="26309"/>
    <cellStyle name="40% - Accent2 2 3 6 2 2 2 2" xfId="46089"/>
    <cellStyle name="40% - Accent2 2 3 6 2 2 2 3" xfId="34233"/>
    <cellStyle name="40% - Accent2 2 3 6 2 2 3" xfId="21777"/>
    <cellStyle name="40% - Accent2 2 3 6 2 2 3 2" xfId="42113"/>
    <cellStyle name="40% - Accent2 2 3 6 2 2 4" xfId="38172"/>
    <cellStyle name="40% - Accent2 2 3 6 2 2 5" xfId="30257"/>
    <cellStyle name="40% - Accent2 2 3 6 2 3" xfId="24743"/>
    <cellStyle name="40% - Accent2 2 3 6 2 3 2" xfId="44523"/>
    <cellStyle name="40% - Accent2 2 3 6 2 3 3" xfId="32667"/>
    <cellStyle name="40% - Accent2 2 3 6 2 4" xfId="20211"/>
    <cellStyle name="40% - Accent2 2 3 6 2 4 2" xfId="40547"/>
    <cellStyle name="40% - Accent2 2 3 6 2 5" xfId="36606"/>
    <cellStyle name="40% - Accent2 2 3 6 2 6" xfId="28691"/>
    <cellStyle name="40% - Accent2 2 3 6 3" xfId="14928"/>
    <cellStyle name="40% - Accent2 2 3 6 3 2" xfId="25520"/>
    <cellStyle name="40% - Accent2 2 3 6 3 2 2" xfId="45300"/>
    <cellStyle name="40% - Accent2 2 3 6 3 2 3" xfId="33444"/>
    <cellStyle name="40% - Accent2 2 3 6 3 3" xfId="20988"/>
    <cellStyle name="40% - Accent2 2 3 6 3 3 2" xfId="41324"/>
    <cellStyle name="40% - Accent2 2 3 6 3 4" xfId="37383"/>
    <cellStyle name="40% - Accent2 2 3 6 3 5" xfId="29468"/>
    <cellStyle name="40% - Accent2 2 3 6 4" xfId="8078"/>
    <cellStyle name="40% - Accent2 2 3 6 4 2" xfId="23973"/>
    <cellStyle name="40% - Accent2 2 3 6 4 2 2" xfId="43753"/>
    <cellStyle name="40% - Accent2 2 3 6 4 2 3" xfId="31897"/>
    <cellStyle name="40% - Accent2 2 3 6 4 3" xfId="19441"/>
    <cellStyle name="40% - Accent2 2 3 6 4 3 2" xfId="39777"/>
    <cellStyle name="40% - Accent2 2 3 6 4 4" xfId="35836"/>
    <cellStyle name="40% - Accent2 2 3 6 4 5" xfId="27921"/>
    <cellStyle name="40% - Accent2 2 3 6 5" xfId="23198"/>
    <cellStyle name="40% - Accent2 2 3 6 5 2" xfId="42978"/>
    <cellStyle name="40% - Accent2 2 3 6 5 3" xfId="31122"/>
    <cellStyle name="40% - Accent2 2 3 6 6" xfId="18668"/>
    <cellStyle name="40% - Accent2 2 3 6 6 2" xfId="39004"/>
    <cellStyle name="40% - Accent2 2 3 6 7" xfId="35061"/>
    <cellStyle name="40% - Accent2 2 3 6 8" xfId="27148"/>
    <cellStyle name="40% - Accent2 2 3 7" xfId="1011"/>
    <cellStyle name="40% - Accent2 2 3 7 2" xfId="11447"/>
    <cellStyle name="40% - Accent2 2 3 7 2 2" xfId="17833"/>
    <cellStyle name="40% - Accent2 2 3 7 2 2 2" xfId="26310"/>
    <cellStyle name="40% - Accent2 2 3 7 2 2 2 2" xfId="46090"/>
    <cellStyle name="40% - Accent2 2 3 7 2 2 2 3" xfId="34234"/>
    <cellStyle name="40% - Accent2 2 3 7 2 2 3" xfId="21778"/>
    <cellStyle name="40% - Accent2 2 3 7 2 2 3 2" xfId="42114"/>
    <cellStyle name="40% - Accent2 2 3 7 2 2 4" xfId="38173"/>
    <cellStyle name="40% - Accent2 2 3 7 2 2 5" xfId="30258"/>
    <cellStyle name="40% - Accent2 2 3 7 2 3" xfId="24744"/>
    <cellStyle name="40% - Accent2 2 3 7 2 3 2" xfId="44524"/>
    <cellStyle name="40% - Accent2 2 3 7 2 3 3" xfId="32668"/>
    <cellStyle name="40% - Accent2 2 3 7 2 4" xfId="20212"/>
    <cellStyle name="40% - Accent2 2 3 7 2 4 2" xfId="40548"/>
    <cellStyle name="40% - Accent2 2 3 7 2 5" xfId="36607"/>
    <cellStyle name="40% - Accent2 2 3 7 2 6" xfId="28692"/>
    <cellStyle name="40% - Accent2 2 3 7 3" xfId="14929"/>
    <cellStyle name="40% - Accent2 2 3 7 3 2" xfId="25521"/>
    <cellStyle name="40% - Accent2 2 3 7 3 2 2" xfId="45301"/>
    <cellStyle name="40% - Accent2 2 3 7 3 2 3" xfId="33445"/>
    <cellStyle name="40% - Accent2 2 3 7 3 3" xfId="20989"/>
    <cellStyle name="40% - Accent2 2 3 7 3 3 2" xfId="41325"/>
    <cellStyle name="40% - Accent2 2 3 7 3 4" xfId="37384"/>
    <cellStyle name="40% - Accent2 2 3 7 3 5" xfId="29469"/>
    <cellStyle name="40% - Accent2 2 3 7 4" xfId="8079"/>
    <cellStyle name="40% - Accent2 2 3 7 4 2" xfId="23974"/>
    <cellStyle name="40% - Accent2 2 3 7 4 2 2" xfId="43754"/>
    <cellStyle name="40% - Accent2 2 3 7 4 2 3" xfId="31898"/>
    <cellStyle name="40% - Accent2 2 3 7 4 3" xfId="19442"/>
    <cellStyle name="40% - Accent2 2 3 7 4 3 2" xfId="39778"/>
    <cellStyle name="40% - Accent2 2 3 7 4 4" xfId="35837"/>
    <cellStyle name="40% - Accent2 2 3 7 4 5" xfId="27922"/>
    <cellStyle name="40% - Accent2 2 3 7 5" xfId="23199"/>
    <cellStyle name="40% - Accent2 2 3 7 5 2" xfId="42979"/>
    <cellStyle name="40% - Accent2 2 3 7 5 3" xfId="31123"/>
    <cellStyle name="40% - Accent2 2 3 7 6" xfId="18669"/>
    <cellStyle name="40% - Accent2 2 3 7 6 2" xfId="39005"/>
    <cellStyle name="40% - Accent2 2 3 7 7" xfId="35062"/>
    <cellStyle name="40% - Accent2 2 3 7 8" xfId="27149"/>
    <cellStyle name="40% - Accent2 2 3 8" xfId="1012"/>
    <cellStyle name="40% - Accent2 2 3 8 2" xfId="11448"/>
    <cellStyle name="40% - Accent2 2 3 8 2 2" xfId="17834"/>
    <cellStyle name="40% - Accent2 2 3 8 2 2 2" xfId="26311"/>
    <cellStyle name="40% - Accent2 2 3 8 2 2 2 2" xfId="46091"/>
    <cellStyle name="40% - Accent2 2 3 8 2 2 2 3" xfId="34235"/>
    <cellStyle name="40% - Accent2 2 3 8 2 2 3" xfId="21779"/>
    <cellStyle name="40% - Accent2 2 3 8 2 2 3 2" xfId="42115"/>
    <cellStyle name="40% - Accent2 2 3 8 2 2 4" xfId="38174"/>
    <cellStyle name="40% - Accent2 2 3 8 2 2 5" xfId="30259"/>
    <cellStyle name="40% - Accent2 2 3 8 2 3" xfId="24745"/>
    <cellStyle name="40% - Accent2 2 3 8 2 3 2" xfId="44525"/>
    <cellStyle name="40% - Accent2 2 3 8 2 3 3" xfId="32669"/>
    <cellStyle name="40% - Accent2 2 3 8 2 4" xfId="20213"/>
    <cellStyle name="40% - Accent2 2 3 8 2 4 2" xfId="40549"/>
    <cellStyle name="40% - Accent2 2 3 8 2 5" xfId="36608"/>
    <cellStyle name="40% - Accent2 2 3 8 2 6" xfId="28693"/>
    <cellStyle name="40% - Accent2 2 3 8 3" xfId="14930"/>
    <cellStyle name="40% - Accent2 2 3 8 3 2" xfId="25522"/>
    <cellStyle name="40% - Accent2 2 3 8 3 2 2" xfId="45302"/>
    <cellStyle name="40% - Accent2 2 3 8 3 2 3" xfId="33446"/>
    <cellStyle name="40% - Accent2 2 3 8 3 3" xfId="20990"/>
    <cellStyle name="40% - Accent2 2 3 8 3 3 2" xfId="41326"/>
    <cellStyle name="40% - Accent2 2 3 8 3 4" xfId="37385"/>
    <cellStyle name="40% - Accent2 2 3 8 3 5" xfId="29470"/>
    <cellStyle name="40% - Accent2 2 3 8 4" xfId="8080"/>
    <cellStyle name="40% - Accent2 2 3 8 4 2" xfId="23975"/>
    <cellStyle name="40% - Accent2 2 3 8 4 2 2" xfId="43755"/>
    <cellStyle name="40% - Accent2 2 3 8 4 2 3" xfId="31899"/>
    <cellStyle name="40% - Accent2 2 3 8 4 3" xfId="19443"/>
    <cellStyle name="40% - Accent2 2 3 8 4 3 2" xfId="39779"/>
    <cellStyle name="40% - Accent2 2 3 8 4 4" xfId="35838"/>
    <cellStyle name="40% - Accent2 2 3 8 4 5" xfId="27923"/>
    <cellStyle name="40% - Accent2 2 3 8 5" xfId="23200"/>
    <cellStyle name="40% - Accent2 2 3 8 5 2" xfId="42980"/>
    <cellStyle name="40% - Accent2 2 3 8 5 3" xfId="31124"/>
    <cellStyle name="40% - Accent2 2 3 8 6" xfId="18670"/>
    <cellStyle name="40% - Accent2 2 3 8 6 2" xfId="39006"/>
    <cellStyle name="40% - Accent2 2 3 8 7" xfId="35063"/>
    <cellStyle name="40% - Accent2 2 3 8 8" xfId="27150"/>
    <cellStyle name="40% - Accent2 2 3 9" xfId="1013"/>
    <cellStyle name="40% - Accent2 2 3 9 2" xfId="11449"/>
    <cellStyle name="40% - Accent2 2 3 9 2 2" xfId="17835"/>
    <cellStyle name="40% - Accent2 2 3 9 2 2 2" xfId="26312"/>
    <cellStyle name="40% - Accent2 2 3 9 2 2 2 2" xfId="46092"/>
    <cellStyle name="40% - Accent2 2 3 9 2 2 2 3" xfId="34236"/>
    <cellStyle name="40% - Accent2 2 3 9 2 2 3" xfId="21780"/>
    <cellStyle name="40% - Accent2 2 3 9 2 2 3 2" xfId="42116"/>
    <cellStyle name="40% - Accent2 2 3 9 2 2 4" xfId="38175"/>
    <cellStyle name="40% - Accent2 2 3 9 2 2 5" xfId="30260"/>
    <cellStyle name="40% - Accent2 2 3 9 2 3" xfId="24746"/>
    <cellStyle name="40% - Accent2 2 3 9 2 3 2" xfId="44526"/>
    <cellStyle name="40% - Accent2 2 3 9 2 3 3" xfId="32670"/>
    <cellStyle name="40% - Accent2 2 3 9 2 4" xfId="20214"/>
    <cellStyle name="40% - Accent2 2 3 9 2 4 2" xfId="40550"/>
    <cellStyle name="40% - Accent2 2 3 9 2 5" xfId="36609"/>
    <cellStyle name="40% - Accent2 2 3 9 2 6" xfId="28694"/>
    <cellStyle name="40% - Accent2 2 3 9 3" xfId="14931"/>
    <cellStyle name="40% - Accent2 2 3 9 3 2" xfId="25523"/>
    <cellStyle name="40% - Accent2 2 3 9 3 2 2" xfId="45303"/>
    <cellStyle name="40% - Accent2 2 3 9 3 2 3" xfId="33447"/>
    <cellStyle name="40% - Accent2 2 3 9 3 3" xfId="20991"/>
    <cellStyle name="40% - Accent2 2 3 9 3 3 2" xfId="41327"/>
    <cellStyle name="40% - Accent2 2 3 9 3 4" xfId="37386"/>
    <cellStyle name="40% - Accent2 2 3 9 3 5" xfId="29471"/>
    <cellStyle name="40% - Accent2 2 3 9 4" xfId="8081"/>
    <cellStyle name="40% - Accent2 2 3 9 4 2" xfId="23976"/>
    <cellStyle name="40% - Accent2 2 3 9 4 2 2" xfId="43756"/>
    <cellStyle name="40% - Accent2 2 3 9 4 2 3" xfId="31900"/>
    <cellStyle name="40% - Accent2 2 3 9 4 3" xfId="19444"/>
    <cellStyle name="40% - Accent2 2 3 9 4 3 2" xfId="39780"/>
    <cellStyle name="40% - Accent2 2 3 9 4 4" xfId="35839"/>
    <cellStyle name="40% - Accent2 2 3 9 4 5" xfId="27924"/>
    <cellStyle name="40% - Accent2 2 3 9 5" xfId="23201"/>
    <cellStyle name="40% - Accent2 2 3 9 5 2" xfId="42981"/>
    <cellStyle name="40% - Accent2 2 3 9 5 3" xfId="31125"/>
    <cellStyle name="40% - Accent2 2 3 9 6" xfId="18671"/>
    <cellStyle name="40% - Accent2 2 3 9 6 2" xfId="39007"/>
    <cellStyle name="40% - Accent2 2 3 9 7" xfId="35064"/>
    <cellStyle name="40% - Accent2 2 3 9 8" xfId="27151"/>
    <cellStyle name="40% - Accent2 2 4" xfId="1014"/>
    <cellStyle name="40% - Accent2 2 4 10" xfId="11450"/>
    <cellStyle name="40% - Accent2 2 4 10 2" xfId="17836"/>
    <cellStyle name="40% - Accent2 2 4 10 2 2" xfId="26313"/>
    <cellStyle name="40% - Accent2 2 4 10 2 2 2" xfId="46093"/>
    <cellStyle name="40% - Accent2 2 4 10 2 2 3" xfId="34237"/>
    <cellStyle name="40% - Accent2 2 4 10 2 3" xfId="21781"/>
    <cellStyle name="40% - Accent2 2 4 10 2 3 2" xfId="42117"/>
    <cellStyle name="40% - Accent2 2 4 10 2 4" xfId="38176"/>
    <cellStyle name="40% - Accent2 2 4 10 2 5" xfId="30261"/>
    <cellStyle name="40% - Accent2 2 4 10 3" xfId="24747"/>
    <cellStyle name="40% - Accent2 2 4 10 3 2" xfId="44527"/>
    <cellStyle name="40% - Accent2 2 4 10 3 3" xfId="32671"/>
    <cellStyle name="40% - Accent2 2 4 10 4" xfId="20215"/>
    <cellStyle name="40% - Accent2 2 4 10 4 2" xfId="40551"/>
    <cellStyle name="40% - Accent2 2 4 10 5" xfId="36610"/>
    <cellStyle name="40% - Accent2 2 4 10 6" xfId="28695"/>
    <cellStyle name="40% - Accent2 2 4 11" xfId="14932"/>
    <cellStyle name="40% - Accent2 2 4 11 2" xfId="25524"/>
    <cellStyle name="40% - Accent2 2 4 11 2 2" xfId="45304"/>
    <cellStyle name="40% - Accent2 2 4 11 2 3" xfId="33448"/>
    <cellStyle name="40% - Accent2 2 4 11 3" xfId="20992"/>
    <cellStyle name="40% - Accent2 2 4 11 3 2" xfId="41328"/>
    <cellStyle name="40% - Accent2 2 4 11 4" xfId="37387"/>
    <cellStyle name="40% - Accent2 2 4 11 5" xfId="29472"/>
    <cellStyle name="40% - Accent2 2 4 12" xfId="8082"/>
    <cellStyle name="40% - Accent2 2 4 12 2" xfId="23977"/>
    <cellStyle name="40% - Accent2 2 4 12 2 2" xfId="43757"/>
    <cellStyle name="40% - Accent2 2 4 12 2 3" xfId="31901"/>
    <cellStyle name="40% - Accent2 2 4 12 3" xfId="19445"/>
    <cellStyle name="40% - Accent2 2 4 12 3 2" xfId="39781"/>
    <cellStyle name="40% - Accent2 2 4 12 4" xfId="35840"/>
    <cellStyle name="40% - Accent2 2 4 12 5" xfId="27925"/>
    <cellStyle name="40% - Accent2 2 4 13" xfId="23202"/>
    <cellStyle name="40% - Accent2 2 4 13 2" xfId="42982"/>
    <cellStyle name="40% - Accent2 2 4 13 3" xfId="31126"/>
    <cellStyle name="40% - Accent2 2 4 14" xfId="18672"/>
    <cellStyle name="40% - Accent2 2 4 14 2" xfId="39008"/>
    <cellStyle name="40% - Accent2 2 4 15" xfId="35065"/>
    <cellStyle name="40% - Accent2 2 4 16" xfId="27152"/>
    <cellStyle name="40% - Accent2 2 4 2" xfId="1015"/>
    <cellStyle name="40% - Accent2 2 4 2 2" xfId="11451"/>
    <cellStyle name="40% - Accent2 2 4 2 2 2" xfId="17837"/>
    <cellStyle name="40% - Accent2 2 4 2 2 2 2" xfId="26314"/>
    <cellStyle name="40% - Accent2 2 4 2 2 2 2 2" xfId="46094"/>
    <cellStyle name="40% - Accent2 2 4 2 2 2 2 3" xfId="34238"/>
    <cellStyle name="40% - Accent2 2 4 2 2 2 3" xfId="21782"/>
    <cellStyle name="40% - Accent2 2 4 2 2 2 3 2" xfId="42118"/>
    <cellStyle name="40% - Accent2 2 4 2 2 2 4" xfId="38177"/>
    <cellStyle name="40% - Accent2 2 4 2 2 2 5" xfId="30262"/>
    <cellStyle name="40% - Accent2 2 4 2 2 3" xfId="24748"/>
    <cellStyle name="40% - Accent2 2 4 2 2 3 2" xfId="44528"/>
    <cellStyle name="40% - Accent2 2 4 2 2 3 3" xfId="32672"/>
    <cellStyle name="40% - Accent2 2 4 2 2 4" xfId="20216"/>
    <cellStyle name="40% - Accent2 2 4 2 2 4 2" xfId="40552"/>
    <cellStyle name="40% - Accent2 2 4 2 2 5" xfId="36611"/>
    <cellStyle name="40% - Accent2 2 4 2 2 6" xfId="28696"/>
    <cellStyle name="40% - Accent2 2 4 2 3" xfId="14933"/>
    <cellStyle name="40% - Accent2 2 4 2 3 2" xfId="25525"/>
    <cellStyle name="40% - Accent2 2 4 2 3 2 2" xfId="45305"/>
    <cellStyle name="40% - Accent2 2 4 2 3 2 3" xfId="33449"/>
    <cellStyle name="40% - Accent2 2 4 2 3 3" xfId="20993"/>
    <cellStyle name="40% - Accent2 2 4 2 3 3 2" xfId="41329"/>
    <cellStyle name="40% - Accent2 2 4 2 3 4" xfId="37388"/>
    <cellStyle name="40% - Accent2 2 4 2 3 5" xfId="29473"/>
    <cellStyle name="40% - Accent2 2 4 2 4" xfId="8083"/>
    <cellStyle name="40% - Accent2 2 4 2 4 2" xfId="23978"/>
    <cellStyle name="40% - Accent2 2 4 2 4 2 2" xfId="43758"/>
    <cellStyle name="40% - Accent2 2 4 2 4 2 3" xfId="31902"/>
    <cellStyle name="40% - Accent2 2 4 2 4 3" xfId="19446"/>
    <cellStyle name="40% - Accent2 2 4 2 4 3 2" xfId="39782"/>
    <cellStyle name="40% - Accent2 2 4 2 4 4" xfId="35841"/>
    <cellStyle name="40% - Accent2 2 4 2 4 5" xfId="27926"/>
    <cellStyle name="40% - Accent2 2 4 2 5" xfId="23203"/>
    <cellStyle name="40% - Accent2 2 4 2 5 2" xfId="42983"/>
    <cellStyle name="40% - Accent2 2 4 2 5 3" xfId="31127"/>
    <cellStyle name="40% - Accent2 2 4 2 6" xfId="18673"/>
    <cellStyle name="40% - Accent2 2 4 2 6 2" xfId="39009"/>
    <cellStyle name="40% - Accent2 2 4 2 7" xfId="35066"/>
    <cellStyle name="40% - Accent2 2 4 2 8" xfId="27153"/>
    <cellStyle name="40% - Accent2 2 4 3" xfId="1016"/>
    <cellStyle name="40% - Accent2 2 4 3 2" xfId="11452"/>
    <cellStyle name="40% - Accent2 2 4 3 2 2" xfId="17838"/>
    <cellStyle name="40% - Accent2 2 4 3 2 2 2" xfId="26315"/>
    <cellStyle name="40% - Accent2 2 4 3 2 2 2 2" xfId="46095"/>
    <cellStyle name="40% - Accent2 2 4 3 2 2 2 3" xfId="34239"/>
    <cellStyle name="40% - Accent2 2 4 3 2 2 3" xfId="21783"/>
    <cellStyle name="40% - Accent2 2 4 3 2 2 3 2" xfId="42119"/>
    <cellStyle name="40% - Accent2 2 4 3 2 2 4" xfId="38178"/>
    <cellStyle name="40% - Accent2 2 4 3 2 2 5" xfId="30263"/>
    <cellStyle name="40% - Accent2 2 4 3 2 3" xfId="24749"/>
    <cellStyle name="40% - Accent2 2 4 3 2 3 2" xfId="44529"/>
    <cellStyle name="40% - Accent2 2 4 3 2 3 3" xfId="32673"/>
    <cellStyle name="40% - Accent2 2 4 3 2 4" xfId="20217"/>
    <cellStyle name="40% - Accent2 2 4 3 2 4 2" xfId="40553"/>
    <cellStyle name="40% - Accent2 2 4 3 2 5" xfId="36612"/>
    <cellStyle name="40% - Accent2 2 4 3 2 6" xfId="28697"/>
    <cellStyle name="40% - Accent2 2 4 3 3" xfId="14934"/>
    <cellStyle name="40% - Accent2 2 4 3 3 2" xfId="25526"/>
    <cellStyle name="40% - Accent2 2 4 3 3 2 2" xfId="45306"/>
    <cellStyle name="40% - Accent2 2 4 3 3 2 3" xfId="33450"/>
    <cellStyle name="40% - Accent2 2 4 3 3 3" xfId="20994"/>
    <cellStyle name="40% - Accent2 2 4 3 3 3 2" xfId="41330"/>
    <cellStyle name="40% - Accent2 2 4 3 3 4" xfId="37389"/>
    <cellStyle name="40% - Accent2 2 4 3 3 5" xfId="29474"/>
    <cellStyle name="40% - Accent2 2 4 3 4" xfId="8084"/>
    <cellStyle name="40% - Accent2 2 4 3 4 2" xfId="23979"/>
    <cellStyle name="40% - Accent2 2 4 3 4 2 2" xfId="43759"/>
    <cellStyle name="40% - Accent2 2 4 3 4 2 3" xfId="31903"/>
    <cellStyle name="40% - Accent2 2 4 3 4 3" xfId="19447"/>
    <cellStyle name="40% - Accent2 2 4 3 4 3 2" xfId="39783"/>
    <cellStyle name="40% - Accent2 2 4 3 4 4" xfId="35842"/>
    <cellStyle name="40% - Accent2 2 4 3 4 5" xfId="27927"/>
    <cellStyle name="40% - Accent2 2 4 3 5" xfId="23204"/>
    <cellStyle name="40% - Accent2 2 4 3 5 2" xfId="42984"/>
    <cellStyle name="40% - Accent2 2 4 3 5 3" xfId="31128"/>
    <cellStyle name="40% - Accent2 2 4 3 6" xfId="18674"/>
    <cellStyle name="40% - Accent2 2 4 3 6 2" xfId="39010"/>
    <cellStyle name="40% - Accent2 2 4 3 7" xfId="35067"/>
    <cellStyle name="40% - Accent2 2 4 3 8" xfId="27154"/>
    <cellStyle name="40% - Accent2 2 4 4" xfId="1017"/>
    <cellStyle name="40% - Accent2 2 4 4 2" xfId="11453"/>
    <cellStyle name="40% - Accent2 2 4 4 2 2" xfId="17839"/>
    <cellStyle name="40% - Accent2 2 4 4 2 2 2" xfId="26316"/>
    <cellStyle name="40% - Accent2 2 4 4 2 2 2 2" xfId="46096"/>
    <cellStyle name="40% - Accent2 2 4 4 2 2 2 3" xfId="34240"/>
    <cellStyle name="40% - Accent2 2 4 4 2 2 3" xfId="21784"/>
    <cellStyle name="40% - Accent2 2 4 4 2 2 3 2" xfId="42120"/>
    <cellStyle name="40% - Accent2 2 4 4 2 2 4" xfId="38179"/>
    <cellStyle name="40% - Accent2 2 4 4 2 2 5" xfId="30264"/>
    <cellStyle name="40% - Accent2 2 4 4 2 3" xfId="24750"/>
    <cellStyle name="40% - Accent2 2 4 4 2 3 2" xfId="44530"/>
    <cellStyle name="40% - Accent2 2 4 4 2 3 3" xfId="32674"/>
    <cellStyle name="40% - Accent2 2 4 4 2 4" xfId="20218"/>
    <cellStyle name="40% - Accent2 2 4 4 2 4 2" xfId="40554"/>
    <cellStyle name="40% - Accent2 2 4 4 2 5" xfId="36613"/>
    <cellStyle name="40% - Accent2 2 4 4 2 6" xfId="28698"/>
    <cellStyle name="40% - Accent2 2 4 4 3" xfId="14935"/>
    <cellStyle name="40% - Accent2 2 4 4 3 2" xfId="25527"/>
    <cellStyle name="40% - Accent2 2 4 4 3 2 2" xfId="45307"/>
    <cellStyle name="40% - Accent2 2 4 4 3 2 3" xfId="33451"/>
    <cellStyle name="40% - Accent2 2 4 4 3 3" xfId="20995"/>
    <cellStyle name="40% - Accent2 2 4 4 3 3 2" xfId="41331"/>
    <cellStyle name="40% - Accent2 2 4 4 3 4" xfId="37390"/>
    <cellStyle name="40% - Accent2 2 4 4 3 5" xfId="29475"/>
    <cellStyle name="40% - Accent2 2 4 4 4" xfId="8085"/>
    <cellStyle name="40% - Accent2 2 4 4 4 2" xfId="23980"/>
    <cellStyle name="40% - Accent2 2 4 4 4 2 2" xfId="43760"/>
    <cellStyle name="40% - Accent2 2 4 4 4 2 3" xfId="31904"/>
    <cellStyle name="40% - Accent2 2 4 4 4 3" xfId="19448"/>
    <cellStyle name="40% - Accent2 2 4 4 4 3 2" xfId="39784"/>
    <cellStyle name="40% - Accent2 2 4 4 4 4" xfId="35843"/>
    <cellStyle name="40% - Accent2 2 4 4 4 5" xfId="27928"/>
    <cellStyle name="40% - Accent2 2 4 4 5" xfId="23205"/>
    <cellStyle name="40% - Accent2 2 4 4 5 2" xfId="42985"/>
    <cellStyle name="40% - Accent2 2 4 4 5 3" xfId="31129"/>
    <cellStyle name="40% - Accent2 2 4 4 6" xfId="18675"/>
    <cellStyle name="40% - Accent2 2 4 4 6 2" xfId="39011"/>
    <cellStyle name="40% - Accent2 2 4 4 7" xfId="35068"/>
    <cellStyle name="40% - Accent2 2 4 4 8" xfId="27155"/>
    <cellStyle name="40% - Accent2 2 4 5" xfId="1018"/>
    <cellStyle name="40% - Accent2 2 4 5 2" xfId="11454"/>
    <cellStyle name="40% - Accent2 2 4 5 2 2" xfId="17840"/>
    <cellStyle name="40% - Accent2 2 4 5 2 2 2" xfId="26317"/>
    <cellStyle name="40% - Accent2 2 4 5 2 2 2 2" xfId="46097"/>
    <cellStyle name="40% - Accent2 2 4 5 2 2 2 3" xfId="34241"/>
    <cellStyle name="40% - Accent2 2 4 5 2 2 3" xfId="21785"/>
    <cellStyle name="40% - Accent2 2 4 5 2 2 3 2" xfId="42121"/>
    <cellStyle name="40% - Accent2 2 4 5 2 2 4" xfId="38180"/>
    <cellStyle name="40% - Accent2 2 4 5 2 2 5" xfId="30265"/>
    <cellStyle name="40% - Accent2 2 4 5 2 3" xfId="24751"/>
    <cellStyle name="40% - Accent2 2 4 5 2 3 2" xfId="44531"/>
    <cellStyle name="40% - Accent2 2 4 5 2 3 3" xfId="32675"/>
    <cellStyle name="40% - Accent2 2 4 5 2 4" xfId="20219"/>
    <cellStyle name="40% - Accent2 2 4 5 2 4 2" xfId="40555"/>
    <cellStyle name="40% - Accent2 2 4 5 2 5" xfId="36614"/>
    <cellStyle name="40% - Accent2 2 4 5 2 6" xfId="28699"/>
    <cellStyle name="40% - Accent2 2 4 5 3" xfId="14936"/>
    <cellStyle name="40% - Accent2 2 4 5 3 2" xfId="25528"/>
    <cellStyle name="40% - Accent2 2 4 5 3 2 2" xfId="45308"/>
    <cellStyle name="40% - Accent2 2 4 5 3 2 3" xfId="33452"/>
    <cellStyle name="40% - Accent2 2 4 5 3 3" xfId="20996"/>
    <cellStyle name="40% - Accent2 2 4 5 3 3 2" xfId="41332"/>
    <cellStyle name="40% - Accent2 2 4 5 3 4" xfId="37391"/>
    <cellStyle name="40% - Accent2 2 4 5 3 5" xfId="29476"/>
    <cellStyle name="40% - Accent2 2 4 5 4" xfId="8086"/>
    <cellStyle name="40% - Accent2 2 4 5 4 2" xfId="23981"/>
    <cellStyle name="40% - Accent2 2 4 5 4 2 2" xfId="43761"/>
    <cellStyle name="40% - Accent2 2 4 5 4 2 3" xfId="31905"/>
    <cellStyle name="40% - Accent2 2 4 5 4 3" xfId="19449"/>
    <cellStyle name="40% - Accent2 2 4 5 4 3 2" xfId="39785"/>
    <cellStyle name="40% - Accent2 2 4 5 4 4" xfId="35844"/>
    <cellStyle name="40% - Accent2 2 4 5 4 5" xfId="27929"/>
    <cellStyle name="40% - Accent2 2 4 5 5" xfId="23206"/>
    <cellStyle name="40% - Accent2 2 4 5 5 2" xfId="42986"/>
    <cellStyle name="40% - Accent2 2 4 5 5 3" xfId="31130"/>
    <cellStyle name="40% - Accent2 2 4 5 6" xfId="18676"/>
    <cellStyle name="40% - Accent2 2 4 5 6 2" xfId="39012"/>
    <cellStyle name="40% - Accent2 2 4 5 7" xfId="35069"/>
    <cellStyle name="40% - Accent2 2 4 5 8" xfId="27156"/>
    <cellStyle name="40% - Accent2 2 4 6" xfId="1019"/>
    <cellStyle name="40% - Accent2 2 4 6 2" xfId="11455"/>
    <cellStyle name="40% - Accent2 2 4 6 2 2" xfId="17841"/>
    <cellStyle name="40% - Accent2 2 4 6 2 2 2" xfId="26318"/>
    <cellStyle name="40% - Accent2 2 4 6 2 2 2 2" xfId="46098"/>
    <cellStyle name="40% - Accent2 2 4 6 2 2 2 3" xfId="34242"/>
    <cellStyle name="40% - Accent2 2 4 6 2 2 3" xfId="21786"/>
    <cellStyle name="40% - Accent2 2 4 6 2 2 3 2" xfId="42122"/>
    <cellStyle name="40% - Accent2 2 4 6 2 2 4" xfId="38181"/>
    <cellStyle name="40% - Accent2 2 4 6 2 2 5" xfId="30266"/>
    <cellStyle name="40% - Accent2 2 4 6 2 3" xfId="24752"/>
    <cellStyle name="40% - Accent2 2 4 6 2 3 2" xfId="44532"/>
    <cellStyle name="40% - Accent2 2 4 6 2 3 3" xfId="32676"/>
    <cellStyle name="40% - Accent2 2 4 6 2 4" xfId="20220"/>
    <cellStyle name="40% - Accent2 2 4 6 2 4 2" xfId="40556"/>
    <cellStyle name="40% - Accent2 2 4 6 2 5" xfId="36615"/>
    <cellStyle name="40% - Accent2 2 4 6 2 6" xfId="28700"/>
    <cellStyle name="40% - Accent2 2 4 6 3" xfId="14937"/>
    <cellStyle name="40% - Accent2 2 4 6 3 2" xfId="25529"/>
    <cellStyle name="40% - Accent2 2 4 6 3 2 2" xfId="45309"/>
    <cellStyle name="40% - Accent2 2 4 6 3 2 3" xfId="33453"/>
    <cellStyle name="40% - Accent2 2 4 6 3 3" xfId="20997"/>
    <cellStyle name="40% - Accent2 2 4 6 3 3 2" xfId="41333"/>
    <cellStyle name="40% - Accent2 2 4 6 3 4" xfId="37392"/>
    <cellStyle name="40% - Accent2 2 4 6 3 5" xfId="29477"/>
    <cellStyle name="40% - Accent2 2 4 6 4" xfId="8087"/>
    <cellStyle name="40% - Accent2 2 4 6 4 2" xfId="23982"/>
    <cellStyle name="40% - Accent2 2 4 6 4 2 2" xfId="43762"/>
    <cellStyle name="40% - Accent2 2 4 6 4 2 3" xfId="31906"/>
    <cellStyle name="40% - Accent2 2 4 6 4 3" xfId="19450"/>
    <cellStyle name="40% - Accent2 2 4 6 4 3 2" xfId="39786"/>
    <cellStyle name="40% - Accent2 2 4 6 4 4" xfId="35845"/>
    <cellStyle name="40% - Accent2 2 4 6 4 5" xfId="27930"/>
    <cellStyle name="40% - Accent2 2 4 6 5" xfId="23207"/>
    <cellStyle name="40% - Accent2 2 4 6 5 2" xfId="42987"/>
    <cellStyle name="40% - Accent2 2 4 6 5 3" xfId="31131"/>
    <cellStyle name="40% - Accent2 2 4 6 6" xfId="18677"/>
    <cellStyle name="40% - Accent2 2 4 6 6 2" xfId="39013"/>
    <cellStyle name="40% - Accent2 2 4 6 7" xfId="35070"/>
    <cellStyle name="40% - Accent2 2 4 6 8" xfId="27157"/>
    <cellStyle name="40% - Accent2 2 4 7" xfId="1020"/>
    <cellStyle name="40% - Accent2 2 4 7 2" xfId="11456"/>
    <cellStyle name="40% - Accent2 2 4 7 2 2" xfId="17842"/>
    <cellStyle name="40% - Accent2 2 4 7 2 2 2" xfId="26319"/>
    <cellStyle name="40% - Accent2 2 4 7 2 2 2 2" xfId="46099"/>
    <cellStyle name="40% - Accent2 2 4 7 2 2 2 3" xfId="34243"/>
    <cellStyle name="40% - Accent2 2 4 7 2 2 3" xfId="21787"/>
    <cellStyle name="40% - Accent2 2 4 7 2 2 3 2" xfId="42123"/>
    <cellStyle name="40% - Accent2 2 4 7 2 2 4" xfId="38182"/>
    <cellStyle name="40% - Accent2 2 4 7 2 2 5" xfId="30267"/>
    <cellStyle name="40% - Accent2 2 4 7 2 3" xfId="24753"/>
    <cellStyle name="40% - Accent2 2 4 7 2 3 2" xfId="44533"/>
    <cellStyle name="40% - Accent2 2 4 7 2 3 3" xfId="32677"/>
    <cellStyle name="40% - Accent2 2 4 7 2 4" xfId="20221"/>
    <cellStyle name="40% - Accent2 2 4 7 2 4 2" xfId="40557"/>
    <cellStyle name="40% - Accent2 2 4 7 2 5" xfId="36616"/>
    <cellStyle name="40% - Accent2 2 4 7 2 6" xfId="28701"/>
    <cellStyle name="40% - Accent2 2 4 7 3" xfId="14938"/>
    <cellStyle name="40% - Accent2 2 4 7 3 2" xfId="25530"/>
    <cellStyle name="40% - Accent2 2 4 7 3 2 2" xfId="45310"/>
    <cellStyle name="40% - Accent2 2 4 7 3 2 3" xfId="33454"/>
    <cellStyle name="40% - Accent2 2 4 7 3 3" xfId="20998"/>
    <cellStyle name="40% - Accent2 2 4 7 3 3 2" xfId="41334"/>
    <cellStyle name="40% - Accent2 2 4 7 3 4" xfId="37393"/>
    <cellStyle name="40% - Accent2 2 4 7 3 5" xfId="29478"/>
    <cellStyle name="40% - Accent2 2 4 7 4" xfId="8088"/>
    <cellStyle name="40% - Accent2 2 4 7 4 2" xfId="23983"/>
    <cellStyle name="40% - Accent2 2 4 7 4 2 2" xfId="43763"/>
    <cellStyle name="40% - Accent2 2 4 7 4 2 3" xfId="31907"/>
    <cellStyle name="40% - Accent2 2 4 7 4 3" xfId="19451"/>
    <cellStyle name="40% - Accent2 2 4 7 4 3 2" xfId="39787"/>
    <cellStyle name="40% - Accent2 2 4 7 4 4" xfId="35846"/>
    <cellStyle name="40% - Accent2 2 4 7 4 5" xfId="27931"/>
    <cellStyle name="40% - Accent2 2 4 7 5" xfId="23208"/>
    <cellStyle name="40% - Accent2 2 4 7 5 2" xfId="42988"/>
    <cellStyle name="40% - Accent2 2 4 7 5 3" xfId="31132"/>
    <cellStyle name="40% - Accent2 2 4 7 6" xfId="18678"/>
    <cellStyle name="40% - Accent2 2 4 7 6 2" xfId="39014"/>
    <cellStyle name="40% - Accent2 2 4 7 7" xfId="35071"/>
    <cellStyle name="40% - Accent2 2 4 7 8" xfId="27158"/>
    <cellStyle name="40% - Accent2 2 4 8" xfId="1021"/>
    <cellStyle name="40% - Accent2 2 4 8 2" xfId="11457"/>
    <cellStyle name="40% - Accent2 2 4 8 2 2" xfId="17843"/>
    <cellStyle name="40% - Accent2 2 4 8 2 2 2" xfId="26320"/>
    <cellStyle name="40% - Accent2 2 4 8 2 2 2 2" xfId="46100"/>
    <cellStyle name="40% - Accent2 2 4 8 2 2 2 3" xfId="34244"/>
    <cellStyle name="40% - Accent2 2 4 8 2 2 3" xfId="21788"/>
    <cellStyle name="40% - Accent2 2 4 8 2 2 3 2" xfId="42124"/>
    <cellStyle name="40% - Accent2 2 4 8 2 2 4" xfId="38183"/>
    <cellStyle name="40% - Accent2 2 4 8 2 2 5" xfId="30268"/>
    <cellStyle name="40% - Accent2 2 4 8 2 3" xfId="24754"/>
    <cellStyle name="40% - Accent2 2 4 8 2 3 2" xfId="44534"/>
    <cellStyle name="40% - Accent2 2 4 8 2 3 3" xfId="32678"/>
    <cellStyle name="40% - Accent2 2 4 8 2 4" xfId="20222"/>
    <cellStyle name="40% - Accent2 2 4 8 2 4 2" xfId="40558"/>
    <cellStyle name="40% - Accent2 2 4 8 2 5" xfId="36617"/>
    <cellStyle name="40% - Accent2 2 4 8 2 6" xfId="28702"/>
    <cellStyle name="40% - Accent2 2 4 8 3" xfId="14939"/>
    <cellStyle name="40% - Accent2 2 4 8 3 2" xfId="25531"/>
    <cellStyle name="40% - Accent2 2 4 8 3 2 2" xfId="45311"/>
    <cellStyle name="40% - Accent2 2 4 8 3 2 3" xfId="33455"/>
    <cellStyle name="40% - Accent2 2 4 8 3 3" xfId="20999"/>
    <cellStyle name="40% - Accent2 2 4 8 3 3 2" xfId="41335"/>
    <cellStyle name="40% - Accent2 2 4 8 3 4" xfId="37394"/>
    <cellStyle name="40% - Accent2 2 4 8 3 5" xfId="29479"/>
    <cellStyle name="40% - Accent2 2 4 8 4" xfId="8089"/>
    <cellStyle name="40% - Accent2 2 4 8 4 2" xfId="23984"/>
    <cellStyle name="40% - Accent2 2 4 8 4 2 2" xfId="43764"/>
    <cellStyle name="40% - Accent2 2 4 8 4 2 3" xfId="31908"/>
    <cellStyle name="40% - Accent2 2 4 8 4 3" xfId="19452"/>
    <cellStyle name="40% - Accent2 2 4 8 4 3 2" xfId="39788"/>
    <cellStyle name="40% - Accent2 2 4 8 4 4" xfId="35847"/>
    <cellStyle name="40% - Accent2 2 4 8 4 5" xfId="27932"/>
    <cellStyle name="40% - Accent2 2 4 8 5" xfId="23209"/>
    <cellStyle name="40% - Accent2 2 4 8 5 2" xfId="42989"/>
    <cellStyle name="40% - Accent2 2 4 8 5 3" xfId="31133"/>
    <cellStyle name="40% - Accent2 2 4 8 6" xfId="18679"/>
    <cellStyle name="40% - Accent2 2 4 8 6 2" xfId="39015"/>
    <cellStyle name="40% - Accent2 2 4 8 7" xfId="35072"/>
    <cellStyle name="40% - Accent2 2 4 8 8" xfId="27159"/>
    <cellStyle name="40% - Accent2 2 4 9" xfId="1022"/>
    <cellStyle name="40% - Accent2 2 4 9 2" xfId="11458"/>
    <cellStyle name="40% - Accent2 2 4 9 2 2" xfId="17844"/>
    <cellStyle name="40% - Accent2 2 4 9 2 2 2" xfId="26321"/>
    <cellStyle name="40% - Accent2 2 4 9 2 2 2 2" xfId="46101"/>
    <cellStyle name="40% - Accent2 2 4 9 2 2 2 3" xfId="34245"/>
    <cellStyle name="40% - Accent2 2 4 9 2 2 3" xfId="21789"/>
    <cellStyle name="40% - Accent2 2 4 9 2 2 3 2" xfId="42125"/>
    <cellStyle name="40% - Accent2 2 4 9 2 2 4" xfId="38184"/>
    <cellStyle name="40% - Accent2 2 4 9 2 2 5" xfId="30269"/>
    <cellStyle name="40% - Accent2 2 4 9 2 3" xfId="24755"/>
    <cellStyle name="40% - Accent2 2 4 9 2 3 2" xfId="44535"/>
    <cellStyle name="40% - Accent2 2 4 9 2 3 3" xfId="32679"/>
    <cellStyle name="40% - Accent2 2 4 9 2 4" xfId="20223"/>
    <cellStyle name="40% - Accent2 2 4 9 2 4 2" xfId="40559"/>
    <cellStyle name="40% - Accent2 2 4 9 2 5" xfId="36618"/>
    <cellStyle name="40% - Accent2 2 4 9 2 6" xfId="28703"/>
    <cellStyle name="40% - Accent2 2 4 9 3" xfId="14940"/>
    <cellStyle name="40% - Accent2 2 4 9 3 2" xfId="25532"/>
    <cellStyle name="40% - Accent2 2 4 9 3 2 2" xfId="45312"/>
    <cellStyle name="40% - Accent2 2 4 9 3 2 3" xfId="33456"/>
    <cellStyle name="40% - Accent2 2 4 9 3 3" xfId="21000"/>
    <cellStyle name="40% - Accent2 2 4 9 3 3 2" xfId="41336"/>
    <cellStyle name="40% - Accent2 2 4 9 3 4" xfId="37395"/>
    <cellStyle name="40% - Accent2 2 4 9 3 5" xfId="29480"/>
    <cellStyle name="40% - Accent2 2 4 9 4" xfId="8090"/>
    <cellStyle name="40% - Accent2 2 4 9 4 2" xfId="23985"/>
    <cellStyle name="40% - Accent2 2 4 9 4 2 2" xfId="43765"/>
    <cellStyle name="40% - Accent2 2 4 9 4 2 3" xfId="31909"/>
    <cellStyle name="40% - Accent2 2 4 9 4 3" xfId="19453"/>
    <cellStyle name="40% - Accent2 2 4 9 4 3 2" xfId="39789"/>
    <cellStyle name="40% - Accent2 2 4 9 4 4" xfId="35848"/>
    <cellStyle name="40% - Accent2 2 4 9 4 5" xfId="27933"/>
    <cellStyle name="40% - Accent2 2 4 9 5" xfId="23210"/>
    <cellStyle name="40% - Accent2 2 4 9 5 2" xfId="42990"/>
    <cellStyle name="40% - Accent2 2 4 9 5 3" xfId="31134"/>
    <cellStyle name="40% - Accent2 2 4 9 6" xfId="18680"/>
    <cellStyle name="40% - Accent2 2 4 9 6 2" xfId="39016"/>
    <cellStyle name="40% - Accent2 2 4 9 7" xfId="35073"/>
    <cellStyle name="40% - Accent2 2 4 9 8" xfId="27160"/>
    <cellStyle name="40% - Accent2 2 5" xfId="1023"/>
    <cellStyle name="40% - Accent2 2 5 10" xfId="18681"/>
    <cellStyle name="40% - Accent2 2 5 10 2" xfId="39017"/>
    <cellStyle name="40% - Accent2 2 5 11" xfId="35074"/>
    <cellStyle name="40% - Accent2 2 5 12" xfId="27161"/>
    <cellStyle name="40% - Accent2 2 5 2" xfId="1024"/>
    <cellStyle name="40% - Accent2 2 5 2 2" xfId="11460"/>
    <cellStyle name="40% - Accent2 2 5 2 2 2" xfId="17846"/>
    <cellStyle name="40% - Accent2 2 5 2 2 2 2" xfId="26323"/>
    <cellStyle name="40% - Accent2 2 5 2 2 2 2 2" xfId="46103"/>
    <cellStyle name="40% - Accent2 2 5 2 2 2 2 3" xfId="34247"/>
    <cellStyle name="40% - Accent2 2 5 2 2 2 3" xfId="21791"/>
    <cellStyle name="40% - Accent2 2 5 2 2 2 3 2" xfId="42127"/>
    <cellStyle name="40% - Accent2 2 5 2 2 2 4" xfId="38186"/>
    <cellStyle name="40% - Accent2 2 5 2 2 2 5" xfId="30271"/>
    <cellStyle name="40% - Accent2 2 5 2 2 3" xfId="24757"/>
    <cellStyle name="40% - Accent2 2 5 2 2 3 2" xfId="44537"/>
    <cellStyle name="40% - Accent2 2 5 2 2 3 3" xfId="32681"/>
    <cellStyle name="40% - Accent2 2 5 2 2 4" xfId="20225"/>
    <cellStyle name="40% - Accent2 2 5 2 2 4 2" xfId="40561"/>
    <cellStyle name="40% - Accent2 2 5 2 2 5" xfId="36620"/>
    <cellStyle name="40% - Accent2 2 5 2 2 6" xfId="28705"/>
    <cellStyle name="40% - Accent2 2 5 2 3" xfId="14942"/>
    <cellStyle name="40% - Accent2 2 5 2 3 2" xfId="25534"/>
    <cellStyle name="40% - Accent2 2 5 2 3 2 2" xfId="45314"/>
    <cellStyle name="40% - Accent2 2 5 2 3 2 3" xfId="33458"/>
    <cellStyle name="40% - Accent2 2 5 2 3 3" xfId="21002"/>
    <cellStyle name="40% - Accent2 2 5 2 3 3 2" xfId="41338"/>
    <cellStyle name="40% - Accent2 2 5 2 3 4" xfId="37397"/>
    <cellStyle name="40% - Accent2 2 5 2 3 5" xfId="29482"/>
    <cellStyle name="40% - Accent2 2 5 2 4" xfId="8092"/>
    <cellStyle name="40% - Accent2 2 5 2 4 2" xfId="23987"/>
    <cellStyle name="40% - Accent2 2 5 2 4 2 2" xfId="43767"/>
    <cellStyle name="40% - Accent2 2 5 2 4 2 3" xfId="31911"/>
    <cellStyle name="40% - Accent2 2 5 2 4 3" xfId="19455"/>
    <cellStyle name="40% - Accent2 2 5 2 4 3 2" xfId="39791"/>
    <cellStyle name="40% - Accent2 2 5 2 4 4" xfId="35850"/>
    <cellStyle name="40% - Accent2 2 5 2 4 5" xfId="27935"/>
    <cellStyle name="40% - Accent2 2 5 2 5" xfId="23212"/>
    <cellStyle name="40% - Accent2 2 5 2 5 2" xfId="42992"/>
    <cellStyle name="40% - Accent2 2 5 2 5 3" xfId="31136"/>
    <cellStyle name="40% - Accent2 2 5 2 6" xfId="18682"/>
    <cellStyle name="40% - Accent2 2 5 2 6 2" xfId="39018"/>
    <cellStyle name="40% - Accent2 2 5 2 7" xfId="35075"/>
    <cellStyle name="40% - Accent2 2 5 2 8" xfId="27162"/>
    <cellStyle name="40% - Accent2 2 5 3" xfId="1025"/>
    <cellStyle name="40% - Accent2 2 5 3 2" xfId="11461"/>
    <cellStyle name="40% - Accent2 2 5 3 2 2" xfId="17847"/>
    <cellStyle name="40% - Accent2 2 5 3 2 2 2" xfId="26324"/>
    <cellStyle name="40% - Accent2 2 5 3 2 2 2 2" xfId="46104"/>
    <cellStyle name="40% - Accent2 2 5 3 2 2 2 3" xfId="34248"/>
    <cellStyle name="40% - Accent2 2 5 3 2 2 3" xfId="21792"/>
    <cellStyle name="40% - Accent2 2 5 3 2 2 3 2" xfId="42128"/>
    <cellStyle name="40% - Accent2 2 5 3 2 2 4" xfId="38187"/>
    <cellStyle name="40% - Accent2 2 5 3 2 2 5" xfId="30272"/>
    <cellStyle name="40% - Accent2 2 5 3 2 3" xfId="24758"/>
    <cellStyle name="40% - Accent2 2 5 3 2 3 2" xfId="44538"/>
    <cellStyle name="40% - Accent2 2 5 3 2 3 3" xfId="32682"/>
    <cellStyle name="40% - Accent2 2 5 3 2 4" xfId="20226"/>
    <cellStyle name="40% - Accent2 2 5 3 2 4 2" xfId="40562"/>
    <cellStyle name="40% - Accent2 2 5 3 2 5" xfId="36621"/>
    <cellStyle name="40% - Accent2 2 5 3 2 6" xfId="28706"/>
    <cellStyle name="40% - Accent2 2 5 3 3" xfId="14943"/>
    <cellStyle name="40% - Accent2 2 5 3 3 2" xfId="25535"/>
    <cellStyle name="40% - Accent2 2 5 3 3 2 2" xfId="45315"/>
    <cellStyle name="40% - Accent2 2 5 3 3 2 3" xfId="33459"/>
    <cellStyle name="40% - Accent2 2 5 3 3 3" xfId="21003"/>
    <cellStyle name="40% - Accent2 2 5 3 3 3 2" xfId="41339"/>
    <cellStyle name="40% - Accent2 2 5 3 3 4" xfId="37398"/>
    <cellStyle name="40% - Accent2 2 5 3 3 5" xfId="29483"/>
    <cellStyle name="40% - Accent2 2 5 3 4" xfId="8093"/>
    <cellStyle name="40% - Accent2 2 5 3 4 2" xfId="23988"/>
    <cellStyle name="40% - Accent2 2 5 3 4 2 2" xfId="43768"/>
    <cellStyle name="40% - Accent2 2 5 3 4 2 3" xfId="31912"/>
    <cellStyle name="40% - Accent2 2 5 3 4 3" xfId="19456"/>
    <cellStyle name="40% - Accent2 2 5 3 4 3 2" xfId="39792"/>
    <cellStyle name="40% - Accent2 2 5 3 4 4" xfId="35851"/>
    <cellStyle name="40% - Accent2 2 5 3 4 5" xfId="27936"/>
    <cellStyle name="40% - Accent2 2 5 3 5" xfId="23213"/>
    <cellStyle name="40% - Accent2 2 5 3 5 2" xfId="42993"/>
    <cellStyle name="40% - Accent2 2 5 3 5 3" xfId="31137"/>
    <cellStyle name="40% - Accent2 2 5 3 6" xfId="18683"/>
    <cellStyle name="40% - Accent2 2 5 3 6 2" xfId="39019"/>
    <cellStyle name="40% - Accent2 2 5 3 7" xfId="35076"/>
    <cellStyle name="40% - Accent2 2 5 3 8" xfId="27163"/>
    <cellStyle name="40% - Accent2 2 5 4" xfId="1026"/>
    <cellStyle name="40% - Accent2 2 5 4 2" xfId="11462"/>
    <cellStyle name="40% - Accent2 2 5 4 2 2" xfId="17848"/>
    <cellStyle name="40% - Accent2 2 5 4 2 2 2" xfId="26325"/>
    <cellStyle name="40% - Accent2 2 5 4 2 2 2 2" xfId="46105"/>
    <cellStyle name="40% - Accent2 2 5 4 2 2 2 3" xfId="34249"/>
    <cellStyle name="40% - Accent2 2 5 4 2 2 3" xfId="21793"/>
    <cellStyle name="40% - Accent2 2 5 4 2 2 3 2" xfId="42129"/>
    <cellStyle name="40% - Accent2 2 5 4 2 2 4" xfId="38188"/>
    <cellStyle name="40% - Accent2 2 5 4 2 2 5" xfId="30273"/>
    <cellStyle name="40% - Accent2 2 5 4 2 3" xfId="24759"/>
    <cellStyle name="40% - Accent2 2 5 4 2 3 2" xfId="44539"/>
    <cellStyle name="40% - Accent2 2 5 4 2 3 3" xfId="32683"/>
    <cellStyle name="40% - Accent2 2 5 4 2 4" xfId="20227"/>
    <cellStyle name="40% - Accent2 2 5 4 2 4 2" xfId="40563"/>
    <cellStyle name="40% - Accent2 2 5 4 2 5" xfId="36622"/>
    <cellStyle name="40% - Accent2 2 5 4 2 6" xfId="28707"/>
    <cellStyle name="40% - Accent2 2 5 4 3" xfId="14944"/>
    <cellStyle name="40% - Accent2 2 5 4 3 2" xfId="25536"/>
    <cellStyle name="40% - Accent2 2 5 4 3 2 2" xfId="45316"/>
    <cellStyle name="40% - Accent2 2 5 4 3 2 3" xfId="33460"/>
    <cellStyle name="40% - Accent2 2 5 4 3 3" xfId="21004"/>
    <cellStyle name="40% - Accent2 2 5 4 3 3 2" xfId="41340"/>
    <cellStyle name="40% - Accent2 2 5 4 3 4" xfId="37399"/>
    <cellStyle name="40% - Accent2 2 5 4 3 5" xfId="29484"/>
    <cellStyle name="40% - Accent2 2 5 4 4" xfId="8094"/>
    <cellStyle name="40% - Accent2 2 5 4 4 2" xfId="23989"/>
    <cellStyle name="40% - Accent2 2 5 4 4 2 2" xfId="43769"/>
    <cellStyle name="40% - Accent2 2 5 4 4 2 3" xfId="31913"/>
    <cellStyle name="40% - Accent2 2 5 4 4 3" xfId="19457"/>
    <cellStyle name="40% - Accent2 2 5 4 4 3 2" xfId="39793"/>
    <cellStyle name="40% - Accent2 2 5 4 4 4" xfId="35852"/>
    <cellStyle name="40% - Accent2 2 5 4 4 5" xfId="27937"/>
    <cellStyle name="40% - Accent2 2 5 4 5" xfId="23214"/>
    <cellStyle name="40% - Accent2 2 5 4 5 2" xfId="42994"/>
    <cellStyle name="40% - Accent2 2 5 4 5 3" xfId="31138"/>
    <cellStyle name="40% - Accent2 2 5 4 6" xfId="18684"/>
    <cellStyle name="40% - Accent2 2 5 4 6 2" xfId="39020"/>
    <cellStyle name="40% - Accent2 2 5 4 7" xfId="35077"/>
    <cellStyle name="40% - Accent2 2 5 4 8" xfId="27164"/>
    <cellStyle name="40% - Accent2 2 5 5" xfId="1027"/>
    <cellStyle name="40% - Accent2 2 5 5 2" xfId="11463"/>
    <cellStyle name="40% - Accent2 2 5 5 2 2" xfId="17849"/>
    <cellStyle name="40% - Accent2 2 5 5 2 2 2" xfId="26326"/>
    <cellStyle name="40% - Accent2 2 5 5 2 2 2 2" xfId="46106"/>
    <cellStyle name="40% - Accent2 2 5 5 2 2 2 3" xfId="34250"/>
    <cellStyle name="40% - Accent2 2 5 5 2 2 3" xfId="21794"/>
    <cellStyle name="40% - Accent2 2 5 5 2 2 3 2" xfId="42130"/>
    <cellStyle name="40% - Accent2 2 5 5 2 2 4" xfId="38189"/>
    <cellStyle name="40% - Accent2 2 5 5 2 2 5" xfId="30274"/>
    <cellStyle name="40% - Accent2 2 5 5 2 3" xfId="24760"/>
    <cellStyle name="40% - Accent2 2 5 5 2 3 2" xfId="44540"/>
    <cellStyle name="40% - Accent2 2 5 5 2 3 3" xfId="32684"/>
    <cellStyle name="40% - Accent2 2 5 5 2 4" xfId="20228"/>
    <cellStyle name="40% - Accent2 2 5 5 2 4 2" xfId="40564"/>
    <cellStyle name="40% - Accent2 2 5 5 2 5" xfId="36623"/>
    <cellStyle name="40% - Accent2 2 5 5 2 6" xfId="28708"/>
    <cellStyle name="40% - Accent2 2 5 5 3" xfId="14945"/>
    <cellStyle name="40% - Accent2 2 5 5 3 2" xfId="25537"/>
    <cellStyle name="40% - Accent2 2 5 5 3 2 2" xfId="45317"/>
    <cellStyle name="40% - Accent2 2 5 5 3 2 3" xfId="33461"/>
    <cellStyle name="40% - Accent2 2 5 5 3 3" xfId="21005"/>
    <cellStyle name="40% - Accent2 2 5 5 3 3 2" xfId="41341"/>
    <cellStyle name="40% - Accent2 2 5 5 3 4" xfId="37400"/>
    <cellStyle name="40% - Accent2 2 5 5 3 5" xfId="29485"/>
    <cellStyle name="40% - Accent2 2 5 5 4" xfId="8095"/>
    <cellStyle name="40% - Accent2 2 5 5 4 2" xfId="23990"/>
    <cellStyle name="40% - Accent2 2 5 5 4 2 2" xfId="43770"/>
    <cellStyle name="40% - Accent2 2 5 5 4 2 3" xfId="31914"/>
    <cellStyle name="40% - Accent2 2 5 5 4 3" xfId="19458"/>
    <cellStyle name="40% - Accent2 2 5 5 4 3 2" xfId="39794"/>
    <cellStyle name="40% - Accent2 2 5 5 4 4" xfId="35853"/>
    <cellStyle name="40% - Accent2 2 5 5 4 5" xfId="27938"/>
    <cellStyle name="40% - Accent2 2 5 5 5" xfId="23215"/>
    <cellStyle name="40% - Accent2 2 5 5 5 2" xfId="42995"/>
    <cellStyle name="40% - Accent2 2 5 5 5 3" xfId="31139"/>
    <cellStyle name="40% - Accent2 2 5 5 6" xfId="18685"/>
    <cellStyle name="40% - Accent2 2 5 5 6 2" xfId="39021"/>
    <cellStyle name="40% - Accent2 2 5 5 7" xfId="35078"/>
    <cellStyle name="40% - Accent2 2 5 5 8" xfId="27165"/>
    <cellStyle name="40% - Accent2 2 5 6" xfId="11459"/>
    <cellStyle name="40% - Accent2 2 5 6 2" xfId="17845"/>
    <cellStyle name="40% - Accent2 2 5 6 2 2" xfId="26322"/>
    <cellStyle name="40% - Accent2 2 5 6 2 2 2" xfId="46102"/>
    <cellStyle name="40% - Accent2 2 5 6 2 2 3" xfId="34246"/>
    <cellStyle name="40% - Accent2 2 5 6 2 3" xfId="21790"/>
    <cellStyle name="40% - Accent2 2 5 6 2 3 2" xfId="42126"/>
    <cellStyle name="40% - Accent2 2 5 6 2 4" xfId="38185"/>
    <cellStyle name="40% - Accent2 2 5 6 2 5" xfId="30270"/>
    <cellStyle name="40% - Accent2 2 5 6 3" xfId="24756"/>
    <cellStyle name="40% - Accent2 2 5 6 3 2" xfId="44536"/>
    <cellStyle name="40% - Accent2 2 5 6 3 3" xfId="32680"/>
    <cellStyle name="40% - Accent2 2 5 6 4" xfId="20224"/>
    <cellStyle name="40% - Accent2 2 5 6 4 2" xfId="40560"/>
    <cellStyle name="40% - Accent2 2 5 6 5" xfId="36619"/>
    <cellStyle name="40% - Accent2 2 5 6 6" xfId="28704"/>
    <cellStyle name="40% - Accent2 2 5 7" xfId="14941"/>
    <cellStyle name="40% - Accent2 2 5 7 2" xfId="25533"/>
    <cellStyle name="40% - Accent2 2 5 7 2 2" xfId="45313"/>
    <cellStyle name="40% - Accent2 2 5 7 2 3" xfId="33457"/>
    <cellStyle name="40% - Accent2 2 5 7 3" xfId="21001"/>
    <cellStyle name="40% - Accent2 2 5 7 3 2" xfId="41337"/>
    <cellStyle name="40% - Accent2 2 5 7 4" xfId="37396"/>
    <cellStyle name="40% - Accent2 2 5 7 5" xfId="29481"/>
    <cellStyle name="40% - Accent2 2 5 8" xfId="8091"/>
    <cellStyle name="40% - Accent2 2 5 8 2" xfId="23986"/>
    <cellStyle name="40% - Accent2 2 5 8 2 2" xfId="43766"/>
    <cellStyle name="40% - Accent2 2 5 8 2 3" xfId="31910"/>
    <cellStyle name="40% - Accent2 2 5 8 3" xfId="19454"/>
    <cellStyle name="40% - Accent2 2 5 8 3 2" xfId="39790"/>
    <cellStyle name="40% - Accent2 2 5 8 4" xfId="35849"/>
    <cellStyle name="40% - Accent2 2 5 8 5" xfId="27934"/>
    <cellStyle name="40% - Accent2 2 5 9" xfId="23211"/>
    <cellStyle name="40% - Accent2 2 5 9 2" xfId="42991"/>
    <cellStyle name="40% - Accent2 2 5 9 3" xfId="31135"/>
    <cellStyle name="40% - Accent2 2 6" xfId="1028"/>
    <cellStyle name="40% - Accent2 2 6 10" xfId="18686"/>
    <cellStyle name="40% - Accent2 2 6 10 2" xfId="39022"/>
    <cellStyle name="40% - Accent2 2 6 11" xfId="35079"/>
    <cellStyle name="40% - Accent2 2 6 12" xfId="27166"/>
    <cellStyle name="40% - Accent2 2 6 2" xfId="1029"/>
    <cellStyle name="40% - Accent2 2 6 2 2" xfId="11465"/>
    <cellStyle name="40% - Accent2 2 6 2 2 2" xfId="17851"/>
    <cellStyle name="40% - Accent2 2 6 2 2 2 2" xfId="26328"/>
    <cellStyle name="40% - Accent2 2 6 2 2 2 2 2" xfId="46108"/>
    <cellStyle name="40% - Accent2 2 6 2 2 2 2 3" xfId="34252"/>
    <cellStyle name="40% - Accent2 2 6 2 2 2 3" xfId="21796"/>
    <cellStyle name="40% - Accent2 2 6 2 2 2 3 2" xfId="42132"/>
    <cellStyle name="40% - Accent2 2 6 2 2 2 4" xfId="38191"/>
    <cellStyle name="40% - Accent2 2 6 2 2 2 5" xfId="30276"/>
    <cellStyle name="40% - Accent2 2 6 2 2 3" xfId="24762"/>
    <cellStyle name="40% - Accent2 2 6 2 2 3 2" xfId="44542"/>
    <cellStyle name="40% - Accent2 2 6 2 2 3 3" xfId="32686"/>
    <cellStyle name="40% - Accent2 2 6 2 2 4" xfId="20230"/>
    <cellStyle name="40% - Accent2 2 6 2 2 4 2" xfId="40566"/>
    <cellStyle name="40% - Accent2 2 6 2 2 5" xfId="36625"/>
    <cellStyle name="40% - Accent2 2 6 2 2 6" xfId="28710"/>
    <cellStyle name="40% - Accent2 2 6 2 3" xfId="14947"/>
    <cellStyle name="40% - Accent2 2 6 2 3 2" xfId="25539"/>
    <cellStyle name="40% - Accent2 2 6 2 3 2 2" xfId="45319"/>
    <cellStyle name="40% - Accent2 2 6 2 3 2 3" xfId="33463"/>
    <cellStyle name="40% - Accent2 2 6 2 3 3" xfId="21007"/>
    <cellStyle name="40% - Accent2 2 6 2 3 3 2" xfId="41343"/>
    <cellStyle name="40% - Accent2 2 6 2 3 4" xfId="37402"/>
    <cellStyle name="40% - Accent2 2 6 2 3 5" xfId="29487"/>
    <cellStyle name="40% - Accent2 2 6 2 4" xfId="8097"/>
    <cellStyle name="40% - Accent2 2 6 2 4 2" xfId="23992"/>
    <cellStyle name="40% - Accent2 2 6 2 4 2 2" xfId="43772"/>
    <cellStyle name="40% - Accent2 2 6 2 4 2 3" xfId="31916"/>
    <cellStyle name="40% - Accent2 2 6 2 4 3" xfId="19460"/>
    <cellStyle name="40% - Accent2 2 6 2 4 3 2" xfId="39796"/>
    <cellStyle name="40% - Accent2 2 6 2 4 4" xfId="35855"/>
    <cellStyle name="40% - Accent2 2 6 2 4 5" xfId="27940"/>
    <cellStyle name="40% - Accent2 2 6 2 5" xfId="23217"/>
    <cellStyle name="40% - Accent2 2 6 2 5 2" xfId="42997"/>
    <cellStyle name="40% - Accent2 2 6 2 5 3" xfId="31141"/>
    <cellStyle name="40% - Accent2 2 6 2 6" xfId="18687"/>
    <cellStyle name="40% - Accent2 2 6 2 6 2" xfId="39023"/>
    <cellStyle name="40% - Accent2 2 6 2 7" xfId="35080"/>
    <cellStyle name="40% - Accent2 2 6 2 8" xfId="27167"/>
    <cellStyle name="40% - Accent2 2 6 3" xfId="1030"/>
    <cellStyle name="40% - Accent2 2 6 3 2" xfId="11466"/>
    <cellStyle name="40% - Accent2 2 6 3 2 2" xfId="17852"/>
    <cellStyle name="40% - Accent2 2 6 3 2 2 2" xfId="26329"/>
    <cellStyle name="40% - Accent2 2 6 3 2 2 2 2" xfId="46109"/>
    <cellStyle name="40% - Accent2 2 6 3 2 2 2 3" xfId="34253"/>
    <cellStyle name="40% - Accent2 2 6 3 2 2 3" xfId="21797"/>
    <cellStyle name="40% - Accent2 2 6 3 2 2 3 2" xfId="42133"/>
    <cellStyle name="40% - Accent2 2 6 3 2 2 4" xfId="38192"/>
    <cellStyle name="40% - Accent2 2 6 3 2 2 5" xfId="30277"/>
    <cellStyle name="40% - Accent2 2 6 3 2 3" xfId="24763"/>
    <cellStyle name="40% - Accent2 2 6 3 2 3 2" xfId="44543"/>
    <cellStyle name="40% - Accent2 2 6 3 2 3 3" xfId="32687"/>
    <cellStyle name="40% - Accent2 2 6 3 2 4" xfId="20231"/>
    <cellStyle name="40% - Accent2 2 6 3 2 4 2" xfId="40567"/>
    <cellStyle name="40% - Accent2 2 6 3 2 5" xfId="36626"/>
    <cellStyle name="40% - Accent2 2 6 3 2 6" xfId="28711"/>
    <cellStyle name="40% - Accent2 2 6 3 3" xfId="14948"/>
    <cellStyle name="40% - Accent2 2 6 3 3 2" xfId="25540"/>
    <cellStyle name="40% - Accent2 2 6 3 3 2 2" xfId="45320"/>
    <cellStyle name="40% - Accent2 2 6 3 3 2 3" xfId="33464"/>
    <cellStyle name="40% - Accent2 2 6 3 3 3" xfId="21008"/>
    <cellStyle name="40% - Accent2 2 6 3 3 3 2" xfId="41344"/>
    <cellStyle name="40% - Accent2 2 6 3 3 4" xfId="37403"/>
    <cellStyle name="40% - Accent2 2 6 3 3 5" xfId="29488"/>
    <cellStyle name="40% - Accent2 2 6 3 4" xfId="8098"/>
    <cellStyle name="40% - Accent2 2 6 3 4 2" xfId="23993"/>
    <cellStyle name="40% - Accent2 2 6 3 4 2 2" xfId="43773"/>
    <cellStyle name="40% - Accent2 2 6 3 4 2 3" xfId="31917"/>
    <cellStyle name="40% - Accent2 2 6 3 4 3" xfId="19461"/>
    <cellStyle name="40% - Accent2 2 6 3 4 3 2" xfId="39797"/>
    <cellStyle name="40% - Accent2 2 6 3 4 4" xfId="35856"/>
    <cellStyle name="40% - Accent2 2 6 3 4 5" xfId="27941"/>
    <cellStyle name="40% - Accent2 2 6 3 5" xfId="23218"/>
    <cellStyle name="40% - Accent2 2 6 3 5 2" xfId="42998"/>
    <cellStyle name="40% - Accent2 2 6 3 5 3" xfId="31142"/>
    <cellStyle name="40% - Accent2 2 6 3 6" xfId="18688"/>
    <cellStyle name="40% - Accent2 2 6 3 6 2" xfId="39024"/>
    <cellStyle name="40% - Accent2 2 6 3 7" xfId="35081"/>
    <cellStyle name="40% - Accent2 2 6 3 8" xfId="27168"/>
    <cellStyle name="40% - Accent2 2 6 4" xfId="1031"/>
    <cellStyle name="40% - Accent2 2 6 4 2" xfId="11467"/>
    <cellStyle name="40% - Accent2 2 6 4 2 2" xfId="17853"/>
    <cellStyle name="40% - Accent2 2 6 4 2 2 2" xfId="26330"/>
    <cellStyle name="40% - Accent2 2 6 4 2 2 2 2" xfId="46110"/>
    <cellStyle name="40% - Accent2 2 6 4 2 2 2 3" xfId="34254"/>
    <cellStyle name="40% - Accent2 2 6 4 2 2 3" xfId="21798"/>
    <cellStyle name="40% - Accent2 2 6 4 2 2 3 2" xfId="42134"/>
    <cellStyle name="40% - Accent2 2 6 4 2 2 4" xfId="38193"/>
    <cellStyle name="40% - Accent2 2 6 4 2 2 5" xfId="30278"/>
    <cellStyle name="40% - Accent2 2 6 4 2 3" xfId="24764"/>
    <cellStyle name="40% - Accent2 2 6 4 2 3 2" xfId="44544"/>
    <cellStyle name="40% - Accent2 2 6 4 2 3 3" xfId="32688"/>
    <cellStyle name="40% - Accent2 2 6 4 2 4" xfId="20232"/>
    <cellStyle name="40% - Accent2 2 6 4 2 4 2" xfId="40568"/>
    <cellStyle name="40% - Accent2 2 6 4 2 5" xfId="36627"/>
    <cellStyle name="40% - Accent2 2 6 4 2 6" xfId="28712"/>
    <cellStyle name="40% - Accent2 2 6 4 3" xfId="14949"/>
    <cellStyle name="40% - Accent2 2 6 4 3 2" xfId="25541"/>
    <cellStyle name="40% - Accent2 2 6 4 3 2 2" xfId="45321"/>
    <cellStyle name="40% - Accent2 2 6 4 3 2 3" xfId="33465"/>
    <cellStyle name="40% - Accent2 2 6 4 3 3" xfId="21009"/>
    <cellStyle name="40% - Accent2 2 6 4 3 3 2" xfId="41345"/>
    <cellStyle name="40% - Accent2 2 6 4 3 4" xfId="37404"/>
    <cellStyle name="40% - Accent2 2 6 4 3 5" xfId="29489"/>
    <cellStyle name="40% - Accent2 2 6 4 4" xfId="8099"/>
    <cellStyle name="40% - Accent2 2 6 4 4 2" xfId="23994"/>
    <cellStyle name="40% - Accent2 2 6 4 4 2 2" xfId="43774"/>
    <cellStyle name="40% - Accent2 2 6 4 4 2 3" xfId="31918"/>
    <cellStyle name="40% - Accent2 2 6 4 4 3" xfId="19462"/>
    <cellStyle name="40% - Accent2 2 6 4 4 3 2" xfId="39798"/>
    <cellStyle name="40% - Accent2 2 6 4 4 4" xfId="35857"/>
    <cellStyle name="40% - Accent2 2 6 4 4 5" xfId="27942"/>
    <cellStyle name="40% - Accent2 2 6 4 5" xfId="23219"/>
    <cellStyle name="40% - Accent2 2 6 4 5 2" xfId="42999"/>
    <cellStyle name="40% - Accent2 2 6 4 5 3" xfId="31143"/>
    <cellStyle name="40% - Accent2 2 6 4 6" xfId="18689"/>
    <cellStyle name="40% - Accent2 2 6 4 6 2" xfId="39025"/>
    <cellStyle name="40% - Accent2 2 6 4 7" xfId="35082"/>
    <cellStyle name="40% - Accent2 2 6 4 8" xfId="27169"/>
    <cellStyle name="40% - Accent2 2 6 5" xfId="1032"/>
    <cellStyle name="40% - Accent2 2 6 5 2" xfId="11468"/>
    <cellStyle name="40% - Accent2 2 6 5 2 2" xfId="17854"/>
    <cellStyle name="40% - Accent2 2 6 5 2 2 2" xfId="26331"/>
    <cellStyle name="40% - Accent2 2 6 5 2 2 2 2" xfId="46111"/>
    <cellStyle name="40% - Accent2 2 6 5 2 2 2 3" xfId="34255"/>
    <cellStyle name="40% - Accent2 2 6 5 2 2 3" xfId="21799"/>
    <cellStyle name="40% - Accent2 2 6 5 2 2 3 2" xfId="42135"/>
    <cellStyle name="40% - Accent2 2 6 5 2 2 4" xfId="38194"/>
    <cellStyle name="40% - Accent2 2 6 5 2 2 5" xfId="30279"/>
    <cellStyle name="40% - Accent2 2 6 5 2 3" xfId="24765"/>
    <cellStyle name="40% - Accent2 2 6 5 2 3 2" xfId="44545"/>
    <cellStyle name="40% - Accent2 2 6 5 2 3 3" xfId="32689"/>
    <cellStyle name="40% - Accent2 2 6 5 2 4" xfId="20233"/>
    <cellStyle name="40% - Accent2 2 6 5 2 4 2" xfId="40569"/>
    <cellStyle name="40% - Accent2 2 6 5 2 5" xfId="36628"/>
    <cellStyle name="40% - Accent2 2 6 5 2 6" xfId="28713"/>
    <cellStyle name="40% - Accent2 2 6 5 3" xfId="14950"/>
    <cellStyle name="40% - Accent2 2 6 5 3 2" xfId="25542"/>
    <cellStyle name="40% - Accent2 2 6 5 3 2 2" xfId="45322"/>
    <cellStyle name="40% - Accent2 2 6 5 3 2 3" xfId="33466"/>
    <cellStyle name="40% - Accent2 2 6 5 3 3" xfId="21010"/>
    <cellStyle name="40% - Accent2 2 6 5 3 3 2" xfId="41346"/>
    <cellStyle name="40% - Accent2 2 6 5 3 4" xfId="37405"/>
    <cellStyle name="40% - Accent2 2 6 5 3 5" xfId="29490"/>
    <cellStyle name="40% - Accent2 2 6 5 4" xfId="8100"/>
    <cellStyle name="40% - Accent2 2 6 5 4 2" xfId="23995"/>
    <cellStyle name="40% - Accent2 2 6 5 4 2 2" xfId="43775"/>
    <cellStyle name="40% - Accent2 2 6 5 4 2 3" xfId="31919"/>
    <cellStyle name="40% - Accent2 2 6 5 4 3" xfId="19463"/>
    <cellStyle name="40% - Accent2 2 6 5 4 3 2" xfId="39799"/>
    <cellStyle name="40% - Accent2 2 6 5 4 4" xfId="35858"/>
    <cellStyle name="40% - Accent2 2 6 5 4 5" xfId="27943"/>
    <cellStyle name="40% - Accent2 2 6 5 5" xfId="23220"/>
    <cellStyle name="40% - Accent2 2 6 5 5 2" xfId="43000"/>
    <cellStyle name="40% - Accent2 2 6 5 5 3" xfId="31144"/>
    <cellStyle name="40% - Accent2 2 6 5 6" xfId="18690"/>
    <cellStyle name="40% - Accent2 2 6 5 6 2" xfId="39026"/>
    <cellStyle name="40% - Accent2 2 6 5 7" xfId="35083"/>
    <cellStyle name="40% - Accent2 2 6 5 8" xfId="27170"/>
    <cellStyle name="40% - Accent2 2 6 6" xfId="11464"/>
    <cellStyle name="40% - Accent2 2 6 6 2" xfId="17850"/>
    <cellStyle name="40% - Accent2 2 6 6 2 2" xfId="26327"/>
    <cellStyle name="40% - Accent2 2 6 6 2 2 2" xfId="46107"/>
    <cellStyle name="40% - Accent2 2 6 6 2 2 3" xfId="34251"/>
    <cellStyle name="40% - Accent2 2 6 6 2 3" xfId="21795"/>
    <cellStyle name="40% - Accent2 2 6 6 2 3 2" xfId="42131"/>
    <cellStyle name="40% - Accent2 2 6 6 2 4" xfId="38190"/>
    <cellStyle name="40% - Accent2 2 6 6 2 5" xfId="30275"/>
    <cellStyle name="40% - Accent2 2 6 6 3" xfId="24761"/>
    <cellStyle name="40% - Accent2 2 6 6 3 2" xfId="44541"/>
    <cellStyle name="40% - Accent2 2 6 6 3 3" xfId="32685"/>
    <cellStyle name="40% - Accent2 2 6 6 4" xfId="20229"/>
    <cellStyle name="40% - Accent2 2 6 6 4 2" xfId="40565"/>
    <cellStyle name="40% - Accent2 2 6 6 5" xfId="36624"/>
    <cellStyle name="40% - Accent2 2 6 6 6" xfId="28709"/>
    <cellStyle name="40% - Accent2 2 6 7" xfId="14946"/>
    <cellStyle name="40% - Accent2 2 6 7 2" xfId="25538"/>
    <cellStyle name="40% - Accent2 2 6 7 2 2" xfId="45318"/>
    <cellStyle name="40% - Accent2 2 6 7 2 3" xfId="33462"/>
    <cellStyle name="40% - Accent2 2 6 7 3" xfId="21006"/>
    <cellStyle name="40% - Accent2 2 6 7 3 2" xfId="41342"/>
    <cellStyle name="40% - Accent2 2 6 7 4" xfId="37401"/>
    <cellStyle name="40% - Accent2 2 6 7 5" xfId="29486"/>
    <cellStyle name="40% - Accent2 2 6 8" xfId="8096"/>
    <cellStyle name="40% - Accent2 2 6 8 2" xfId="23991"/>
    <cellStyle name="40% - Accent2 2 6 8 2 2" xfId="43771"/>
    <cellStyle name="40% - Accent2 2 6 8 2 3" xfId="31915"/>
    <cellStyle name="40% - Accent2 2 6 8 3" xfId="19459"/>
    <cellStyle name="40% - Accent2 2 6 8 3 2" xfId="39795"/>
    <cellStyle name="40% - Accent2 2 6 8 4" xfId="35854"/>
    <cellStyle name="40% - Accent2 2 6 8 5" xfId="27939"/>
    <cellStyle name="40% - Accent2 2 6 9" xfId="23216"/>
    <cellStyle name="40% - Accent2 2 6 9 2" xfId="42996"/>
    <cellStyle name="40% - Accent2 2 6 9 3" xfId="31140"/>
    <cellStyle name="40% - Accent2 2 7" xfId="1033"/>
    <cellStyle name="40% - Accent2 2 7 2" xfId="11469"/>
    <cellStyle name="40% - Accent2 2 7 2 2" xfId="17855"/>
    <cellStyle name="40% - Accent2 2 7 2 2 2" xfId="26332"/>
    <cellStyle name="40% - Accent2 2 7 2 2 2 2" xfId="46112"/>
    <cellStyle name="40% - Accent2 2 7 2 2 2 3" xfId="34256"/>
    <cellStyle name="40% - Accent2 2 7 2 2 3" xfId="21800"/>
    <cellStyle name="40% - Accent2 2 7 2 2 3 2" xfId="42136"/>
    <cellStyle name="40% - Accent2 2 7 2 2 4" xfId="38195"/>
    <cellStyle name="40% - Accent2 2 7 2 2 5" xfId="30280"/>
    <cellStyle name="40% - Accent2 2 7 2 3" xfId="24766"/>
    <cellStyle name="40% - Accent2 2 7 2 3 2" xfId="44546"/>
    <cellStyle name="40% - Accent2 2 7 2 3 3" xfId="32690"/>
    <cellStyle name="40% - Accent2 2 7 2 4" xfId="20234"/>
    <cellStyle name="40% - Accent2 2 7 2 4 2" xfId="40570"/>
    <cellStyle name="40% - Accent2 2 7 2 5" xfId="36629"/>
    <cellStyle name="40% - Accent2 2 7 2 6" xfId="28714"/>
    <cellStyle name="40% - Accent2 2 7 3" xfId="14951"/>
    <cellStyle name="40% - Accent2 2 7 3 2" xfId="25543"/>
    <cellStyle name="40% - Accent2 2 7 3 2 2" xfId="45323"/>
    <cellStyle name="40% - Accent2 2 7 3 2 3" xfId="33467"/>
    <cellStyle name="40% - Accent2 2 7 3 3" xfId="21011"/>
    <cellStyle name="40% - Accent2 2 7 3 3 2" xfId="41347"/>
    <cellStyle name="40% - Accent2 2 7 3 4" xfId="37406"/>
    <cellStyle name="40% - Accent2 2 7 3 5" xfId="29491"/>
    <cellStyle name="40% - Accent2 2 7 4" xfId="8101"/>
    <cellStyle name="40% - Accent2 2 7 4 2" xfId="23996"/>
    <cellStyle name="40% - Accent2 2 7 4 2 2" xfId="43776"/>
    <cellStyle name="40% - Accent2 2 7 4 2 3" xfId="31920"/>
    <cellStyle name="40% - Accent2 2 7 4 3" xfId="19464"/>
    <cellStyle name="40% - Accent2 2 7 4 3 2" xfId="39800"/>
    <cellStyle name="40% - Accent2 2 7 4 4" xfId="35859"/>
    <cellStyle name="40% - Accent2 2 7 4 5" xfId="27944"/>
    <cellStyle name="40% - Accent2 2 7 5" xfId="23221"/>
    <cellStyle name="40% - Accent2 2 7 5 2" xfId="43001"/>
    <cellStyle name="40% - Accent2 2 7 5 3" xfId="31145"/>
    <cellStyle name="40% - Accent2 2 7 6" xfId="18691"/>
    <cellStyle name="40% - Accent2 2 7 6 2" xfId="39027"/>
    <cellStyle name="40% - Accent2 2 7 7" xfId="35084"/>
    <cellStyle name="40% - Accent2 2 7 8" xfId="27171"/>
    <cellStyle name="40% - Accent2 2 8" xfId="1034"/>
    <cellStyle name="40% - Accent2 2 8 2" xfId="11470"/>
    <cellStyle name="40% - Accent2 2 8 2 2" xfId="17856"/>
    <cellStyle name="40% - Accent2 2 8 2 2 2" xfId="26333"/>
    <cellStyle name="40% - Accent2 2 8 2 2 2 2" xfId="46113"/>
    <cellStyle name="40% - Accent2 2 8 2 2 2 3" xfId="34257"/>
    <cellStyle name="40% - Accent2 2 8 2 2 3" xfId="21801"/>
    <cellStyle name="40% - Accent2 2 8 2 2 3 2" xfId="42137"/>
    <cellStyle name="40% - Accent2 2 8 2 2 4" xfId="38196"/>
    <cellStyle name="40% - Accent2 2 8 2 2 5" xfId="30281"/>
    <cellStyle name="40% - Accent2 2 8 2 3" xfId="24767"/>
    <cellStyle name="40% - Accent2 2 8 2 3 2" xfId="44547"/>
    <cellStyle name="40% - Accent2 2 8 2 3 3" xfId="32691"/>
    <cellStyle name="40% - Accent2 2 8 2 4" xfId="20235"/>
    <cellStyle name="40% - Accent2 2 8 2 4 2" xfId="40571"/>
    <cellStyle name="40% - Accent2 2 8 2 5" xfId="36630"/>
    <cellStyle name="40% - Accent2 2 8 2 6" xfId="28715"/>
    <cellStyle name="40% - Accent2 2 8 3" xfId="14952"/>
    <cellStyle name="40% - Accent2 2 8 3 2" xfId="25544"/>
    <cellStyle name="40% - Accent2 2 8 3 2 2" xfId="45324"/>
    <cellStyle name="40% - Accent2 2 8 3 2 3" xfId="33468"/>
    <cellStyle name="40% - Accent2 2 8 3 3" xfId="21012"/>
    <cellStyle name="40% - Accent2 2 8 3 3 2" xfId="41348"/>
    <cellStyle name="40% - Accent2 2 8 3 4" xfId="37407"/>
    <cellStyle name="40% - Accent2 2 8 3 5" xfId="29492"/>
    <cellStyle name="40% - Accent2 2 8 4" xfId="8102"/>
    <cellStyle name="40% - Accent2 2 8 4 2" xfId="23997"/>
    <cellStyle name="40% - Accent2 2 8 4 2 2" xfId="43777"/>
    <cellStyle name="40% - Accent2 2 8 4 2 3" xfId="31921"/>
    <cellStyle name="40% - Accent2 2 8 4 3" xfId="19465"/>
    <cellStyle name="40% - Accent2 2 8 4 3 2" xfId="39801"/>
    <cellStyle name="40% - Accent2 2 8 4 4" xfId="35860"/>
    <cellStyle name="40% - Accent2 2 8 4 5" xfId="27945"/>
    <cellStyle name="40% - Accent2 2 8 5" xfId="23222"/>
    <cellStyle name="40% - Accent2 2 8 5 2" xfId="43002"/>
    <cellStyle name="40% - Accent2 2 8 5 3" xfId="31146"/>
    <cellStyle name="40% - Accent2 2 8 6" xfId="18692"/>
    <cellStyle name="40% - Accent2 2 8 6 2" xfId="39028"/>
    <cellStyle name="40% - Accent2 2 8 7" xfId="35085"/>
    <cellStyle name="40% - Accent2 2 8 8" xfId="27172"/>
    <cellStyle name="40% - Accent2 2 9" xfId="1035"/>
    <cellStyle name="40% - Accent2 2 9 2" xfId="11471"/>
    <cellStyle name="40% - Accent2 2 9 2 2" xfId="17857"/>
    <cellStyle name="40% - Accent2 2 9 2 2 2" xfId="26334"/>
    <cellStyle name="40% - Accent2 2 9 2 2 2 2" xfId="46114"/>
    <cellStyle name="40% - Accent2 2 9 2 2 2 3" xfId="34258"/>
    <cellStyle name="40% - Accent2 2 9 2 2 3" xfId="21802"/>
    <cellStyle name="40% - Accent2 2 9 2 2 3 2" xfId="42138"/>
    <cellStyle name="40% - Accent2 2 9 2 2 4" xfId="38197"/>
    <cellStyle name="40% - Accent2 2 9 2 2 5" xfId="30282"/>
    <cellStyle name="40% - Accent2 2 9 2 3" xfId="24768"/>
    <cellStyle name="40% - Accent2 2 9 2 3 2" xfId="44548"/>
    <cellStyle name="40% - Accent2 2 9 2 3 3" xfId="32692"/>
    <cellStyle name="40% - Accent2 2 9 2 4" xfId="20236"/>
    <cellStyle name="40% - Accent2 2 9 2 4 2" xfId="40572"/>
    <cellStyle name="40% - Accent2 2 9 2 5" xfId="36631"/>
    <cellStyle name="40% - Accent2 2 9 2 6" xfId="28716"/>
    <cellStyle name="40% - Accent2 2 9 3" xfId="14953"/>
    <cellStyle name="40% - Accent2 2 9 3 2" xfId="25545"/>
    <cellStyle name="40% - Accent2 2 9 3 2 2" xfId="45325"/>
    <cellStyle name="40% - Accent2 2 9 3 2 3" xfId="33469"/>
    <cellStyle name="40% - Accent2 2 9 3 3" xfId="21013"/>
    <cellStyle name="40% - Accent2 2 9 3 3 2" xfId="41349"/>
    <cellStyle name="40% - Accent2 2 9 3 4" xfId="37408"/>
    <cellStyle name="40% - Accent2 2 9 3 5" xfId="29493"/>
    <cellStyle name="40% - Accent2 2 9 4" xfId="8103"/>
    <cellStyle name="40% - Accent2 2 9 4 2" xfId="23998"/>
    <cellStyle name="40% - Accent2 2 9 4 2 2" xfId="43778"/>
    <cellStyle name="40% - Accent2 2 9 4 2 3" xfId="31922"/>
    <cellStyle name="40% - Accent2 2 9 4 3" xfId="19466"/>
    <cellStyle name="40% - Accent2 2 9 4 3 2" xfId="39802"/>
    <cellStyle name="40% - Accent2 2 9 4 4" xfId="35861"/>
    <cellStyle name="40% - Accent2 2 9 4 5" xfId="27946"/>
    <cellStyle name="40% - Accent2 2 9 5" xfId="23223"/>
    <cellStyle name="40% - Accent2 2 9 5 2" xfId="43003"/>
    <cellStyle name="40% - Accent2 2 9 5 3" xfId="31147"/>
    <cellStyle name="40% - Accent2 2 9 6" xfId="18693"/>
    <cellStyle name="40% - Accent2 2 9 6 2" xfId="39029"/>
    <cellStyle name="40% - Accent2 2 9 7" xfId="35086"/>
    <cellStyle name="40% - Accent2 2 9 8" xfId="27173"/>
    <cellStyle name="40% - Accent2 20" xfId="35409"/>
    <cellStyle name="40% - Accent2 21" xfId="27494"/>
    <cellStyle name="40% - Accent2 3" xfId="1036"/>
    <cellStyle name="40% - Accent2 3 10" xfId="1037"/>
    <cellStyle name="40% - Accent2 3 2" xfId="1038"/>
    <cellStyle name="40% - Accent2 3 2 2" xfId="11472"/>
    <cellStyle name="40% - Accent2 3 2 2 2" xfId="17858"/>
    <cellStyle name="40% - Accent2 3 2 2 2 2" xfId="26335"/>
    <cellStyle name="40% - Accent2 3 2 2 2 2 2" xfId="46115"/>
    <cellStyle name="40% - Accent2 3 2 2 2 2 3" xfId="34259"/>
    <cellStyle name="40% - Accent2 3 2 2 2 3" xfId="21803"/>
    <cellStyle name="40% - Accent2 3 2 2 2 3 2" xfId="42139"/>
    <cellStyle name="40% - Accent2 3 2 2 2 4" xfId="38198"/>
    <cellStyle name="40% - Accent2 3 2 2 2 5" xfId="30283"/>
    <cellStyle name="40% - Accent2 3 2 2 3" xfId="24769"/>
    <cellStyle name="40% - Accent2 3 2 2 3 2" xfId="44549"/>
    <cellStyle name="40% - Accent2 3 2 2 3 3" xfId="32693"/>
    <cellStyle name="40% - Accent2 3 2 2 4" xfId="20237"/>
    <cellStyle name="40% - Accent2 3 2 2 4 2" xfId="40573"/>
    <cellStyle name="40% - Accent2 3 2 2 5" xfId="36632"/>
    <cellStyle name="40% - Accent2 3 2 2 6" xfId="28717"/>
    <cellStyle name="40% - Accent2 3 2 3" xfId="14955"/>
    <cellStyle name="40% - Accent2 3 2 3 2" xfId="25546"/>
    <cellStyle name="40% - Accent2 3 2 3 2 2" xfId="45326"/>
    <cellStyle name="40% - Accent2 3 2 3 2 3" xfId="33470"/>
    <cellStyle name="40% - Accent2 3 2 3 3" xfId="21014"/>
    <cellStyle name="40% - Accent2 3 2 3 3 2" xfId="41350"/>
    <cellStyle name="40% - Accent2 3 2 3 4" xfId="37409"/>
    <cellStyle name="40% - Accent2 3 2 3 5" xfId="29494"/>
    <cellStyle name="40% - Accent2 3 2 4" xfId="8104"/>
    <cellStyle name="40% - Accent2 3 2 4 2" xfId="23999"/>
    <cellStyle name="40% - Accent2 3 2 4 2 2" xfId="43779"/>
    <cellStyle name="40% - Accent2 3 2 4 2 3" xfId="31923"/>
    <cellStyle name="40% - Accent2 3 2 4 3" xfId="19467"/>
    <cellStyle name="40% - Accent2 3 2 4 3 2" xfId="39803"/>
    <cellStyle name="40% - Accent2 3 2 4 4" xfId="35862"/>
    <cellStyle name="40% - Accent2 3 2 4 5" xfId="27947"/>
    <cellStyle name="40% - Accent2 3 2 5" xfId="23224"/>
    <cellStyle name="40% - Accent2 3 2 5 2" xfId="43004"/>
    <cellStyle name="40% - Accent2 3 2 5 3" xfId="31148"/>
    <cellStyle name="40% - Accent2 3 2 6" xfId="18694"/>
    <cellStyle name="40% - Accent2 3 2 6 2" xfId="39030"/>
    <cellStyle name="40% - Accent2 3 2 7" xfId="35087"/>
    <cellStyle name="40% - Accent2 3 2 8" xfId="27174"/>
    <cellStyle name="40% - Accent2 3 3" xfId="1039"/>
    <cellStyle name="40% - Accent2 3 3 2" xfId="11473"/>
    <cellStyle name="40% - Accent2 3 3 2 2" xfId="17859"/>
    <cellStyle name="40% - Accent2 3 3 2 2 2" xfId="26336"/>
    <cellStyle name="40% - Accent2 3 3 2 2 2 2" xfId="46116"/>
    <cellStyle name="40% - Accent2 3 3 2 2 2 3" xfId="34260"/>
    <cellStyle name="40% - Accent2 3 3 2 2 3" xfId="21804"/>
    <cellStyle name="40% - Accent2 3 3 2 2 3 2" xfId="42140"/>
    <cellStyle name="40% - Accent2 3 3 2 2 4" xfId="38199"/>
    <cellStyle name="40% - Accent2 3 3 2 2 5" xfId="30284"/>
    <cellStyle name="40% - Accent2 3 3 2 3" xfId="24770"/>
    <cellStyle name="40% - Accent2 3 3 2 3 2" xfId="44550"/>
    <cellStyle name="40% - Accent2 3 3 2 3 3" xfId="32694"/>
    <cellStyle name="40% - Accent2 3 3 2 4" xfId="20238"/>
    <cellStyle name="40% - Accent2 3 3 2 4 2" xfId="40574"/>
    <cellStyle name="40% - Accent2 3 3 2 5" xfId="36633"/>
    <cellStyle name="40% - Accent2 3 3 2 6" xfId="28718"/>
    <cellStyle name="40% - Accent2 3 3 3" xfId="14956"/>
    <cellStyle name="40% - Accent2 3 3 3 2" xfId="25547"/>
    <cellStyle name="40% - Accent2 3 3 3 2 2" xfId="45327"/>
    <cellStyle name="40% - Accent2 3 3 3 2 3" xfId="33471"/>
    <cellStyle name="40% - Accent2 3 3 3 3" xfId="21015"/>
    <cellStyle name="40% - Accent2 3 3 3 3 2" xfId="41351"/>
    <cellStyle name="40% - Accent2 3 3 3 4" xfId="37410"/>
    <cellStyle name="40% - Accent2 3 3 3 5" xfId="29495"/>
    <cellStyle name="40% - Accent2 3 3 4" xfId="8105"/>
    <cellStyle name="40% - Accent2 3 3 4 2" xfId="24000"/>
    <cellStyle name="40% - Accent2 3 3 4 2 2" xfId="43780"/>
    <cellStyle name="40% - Accent2 3 3 4 2 3" xfId="31924"/>
    <cellStyle name="40% - Accent2 3 3 4 3" xfId="19468"/>
    <cellStyle name="40% - Accent2 3 3 4 3 2" xfId="39804"/>
    <cellStyle name="40% - Accent2 3 3 4 4" xfId="35863"/>
    <cellStyle name="40% - Accent2 3 3 4 5" xfId="27948"/>
    <cellStyle name="40% - Accent2 3 3 5" xfId="23225"/>
    <cellStyle name="40% - Accent2 3 3 5 2" xfId="43005"/>
    <cellStyle name="40% - Accent2 3 3 5 3" xfId="31149"/>
    <cellStyle name="40% - Accent2 3 3 6" xfId="18695"/>
    <cellStyle name="40% - Accent2 3 3 6 2" xfId="39031"/>
    <cellStyle name="40% - Accent2 3 3 7" xfId="35088"/>
    <cellStyle name="40% - Accent2 3 3 8" xfId="27175"/>
    <cellStyle name="40% - Accent2 3 4" xfId="1040"/>
    <cellStyle name="40% - Accent2 3 4 2" xfId="11474"/>
    <cellStyle name="40% - Accent2 3 4 2 2" xfId="17860"/>
    <cellStyle name="40% - Accent2 3 4 2 2 2" xfId="26337"/>
    <cellStyle name="40% - Accent2 3 4 2 2 2 2" xfId="46117"/>
    <cellStyle name="40% - Accent2 3 4 2 2 2 3" xfId="34261"/>
    <cellStyle name="40% - Accent2 3 4 2 2 3" xfId="21805"/>
    <cellStyle name="40% - Accent2 3 4 2 2 3 2" xfId="42141"/>
    <cellStyle name="40% - Accent2 3 4 2 2 4" xfId="38200"/>
    <cellStyle name="40% - Accent2 3 4 2 2 5" xfId="30285"/>
    <cellStyle name="40% - Accent2 3 4 2 3" xfId="24771"/>
    <cellStyle name="40% - Accent2 3 4 2 3 2" xfId="44551"/>
    <cellStyle name="40% - Accent2 3 4 2 3 3" xfId="32695"/>
    <cellStyle name="40% - Accent2 3 4 2 4" xfId="20239"/>
    <cellStyle name="40% - Accent2 3 4 2 4 2" xfId="40575"/>
    <cellStyle name="40% - Accent2 3 4 2 5" xfId="36634"/>
    <cellStyle name="40% - Accent2 3 4 2 6" xfId="28719"/>
    <cellStyle name="40% - Accent2 3 4 3" xfId="14957"/>
    <cellStyle name="40% - Accent2 3 4 3 2" xfId="25548"/>
    <cellStyle name="40% - Accent2 3 4 3 2 2" xfId="45328"/>
    <cellStyle name="40% - Accent2 3 4 3 2 3" xfId="33472"/>
    <cellStyle name="40% - Accent2 3 4 3 3" xfId="21016"/>
    <cellStyle name="40% - Accent2 3 4 3 3 2" xfId="41352"/>
    <cellStyle name="40% - Accent2 3 4 3 4" xfId="37411"/>
    <cellStyle name="40% - Accent2 3 4 3 5" xfId="29496"/>
    <cellStyle name="40% - Accent2 3 4 4" xfId="8106"/>
    <cellStyle name="40% - Accent2 3 4 4 2" xfId="24001"/>
    <cellStyle name="40% - Accent2 3 4 4 2 2" xfId="43781"/>
    <cellStyle name="40% - Accent2 3 4 4 2 3" xfId="31925"/>
    <cellStyle name="40% - Accent2 3 4 4 3" xfId="19469"/>
    <cellStyle name="40% - Accent2 3 4 4 3 2" xfId="39805"/>
    <cellStyle name="40% - Accent2 3 4 4 4" xfId="35864"/>
    <cellStyle name="40% - Accent2 3 4 4 5" xfId="27949"/>
    <cellStyle name="40% - Accent2 3 4 5" xfId="23226"/>
    <cellStyle name="40% - Accent2 3 4 5 2" xfId="43006"/>
    <cellStyle name="40% - Accent2 3 4 5 3" xfId="31150"/>
    <cellStyle name="40% - Accent2 3 4 6" xfId="18696"/>
    <cellStyle name="40% - Accent2 3 4 6 2" xfId="39032"/>
    <cellStyle name="40% - Accent2 3 4 7" xfId="35089"/>
    <cellStyle name="40% - Accent2 3 4 8" xfId="27176"/>
    <cellStyle name="40% - Accent2 3 5" xfId="1041"/>
    <cellStyle name="40% - Accent2 3 5 2" xfId="11475"/>
    <cellStyle name="40% - Accent2 3 5 2 2" xfId="17861"/>
    <cellStyle name="40% - Accent2 3 5 2 2 2" xfId="26338"/>
    <cellStyle name="40% - Accent2 3 5 2 2 2 2" xfId="46118"/>
    <cellStyle name="40% - Accent2 3 5 2 2 2 3" xfId="34262"/>
    <cellStyle name="40% - Accent2 3 5 2 2 3" xfId="21806"/>
    <cellStyle name="40% - Accent2 3 5 2 2 3 2" xfId="42142"/>
    <cellStyle name="40% - Accent2 3 5 2 2 4" xfId="38201"/>
    <cellStyle name="40% - Accent2 3 5 2 2 5" xfId="30286"/>
    <cellStyle name="40% - Accent2 3 5 2 3" xfId="24772"/>
    <cellStyle name="40% - Accent2 3 5 2 3 2" xfId="44552"/>
    <cellStyle name="40% - Accent2 3 5 2 3 3" xfId="32696"/>
    <cellStyle name="40% - Accent2 3 5 2 4" xfId="20240"/>
    <cellStyle name="40% - Accent2 3 5 2 4 2" xfId="40576"/>
    <cellStyle name="40% - Accent2 3 5 2 5" xfId="36635"/>
    <cellStyle name="40% - Accent2 3 5 2 6" xfId="28720"/>
    <cellStyle name="40% - Accent2 3 5 3" xfId="14958"/>
    <cellStyle name="40% - Accent2 3 5 3 2" xfId="25549"/>
    <cellStyle name="40% - Accent2 3 5 3 2 2" xfId="45329"/>
    <cellStyle name="40% - Accent2 3 5 3 2 3" xfId="33473"/>
    <cellStyle name="40% - Accent2 3 5 3 3" xfId="21017"/>
    <cellStyle name="40% - Accent2 3 5 3 3 2" xfId="41353"/>
    <cellStyle name="40% - Accent2 3 5 3 4" xfId="37412"/>
    <cellStyle name="40% - Accent2 3 5 3 5" xfId="29497"/>
    <cellStyle name="40% - Accent2 3 5 4" xfId="8107"/>
    <cellStyle name="40% - Accent2 3 5 4 2" xfId="24002"/>
    <cellStyle name="40% - Accent2 3 5 4 2 2" xfId="43782"/>
    <cellStyle name="40% - Accent2 3 5 4 2 3" xfId="31926"/>
    <cellStyle name="40% - Accent2 3 5 4 3" xfId="19470"/>
    <cellStyle name="40% - Accent2 3 5 4 3 2" xfId="39806"/>
    <cellStyle name="40% - Accent2 3 5 4 4" xfId="35865"/>
    <cellStyle name="40% - Accent2 3 5 4 5" xfId="27950"/>
    <cellStyle name="40% - Accent2 3 5 5" xfId="23227"/>
    <cellStyle name="40% - Accent2 3 5 5 2" xfId="43007"/>
    <cellStyle name="40% - Accent2 3 5 5 3" xfId="31151"/>
    <cellStyle name="40% - Accent2 3 5 6" xfId="18697"/>
    <cellStyle name="40% - Accent2 3 5 6 2" xfId="39033"/>
    <cellStyle name="40% - Accent2 3 5 7" xfId="35090"/>
    <cellStyle name="40% - Accent2 3 5 8" xfId="27177"/>
    <cellStyle name="40% - Accent2 3 6" xfId="1042"/>
    <cellStyle name="40% - Accent2 3 6 2" xfId="1043"/>
    <cellStyle name="40% - Accent2 3 6 2 2" xfId="11476"/>
    <cellStyle name="40% - Accent2 3 6 2 2 2" xfId="17862"/>
    <cellStyle name="40% - Accent2 3 6 2 2 2 2" xfId="26339"/>
    <cellStyle name="40% - Accent2 3 6 2 2 2 2 2" xfId="46119"/>
    <cellStyle name="40% - Accent2 3 6 2 2 2 2 3" xfId="34263"/>
    <cellStyle name="40% - Accent2 3 6 2 2 2 3" xfId="21807"/>
    <cellStyle name="40% - Accent2 3 6 2 2 2 3 2" xfId="42143"/>
    <cellStyle name="40% - Accent2 3 6 2 2 2 4" xfId="38202"/>
    <cellStyle name="40% - Accent2 3 6 2 2 2 5" xfId="30287"/>
    <cellStyle name="40% - Accent2 3 6 2 2 3" xfId="24773"/>
    <cellStyle name="40% - Accent2 3 6 2 2 3 2" xfId="44553"/>
    <cellStyle name="40% - Accent2 3 6 2 2 3 3" xfId="32697"/>
    <cellStyle name="40% - Accent2 3 6 2 2 4" xfId="20241"/>
    <cellStyle name="40% - Accent2 3 6 2 2 4 2" xfId="40577"/>
    <cellStyle name="40% - Accent2 3 6 2 2 5" xfId="36636"/>
    <cellStyle name="40% - Accent2 3 6 2 2 6" xfId="28721"/>
    <cellStyle name="40% - Accent2 3 6 2 3" xfId="14959"/>
    <cellStyle name="40% - Accent2 3 6 2 3 2" xfId="25550"/>
    <cellStyle name="40% - Accent2 3 6 2 3 2 2" xfId="45330"/>
    <cellStyle name="40% - Accent2 3 6 2 3 2 3" xfId="33474"/>
    <cellStyle name="40% - Accent2 3 6 2 3 3" xfId="21018"/>
    <cellStyle name="40% - Accent2 3 6 2 3 3 2" xfId="41354"/>
    <cellStyle name="40% - Accent2 3 6 2 3 4" xfId="37413"/>
    <cellStyle name="40% - Accent2 3 6 2 3 5" xfId="29498"/>
    <cellStyle name="40% - Accent2 3 6 2 4" xfId="8108"/>
    <cellStyle name="40% - Accent2 3 6 2 4 2" xfId="24003"/>
    <cellStyle name="40% - Accent2 3 6 2 4 2 2" xfId="43783"/>
    <cellStyle name="40% - Accent2 3 6 2 4 2 3" xfId="31927"/>
    <cellStyle name="40% - Accent2 3 6 2 4 3" xfId="19471"/>
    <cellStyle name="40% - Accent2 3 6 2 4 3 2" xfId="39807"/>
    <cellStyle name="40% - Accent2 3 6 2 4 4" xfId="35866"/>
    <cellStyle name="40% - Accent2 3 6 2 4 5" xfId="27951"/>
    <cellStyle name="40% - Accent2 3 6 2 5" xfId="23228"/>
    <cellStyle name="40% - Accent2 3 6 2 5 2" xfId="43008"/>
    <cellStyle name="40% - Accent2 3 6 2 5 3" xfId="31152"/>
    <cellStyle name="40% - Accent2 3 6 2 6" xfId="18698"/>
    <cellStyle name="40% - Accent2 3 6 2 6 2" xfId="39034"/>
    <cellStyle name="40% - Accent2 3 6 2 7" xfId="35091"/>
    <cellStyle name="40% - Accent2 3 6 2 8" xfId="27178"/>
    <cellStyle name="40% - Accent2 3 6 3" xfId="1044"/>
    <cellStyle name="40% - Accent2 3 6 3 2" xfId="11477"/>
    <cellStyle name="40% - Accent2 3 6 3 2 2" xfId="17863"/>
    <cellStyle name="40% - Accent2 3 6 3 2 2 2" xfId="26340"/>
    <cellStyle name="40% - Accent2 3 6 3 2 2 2 2" xfId="46120"/>
    <cellStyle name="40% - Accent2 3 6 3 2 2 2 3" xfId="34264"/>
    <cellStyle name="40% - Accent2 3 6 3 2 2 3" xfId="21808"/>
    <cellStyle name="40% - Accent2 3 6 3 2 2 3 2" xfId="42144"/>
    <cellStyle name="40% - Accent2 3 6 3 2 2 4" xfId="38203"/>
    <cellStyle name="40% - Accent2 3 6 3 2 2 5" xfId="30288"/>
    <cellStyle name="40% - Accent2 3 6 3 2 3" xfId="24774"/>
    <cellStyle name="40% - Accent2 3 6 3 2 3 2" xfId="44554"/>
    <cellStyle name="40% - Accent2 3 6 3 2 3 3" xfId="32698"/>
    <cellStyle name="40% - Accent2 3 6 3 2 4" xfId="20242"/>
    <cellStyle name="40% - Accent2 3 6 3 2 4 2" xfId="40578"/>
    <cellStyle name="40% - Accent2 3 6 3 2 5" xfId="36637"/>
    <cellStyle name="40% - Accent2 3 6 3 2 6" xfId="28722"/>
    <cellStyle name="40% - Accent2 3 6 3 3" xfId="14960"/>
    <cellStyle name="40% - Accent2 3 6 3 3 2" xfId="25551"/>
    <cellStyle name="40% - Accent2 3 6 3 3 2 2" xfId="45331"/>
    <cellStyle name="40% - Accent2 3 6 3 3 2 3" xfId="33475"/>
    <cellStyle name="40% - Accent2 3 6 3 3 3" xfId="21019"/>
    <cellStyle name="40% - Accent2 3 6 3 3 3 2" xfId="41355"/>
    <cellStyle name="40% - Accent2 3 6 3 3 4" xfId="37414"/>
    <cellStyle name="40% - Accent2 3 6 3 3 5" xfId="29499"/>
    <cellStyle name="40% - Accent2 3 6 3 4" xfId="8109"/>
    <cellStyle name="40% - Accent2 3 6 3 4 2" xfId="24004"/>
    <cellStyle name="40% - Accent2 3 6 3 4 2 2" xfId="43784"/>
    <cellStyle name="40% - Accent2 3 6 3 4 2 3" xfId="31928"/>
    <cellStyle name="40% - Accent2 3 6 3 4 3" xfId="19472"/>
    <cellStyle name="40% - Accent2 3 6 3 4 3 2" xfId="39808"/>
    <cellStyle name="40% - Accent2 3 6 3 4 4" xfId="35867"/>
    <cellStyle name="40% - Accent2 3 6 3 4 5" xfId="27952"/>
    <cellStyle name="40% - Accent2 3 6 3 5" xfId="23229"/>
    <cellStyle name="40% - Accent2 3 6 3 5 2" xfId="43009"/>
    <cellStyle name="40% - Accent2 3 6 3 5 3" xfId="31153"/>
    <cellStyle name="40% - Accent2 3 6 3 6" xfId="18699"/>
    <cellStyle name="40% - Accent2 3 6 3 6 2" xfId="39035"/>
    <cellStyle name="40% - Accent2 3 6 3 7" xfId="35092"/>
    <cellStyle name="40% - Accent2 3 6 3 8" xfId="27179"/>
    <cellStyle name="40% - Accent2 3 6 4" xfId="1045"/>
    <cellStyle name="40% - Accent2 3 6 4 2" xfId="11478"/>
    <cellStyle name="40% - Accent2 3 6 4 2 2" xfId="17864"/>
    <cellStyle name="40% - Accent2 3 6 4 2 2 2" xfId="26341"/>
    <cellStyle name="40% - Accent2 3 6 4 2 2 2 2" xfId="46121"/>
    <cellStyle name="40% - Accent2 3 6 4 2 2 2 3" xfId="34265"/>
    <cellStyle name="40% - Accent2 3 6 4 2 2 3" xfId="21809"/>
    <cellStyle name="40% - Accent2 3 6 4 2 2 3 2" xfId="42145"/>
    <cellStyle name="40% - Accent2 3 6 4 2 2 4" xfId="38204"/>
    <cellStyle name="40% - Accent2 3 6 4 2 2 5" xfId="30289"/>
    <cellStyle name="40% - Accent2 3 6 4 2 3" xfId="24775"/>
    <cellStyle name="40% - Accent2 3 6 4 2 3 2" xfId="44555"/>
    <cellStyle name="40% - Accent2 3 6 4 2 3 3" xfId="32699"/>
    <cellStyle name="40% - Accent2 3 6 4 2 4" xfId="20243"/>
    <cellStyle name="40% - Accent2 3 6 4 2 4 2" xfId="40579"/>
    <cellStyle name="40% - Accent2 3 6 4 2 5" xfId="36638"/>
    <cellStyle name="40% - Accent2 3 6 4 2 6" xfId="28723"/>
    <cellStyle name="40% - Accent2 3 6 4 3" xfId="14961"/>
    <cellStyle name="40% - Accent2 3 6 4 3 2" xfId="25552"/>
    <cellStyle name="40% - Accent2 3 6 4 3 2 2" xfId="45332"/>
    <cellStyle name="40% - Accent2 3 6 4 3 2 3" xfId="33476"/>
    <cellStyle name="40% - Accent2 3 6 4 3 3" xfId="21020"/>
    <cellStyle name="40% - Accent2 3 6 4 3 3 2" xfId="41356"/>
    <cellStyle name="40% - Accent2 3 6 4 3 4" xfId="37415"/>
    <cellStyle name="40% - Accent2 3 6 4 3 5" xfId="29500"/>
    <cellStyle name="40% - Accent2 3 6 4 4" xfId="8110"/>
    <cellStyle name="40% - Accent2 3 6 4 4 2" xfId="24005"/>
    <cellStyle name="40% - Accent2 3 6 4 4 2 2" xfId="43785"/>
    <cellStyle name="40% - Accent2 3 6 4 4 2 3" xfId="31929"/>
    <cellStyle name="40% - Accent2 3 6 4 4 3" xfId="19473"/>
    <cellStyle name="40% - Accent2 3 6 4 4 3 2" xfId="39809"/>
    <cellStyle name="40% - Accent2 3 6 4 4 4" xfId="35868"/>
    <cellStyle name="40% - Accent2 3 6 4 4 5" xfId="27953"/>
    <cellStyle name="40% - Accent2 3 6 4 5" xfId="23230"/>
    <cellStyle name="40% - Accent2 3 6 4 5 2" xfId="43010"/>
    <cellStyle name="40% - Accent2 3 6 4 5 3" xfId="31154"/>
    <cellStyle name="40% - Accent2 3 6 4 6" xfId="18700"/>
    <cellStyle name="40% - Accent2 3 6 4 6 2" xfId="39036"/>
    <cellStyle name="40% - Accent2 3 6 4 7" xfId="35093"/>
    <cellStyle name="40% - Accent2 3 6 4 8" xfId="27180"/>
    <cellStyle name="40% - Accent2 3 6 5" xfId="1046"/>
    <cellStyle name="40% - Accent2 3 6 5 2" xfId="11479"/>
    <cellStyle name="40% - Accent2 3 6 5 2 2" xfId="17865"/>
    <cellStyle name="40% - Accent2 3 6 5 2 2 2" xfId="26342"/>
    <cellStyle name="40% - Accent2 3 6 5 2 2 2 2" xfId="46122"/>
    <cellStyle name="40% - Accent2 3 6 5 2 2 2 3" xfId="34266"/>
    <cellStyle name="40% - Accent2 3 6 5 2 2 3" xfId="21810"/>
    <cellStyle name="40% - Accent2 3 6 5 2 2 3 2" xfId="42146"/>
    <cellStyle name="40% - Accent2 3 6 5 2 2 4" xfId="38205"/>
    <cellStyle name="40% - Accent2 3 6 5 2 2 5" xfId="30290"/>
    <cellStyle name="40% - Accent2 3 6 5 2 3" xfId="24776"/>
    <cellStyle name="40% - Accent2 3 6 5 2 3 2" xfId="44556"/>
    <cellStyle name="40% - Accent2 3 6 5 2 3 3" xfId="32700"/>
    <cellStyle name="40% - Accent2 3 6 5 2 4" xfId="20244"/>
    <cellStyle name="40% - Accent2 3 6 5 2 4 2" xfId="40580"/>
    <cellStyle name="40% - Accent2 3 6 5 2 5" xfId="36639"/>
    <cellStyle name="40% - Accent2 3 6 5 2 6" xfId="28724"/>
    <cellStyle name="40% - Accent2 3 6 5 3" xfId="14962"/>
    <cellStyle name="40% - Accent2 3 6 5 3 2" xfId="25553"/>
    <cellStyle name="40% - Accent2 3 6 5 3 2 2" xfId="45333"/>
    <cellStyle name="40% - Accent2 3 6 5 3 2 3" xfId="33477"/>
    <cellStyle name="40% - Accent2 3 6 5 3 3" xfId="21021"/>
    <cellStyle name="40% - Accent2 3 6 5 3 3 2" xfId="41357"/>
    <cellStyle name="40% - Accent2 3 6 5 3 4" xfId="37416"/>
    <cellStyle name="40% - Accent2 3 6 5 3 5" xfId="29501"/>
    <cellStyle name="40% - Accent2 3 6 5 4" xfId="8111"/>
    <cellStyle name="40% - Accent2 3 6 5 4 2" xfId="24006"/>
    <cellStyle name="40% - Accent2 3 6 5 4 2 2" xfId="43786"/>
    <cellStyle name="40% - Accent2 3 6 5 4 2 3" xfId="31930"/>
    <cellStyle name="40% - Accent2 3 6 5 4 3" xfId="19474"/>
    <cellStyle name="40% - Accent2 3 6 5 4 3 2" xfId="39810"/>
    <cellStyle name="40% - Accent2 3 6 5 4 4" xfId="35869"/>
    <cellStyle name="40% - Accent2 3 6 5 4 5" xfId="27954"/>
    <cellStyle name="40% - Accent2 3 6 5 5" xfId="23231"/>
    <cellStyle name="40% - Accent2 3 6 5 5 2" xfId="43011"/>
    <cellStyle name="40% - Accent2 3 6 5 5 3" xfId="31155"/>
    <cellStyle name="40% - Accent2 3 6 5 6" xfId="18701"/>
    <cellStyle name="40% - Accent2 3 6 5 6 2" xfId="39037"/>
    <cellStyle name="40% - Accent2 3 6 5 7" xfId="35094"/>
    <cellStyle name="40% - Accent2 3 6 5 8" xfId="27181"/>
    <cellStyle name="40% - Accent2 3 7" xfId="1047"/>
    <cellStyle name="40% - Accent2 3 8" xfId="1048"/>
    <cellStyle name="40% - Accent2 3 9" xfId="1049"/>
    <cellStyle name="40% - Accent2 4" xfId="1050"/>
    <cellStyle name="40% - Accent2 4 10" xfId="1051"/>
    <cellStyle name="40% - Accent2 4 2" xfId="1052"/>
    <cellStyle name="40% - Accent2 4 2 2" xfId="1053"/>
    <cellStyle name="40% - Accent2 4 2 2 2" xfId="11480"/>
    <cellStyle name="40% - Accent2 4 2 2 2 2" xfId="17866"/>
    <cellStyle name="40% - Accent2 4 2 2 2 2 2" xfId="26343"/>
    <cellStyle name="40% - Accent2 4 2 2 2 2 2 2" xfId="46123"/>
    <cellStyle name="40% - Accent2 4 2 2 2 2 2 3" xfId="34267"/>
    <cellStyle name="40% - Accent2 4 2 2 2 2 3" xfId="21811"/>
    <cellStyle name="40% - Accent2 4 2 2 2 2 3 2" xfId="42147"/>
    <cellStyle name="40% - Accent2 4 2 2 2 2 4" xfId="38206"/>
    <cellStyle name="40% - Accent2 4 2 2 2 2 5" xfId="30291"/>
    <cellStyle name="40% - Accent2 4 2 2 2 3" xfId="24777"/>
    <cellStyle name="40% - Accent2 4 2 2 2 3 2" xfId="44557"/>
    <cellStyle name="40% - Accent2 4 2 2 2 3 3" xfId="32701"/>
    <cellStyle name="40% - Accent2 4 2 2 2 4" xfId="20245"/>
    <cellStyle name="40% - Accent2 4 2 2 2 4 2" xfId="40581"/>
    <cellStyle name="40% - Accent2 4 2 2 2 5" xfId="36640"/>
    <cellStyle name="40% - Accent2 4 2 2 2 6" xfId="28725"/>
    <cellStyle name="40% - Accent2 4 2 2 3" xfId="14964"/>
    <cellStyle name="40% - Accent2 4 2 2 3 2" xfId="25554"/>
    <cellStyle name="40% - Accent2 4 2 2 3 2 2" xfId="45334"/>
    <cellStyle name="40% - Accent2 4 2 2 3 2 3" xfId="33478"/>
    <cellStyle name="40% - Accent2 4 2 2 3 3" xfId="21022"/>
    <cellStyle name="40% - Accent2 4 2 2 3 3 2" xfId="41358"/>
    <cellStyle name="40% - Accent2 4 2 2 3 4" xfId="37417"/>
    <cellStyle name="40% - Accent2 4 2 2 3 5" xfId="29502"/>
    <cellStyle name="40% - Accent2 4 2 2 4" xfId="8112"/>
    <cellStyle name="40% - Accent2 4 2 2 4 2" xfId="24007"/>
    <cellStyle name="40% - Accent2 4 2 2 4 2 2" xfId="43787"/>
    <cellStyle name="40% - Accent2 4 2 2 4 2 3" xfId="31931"/>
    <cellStyle name="40% - Accent2 4 2 2 4 3" xfId="19475"/>
    <cellStyle name="40% - Accent2 4 2 2 4 3 2" xfId="39811"/>
    <cellStyle name="40% - Accent2 4 2 2 4 4" xfId="35870"/>
    <cellStyle name="40% - Accent2 4 2 2 4 5" xfId="27955"/>
    <cellStyle name="40% - Accent2 4 2 2 5" xfId="23232"/>
    <cellStyle name="40% - Accent2 4 2 2 5 2" xfId="43012"/>
    <cellStyle name="40% - Accent2 4 2 2 5 3" xfId="31156"/>
    <cellStyle name="40% - Accent2 4 2 2 6" xfId="18702"/>
    <cellStyle name="40% - Accent2 4 2 2 6 2" xfId="39038"/>
    <cellStyle name="40% - Accent2 4 2 2 7" xfId="35095"/>
    <cellStyle name="40% - Accent2 4 2 2 8" xfId="27182"/>
    <cellStyle name="40% - Accent2 4 2 3" xfId="1054"/>
    <cellStyle name="40% - Accent2 4 2 3 2" xfId="11481"/>
    <cellStyle name="40% - Accent2 4 2 3 2 2" xfId="17867"/>
    <cellStyle name="40% - Accent2 4 2 3 2 2 2" xfId="26344"/>
    <cellStyle name="40% - Accent2 4 2 3 2 2 2 2" xfId="46124"/>
    <cellStyle name="40% - Accent2 4 2 3 2 2 2 3" xfId="34268"/>
    <cellStyle name="40% - Accent2 4 2 3 2 2 3" xfId="21812"/>
    <cellStyle name="40% - Accent2 4 2 3 2 2 3 2" xfId="42148"/>
    <cellStyle name="40% - Accent2 4 2 3 2 2 4" xfId="38207"/>
    <cellStyle name="40% - Accent2 4 2 3 2 2 5" xfId="30292"/>
    <cellStyle name="40% - Accent2 4 2 3 2 3" xfId="24778"/>
    <cellStyle name="40% - Accent2 4 2 3 2 3 2" xfId="44558"/>
    <cellStyle name="40% - Accent2 4 2 3 2 3 3" xfId="32702"/>
    <cellStyle name="40% - Accent2 4 2 3 2 4" xfId="20246"/>
    <cellStyle name="40% - Accent2 4 2 3 2 4 2" xfId="40582"/>
    <cellStyle name="40% - Accent2 4 2 3 2 5" xfId="36641"/>
    <cellStyle name="40% - Accent2 4 2 3 2 6" xfId="28726"/>
    <cellStyle name="40% - Accent2 4 2 3 3" xfId="14965"/>
    <cellStyle name="40% - Accent2 4 2 3 3 2" xfId="25555"/>
    <cellStyle name="40% - Accent2 4 2 3 3 2 2" xfId="45335"/>
    <cellStyle name="40% - Accent2 4 2 3 3 2 3" xfId="33479"/>
    <cellStyle name="40% - Accent2 4 2 3 3 3" xfId="21023"/>
    <cellStyle name="40% - Accent2 4 2 3 3 3 2" xfId="41359"/>
    <cellStyle name="40% - Accent2 4 2 3 3 4" xfId="37418"/>
    <cellStyle name="40% - Accent2 4 2 3 3 5" xfId="29503"/>
    <cellStyle name="40% - Accent2 4 2 3 4" xfId="8113"/>
    <cellStyle name="40% - Accent2 4 2 3 4 2" xfId="24008"/>
    <cellStyle name="40% - Accent2 4 2 3 4 2 2" xfId="43788"/>
    <cellStyle name="40% - Accent2 4 2 3 4 2 3" xfId="31932"/>
    <cellStyle name="40% - Accent2 4 2 3 4 3" xfId="19476"/>
    <cellStyle name="40% - Accent2 4 2 3 4 3 2" xfId="39812"/>
    <cellStyle name="40% - Accent2 4 2 3 4 4" xfId="35871"/>
    <cellStyle name="40% - Accent2 4 2 3 4 5" xfId="27956"/>
    <cellStyle name="40% - Accent2 4 2 3 5" xfId="23233"/>
    <cellStyle name="40% - Accent2 4 2 3 5 2" xfId="43013"/>
    <cellStyle name="40% - Accent2 4 2 3 5 3" xfId="31157"/>
    <cellStyle name="40% - Accent2 4 2 3 6" xfId="18703"/>
    <cellStyle name="40% - Accent2 4 2 3 6 2" xfId="39039"/>
    <cellStyle name="40% - Accent2 4 2 3 7" xfId="35096"/>
    <cellStyle name="40% - Accent2 4 2 3 8" xfId="27183"/>
    <cellStyle name="40% - Accent2 4 2 4" xfId="1055"/>
    <cellStyle name="40% - Accent2 4 2 4 2" xfId="11482"/>
    <cellStyle name="40% - Accent2 4 2 4 2 2" xfId="17868"/>
    <cellStyle name="40% - Accent2 4 2 4 2 2 2" xfId="26345"/>
    <cellStyle name="40% - Accent2 4 2 4 2 2 2 2" xfId="46125"/>
    <cellStyle name="40% - Accent2 4 2 4 2 2 2 3" xfId="34269"/>
    <cellStyle name="40% - Accent2 4 2 4 2 2 3" xfId="21813"/>
    <cellStyle name="40% - Accent2 4 2 4 2 2 3 2" xfId="42149"/>
    <cellStyle name="40% - Accent2 4 2 4 2 2 4" xfId="38208"/>
    <cellStyle name="40% - Accent2 4 2 4 2 2 5" xfId="30293"/>
    <cellStyle name="40% - Accent2 4 2 4 2 3" xfId="24779"/>
    <cellStyle name="40% - Accent2 4 2 4 2 3 2" xfId="44559"/>
    <cellStyle name="40% - Accent2 4 2 4 2 3 3" xfId="32703"/>
    <cellStyle name="40% - Accent2 4 2 4 2 4" xfId="20247"/>
    <cellStyle name="40% - Accent2 4 2 4 2 4 2" xfId="40583"/>
    <cellStyle name="40% - Accent2 4 2 4 2 5" xfId="36642"/>
    <cellStyle name="40% - Accent2 4 2 4 2 6" xfId="28727"/>
    <cellStyle name="40% - Accent2 4 2 4 3" xfId="14966"/>
    <cellStyle name="40% - Accent2 4 2 4 3 2" xfId="25556"/>
    <cellStyle name="40% - Accent2 4 2 4 3 2 2" xfId="45336"/>
    <cellStyle name="40% - Accent2 4 2 4 3 2 3" xfId="33480"/>
    <cellStyle name="40% - Accent2 4 2 4 3 3" xfId="21024"/>
    <cellStyle name="40% - Accent2 4 2 4 3 3 2" xfId="41360"/>
    <cellStyle name="40% - Accent2 4 2 4 3 4" xfId="37419"/>
    <cellStyle name="40% - Accent2 4 2 4 3 5" xfId="29504"/>
    <cellStyle name="40% - Accent2 4 2 4 4" xfId="8114"/>
    <cellStyle name="40% - Accent2 4 2 4 4 2" xfId="24009"/>
    <cellStyle name="40% - Accent2 4 2 4 4 2 2" xfId="43789"/>
    <cellStyle name="40% - Accent2 4 2 4 4 2 3" xfId="31933"/>
    <cellStyle name="40% - Accent2 4 2 4 4 3" xfId="19477"/>
    <cellStyle name="40% - Accent2 4 2 4 4 3 2" xfId="39813"/>
    <cellStyle name="40% - Accent2 4 2 4 4 4" xfId="35872"/>
    <cellStyle name="40% - Accent2 4 2 4 4 5" xfId="27957"/>
    <cellStyle name="40% - Accent2 4 2 4 5" xfId="23234"/>
    <cellStyle name="40% - Accent2 4 2 4 5 2" xfId="43014"/>
    <cellStyle name="40% - Accent2 4 2 4 5 3" xfId="31158"/>
    <cellStyle name="40% - Accent2 4 2 4 6" xfId="18704"/>
    <cellStyle name="40% - Accent2 4 2 4 6 2" xfId="39040"/>
    <cellStyle name="40% - Accent2 4 2 4 7" xfId="35097"/>
    <cellStyle name="40% - Accent2 4 2 4 8" xfId="27184"/>
    <cellStyle name="40% - Accent2 4 2 5" xfId="1056"/>
    <cellStyle name="40% - Accent2 4 2 5 2" xfId="11483"/>
    <cellStyle name="40% - Accent2 4 2 5 2 2" xfId="17869"/>
    <cellStyle name="40% - Accent2 4 2 5 2 2 2" xfId="26346"/>
    <cellStyle name="40% - Accent2 4 2 5 2 2 2 2" xfId="46126"/>
    <cellStyle name="40% - Accent2 4 2 5 2 2 2 3" xfId="34270"/>
    <cellStyle name="40% - Accent2 4 2 5 2 2 3" xfId="21814"/>
    <cellStyle name="40% - Accent2 4 2 5 2 2 3 2" xfId="42150"/>
    <cellStyle name="40% - Accent2 4 2 5 2 2 4" xfId="38209"/>
    <cellStyle name="40% - Accent2 4 2 5 2 2 5" xfId="30294"/>
    <cellStyle name="40% - Accent2 4 2 5 2 3" xfId="24780"/>
    <cellStyle name="40% - Accent2 4 2 5 2 3 2" xfId="44560"/>
    <cellStyle name="40% - Accent2 4 2 5 2 3 3" xfId="32704"/>
    <cellStyle name="40% - Accent2 4 2 5 2 4" xfId="20248"/>
    <cellStyle name="40% - Accent2 4 2 5 2 4 2" xfId="40584"/>
    <cellStyle name="40% - Accent2 4 2 5 2 5" xfId="36643"/>
    <cellStyle name="40% - Accent2 4 2 5 2 6" xfId="28728"/>
    <cellStyle name="40% - Accent2 4 2 5 3" xfId="14967"/>
    <cellStyle name="40% - Accent2 4 2 5 3 2" xfId="25557"/>
    <cellStyle name="40% - Accent2 4 2 5 3 2 2" xfId="45337"/>
    <cellStyle name="40% - Accent2 4 2 5 3 2 3" xfId="33481"/>
    <cellStyle name="40% - Accent2 4 2 5 3 3" xfId="21025"/>
    <cellStyle name="40% - Accent2 4 2 5 3 3 2" xfId="41361"/>
    <cellStyle name="40% - Accent2 4 2 5 3 4" xfId="37420"/>
    <cellStyle name="40% - Accent2 4 2 5 3 5" xfId="29505"/>
    <cellStyle name="40% - Accent2 4 2 5 4" xfId="8115"/>
    <cellStyle name="40% - Accent2 4 2 5 4 2" xfId="24010"/>
    <cellStyle name="40% - Accent2 4 2 5 4 2 2" xfId="43790"/>
    <cellStyle name="40% - Accent2 4 2 5 4 2 3" xfId="31934"/>
    <cellStyle name="40% - Accent2 4 2 5 4 3" xfId="19478"/>
    <cellStyle name="40% - Accent2 4 2 5 4 3 2" xfId="39814"/>
    <cellStyle name="40% - Accent2 4 2 5 4 4" xfId="35873"/>
    <cellStyle name="40% - Accent2 4 2 5 4 5" xfId="27958"/>
    <cellStyle name="40% - Accent2 4 2 5 5" xfId="23235"/>
    <cellStyle name="40% - Accent2 4 2 5 5 2" xfId="43015"/>
    <cellStyle name="40% - Accent2 4 2 5 5 3" xfId="31159"/>
    <cellStyle name="40% - Accent2 4 2 5 6" xfId="18705"/>
    <cellStyle name="40% - Accent2 4 2 5 6 2" xfId="39041"/>
    <cellStyle name="40% - Accent2 4 2 5 7" xfId="35098"/>
    <cellStyle name="40% - Accent2 4 2 5 8" xfId="27185"/>
    <cellStyle name="40% - Accent2 4 3" xfId="1057"/>
    <cellStyle name="40% - Accent2 4 3 2" xfId="11484"/>
    <cellStyle name="40% - Accent2 4 3 2 2" xfId="17870"/>
    <cellStyle name="40% - Accent2 4 3 2 2 2" xfId="26347"/>
    <cellStyle name="40% - Accent2 4 3 2 2 2 2" xfId="46127"/>
    <cellStyle name="40% - Accent2 4 3 2 2 2 3" xfId="34271"/>
    <cellStyle name="40% - Accent2 4 3 2 2 3" xfId="21815"/>
    <cellStyle name="40% - Accent2 4 3 2 2 3 2" xfId="42151"/>
    <cellStyle name="40% - Accent2 4 3 2 2 4" xfId="38210"/>
    <cellStyle name="40% - Accent2 4 3 2 2 5" xfId="30295"/>
    <cellStyle name="40% - Accent2 4 3 2 3" xfId="24781"/>
    <cellStyle name="40% - Accent2 4 3 2 3 2" xfId="44561"/>
    <cellStyle name="40% - Accent2 4 3 2 3 3" xfId="32705"/>
    <cellStyle name="40% - Accent2 4 3 2 4" xfId="20249"/>
    <cellStyle name="40% - Accent2 4 3 2 4 2" xfId="40585"/>
    <cellStyle name="40% - Accent2 4 3 2 5" xfId="36644"/>
    <cellStyle name="40% - Accent2 4 3 2 6" xfId="28729"/>
    <cellStyle name="40% - Accent2 4 3 3" xfId="14968"/>
    <cellStyle name="40% - Accent2 4 3 3 2" xfId="25558"/>
    <cellStyle name="40% - Accent2 4 3 3 2 2" xfId="45338"/>
    <cellStyle name="40% - Accent2 4 3 3 2 3" xfId="33482"/>
    <cellStyle name="40% - Accent2 4 3 3 3" xfId="21026"/>
    <cellStyle name="40% - Accent2 4 3 3 3 2" xfId="41362"/>
    <cellStyle name="40% - Accent2 4 3 3 4" xfId="37421"/>
    <cellStyle name="40% - Accent2 4 3 3 5" xfId="29506"/>
    <cellStyle name="40% - Accent2 4 3 4" xfId="8116"/>
    <cellStyle name="40% - Accent2 4 3 4 2" xfId="24011"/>
    <cellStyle name="40% - Accent2 4 3 4 2 2" xfId="43791"/>
    <cellStyle name="40% - Accent2 4 3 4 2 3" xfId="31935"/>
    <cellStyle name="40% - Accent2 4 3 4 3" xfId="19479"/>
    <cellStyle name="40% - Accent2 4 3 4 3 2" xfId="39815"/>
    <cellStyle name="40% - Accent2 4 3 4 4" xfId="35874"/>
    <cellStyle name="40% - Accent2 4 3 4 5" xfId="27959"/>
    <cellStyle name="40% - Accent2 4 3 5" xfId="23236"/>
    <cellStyle name="40% - Accent2 4 3 5 2" xfId="43016"/>
    <cellStyle name="40% - Accent2 4 3 5 3" xfId="31160"/>
    <cellStyle name="40% - Accent2 4 3 6" xfId="18706"/>
    <cellStyle name="40% - Accent2 4 3 6 2" xfId="39042"/>
    <cellStyle name="40% - Accent2 4 3 7" xfId="35099"/>
    <cellStyle name="40% - Accent2 4 3 8" xfId="27186"/>
    <cellStyle name="40% - Accent2 4 4" xfId="1058"/>
    <cellStyle name="40% - Accent2 4 4 2" xfId="11485"/>
    <cellStyle name="40% - Accent2 4 4 2 2" xfId="17871"/>
    <cellStyle name="40% - Accent2 4 4 2 2 2" xfId="26348"/>
    <cellStyle name="40% - Accent2 4 4 2 2 2 2" xfId="46128"/>
    <cellStyle name="40% - Accent2 4 4 2 2 2 3" xfId="34272"/>
    <cellStyle name="40% - Accent2 4 4 2 2 3" xfId="21816"/>
    <cellStyle name="40% - Accent2 4 4 2 2 3 2" xfId="42152"/>
    <cellStyle name="40% - Accent2 4 4 2 2 4" xfId="38211"/>
    <cellStyle name="40% - Accent2 4 4 2 2 5" xfId="30296"/>
    <cellStyle name="40% - Accent2 4 4 2 3" xfId="24782"/>
    <cellStyle name="40% - Accent2 4 4 2 3 2" xfId="44562"/>
    <cellStyle name="40% - Accent2 4 4 2 3 3" xfId="32706"/>
    <cellStyle name="40% - Accent2 4 4 2 4" xfId="20250"/>
    <cellStyle name="40% - Accent2 4 4 2 4 2" xfId="40586"/>
    <cellStyle name="40% - Accent2 4 4 2 5" xfId="36645"/>
    <cellStyle name="40% - Accent2 4 4 2 6" xfId="28730"/>
    <cellStyle name="40% - Accent2 4 4 3" xfId="14969"/>
    <cellStyle name="40% - Accent2 4 4 3 2" xfId="25559"/>
    <cellStyle name="40% - Accent2 4 4 3 2 2" xfId="45339"/>
    <cellStyle name="40% - Accent2 4 4 3 2 3" xfId="33483"/>
    <cellStyle name="40% - Accent2 4 4 3 3" xfId="21027"/>
    <cellStyle name="40% - Accent2 4 4 3 3 2" xfId="41363"/>
    <cellStyle name="40% - Accent2 4 4 3 4" xfId="37422"/>
    <cellStyle name="40% - Accent2 4 4 3 5" xfId="29507"/>
    <cellStyle name="40% - Accent2 4 4 4" xfId="8117"/>
    <cellStyle name="40% - Accent2 4 4 4 2" xfId="24012"/>
    <cellStyle name="40% - Accent2 4 4 4 2 2" xfId="43792"/>
    <cellStyle name="40% - Accent2 4 4 4 2 3" xfId="31936"/>
    <cellStyle name="40% - Accent2 4 4 4 3" xfId="19480"/>
    <cellStyle name="40% - Accent2 4 4 4 3 2" xfId="39816"/>
    <cellStyle name="40% - Accent2 4 4 4 4" xfId="35875"/>
    <cellStyle name="40% - Accent2 4 4 4 5" xfId="27960"/>
    <cellStyle name="40% - Accent2 4 4 5" xfId="23237"/>
    <cellStyle name="40% - Accent2 4 4 5 2" xfId="43017"/>
    <cellStyle name="40% - Accent2 4 4 5 3" xfId="31161"/>
    <cellStyle name="40% - Accent2 4 4 6" xfId="18707"/>
    <cellStyle name="40% - Accent2 4 4 6 2" xfId="39043"/>
    <cellStyle name="40% - Accent2 4 4 7" xfId="35100"/>
    <cellStyle name="40% - Accent2 4 4 8" xfId="27187"/>
    <cellStyle name="40% - Accent2 4 5" xfId="1059"/>
    <cellStyle name="40% - Accent2 4 5 2" xfId="11486"/>
    <cellStyle name="40% - Accent2 4 5 2 2" xfId="17872"/>
    <cellStyle name="40% - Accent2 4 5 2 2 2" xfId="26349"/>
    <cellStyle name="40% - Accent2 4 5 2 2 2 2" xfId="46129"/>
    <cellStyle name="40% - Accent2 4 5 2 2 2 3" xfId="34273"/>
    <cellStyle name="40% - Accent2 4 5 2 2 3" xfId="21817"/>
    <cellStyle name="40% - Accent2 4 5 2 2 3 2" xfId="42153"/>
    <cellStyle name="40% - Accent2 4 5 2 2 4" xfId="38212"/>
    <cellStyle name="40% - Accent2 4 5 2 2 5" xfId="30297"/>
    <cellStyle name="40% - Accent2 4 5 2 3" xfId="24783"/>
    <cellStyle name="40% - Accent2 4 5 2 3 2" xfId="44563"/>
    <cellStyle name="40% - Accent2 4 5 2 3 3" xfId="32707"/>
    <cellStyle name="40% - Accent2 4 5 2 4" xfId="20251"/>
    <cellStyle name="40% - Accent2 4 5 2 4 2" xfId="40587"/>
    <cellStyle name="40% - Accent2 4 5 2 5" xfId="36646"/>
    <cellStyle name="40% - Accent2 4 5 2 6" xfId="28731"/>
    <cellStyle name="40% - Accent2 4 5 3" xfId="14970"/>
    <cellStyle name="40% - Accent2 4 5 3 2" xfId="25560"/>
    <cellStyle name="40% - Accent2 4 5 3 2 2" xfId="45340"/>
    <cellStyle name="40% - Accent2 4 5 3 2 3" xfId="33484"/>
    <cellStyle name="40% - Accent2 4 5 3 3" xfId="21028"/>
    <cellStyle name="40% - Accent2 4 5 3 3 2" xfId="41364"/>
    <cellStyle name="40% - Accent2 4 5 3 4" xfId="37423"/>
    <cellStyle name="40% - Accent2 4 5 3 5" xfId="29508"/>
    <cellStyle name="40% - Accent2 4 5 4" xfId="8118"/>
    <cellStyle name="40% - Accent2 4 5 4 2" xfId="24013"/>
    <cellStyle name="40% - Accent2 4 5 4 2 2" xfId="43793"/>
    <cellStyle name="40% - Accent2 4 5 4 2 3" xfId="31937"/>
    <cellStyle name="40% - Accent2 4 5 4 3" xfId="19481"/>
    <cellStyle name="40% - Accent2 4 5 4 3 2" xfId="39817"/>
    <cellStyle name="40% - Accent2 4 5 4 4" xfId="35876"/>
    <cellStyle name="40% - Accent2 4 5 4 5" xfId="27961"/>
    <cellStyle name="40% - Accent2 4 5 5" xfId="23238"/>
    <cellStyle name="40% - Accent2 4 5 5 2" xfId="43018"/>
    <cellStyle name="40% - Accent2 4 5 5 3" xfId="31162"/>
    <cellStyle name="40% - Accent2 4 5 6" xfId="18708"/>
    <cellStyle name="40% - Accent2 4 5 6 2" xfId="39044"/>
    <cellStyle name="40% - Accent2 4 5 7" xfId="35101"/>
    <cellStyle name="40% - Accent2 4 5 8" xfId="27188"/>
    <cellStyle name="40% - Accent2 4 6" xfId="1060"/>
    <cellStyle name="40% - Accent2 4 6 2" xfId="11487"/>
    <cellStyle name="40% - Accent2 4 6 2 2" xfId="17873"/>
    <cellStyle name="40% - Accent2 4 6 2 2 2" xfId="26350"/>
    <cellStyle name="40% - Accent2 4 6 2 2 2 2" xfId="46130"/>
    <cellStyle name="40% - Accent2 4 6 2 2 2 3" xfId="34274"/>
    <cellStyle name="40% - Accent2 4 6 2 2 3" xfId="21818"/>
    <cellStyle name="40% - Accent2 4 6 2 2 3 2" xfId="42154"/>
    <cellStyle name="40% - Accent2 4 6 2 2 4" xfId="38213"/>
    <cellStyle name="40% - Accent2 4 6 2 2 5" xfId="30298"/>
    <cellStyle name="40% - Accent2 4 6 2 3" xfId="24784"/>
    <cellStyle name="40% - Accent2 4 6 2 3 2" xfId="44564"/>
    <cellStyle name="40% - Accent2 4 6 2 3 3" xfId="32708"/>
    <cellStyle name="40% - Accent2 4 6 2 4" xfId="20252"/>
    <cellStyle name="40% - Accent2 4 6 2 4 2" xfId="40588"/>
    <cellStyle name="40% - Accent2 4 6 2 5" xfId="36647"/>
    <cellStyle name="40% - Accent2 4 6 2 6" xfId="28732"/>
    <cellStyle name="40% - Accent2 4 6 3" xfId="14971"/>
    <cellStyle name="40% - Accent2 4 6 3 2" xfId="25561"/>
    <cellStyle name="40% - Accent2 4 6 3 2 2" xfId="45341"/>
    <cellStyle name="40% - Accent2 4 6 3 2 3" xfId="33485"/>
    <cellStyle name="40% - Accent2 4 6 3 3" xfId="21029"/>
    <cellStyle name="40% - Accent2 4 6 3 3 2" xfId="41365"/>
    <cellStyle name="40% - Accent2 4 6 3 4" xfId="37424"/>
    <cellStyle name="40% - Accent2 4 6 3 5" xfId="29509"/>
    <cellStyle name="40% - Accent2 4 6 4" xfId="8119"/>
    <cellStyle name="40% - Accent2 4 6 4 2" xfId="24014"/>
    <cellStyle name="40% - Accent2 4 6 4 2 2" xfId="43794"/>
    <cellStyle name="40% - Accent2 4 6 4 2 3" xfId="31938"/>
    <cellStyle name="40% - Accent2 4 6 4 3" xfId="19482"/>
    <cellStyle name="40% - Accent2 4 6 4 3 2" xfId="39818"/>
    <cellStyle name="40% - Accent2 4 6 4 4" xfId="35877"/>
    <cellStyle name="40% - Accent2 4 6 4 5" xfId="27962"/>
    <cellStyle name="40% - Accent2 4 6 5" xfId="23239"/>
    <cellStyle name="40% - Accent2 4 6 5 2" xfId="43019"/>
    <cellStyle name="40% - Accent2 4 6 5 3" xfId="31163"/>
    <cellStyle name="40% - Accent2 4 6 6" xfId="18709"/>
    <cellStyle name="40% - Accent2 4 6 6 2" xfId="39045"/>
    <cellStyle name="40% - Accent2 4 6 7" xfId="35102"/>
    <cellStyle name="40% - Accent2 4 6 8" xfId="27189"/>
    <cellStyle name="40% - Accent2 4 7" xfId="1061"/>
    <cellStyle name="40% - Accent2 4 8" xfId="1062"/>
    <cellStyle name="40% - Accent2 4 9" xfId="1063"/>
    <cellStyle name="40% - Accent2 5" xfId="1064"/>
    <cellStyle name="40% - Accent2 5 2" xfId="1065"/>
    <cellStyle name="40% - Accent2 5 3" xfId="1066"/>
    <cellStyle name="40% - Accent2 5 4" xfId="1067"/>
    <cellStyle name="40% - Accent2 5 5" xfId="1068"/>
    <cellStyle name="40% - Accent2 5 6" xfId="1069"/>
    <cellStyle name="40% - Accent2 6" xfId="1070"/>
    <cellStyle name="40% - Accent2 6 2" xfId="1071"/>
    <cellStyle name="40% - Accent2 6 3" xfId="1072"/>
    <cellStyle name="40% - Accent2 6 4" xfId="1073"/>
    <cellStyle name="40% - Accent2 6 5" xfId="1074"/>
    <cellStyle name="40% - Accent2 6 6" xfId="1075"/>
    <cellStyle name="40% - Accent2 7" xfId="1076"/>
    <cellStyle name="40% - Accent2 7 10" xfId="23240"/>
    <cellStyle name="40% - Accent2 7 10 2" xfId="43020"/>
    <cellStyle name="40% - Accent2 7 10 3" xfId="31164"/>
    <cellStyle name="40% - Accent2 7 11" xfId="18710"/>
    <cellStyle name="40% - Accent2 7 11 2" xfId="39046"/>
    <cellStyle name="40% - Accent2 7 12" xfId="35103"/>
    <cellStyle name="40% - Accent2 7 13" xfId="27190"/>
    <cellStyle name="40% - Accent2 7 2" xfId="1077"/>
    <cellStyle name="40% - Accent2 7 3" xfId="1078"/>
    <cellStyle name="40% - Accent2 7 4" xfId="1079"/>
    <cellStyle name="40% - Accent2 7 5" xfId="1080"/>
    <cellStyle name="40% - Accent2 7 6" xfId="1081"/>
    <cellStyle name="40% - Accent2 7 7" xfId="11488"/>
    <cellStyle name="40% - Accent2 7 7 2" xfId="17874"/>
    <cellStyle name="40% - Accent2 7 7 2 2" xfId="26351"/>
    <cellStyle name="40% - Accent2 7 7 2 2 2" xfId="46131"/>
    <cellStyle name="40% - Accent2 7 7 2 2 3" xfId="34275"/>
    <cellStyle name="40% - Accent2 7 7 2 3" xfId="21819"/>
    <cellStyle name="40% - Accent2 7 7 2 3 2" xfId="42155"/>
    <cellStyle name="40% - Accent2 7 7 2 4" xfId="38214"/>
    <cellStyle name="40% - Accent2 7 7 2 5" xfId="30299"/>
    <cellStyle name="40% - Accent2 7 7 3" xfId="24785"/>
    <cellStyle name="40% - Accent2 7 7 3 2" xfId="44565"/>
    <cellStyle name="40% - Accent2 7 7 3 3" xfId="32709"/>
    <cellStyle name="40% - Accent2 7 7 4" xfId="20253"/>
    <cellStyle name="40% - Accent2 7 7 4 2" xfId="40589"/>
    <cellStyle name="40% - Accent2 7 7 5" xfId="36648"/>
    <cellStyle name="40% - Accent2 7 7 6" xfId="28733"/>
    <cellStyle name="40% - Accent2 7 8" xfId="14973"/>
    <cellStyle name="40% - Accent2 7 8 2" xfId="25562"/>
    <cellStyle name="40% - Accent2 7 8 2 2" xfId="45342"/>
    <cellStyle name="40% - Accent2 7 8 2 3" xfId="33486"/>
    <cellStyle name="40% - Accent2 7 8 3" xfId="21030"/>
    <cellStyle name="40% - Accent2 7 8 3 2" xfId="41366"/>
    <cellStyle name="40% - Accent2 7 8 4" xfId="37425"/>
    <cellStyle name="40% - Accent2 7 8 5" xfId="29510"/>
    <cellStyle name="40% - Accent2 7 9" xfId="8120"/>
    <cellStyle name="40% - Accent2 7 9 2" xfId="24015"/>
    <cellStyle name="40% - Accent2 7 9 2 2" xfId="43795"/>
    <cellStyle name="40% - Accent2 7 9 2 3" xfId="31939"/>
    <cellStyle name="40% - Accent2 7 9 3" xfId="19483"/>
    <cellStyle name="40% - Accent2 7 9 3 2" xfId="39819"/>
    <cellStyle name="40% - Accent2 7 9 4" xfId="35878"/>
    <cellStyle name="40% - Accent2 7 9 5" xfId="27963"/>
    <cellStyle name="40% - Accent2 8" xfId="1082"/>
    <cellStyle name="40% - Accent2 8 2" xfId="1083"/>
    <cellStyle name="40% - Accent2 9" xfId="1084"/>
    <cellStyle name="40% - Accent3 10" xfId="1085"/>
    <cellStyle name="40% - Accent3 10 2" xfId="1086"/>
    <cellStyle name="40% - Accent3 10 3" xfId="1087"/>
    <cellStyle name="40% - Accent3 10 4" xfId="1088"/>
    <cellStyle name="40% - Accent3 10 5" xfId="1089"/>
    <cellStyle name="40% - Accent3 11" xfId="1090"/>
    <cellStyle name="40% - Accent3 11 2" xfId="1091"/>
    <cellStyle name="40% - Accent3 11 3" xfId="1092"/>
    <cellStyle name="40% - Accent3 11 4" xfId="1093"/>
    <cellStyle name="40% - Accent3 11 5" xfId="1094"/>
    <cellStyle name="40% - Accent3 12" xfId="1095"/>
    <cellStyle name="40% - Accent3 12 2" xfId="1096"/>
    <cellStyle name="40% - Accent3 12 3" xfId="1097"/>
    <cellStyle name="40% - Accent3 12 4" xfId="1098"/>
    <cellStyle name="40% - Accent3 12 5" xfId="1099"/>
    <cellStyle name="40% - Accent3 13" xfId="1100"/>
    <cellStyle name="40% - Accent3 14" xfId="1101"/>
    <cellStyle name="40% - Accent3 15" xfId="1102"/>
    <cellStyle name="40% - Accent3 16" xfId="1103"/>
    <cellStyle name="40% - Accent3 17" xfId="1104"/>
    <cellStyle name="40% - Accent3 18" xfId="1105"/>
    <cellStyle name="40% - Accent3 19" xfId="1106"/>
    <cellStyle name="40% - Accent3 2" xfId="1107"/>
    <cellStyle name="40% - Accent3 2 10" xfId="1108"/>
    <cellStyle name="40% - Accent3 2 10 2" xfId="11489"/>
    <cellStyle name="40% - Accent3 2 10 2 2" xfId="17875"/>
    <cellStyle name="40% - Accent3 2 10 2 2 2" xfId="26352"/>
    <cellStyle name="40% - Accent3 2 10 2 2 2 2" xfId="46132"/>
    <cellStyle name="40% - Accent3 2 10 2 2 2 3" xfId="34276"/>
    <cellStyle name="40% - Accent3 2 10 2 2 3" xfId="21820"/>
    <cellStyle name="40% - Accent3 2 10 2 2 3 2" xfId="42156"/>
    <cellStyle name="40% - Accent3 2 10 2 2 4" xfId="38215"/>
    <cellStyle name="40% - Accent3 2 10 2 2 5" xfId="30300"/>
    <cellStyle name="40% - Accent3 2 10 2 3" xfId="24786"/>
    <cellStyle name="40% - Accent3 2 10 2 3 2" xfId="44566"/>
    <cellStyle name="40% - Accent3 2 10 2 3 3" xfId="32710"/>
    <cellStyle name="40% - Accent3 2 10 2 4" xfId="20254"/>
    <cellStyle name="40% - Accent3 2 10 2 4 2" xfId="40590"/>
    <cellStyle name="40% - Accent3 2 10 2 5" xfId="36649"/>
    <cellStyle name="40% - Accent3 2 10 2 6" xfId="28734"/>
    <cellStyle name="40% - Accent3 2 10 3" xfId="14975"/>
    <cellStyle name="40% - Accent3 2 10 3 2" xfId="25563"/>
    <cellStyle name="40% - Accent3 2 10 3 2 2" xfId="45343"/>
    <cellStyle name="40% - Accent3 2 10 3 2 3" xfId="33487"/>
    <cellStyle name="40% - Accent3 2 10 3 3" xfId="21031"/>
    <cellStyle name="40% - Accent3 2 10 3 3 2" xfId="41367"/>
    <cellStyle name="40% - Accent3 2 10 3 4" xfId="37426"/>
    <cellStyle name="40% - Accent3 2 10 3 5" xfId="29511"/>
    <cellStyle name="40% - Accent3 2 10 4" xfId="8121"/>
    <cellStyle name="40% - Accent3 2 10 4 2" xfId="24016"/>
    <cellStyle name="40% - Accent3 2 10 4 2 2" xfId="43796"/>
    <cellStyle name="40% - Accent3 2 10 4 2 3" xfId="31940"/>
    <cellStyle name="40% - Accent3 2 10 4 3" xfId="19484"/>
    <cellStyle name="40% - Accent3 2 10 4 3 2" xfId="39820"/>
    <cellStyle name="40% - Accent3 2 10 4 4" xfId="35879"/>
    <cellStyle name="40% - Accent3 2 10 4 5" xfId="27964"/>
    <cellStyle name="40% - Accent3 2 10 5" xfId="23241"/>
    <cellStyle name="40% - Accent3 2 10 5 2" xfId="43021"/>
    <cellStyle name="40% - Accent3 2 10 5 3" xfId="31165"/>
    <cellStyle name="40% - Accent3 2 10 6" xfId="18711"/>
    <cellStyle name="40% - Accent3 2 10 6 2" xfId="39047"/>
    <cellStyle name="40% - Accent3 2 10 7" xfId="35104"/>
    <cellStyle name="40% - Accent3 2 10 8" xfId="27191"/>
    <cellStyle name="40% - Accent3 2 11" xfId="1109"/>
    <cellStyle name="40% - Accent3 2 11 2" xfId="1110"/>
    <cellStyle name="40% - Accent3 2 11 2 2" xfId="11490"/>
    <cellStyle name="40% - Accent3 2 11 2 2 2" xfId="17876"/>
    <cellStyle name="40% - Accent3 2 11 2 2 2 2" xfId="26353"/>
    <cellStyle name="40% - Accent3 2 11 2 2 2 2 2" xfId="46133"/>
    <cellStyle name="40% - Accent3 2 11 2 2 2 2 3" xfId="34277"/>
    <cellStyle name="40% - Accent3 2 11 2 2 2 3" xfId="21821"/>
    <cellStyle name="40% - Accent3 2 11 2 2 2 3 2" xfId="42157"/>
    <cellStyle name="40% - Accent3 2 11 2 2 2 4" xfId="38216"/>
    <cellStyle name="40% - Accent3 2 11 2 2 2 5" xfId="30301"/>
    <cellStyle name="40% - Accent3 2 11 2 2 3" xfId="24787"/>
    <cellStyle name="40% - Accent3 2 11 2 2 3 2" xfId="44567"/>
    <cellStyle name="40% - Accent3 2 11 2 2 3 3" xfId="32711"/>
    <cellStyle name="40% - Accent3 2 11 2 2 4" xfId="20255"/>
    <cellStyle name="40% - Accent3 2 11 2 2 4 2" xfId="40591"/>
    <cellStyle name="40% - Accent3 2 11 2 2 5" xfId="36650"/>
    <cellStyle name="40% - Accent3 2 11 2 2 6" xfId="28735"/>
    <cellStyle name="40% - Accent3 2 11 2 3" xfId="14976"/>
    <cellStyle name="40% - Accent3 2 11 2 3 2" xfId="25564"/>
    <cellStyle name="40% - Accent3 2 11 2 3 2 2" xfId="45344"/>
    <cellStyle name="40% - Accent3 2 11 2 3 2 3" xfId="33488"/>
    <cellStyle name="40% - Accent3 2 11 2 3 3" xfId="21032"/>
    <cellStyle name="40% - Accent3 2 11 2 3 3 2" xfId="41368"/>
    <cellStyle name="40% - Accent3 2 11 2 3 4" xfId="37427"/>
    <cellStyle name="40% - Accent3 2 11 2 3 5" xfId="29512"/>
    <cellStyle name="40% - Accent3 2 11 2 4" xfId="8122"/>
    <cellStyle name="40% - Accent3 2 11 2 4 2" xfId="24017"/>
    <cellStyle name="40% - Accent3 2 11 2 4 2 2" xfId="43797"/>
    <cellStyle name="40% - Accent3 2 11 2 4 2 3" xfId="31941"/>
    <cellStyle name="40% - Accent3 2 11 2 4 3" xfId="19485"/>
    <cellStyle name="40% - Accent3 2 11 2 4 3 2" xfId="39821"/>
    <cellStyle name="40% - Accent3 2 11 2 4 4" xfId="35880"/>
    <cellStyle name="40% - Accent3 2 11 2 4 5" xfId="27965"/>
    <cellStyle name="40% - Accent3 2 11 2 5" xfId="23242"/>
    <cellStyle name="40% - Accent3 2 11 2 5 2" xfId="43022"/>
    <cellStyle name="40% - Accent3 2 11 2 5 3" xfId="31166"/>
    <cellStyle name="40% - Accent3 2 11 2 6" xfId="18712"/>
    <cellStyle name="40% - Accent3 2 11 2 6 2" xfId="39048"/>
    <cellStyle name="40% - Accent3 2 11 2 7" xfId="35105"/>
    <cellStyle name="40% - Accent3 2 11 2 8" xfId="27192"/>
    <cellStyle name="40% - Accent3 2 11 3" xfId="1111"/>
    <cellStyle name="40% - Accent3 2 11 3 2" xfId="11491"/>
    <cellStyle name="40% - Accent3 2 11 3 2 2" xfId="17877"/>
    <cellStyle name="40% - Accent3 2 11 3 2 2 2" xfId="26354"/>
    <cellStyle name="40% - Accent3 2 11 3 2 2 2 2" xfId="46134"/>
    <cellStyle name="40% - Accent3 2 11 3 2 2 2 3" xfId="34278"/>
    <cellStyle name="40% - Accent3 2 11 3 2 2 3" xfId="21822"/>
    <cellStyle name="40% - Accent3 2 11 3 2 2 3 2" xfId="42158"/>
    <cellStyle name="40% - Accent3 2 11 3 2 2 4" xfId="38217"/>
    <cellStyle name="40% - Accent3 2 11 3 2 2 5" xfId="30302"/>
    <cellStyle name="40% - Accent3 2 11 3 2 3" xfId="24788"/>
    <cellStyle name="40% - Accent3 2 11 3 2 3 2" xfId="44568"/>
    <cellStyle name="40% - Accent3 2 11 3 2 3 3" xfId="32712"/>
    <cellStyle name="40% - Accent3 2 11 3 2 4" xfId="20256"/>
    <cellStyle name="40% - Accent3 2 11 3 2 4 2" xfId="40592"/>
    <cellStyle name="40% - Accent3 2 11 3 2 5" xfId="36651"/>
    <cellStyle name="40% - Accent3 2 11 3 2 6" xfId="28736"/>
    <cellStyle name="40% - Accent3 2 11 3 3" xfId="14977"/>
    <cellStyle name="40% - Accent3 2 11 3 3 2" xfId="25565"/>
    <cellStyle name="40% - Accent3 2 11 3 3 2 2" xfId="45345"/>
    <cellStyle name="40% - Accent3 2 11 3 3 2 3" xfId="33489"/>
    <cellStyle name="40% - Accent3 2 11 3 3 3" xfId="21033"/>
    <cellStyle name="40% - Accent3 2 11 3 3 3 2" xfId="41369"/>
    <cellStyle name="40% - Accent3 2 11 3 3 4" xfId="37428"/>
    <cellStyle name="40% - Accent3 2 11 3 3 5" xfId="29513"/>
    <cellStyle name="40% - Accent3 2 11 3 4" xfId="8123"/>
    <cellStyle name="40% - Accent3 2 11 3 4 2" xfId="24018"/>
    <cellStyle name="40% - Accent3 2 11 3 4 2 2" xfId="43798"/>
    <cellStyle name="40% - Accent3 2 11 3 4 2 3" xfId="31942"/>
    <cellStyle name="40% - Accent3 2 11 3 4 3" xfId="19486"/>
    <cellStyle name="40% - Accent3 2 11 3 4 3 2" xfId="39822"/>
    <cellStyle name="40% - Accent3 2 11 3 4 4" xfId="35881"/>
    <cellStyle name="40% - Accent3 2 11 3 4 5" xfId="27966"/>
    <cellStyle name="40% - Accent3 2 11 3 5" xfId="23243"/>
    <cellStyle name="40% - Accent3 2 11 3 5 2" xfId="43023"/>
    <cellStyle name="40% - Accent3 2 11 3 5 3" xfId="31167"/>
    <cellStyle name="40% - Accent3 2 11 3 6" xfId="18713"/>
    <cellStyle name="40% - Accent3 2 11 3 6 2" xfId="39049"/>
    <cellStyle name="40% - Accent3 2 11 3 7" xfId="35106"/>
    <cellStyle name="40% - Accent3 2 11 3 8" xfId="27193"/>
    <cellStyle name="40% - Accent3 2 11 4" xfId="1112"/>
    <cellStyle name="40% - Accent3 2 11 4 2" xfId="11492"/>
    <cellStyle name="40% - Accent3 2 11 4 2 2" xfId="17878"/>
    <cellStyle name="40% - Accent3 2 11 4 2 2 2" xfId="26355"/>
    <cellStyle name="40% - Accent3 2 11 4 2 2 2 2" xfId="46135"/>
    <cellStyle name="40% - Accent3 2 11 4 2 2 2 3" xfId="34279"/>
    <cellStyle name="40% - Accent3 2 11 4 2 2 3" xfId="21823"/>
    <cellStyle name="40% - Accent3 2 11 4 2 2 3 2" xfId="42159"/>
    <cellStyle name="40% - Accent3 2 11 4 2 2 4" xfId="38218"/>
    <cellStyle name="40% - Accent3 2 11 4 2 2 5" xfId="30303"/>
    <cellStyle name="40% - Accent3 2 11 4 2 3" xfId="24789"/>
    <cellStyle name="40% - Accent3 2 11 4 2 3 2" xfId="44569"/>
    <cellStyle name="40% - Accent3 2 11 4 2 3 3" xfId="32713"/>
    <cellStyle name="40% - Accent3 2 11 4 2 4" xfId="20257"/>
    <cellStyle name="40% - Accent3 2 11 4 2 4 2" xfId="40593"/>
    <cellStyle name="40% - Accent3 2 11 4 2 5" xfId="36652"/>
    <cellStyle name="40% - Accent3 2 11 4 2 6" xfId="28737"/>
    <cellStyle name="40% - Accent3 2 11 4 3" xfId="14978"/>
    <cellStyle name="40% - Accent3 2 11 4 3 2" xfId="25566"/>
    <cellStyle name="40% - Accent3 2 11 4 3 2 2" xfId="45346"/>
    <cellStyle name="40% - Accent3 2 11 4 3 2 3" xfId="33490"/>
    <cellStyle name="40% - Accent3 2 11 4 3 3" xfId="21034"/>
    <cellStyle name="40% - Accent3 2 11 4 3 3 2" xfId="41370"/>
    <cellStyle name="40% - Accent3 2 11 4 3 4" xfId="37429"/>
    <cellStyle name="40% - Accent3 2 11 4 3 5" xfId="29514"/>
    <cellStyle name="40% - Accent3 2 11 4 4" xfId="8124"/>
    <cellStyle name="40% - Accent3 2 11 4 4 2" xfId="24019"/>
    <cellStyle name="40% - Accent3 2 11 4 4 2 2" xfId="43799"/>
    <cellStyle name="40% - Accent3 2 11 4 4 2 3" xfId="31943"/>
    <cellStyle name="40% - Accent3 2 11 4 4 3" xfId="19487"/>
    <cellStyle name="40% - Accent3 2 11 4 4 3 2" xfId="39823"/>
    <cellStyle name="40% - Accent3 2 11 4 4 4" xfId="35882"/>
    <cellStyle name="40% - Accent3 2 11 4 4 5" xfId="27967"/>
    <cellStyle name="40% - Accent3 2 11 4 5" xfId="23244"/>
    <cellStyle name="40% - Accent3 2 11 4 5 2" xfId="43024"/>
    <cellStyle name="40% - Accent3 2 11 4 5 3" xfId="31168"/>
    <cellStyle name="40% - Accent3 2 11 4 6" xfId="18714"/>
    <cellStyle name="40% - Accent3 2 11 4 6 2" xfId="39050"/>
    <cellStyle name="40% - Accent3 2 11 4 7" xfId="35107"/>
    <cellStyle name="40% - Accent3 2 11 4 8" xfId="27194"/>
    <cellStyle name="40% - Accent3 2 11 5" xfId="1113"/>
    <cellStyle name="40% - Accent3 2 11 5 2" xfId="11493"/>
    <cellStyle name="40% - Accent3 2 11 5 2 2" xfId="17879"/>
    <cellStyle name="40% - Accent3 2 11 5 2 2 2" xfId="26356"/>
    <cellStyle name="40% - Accent3 2 11 5 2 2 2 2" xfId="46136"/>
    <cellStyle name="40% - Accent3 2 11 5 2 2 2 3" xfId="34280"/>
    <cellStyle name="40% - Accent3 2 11 5 2 2 3" xfId="21824"/>
    <cellStyle name="40% - Accent3 2 11 5 2 2 3 2" xfId="42160"/>
    <cellStyle name="40% - Accent3 2 11 5 2 2 4" xfId="38219"/>
    <cellStyle name="40% - Accent3 2 11 5 2 2 5" xfId="30304"/>
    <cellStyle name="40% - Accent3 2 11 5 2 3" xfId="24790"/>
    <cellStyle name="40% - Accent3 2 11 5 2 3 2" xfId="44570"/>
    <cellStyle name="40% - Accent3 2 11 5 2 3 3" xfId="32714"/>
    <cellStyle name="40% - Accent3 2 11 5 2 4" xfId="20258"/>
    <cellStyle name="40% - Accent3 2 11 5 2 4 2" xfId="40594"/>
    <cellStyle name="40% - Accent3 2 11 5 2 5" xfId="36653"/>
    <cellStyle name="40% - Accent3 2 11 5 2 6" xfId="28738"/>
    <cellStyle name="40% - Accent3 2 11 5 3" xfId="14979"/>
    <cellStyle name="40% - Accent3 2 11 5 3 2" xfId="25567"/>
    <cellStyle name="40% - Accent3 2 11 5 3 2 2" xfId="45347"/>
    <cellStyle name="40% - Accent3 2 11 5 3 2 3" xfId="33491"/>
    <cellStyle name="40% - Accent3 2 11 5 3 3" xfId="21035"/>
    <cellStyle name="40% - Accent3 2 11 5 3 3 2" xfId="41371"/>
    <cellStyle name="40% - Accent3 2 11 5 3 4" xfId="37430"/>
    <cellStyle name="40% - Accent3 2 11 5 3 5" xfId="29515"/>
    <cellStyle name="40% - Accent3 2 11 5 4" xfId="8125"/>
    <cellStyle name="40% - Accent3 2 11 5 4 2" xfId="24020"/>
    <cellStyle name="40% - Accent3 2 11 5 4 2 2" xfId="43800"/>
    <cellStyle name="40% - Accent3 2 11 5 4 2 3" xfId="31944"/>
    <cellStyle name="40% - Accent3 2 11 5 4 3" xfId="19488"/>
    <cellStyle name="40% - Accent3 2 11 5 4 3 2" xfId="39824"/>
    <cellStyle name="40% - Accent3 2 11 5 4 4" xfId="35883"/>
    <cellStyle name="40% - Accent3 2 11 5 4 5" xfId="27968"/>
    <cellStyle name="40% - Accent3 2 11 5 5" xfId="23245"/>
    <cellStyle name="40% - Accent3 2 11 5 5 2" xfId="43025"/>
    <cellStyle name="40% - Accent3 2 11 5 5 3" xfId="31169"/>
    <cellStyle name="40% - Accent3 2 11 5 6" xfId="18715"/>
    <cellStyle name="40% - Accent3 2 11 5 6 2" xfId="39051"/>
    <cellStyle name="40% - Accent3 2 11 5 7" xfId="35108"/>
    <cellStyle name="40% - Accent3 2 11 5 8" xfId="27195"/>
    <cellStyle name="40% - Accent3 2 12" xfId="1114"/>
    <cellStyle name="40% - Accent3 2 13" xfId="1115"/>
    <cellStyle name="40% - Accent3 2 14" xfId="1116"/>
    <cellStyle name="40% - Accent3 2 15" xfId="1117"/>
    <cellStyle name="40% - Accent3 2 15 2" xfId="11494"/>
    <cellStyle name="40% - Accent3 2 15 2 2" xfId="17880"/>
    <cellStyle name="40% - Accent3 2 15 2 2 2" xfId="26357"/>
    <cellStyle name="40% - Accent3 2 15 2 2 2 2" xfId="46137"/>
    <cellStyle name="40% - Accent3 2 15 2 2 2 3" xfId="34281"/>
    <cellStyle name="40% - Accent3 2 15 2 2 3" xfId="21825"/>
    <cellStyle name="40% - Accent3 2 15 2 2 3 2" xfId="42161"/>
    <cellStyle name="40% - Accent3 2 15 2 2 4" xfId="38220"/>
    <cellStyle name="40% - Accent3 2 15 2 2 5" xfId="30305"/>
    <cellStyle name="40% - Accent3 2 15 2 3" xfId="24791"/>
    <cellStyle name="40% - Accent3 2 15 2 3 2" xfId="44571"/>
    <cellStyle name="40% - Accent3 2 15 2 3 3" xfId="32715"/>
    <cellStyle name="40% - Accent3 2 15 2 4" xfId="20259"/>
    <cellStyle name="40% - Accent3 2 15 2 4 2" xfId="40595"/>
    <cellStyle name="40% - Accent3 2 15 2 5" xfId="36654"/>
    <cellStyle name="40% - Accent3 2 15 2 6" xfId="28739"/>
    <cellStyle name="40% - Accent3 2 15 3" xfId="14983"/>
    <cellStyle name="40% - Accent3 2 15 3 2" xfId="25568"/>
    <cellStyle name="40% - Accent3 2 15 3 2 2" xfId="45348"/>
    <cellStyle name="40% - Accent3 2 15 3 2 3" xfId="33492"/>
    <cellStyle name="40% - Accent3 2 15 3 3" xfId="21036"/>
    <cellStyle name="40% - Accent3 2 15 3 3 2" xfId="41372"/>
    <cellStyle name="40% - Accent3 2 15 3 4" xfId="37431"/>
    <cellStyle name="40% - Accent3 2 15 3 5" xfId="29516"/>
    <cellStyle name="40% - Accent3 2 15 4" xfId="8126"/>
    <cellStyle name="40% - Accent3 2 15 4 2" xfId="24021"/>
    <cellStyle name="40% - Accent3 2 15 4 2 2" xfId="43801"/>
    <cellStyle name="40% - Accent3 2 15 4 2 3" xfId="31945"/>
    <cellStyle name="40% - Accent3 2 15 4 3" xfId="19489"/>
    <cellStyle name="40% - Accent3 2 15 4 3 2" xfId="39825"/>
    <cellStyle name="40% - Accent3 2 15 4 4" xfId="35884"/>
    <cellStyle name="40% - Accent3 2 15 4 5" xfId="27969"/>
    <cellStyle name="40% - Accent3 2 15 5" xfId="23246"/>
    <cellStyle name="40% - Accent3 2 15 5 2" xfId="43026"/>
    <cellStyle name="40% - Accent3 2 15 5 3" xfId="31170"/>
    <cellStyle name="40% - Accent3 2 15 6" xfId="18716"/>
    <cellStyle name="40% - Accent3 2 15 6 2" xfId="39052"/>
    <cellStyle name="40% - Accent3 2 15 7" xfId="35109"/>
    <cellStyle name="40% - Accent3 2 15 8" xfId="27196"/>
    <cellStyle name="40% - Accent3 2 16" xfId="1118"/>
    <cellStyle name="40% - Accent3 2 2" xfId="1119"/>
    <cellStyle name="40% - Accent3 2 2 10" xfId="11495"/>
    <cellStyle name="40% - Accent3 2 2 10 2" xfId="17881"/>
    <cellStyle name="40% - Accent3 2 2 10 2 2" xfId="26358"/>
    <cellStyle name="40% - Accent3 2 2 10 2 2 2" xfId="46138"/>
    <cellStyle name="40% - Accent3 2 2 10 2 2 3" xfId="34282"/>
    <cellStyle name="40% - Accent3 2 2 10 2 3" xfId="21826"/>
    <cellStyle name="40% - Accent3 2 2 10 2 3 2" xfId="42162"/>
    <cellStyle name="40% - Accent3 2 2 10 2 4" xfId="38221"/>
    <cellStyle name="40% - Accent3 2 2 10 2 5" xfId="30306"/>
    <cellStyle name="40% - Accent3 2 2 10 3" xfId="24792"/>
    <cellStyle name="40% - Accent3 2 2 10 3 2" xfId="44572"/>
    <cellStyle name="40% - Accent3 2 2 10 3 3" xfId="32716"/>
    <cellStyle name="40% - Accent3 2 2 10 4" xfId="20260"/>
    <cellStyle name="40% - Accent3 2 2 10 4 2" xfId="40596"/>
    <cellStyle name="40% - Accent3 2 2 10 5" xfId="36655"/>
    <cellStyle name="40% - Accent3 2 2 10 6" xfId="28740"/>
    <cellStyle name="40% - Accent3 2 2 11" xfId="14985"/>
    <cellStyle name="40% - Accent3 2 2 11 2" xfId="25569"/>
    <cellStyle name="40% - Accent3 2 2 11 2 2" xfId="45349"/>
    <cellStyle name="40% - Accent3 2 2 11 2 3" xfId="33493"/>
    <cellStyle name="40% - Accent3 2 2 11 3" xfId="21037"/>
    <cellStyle name="40% - Accent3 2 2 11 3 2" xfId="41373"/>
    <cellStyle name="40% - Accent3 2 2 11 4" xfId="37432"/>
    <cellStyle name="40% - Accent3 2 2 11 5" xfId="29517"/>
    <cellStyle name="40% - Accent3 2 2 12" xfId="8127"/>
    <cellStyle name="40% - Accent3 2 2 12 2" xfId="24022"/>
    <cellStyle name="40% - Accent3 2 2 12 2 2" xfId="43802"/>
    <cellStyle name="40% - Accent3 2 2 12 2 3" xfId="31946"/>
    <cellStyle name="40% - Accent3 2 2 12 3" xfId="19490"/>
    <cellStyle name="40% - Accent3 2 2 12 3 2" xfId="39826"/>
    <cellStyle name="40% - Accent3 2 2 12 4" xfId="35885"/>
    <cellStyle name="40% - Accent3 2 2 12 5" xfId="27970"/>
    <cellStyle name="40% - Accent3 2 2 13" xfId="18193"/>
    <cellStyle name="40% - Accent3 2 2 13 2" xfId="26669"/>
    <cellStyle name="40% - Accent3 2 2 13 2 2" xfId="46449"/>
    <cellStyle name="40% - Accent3 2 2 13 2 3" xfId="34593"/>
    <cellStyle name="40% - Accent3 2 2 13 3" xfId="22137"/>
    <cellStyle name="40% - Accent3 2 2 13 3 2" xfId="42473"/>
    <cellStyle name="40% - Accent3 2 2 13 4" xfId="38532"/>
    <cellStyle name="40% - Accent3 2 2 13 5" xfId="30617"/>
    <cellStyle name="40% - Accent3 2 2 14" xfId="23247"/>
    <cellStyle name="40% - Accent3 2 2 14 2" xfId="43027"/>
    <cellStyle name="40% - Accent3 2 2 14 3" xfId="31171"/>
    <cellStyle name="40% - Accent3 2 2 15" xfId="18717"/>
    <cellStyle name="40% - Accent3 2 2 15 2" xfId="39053"/>
    <cellStyle name="40% - Accent3 2 2 16" xfId="35110"/>
    <cellStyle name="40% - Accent3 2 2 17" xfId="27197"/>
    <cellStyle name="40% - Accent3 2 2 2" xfId="1120"/>
    <cellStyle name="40% - Accent3 2 2 2 2" xfId="11496"/>
    <cellStyle name="40% - Accent3 2 2 2 2 2" xfId="17882"/>
    <cellStyle name="40% - Accent3 2 2 2 2 2 2" xfId="26359"/>
    <cellStyle name="40% - Accent3 2 2 2 2 2 2 2" xfId="46139"/>
    <cellStyle name="40% - Accent3 2 2 2 2 2 2 3" xfId="34283"/>
    <cellStyle name="40% - Accent3 2 2 2 2 2 3" xfId="21827"/>
    <cellStyle name="40% - Accent3 2 2 2 2 2 3 2" xfId="42163"/>
    <cellStyle name="40% - Accent3 2 2 2 2 2 4" xfId="38222"/>
    <cellStyle name="40% - Accent3 2 2 2 2 2 5" xfId="30307"/>
    <cellStyle name="40% - Accent3 2 2 2 2 3" xfId="24793"/>
    <cellStyle name="40% - Accent3 2 2 2 2 3 2" xfId="44573"/>
    <cellStyle name="40% - Accent3 2 2 2 2 3 3" xfId="32717"/>
    <cellStyle name="40% - Accent3 2 2 2 2 4" xfId="20261"/>
    <cellStyle name="40% - Accent3 2 2 2 2 4 2" xfId="40597"/>
    <cellStyle name="40% - Accent3 2 2 2 2 5" xfId="36656"/>
    <cellStyle name="40% - Accent3 2 2 2 2 6" xfId="28741"/>
    <cellStyle name="40% - Accent3 2 2 2 3" xfId="14986"/>
    <cellStyle name="40% - Accent3 2 2 2 3 2" xfId="25570"/>
    <cellStyle name="40% - Accent3 2 2 2 3 2 2" xfId="45350"/>
    <cellStyle name="40% - Accent3 2 2 2 3 2 3" xfId="33494"/>
    <cellStyle name="40% - Accent3 2 2 2 3 3" xfId="21038"/>
    <cellStyle name="40% - Accent3 2 2 2 3 3 2" xfId="41374"/>
    <cellStyle name="40% - Accent3 2 2 2 3 4" xfId="37433"/>
    <cellStyle name="40% - Accent3 2 2 2 3 5" xfId="29518"/>
    <cellStyle name="40% - Accent3 2 2 2 4" xfId="8128"/>
    <cellStyle name="40% - Accent3 2 2 2 4 2" xfId="24023"/>
    <cellStyle name="40% - Accent3 2 2 2 4 2 2" xfId="43803"/>
    <cellStyle name="40% - Accent3 2 2 2 4 2 3" xfId="31947"/>
    <cellStyle name="40% - Accent3 2 2 2 4 3" xfId="19491"/>
    <cellStyle name="40% - Accent3 2 2 2 4 3 2" xfId="39827"/>
    <cellStyle name="40% - Accent3 2 2 2 4 4" xfId="35886"/>
    <cellStyle name="40% - Accent3 2 2 2 4 5" xfId="27971"/>
    <cellStyle name="40% - Accent3 2 2 2 5" xfId="23248"/>
    <cellStyle name="40% - Accent3 2 2 2 5 2" xfId="43028"/>
    <cellStyle name="40% - Accent3 2 2 2 5 3" xfId="31172"/>
    <cellStyle name="40% - Accent3 2 2 2 6" xfId="18718"/>
    <cellStyle name="40% - Accent3 2 2 2 6 2" xfId="39054"/>
    <cellStyle name="40% - Accent3 2 2 2 7" xfId="35111"/>
    <cellStyle name="40% - Accent3 2 2 2 8" xfId="27198"/>
    <cellStyle name="40% - Accent3 2 2 3" xfId="1121"/>
    <cellStyle name="40% - Accent3 2 2 3 2" xfId="11497"/>
    <cellStyle name="40% - Accent3 2 2 3 2 2" xfId="17883"/>
    <cellStyle name="40% - Accent3 2 2 3 2 2 2" xfId="26360"/>
    <cellStyle name="40% - Accent3 2 2 3 2 2 2 2" xfId="46140"/>
    <cellStyle name="40% - Accent3 2 2 3 2 2 2 3" xfId="34284"/>
    <cellStyle name="40% - Accent3 2 2 3 2 2 3" xfId="21828"/>
    <cellStyle name="40% - Accent3 2 2 3 2 2 3 2" xfId="42164"/>
    <cellStyle name="40% - Accent3 2 2 3 2 2 4" xfId="38223"/>
    <cellStyle name="40% - Accent3 2 2 3 2 2 5" xfId="30308"/>
    <cellStyle name="40% - Accent3 2 2 3 2 3" xfId="24794"/>
    <cellStyle name="40% - Accent3 2 2 3 2 3 2" xfId="44574"/>
    <cellStyle name="40% - Accent3 2 2 3 2 3 3" xfId="32718"/>
    <cellStyle name="40% - Accent3 2 2 3 2 4" xfId="20262"/>
    <cellStyle name="40% - Accent3 2 2 3 2 4 2" xfId="40598"/>
    <cellStyle name="40% - Accent3 2 2 3 2 5" xfId="36657"/>
    <cellStyle name="40% - Accent3 2 2 3 2 6" xfId="28742"/>
    <cellStyle name="40% - Accent3 2 2 3 3" xfId="14987"/>
    <cellStyle name="40% - Accent3 2 2 3 3 2" xfId="25571"/>
    <cellStyle name="40% - Accent3 2 2 3 3 2 2" xfId="45351"/>
    <cellStyle name="40% - Accent3 2 2 3 3 2 3" xfId="33495"/>
    <cellStyle name="40% - Accent3 2 2 3 3 3" xfId="21039"/>
    <cellStyle name="40% - Accent3 2 2 3 3 3 2" xfId="41375"/>
    <cellStyle name="40% - Accent3 2 2 3 3 4" xfId="37434"/>
    <cellStyle name="40% - Accent3 2 2 3 3 5" xfId="29519"/>
    <cellStyle name="40% - Accent3 2 2 3 4" xfId="8129"/>
    <cellStyle name="40% - Accent3 2 2 3 4 2" xfId="24024"/>
    <cellStyle name="40% - Accent3 2 2 3 4 2 2" xfId="43804"/>
    <cellStyle name="40% - Accent3 2 2 3 4 2 3" xfId="31948"/>
    <cellStyle name="40% - Accent3 2 2 3 4 3" xfId="19492"/>
    <cellStyle name="40% - Accent3 2 2 3 4 3 2" xfId="39828"/>
    <cellStyle name="40% - Accent3 2 2 3 4 4" xfId="35887"/>
    <cellStyle name="40% - Accent3 2 2 3 4 5" xfId="27972"/>
    <cellStyle name="40% - Accent3 2 2 3 5" xfId="23249"/>
    <cellStyle name="40% - Accent3 2 2 3 5 2" xfId="43029"/>
    <cellStyle name="40% - Accent3 2 2 3 5 3" xfId="31173"/>
    <cellStyle name="40% - Accent3 2 2 3 6" xfId="18719"/>
    <cellStyle name="40% - Accent3 2 2 3 6 2" xfId="39055"/>
    <cellStyle name="40% - Accent3 2 2 3 7" xfId="35112"/>
    <cellStyle name="40% - Accent3 2 2 3 8" xfId="27199"/>
    <cellStyle name="40% - Accent3 2 2 4" xfId="1122"/>
    <cellStyle name="40% - Accent3 2 2 4 2" xfId="11498"/>
    <cellStyle name="40% - Accent3 2 2 4 2 2" xfId="17884"/>
    <cellStyle name="40% - Accent3 2 2 4 2 2 2" xfId="26361"/>
    <cellStyle name="40% - Accent3 2 2 4 2 2 2 2" xfId="46141"/>
    <cellStyle name="40% - Accent3 2 2 4 2 2 2 3" xfId="34285"/>
    <cellStyle name="40% - Accent3 2 2 4 2 2 3" xfId="21829"/>
    <cellStyle name="40% - Accent3 2 2 4 2 2 3 2" xfId="42165"/>
    <cellStyle name="40% - Accent3 2 2 4 2 2 4" xfId="38224"/>
    <cellStyle name="40% - Accent3 2 2 4 2 2 5" xfId="30309"/>
    <cellStyle name="40% - Accent3 2 2 4 2 3" xfId="24795"/>
    <cellStyle name="40% - Accent3 2 2 4 2 3 2" xfId="44575"/>
    <cellStyle name="40% - Accent3 2 2 4 2 3 3" xfId="32719"/>
    <cellStyle name="40% - Accent3 2 2 4 2 4" xfId="20263"/>
    <cellStyle name="40% - Accent3 2 2 4 2 4 2" xfId="40599"/>
    <cellStyle name="40% - Accent3 2 2 4 2 5" xfId="36658"/>
    <cellStyle name="40% - Accent3 2 2 4 2 6" xfId="28743"/>
    <cellStyle name="40% - Accent3 2 2 4 3" xfId="14988"/>
    <cellStyle name="40% - Accent3 2 2 4 3 2" xfId="25572"/>
    <cellStyle name="40% - Accent3 2 2 4 3 2 2" xfId="45352"/>
    <cellStyle name="40% - Accent3 2 2 4 3 2 3" xfId="33496"/>
    <cellStyle name="40% - Accent3 2 2 4 3 3" xfId="21040"/>
    <cellStyle name="40% - Accent3 2 2 4 3 3 2" xfId="41376"/>
    <cellStyle name="40% - Accent3 2 2 4 3 4" xfId="37435"/>
    <cellStyle name="40% - Accent3 2 2 4 3 5" xfId="29520"/>
    <cellStyle name="40% - Accent3 2 2 4 4" xfId="8130"/>
    <cellStyle name="40% - Accent3 2 2 4 4 2" xfId="24025"/>
    <cellStyle name="40% - Accent3 2 2 4 4 2 2" xfId="43805"/>
    <cellStyle name="40% - Accent3 2 2 4 4 2 3" xfId="31949"/>
    <cellStyle name="40% - Accent3 2 2 4 4 3" xfId="19493"/>
    <cellStyle name="40% - Accent3 2 2 4 4 3 2" xfId="39829"/>
    <cellStyle name="40% - Accent3 2 2 4 4 4" xfId="35888"/>
    <cellStyle name="40% - Accent3 2 2 4 4 5" xfId="27973"/>
    <cellStyle name="40% - Accent3 2 2 4 5" xfId="23250"/>
    <cellStyle name="40% - Accent3 2 2 4 5 2" xfId="43030"/>
    <cellStyle name="40% - Accent3 2 2 4 5 3" xfId="31174"/>
    <cellStyle name="40% - Accent3 2 2 4 6" xfId="18720"/>
    <cellStyle name="40% - Accent3 2 2 4 6 2" xfId="39056"/>
    <cellStyle name="40% - Accent3 2 2 4 7" xfId="35113"/>
    <cellStyle name="40% - Accent3 2 2 4 8" xfId="27200"/>
    <cellStyle name="40% - Accent3 2 2 5" xfId="1123"/>
    <cellStyle name="40% - Accent3 2 2 5 2" xfId="11499"/>
    <cellStyle name="40% - Accent3 2 2 5 2 2" xfId="17885"/>
    <cellStyle name="40% - Accent3 2 2 5 2 2 2" xfId="26362"/>
    <cellStyle name="40% - Accent3 2 2 5 2 2 2 2" xfId="46142"/>
    <cellStyle name="40% - Accent3 2 2 5 2 2 2 3" xfId="34286"/>
    <cellStyle name="40% - Accent3 2 2 5 2 2 3" xfId="21830"/>
    <cellStyle name="40% - Accent3 2 2 5 2 2 3 2" xfId="42166"/>
    <cellStyle name="40% - Accent3 2 2 5 2 2 4" xfId="38225"/>
    <cellStyle name="40% - Accent3 2 2 5 2 2 5" xfId="30310"/>
    <cellStyle name="40% - Accent3 2 2 5 2 3" xfId="24796"/>
    <cellStyle name="40% - Accent3 2 2 5 2 3 2" xfId="44576"/>
    <cellStyle name="40% - Accent3 2 2 5 2 3 3" xfId="32720"/>
    <cellStyle name="40% - Accent3 2 2 5 2 4" xfId="20264"/>
    <cellStyle name="40% - Accent3 2 2 5 2 4 2" xfId="40600"/>
    <cellStyle name="40% - Accent3 2 2 5 2 5" xfId="36659"/>
    <cellStyle name="40% - Accent3 2 2 5 2 6" xfId="28744"/>
    <cellStyle name="40% - Accent3 2 2 5 3" xfId="14989"/>
    <cellStyle name="40% - Accent3 2 2 5 3 2" xfId="25573"/>
    <cellStyle name="40% - Accent3 2 2 5 3 2 2" xfId="45353"/>
    <cellStyle name="40% - Accent3 2 2 5 3 2 3" xfId="33497"/>
    <cellStyle name="40% - Accent3 2 2 5 3 3" xfId="21041"/>
    <cellStyle name="40% - Accent3 2 2 5 3 3 2" xfId="41377"/>
    <cellStyle name="40% - Accent3 2 2 5 3 4" xfId="37436"/>
    <cellStyle name="40% - Accent3 2 2 5 3 5" xfId="29521"/>
    <cellStyle name="40% - Accent3 2 2 5 4" xfId="8131"/>
    <cellStyle name="40% - Accent3 2 2 5 4 2" xfId="24026"/>
    <cellStyle name="40% - Accent3 2 2 5 4 2 2" xfId="43806"/>
    <cellStyle name="40% - Accent3 2 2 5 4 2 3" xfId="31950"/>
    <cellStyle name="40% - Accent3 2 2 5 4 3" xfId="19494"/>
    <cellStyle name="40% - Accent3 2 2 5 4 3 2" xfId="39830"/>
    <cellStyle name="40% - Accent3 2 2 5 4 4" xfId="35889"/>
    <cellStyle name="40% - Accent3 2 2 5 4 5" xfId="27974"/>
    <cellStyle name="40% - Accent3 2 2 5 5" xfId="23251"/>
    <cellStyle name="40% - Accent3 2 2 5 5 2" xfId="43031"/>
    <cellStyle name="40% - Accent3 2 2 5 5 3" xfId="31175"/>
    <cellStyle name="40% - Accent3 2 2 5 6" xfId="18721"/>
    <cellStyle name="40% - Accent3 2 2 5 6 2" xfId="39057"/>
    <cellStyle name="40% - Accent3 2 2 5 7" xfId="35114"/>
    <cellStyle name="40% - Accent3 2 2 5 8" xfId="27201"/>
    <cellStyle name="40% - Accent3 2 2 6" xfId="1124"/>
    <cellStyle name="40% - Accent3 2 2 6 2" xfId="11500"/>
    <cellStyle name="40% - Accent3 2 2 6 2 2" xfId="17886"/>
    <cellStyle name="40% - Accent3 2 2 6 2 2 2" xfId="26363"/>
    <cellStyle name="40% - Accent3 2 2 6 2 2 2 2" xfId="46143"/>
    <cellStyle name="40% - Accent3 2 2 6 2 2 2 3" xfId="34287"/>
    <cellStyle name="40% - Accent3 2 2 6 2 2 3" xfId="21831"/>
    <cellStyle name="40% - Accent3 2 2 6 2 2 3 2" xfId="42167"/>
    <cellStyle name="40% - Accent3 2 2 6 2 2 4" xfId="38226"/>
    <cellStyle name="40% - Accent3 2 2 6 2 2 5" xfId="30311"/>
    <cellStyle name="40% - Accent3 2 2 6 2 3" xfId="24797"/>
    <cellStyle name="40% - Accent3 2 2 6 2 3 2" xfId="44577"/>
    <cellStyle name="40% - Accent3 2 2 6 2 3 3" xfId="32721"/>
    <cellStyle name="40% - Accent3 2 2 6 2 4" xfId="20265"/>
    <cellStyle name="40% - Accent3 2 2 6 2 4 2" xfId="40601"/>
    <cellStyle name="40% - Accent3 2 2 6 2 5" xfId="36660"/>
    <cellStyle name="40% - Accent3 2 2 6 2 6" xfId="28745"/>
    <cellStyle name="40% - Accent3 2 2 6 3" xfId="14990"/>
    <cellStyle name="40% - Accent3 2 2 6 3 2" xfId="25574"/>
    <cellStyle name="40% - Accent3 2 2 6 3 2 2" xfId="45354"/>
    <cellStyle name="40% - Accent3 2 2 6 3 2 3" xfId="33498"/>
    <cellStyle name="40% - Accent3 2 2 6 3 3" xfId="21042"/>
    <cellStyle name="40% - Accent3 2 2 6 3 3 2" xfId="41378"/>
    <cellStyle name="40% - Accent3 2 2 6 3 4" xfId="37437"/>
    <cellStyle name="40% - Accent3 2 2 6 3 5" xfId="29522"/>
    <cellStyle name="40% - Accent3 2 2 6 4" xfId="8132"/>
    <cellStyle name="40% - Accent3 2 2 6 4 2" xfId="24027"/>
    <cellStyle name="40% - Accent3 2 2 6 4 2 2" xfId="43807"/>
    <cellStyle name="40% - Accent3 2 2 6 4 2 3" xfId="31951"/>
    <cellStyle name="40% - Accent3 2 2 6 4 3" xfId="19495"/>
    <cellStyle name="40% - Accent3 2 2 6 4 3 2" xfId="39831"/>
    <cellStyle name="40% - Accent3 2 2 6 4 4" xfId="35890"/>
    <cellStyle name="40% - Accent3 2 2 6 4 5" xfId="27975"/>
    <cellStyle name="40% - Accent3 2 2 6 5" xfId="23252"/>
    <cellStyle name="40% - Accent3 2 2 6 5 2" xfId="43032"/>
    <cellStyle name="40% - Accent3 2 2 6 5 3" xfId="31176"/>
    <cellStyle name="40% - Accent3 2 2 6 6" xfId="18722"/>
    <cellStyle name="40% - Accent3 2 2 6 6 2" xfId="39058"/>
    <cellStyle name="40% - Accent3 2 2 6 7" xfId="35115"/>
    <cellStyle name="40% - Accent3 2 2 6 8" xfId="27202"/>
    <cellStyle name="40% - Accent3 2 2 7" xfId="1125"/>
    <cellStyle name="40% - Accent3 2 2 7 2" xfId="11501"/>
    <cellStyle name="40% - Accent3 2 2 7 2 2" xfId="17887"/>
    <cellStyle name="40% - Accent3 2 2 7 2 2 2" xfId="26364"/>
    <cellStyle name="40% - Accent3 2 2 7 2 2 2 2" xfId="46144"/>
    <cellStyle name="40% - Accent3 2 2 7 2 2 2 3" xfId="34288"/>
    <cellStyle name="40% - Accent3 2 2 7 2 2 3" xfId="21832"/>
    <cellStyle name="40% - Accent3 2 2 7 2 2 3 2" xfId="42168"/>
    <cellStyle name="40% - Accent3 2 2 7 2 2 4" xfId="38227"/>
    <cellStyle name="40% - Accent3 2 2 7 2 2 5" xfId="30312"/>
    <cellStyle name="40% - Accent3 2 2 7 2 3" xfId="24798"/>
    <cellStyle name="40% - Accent3 2 2 7 2 3 2" xfId="44578"/>
    <cellStyle name="40% - Accent3 2 2 7 2 3 3" xfId="32722"/>
    <cellStyle name="40% - Accent3 2 2 7 2 4" xfId="20266"/>
    <cellStyle name="40% - Accent3 2 2 7 2 4 2" xfId="40602"/>
    <cellStyle name="40% - Accent3 2 2 7 2 5" xfId="36661"/>
    <cellStyle name="40% - Accent3 2 2 7 2 6" xfId="28746"/>
    <cellStyle name="40% - Accent3 2 2 7 3" xfId="14991"/>
    <cellStyle name="40% - Accent3 2 2 7 3 2" xfId="25575"/>
    <cellStyle name="40% - Accent3 2 2 7 3 2 2" xfId="45355"/>
    <cellStyle name="40% - Accent3 2 2 7 3 2 3" xfId="33499"/>
    <cellStyle name="40% - Accent3 2 2 7 3 3" xfId="21043"/>
    <cellStyle name="40% - Accent3 2 2 7 3 3 2" xfId="41379"/>
    <cellStyle name="40% - Accent3 2 2 7 3 4" xfId="37438"/>
    <cellStyle name="40% - Accent3 2 2 7 3 5" xfId="29523"/>
    <cellStyle name="40% - Accent3 2 2 7 4" xfId="8133"/>
    <cellStyle name="40% - Accent3 2 2 7 4 2" xfId="24028"/>
    <cellStyle name="40% - Accent3 2 2 7 4 2 2" xfId="43808"/>
    <cellStyle name="40% - Accent3 2 2 7 4 2 3" xfId="31952"/>
    <cellStyle name="40% - Accent3 2 2 7 4 3" xfId="19496"/>
    <cellStyle name="40% - Accent3 2 2 7 4 3 2" xfId="39832"/>
    <cellStyle name="40% - Accent3 2 2 7 4 4" xfId="35891"/>
    <cellStyle name="40% - Accent3 2 2 7 4 5" xfId="27976"/>
    <cellStyle name="40% - Accent3 2 2 7 5" xfId="23253"/>
    <cellStyle name="40% - Accent3 2 2 7 5 2" xfId="43033"/>
    <cellStyle name="40% - Accent3 2 2 7 5 3" xfId="31177"/>
    <cellStyle name="40% - Accent3 2 2 7 6" xfId="18723"/>
    <cellStyle name="40% - Accent3 2 2 7 6 2" xfId="39059"/>
    <cellStyle name="40% - Accent3 2 2 7 7" xfId="35116"/>
    <cellStyle name="40% - Accent3 2 2 7 8" xfId="27203"/>
    <cellStyle name="40% - Accent3 2 2 8" xfId="1126"/>
    <cellStyle name="40% - Accent3 2 2 8 2" xfId="11502"/>
    <cellStyle name="40% - Accent3 2 2 8 2 2" xfId="17888"/>
    <cellStyle name="40% - Accent3 2 2 8 2 2 2" xfId="26365"/>
    <cellStyle name="40% - Accent3 2 2 8 2 2 2 2" xfId="46145"/>
    <cellStyle name="40% - Accent3 2 2 8 2 2 2 3" xfId="34289"/>
    <cellStyle name="40% - Accent3 2 2 8 2 2 3" xfId="21833"/>
    <cellStyle name="40% - Accent3 2 2 8 2 2 3 2" xfId="42169"/>
    <cellStyle name="40% - Accent3 2 2 8 2 2 4" xfId="38228"/>
    <cellStyle name="40% - Accent3 2 2 8 2 2 5" xfId="30313"/>
    <cellStyle name="40% - Accent3 2 2 8 2 3" xfId="24799"/>
    <cellStyle name="40% - Accent3 2 2 8 2 3 2" xfId="44579"/>
    <cellStyle name="40% - Accent3 2 2 8 2 3 3" xfId="32723"/>
    <cellStyle name="40% - Accent3 2 2 8 2 4" xfId="20267"/>
    <cellStyle name="40% - Accent3 2 2 8 2 4 2" xfId="40603"/>
    <cellStyle name="40% - Accent3 2 2 8 2 5" xfId="36662"/>
    <cellStyle name="40% - Accent3 2 2 8 2 6" xfId="28747"/>
    <cellStyle name="40% - Accent3 2 2 8 3" xfId="14992"/>
    <cellStyle name="40% - Accent3 2 2 8 3 2" xfId="25576"/>
    <cellStyle name="40% - Accent3 2 2 8 3 2 2" xfId="45356"/>
    <cellStyle name="40% - Accent3 2 2 8 3 2 3" xfId="33500"/>
    <cellStyle name="40% - Accent3 2 2 8 3 3" xfId="21044"/>
    <cellStyle name="40% - Accent3 2 2 8 3 3 2" xfId="41380"/>
    <cellStyle name="40% - Accent3 2 2 8 3 4" xfId="37439"/>
    <cellStyle name="40% - Accent3 2 2 8 3 5" xfId="29524"/>
    <cellStyle name="40% - Accent3 2 2 8 4" xfId="8134"/>
    <cellStyle name="40% - Accent3 2 2 8 4 2" xfId="24029"/>
    <cellStyle name="40% - Accent3 2 2 8 4 2 2" xfId="43809"/>
    <cellStyle name="40% - Accent3 2 2 8 4 2 3" xfId="31953"/>
    <cellStyle name="40% - Accent3 2 2 8 4 3" xfId="19497"/>
    <cellStyle name="40% - Accent3 2 2 8 4 3 2" xfId="39833"/>
    <cellStyle name="40% - Accent3 2 2 8 4 4" xfId="35892"/>
    <cellStyle name="40% - Accent3 2 2 8 4 5" xfId="27977"/>
    <cellStyle name="40% - Accent3 2 2 8 5" xfId="23254"/>
    <cellStyle name="40% - Accent3 2 2 8 5 2" xfId="43034"/>
    <cellStyle name="40% - Accent3 2 2 8 5 3" xfId="31178"/>
    <cellStyle name="40% - Accent3 2 2 8 6" xfId="18724"/>
    <cellStyle name="40% - Accent3 2 2 8 6 2" xfId="39060"/>
    <cellStyle name="40% - Accent3 2 2 8 7" xfId="35117"/>
    <cellStyle name="40% - Accent3 2 2 8 8" xfId="27204"/>
    <cellStyle name="40% - Accent3 2 2 9" xfId="1127"/>
    <cellStyle name="40% - Accent3 2 2 9 2" xfId="11503"/>
    <cellStyle name="40% - Accent3 2 2 9 2 2" xfId="17889"/>
    <cellStyle name="40% - Accent3 2 2 9 2 2 2" xfId="26366"/>
    <cellStyle name="40% - Accent3 2 2 9 2 2 2 2" xfId="46146"/>
    <cellStyle name="40% - Accent3 2 2 9 2 2 2 3" xfId="34290"/>
    <cellStyle name="40% - Accent3 2 2 9 2 2 3" xfId="21834"/>
    <cellStyle name="40% - Accent3 2 2 9 2 2 3 2" xfId="42170"/>
    <cellStyle name="40% - Accent3 2 2 9 2 2 4" xfId="38229"/>
    <cellStyle name="40% - Accent3 2 2 9 2 2 5" xfId="30314"/>
    <cellStyle name="40% - Accent3 2 2 9 2 3" xfId="24800"/>
    <cellStyle name="40% - Accent3 2 2 9 2 3 2" xfId="44580"/>
    <cellStyle name="40% - Accent3 2 2 9 2 3 3" xfId="32724"/>
    <cellStyle name="40% - Accent3 2 2 9 2 4" xfId="20268"/>
    <cellStyle name="40% - Accent3 2 2 9 2 4 2" xfId="40604"/>
    <cellStyle name="40% - Accent3 2 2 9 2 5" xfId="36663"/>
    <cellStyle name="40% - Accent3 2 2 9 2 6" xfId="28748"/>
    <cellStyle name="40% - Accent3 2 2 9 3" xfId="14993"/>
    <cellStyle name="40% - Accent3 2 2 9 3 2" xfId="25577"/>
    <cellStyle name="40% - Accent3 2 2 9 3 2 2" xfId="45357"/>
    <cellStyle name="40% - Accent3 2 2 9 3 2 3" xfId="33501"/>
    <cellStyle name="40% - Accent3 2 2 9 3 3" xfId="21045"/>
    <cellStyle name="40% - Accent3 2 2 9 3 3 2" xfId="41381"/>
    <cellStyle name="40% - Accent3 2 2 9 3 4" xfId="37440"/>
    <cellStyle name="40% - Accent3 2 2 9 3 5" xfId="29525"/>
    <cellStyle name="40% - Accent3 2 2 9 4" xfId="8135"/>
    <cellStyle name="40% - Accent3 2 2 9 4 2" xfId="24030"/>
    <cellStyle name="40% - Accent3 2 2 9 4 2 2" xfId="43810"/>
    <cellStyle name="40% - Accent3 2 2 9 4 2 3" xfId="31954"/>
    <cellStyle name="40% - Accent3 2 2 9 4 3" xfId="19498"/>
    <cellStyle name="40% - Accent3 2 2 9 4 3 2" xfId="39834"/>
    <cellStyle name="40% - Accent3 2 2 9 4 4" xfId="35893"/>
    <cellStyle name="40% - Accent3 2 2 9 4 5" xfId="27978"/>
    <cellStyle name="40% - Accent3 2 2 9 5" xfId="23255"/>
    <cellStyle name="40% - Accent3 2 2 9 5 2" xfId="43035"/>
    <cellStyle name="40% - Accent3 2 2 9 5 3" xfId="31179"/>
    <cellStyle name="40% - Accent3 2 2 9 6" xfId="18725"/>
    <cellStyle name="40% - Accent3 2 2 9 6 2" xfId="39061"/>
    <cellStyle name="40% - Accent3 2 2 9 7" xfId="35118"/>
    <cellStyle name="40% - Accent3 2 2 9 8" xfId="27205"/>
    <cellStyle name="40% - Accent3 2 3" xfId="1128"/>
    <cellStyle name="40% - Accent3 2 3 10" xfId="11504"/>
    <cellStyle name="40% - Accent3 2 3 10 2" xfId="17890"/>
    <cellStyle name="40% - Accent3 2 3 10 2 2" xfId="26367"/>
    <cellStyle name="40% - Accent3 2 3 10 2 2 2" xfId="46147"/>
    <cellStyle name="40% - Accent3 2 3 10 2 2 3" xfId="34291"/>
    <cellStyle name="40% - Accent3 2 3 10 2 3" xfId="21835"/>
    <cellStyle name="40% - Accent3 2 3 10 2 3 2" xfId="42171"/>
    <cellStyle name="40% - Accent3 2 3 10 2 4" xfId="38230"/>
    <cellStyle name="40% - Accent3 2 3 10 2 5" xfId="30315"/>
    <cellStyle name="40% - Accent3 2 3 10 3" xfId="24801"/>
    <cellStyle name="40% - Accent3 2 3 10 3 2" xfId="44581"/>
    <cellStyle name="40% - Accent3 2 3 10 3 3" xfId="32725"/>
    <cellStyle name="40% - Accent3 2 3 10 4" xfId="20269"/>
    <cellStyle name="40% - Accent3 2 3 10 4 2" xfId="40605"/>
    <cellStyle name="40% - Accent3 2 3 10 5" xfId="36664"/>
    <cellStyle name="40% - Accent3 2 3 10 6" xfId="28749"/>
    <cellStyle name="40% - Accent3 2 3 11" xfId="14994"/>
    <cellStyle name="40% - Accent3 2 3 11 2" xfId="25578"/>
    <cellStyle name="40% - Accent3 2 3 11 2 2" xfId="45358"/>
    <cellStyle name="40% - Accent3 2 3 11 2 3" xfId="33502"/>
    <cellStyle name="40% - Accent3 2 3 11 3" xfId="21046"/>
    <cellStyle name="40% - Accent3 2 3 11 3 2" xfId="41382"/>
    <cellStyle name="40% - Accent3 2 3 11 4" xfId="37441"/>
    <cellStyle name="40% - Accent3 2 3 11 5" xfId="29526"/>
    <cellStyle name="40% - Accent3 2 3 12" xfId="8136"/>
    <cellStyle name="40% - Accent3 2 3 12 2" xfId="24031"/>
    <cellStyle name="40% - Accent3 2 3 12 2 2" xfId="43811"/>
    <cellStyle name="40% - Accent3 2 3 12 2 3" xfId="31955"/>
    <cellStyle name="40% - Accent3 2 3 12 3" xfId="19499"/>
    <cellStyle name="40% - Accent3 2 3 12 3 2" xfId="39835"/>
    <cellStyle name="40% - Accent3 2 3 12 4" xfId="35894"/>
    <cellStyle name="40% - Accent3 2 3 12 5" xfId="27979"/>
    <cellStyle name="40% - Accent3 2 3 13" xfId="23256"/>
    <cellStyle name="40% - Accent3 2 3 13 2" xfId="43036"/>
    <cellStyle name="40% - Accent3 2 3 13 3" xfId="31180"/>
    <cellStyle name="40% - Accent3 2 3 14" xfId="18726"/>
    <cellStyle name="40% - Accent3 2 3 14 2" xfId="39062"/>
    <cellStyle name="40% - Accent3 2 3 15" xfId="35119"/>
    <cellStyle name="40% - Accent3 2 3 16" xfId="27206"/>
    <cellStyle name="40% - Accent3 2 3 2" xfId="1129"/>
    <cellStyle name="40% - Accent3 2 3 2 2" xfId="11505"/>
    <cellStyle name="40% - Accent3 2 3 2 2 2" xfId="17891"/>
    <cellStyle name="40% - Accent3 2 3 2 2 2 2" xfId="26368"/>
    <cellStyle name="40% - Accent3 2 3 2 2 2 2 2" xfId="46148"/>
    <cellStyle name="40% - Accent3 2 3 2 2 2 2 3" xfId="34292"/>
    <cellStyle name="40% - Accent3 2 3 2 2 2 3" xfId="21836"/>
    <cellStyle name="40% - Accent3 2 3 2 2 2 3 2" xfId="42172"/>
    <cellStyle name="40% - Accent3 2 3 2 2 2 4" xfId="38231"/>
    <cellStyle name="40% - Accent3 2 3 2 2 2 5" xfId="30316"/>
    <cellStyle name="40% - Accent3 2 3 2 2 3" xfId="24802"/>
    <cellStyle name="40% - Accent3 2 3 2 2 3 2" xfId="44582"/>
    <cellStyle name="40% - Accent3 2 3 2 2 3 3" xfId="32726"/>
    <cellStyle name="40% - Accent3 2 3 2 2 4" xfId="20270"/>
    <cellStyle name="40% - Accent3 2 3 2 2 4 2" xfId="40606"/>
    <cellStyle name="40% - Accent3 2 3 2 2 5" xfId="36665"/>
    <cellStyle name="40% - Accent3 2 3 2 2 6" xfId="28750"/>
    <cellStyle name="40% - Accent3 2 3 2 3" xfId="14995"/>
    <cellStyle name="40% - Accent3 2 3 2 3 2" xfId="25579"/>
    <cellStyle name="40% - Accent3 2 3 2 3 2 2" xfId="45359"/>
    <cellStyle name="40% - Accent3 2 3 2 3 2 3" xfId="33503"/>
    <cellStyle name="40% - Accent3 2 3 2 3 3" xfId="21047"/>
    <cellStyle name="40% - Accent3 2 3 2 3 3 2" xfId="41383"/>
    <cellStyle name="40% - Accent3 2 3 2 3 4" xfId="37442"/>
    <cellStyle name="40% - Accent3 2 3 2 3 5" xfId="29527"/>
    <cellStyle name="40% - Accent3 2 3 2 4" xfId="8137"/>
    <cellStyle name="40% - Accent3 2 3 2 4 2" xfId="24032"/>
    <cellStyle name="40% - Accent3 2 3 2 4 2 2" xfId="43812"/>
    <cellStyle name="40% - Accent3 2 3 2 4 2 3" xfId="31956"/>
    <cellStyle name="40% - Accent3 2 3 2 4 3" xfId="19500"/>
    <cellStyle name="40% - Accent3 2 3 2 4 3 2" xfId="39836"/>
    <cellStyle name="40% - Accent3 2 3 2 4 4" xfId="35895"/>
    <cellStyle name="40% - Accent3 2 3 2 4 5" xfId="27980"/>
    <cellStyle name="40% - Accent3 2 3 2 5" xfId="23257"/>
    <cellStyle name="40% - Accent3 2 3 2 5 2" xfId="43037"/>
    <cellStyle name="40% - Accent3 2 3 2 5 3" xfId="31181"/>
    <cellStyle name="40% - Accent3 2 3 2 6" xfId="18727"/>
    <cellStyle name="40% - Accent3 2 3 2 6 2" xfId="39063"/>
    <cellStyle name="40% - Accent3 2 3 2 7" xfId="35120"/>
    <cellStyle name="40% - Accent3 2 3 2 8" xfId="27207"/>
    <cellStyle name="40% - Accent3 2 3 3" xfId="1130"/>
    <cellStyle name="40% - Accent3 2 3 3 2" xfId="11506"/>
    <cellStyle name="40% - Accent3 2 3 3 2 2" xfId="17892"/>
    <cellStyle name="40% - Accent3 2 3 3 2 2 2" xfId="26369"/>
    <cellStyle name="40% - Accent3 2 3 3 2 2 2 2" xfId="46149"/>
    <cellStyle name="40% - Accent3 2 3 3 2 2 2 3" xfId="34293"/>
    <cellStyle name="40% - Accent3 2 3 3 2 2 3" xfId="21837"/>
    <cellStyle name="40% - Accent3 2 3 3 2 2 3 2" xfId="42173"/>
    <cellStyle name="40% - Accent3 2 3 3 2 2 4" xfId="38232"/>
    <cellStyle name="40% - Accent3 2 3 3 2 2 5" xfId="30317"/>
    <cellStyle name="40% - Accent3 2 3 3 2 3" xfId="24803"/>
    <cellStyle name="40% - Accent3 2 3 3 2 3 2" xfId="44583"/>
    <cellStyle name="40% - Accent3 2 3 3 2 3 3" xfId="32727"/>
    <cellStyle name="40% - Accent3 2 3 3 2 4" xfId="20271"/>
    <cellStyle name="40% - Accent3 2 3 3 2 4 2" xfId="40607"/>
    <cellStyle name="40% - Accent3 2 3 3 2 5" xfId="36666"/>
    <cellStyle name="40% - Accent3 2 3 3 2 6" xfId="28751"/>
    <cellStyle name="40% - Accent3 2 3 3 3" xfId="14996"/>
    <cellStyle name="40% - Accent3 2 3 3 3 2" xfId="25580"/>
    <cellStyle name="40% - Accent3 2 3 3 3 2 2" xfId="45360"/>
    <cellStyle name="40% - Accent3 2 3 3 3 2 3" xfId="33504"/>
    <cellStyle name="40% - Accent3 2 3 3 3 3" xfId="21048"/>
    <cellStyle name="40% - Accent3 2 3 3 3 3 2" xfId="41384"/>
    <cellStyle name="40% - Accent3 2 3 3 3 4" xfId="37443"/>
    <cellStyle name="40% - Accent3 2 3 3 3 5" xfId="29528"/>
    <cellStyle name="40% - Accent3 2 3 3 4" xfId="8138"/>
    <cellStyle name="40% - Accent3 2 3 3 4 2" xfId="24033"/>
    <cellStyle name="40% - Accent3 2 3 3 4 2 2" xfId="43813"/>
    <cellStyle name="40% - Accent3 2 3 3 4 2 3" xfId="31957"/>
    <cellStyle name="40% - Accent3 2 3 3 4 3" xfId="19501"/>
    <cellStyle name="40% - Accent3 2 3 3 4 3 2" xfId="39837"/>
    <cellStyle name="40% - Accent3 2 3 3 4 4" xfId="35896"/>
    <cellStyle name="40% - Accent3 2 3 3 4 5" xfId="27981"/>
    <cellStyle name="40% - Accent3 2 3 3 5" xfId="23258"/>
    <cellStyle name="40% - Accent3 2 3 3 5 2" xfId="43038"/>
    <cellStyle name="40% - Accent3 2 3 3 5 3" xfId="31182"/>
    <cellStyle name="40% - Accent3 2 3 3 6" xfId="18728"/>
    <cellStyle name="40% - Accent3 2 3 3 6 2" xfId="39064"/>
    <cellStyle name="40% - Accent3 2 3 3 7" xfId="35121"/>
    <cellStyle name="40% - Accent3 2 3 3 8" xfId="27208"/>
    <cellStyle name="40% - Accent3 2 3 4" xfId="1131"/>
    <cellStyle name="40% - Accent3 2 3 4 2" xfId="11507"/>
    <cellStyle name="40% - Accent3 2 3 4 2 2" xfId="17893"/>
    <cellStyle name="40% - Accent3 2 3 4 2 2 2" xfId="26370"/>
    <cellStyle name="40% - Accent3 2 3 4 2 2 2 2" xfId="46150"/>
    <cellStyle name="40% - Accent3 2 3 4 2 2 2 3" xfId="34294"/>
    <cellStyle name="40% - Accent3 2 3 4 2 2 3" xfId="21838"/>
    <cellStyle name="40% - Accent3 2 3 4 2 2 3 2" xfId="42174"/>
    <cellStyle name="40% - Accent3 2 3 4 2 2 4" xfId="38233"/>
    <cellStyle name="40% - Accent3 2 3 4 2 2 5" xfId="30318"/>
    <cellStyle name="40% - Accent3 2 3 4 2 3" xfId="24804"/>
    <cellStyle name="40% - Accent3 2 3 4 2 3 2" xfId="44584"/>
    <cellStyle name="40% - Accent3 2 3 4 2 3 3" xfId="32728"/>
    <cellStyle name="40% - Accent3 2 3 4 2 4" xfId="20272"/>
    <cellStyle name="40% - Accent3 2 3 4 2 4 2" xfId="40608"/>
    <cellStyle name="40% - Accent3 2 3 4 2 5" xfId="36667"/>
    <cellStyle name="40% - Accent3 2 3 4 2 6" xfId="28752"/>
    <cellStyle name="40% - Accent3 2 3 4 3" xfId="14997"/>
    <cellStyle name="40% - Accent3 2 3 4 3 2" xfId="25581"/>
    <cellStyle name="40% - Accent3 2 3 4 3 2 2" xfId="45361"/>
    <cellStyle name="40% - Accent3 2 3 4 3 2 3" xfId="33505"/>
    <cellStyle name="40% - Accent3 2 3 4 3 3" xfId="21049"/>
    <cellStyle name="40% - Accent3 2 3 4 3 3 2" xfId="41385"/>
    <cellStyle name="40% - Accent3 2 3 4 3 4" xfId="37444"/>
    <cellStyle name="40% - Accent3 2 3 4 3 5" xfId="29529"/>
    <cellStyle name="40% - Accent3 2 3 4 4" xfId="8139"/>
    <cellStyle name="40% - Accent3 2 3 4 4 2" xfId="24034"/>
    <cellStyle name="40% - Accent3 2 3 4 4 2 2" xfId="43814"/>
    <cellStyle name="40% - Accent3 2 3 4 4 2 3" xfId="31958"/>
    <cellStyle name="40% - Accent3 2 3 4 4 3" xfId="19502"/>
    <cellStyle name="40% - Accent3 2 3 4 4 3 2" xfId="39838"/>
    <cellStyle name="40% - Accent3 2 3 4 4 4" xfId="35897"/>
    <cellStyle name="40% - Accent3 2 3 4 4 5" xfId="27982"/>
    <cellStyle name="40% - Accent3 2 3 4 5" xfId="23259"/>
    <cellStyle name="40% - Accent3 2 3 4 5 2" xfId="43039"/>
    <cellStyle name="40% - Accent3 2 3 4 5 3" xfId="31183"/>
    <cellStyle name="40% - Accent3 2 3 4 6" xfId="18729"/>
    <cellStyle name="40% - Accent3 2 3 4 6 2" xfId="39065"/>
    <cellStyle name="40% - Accent3 2 3 4 7" xfId="35122"/>
    <cellStyle name="40% - Accent3 2 3 4 8" xfId="27209"/>
    <cellStyle name="40% - Accent3 2 3 5" xfId="1132"/>
    <cellStyle name="40% - Accent3 2 3 5 2" xfId="11508"/>
    <cellStyle name="40% - Accent3 2 3 5 2 2" xfId="17894"/>
    <cellStyle name="40% - Accent3 2 3 5 2 2 2" xfId="26371"/>
    <cellStyle name="40% - Accent3 2 3 5 2 2 2 2" xfId="46151"/>
    <cellStyle name="40% - Accent3 2 3 5 2 2 2 3" xfId="34295"/>
    <cellStyle name="40% - Accent3 2 3 5 2 2 3" xfId="21839"/>
    <cellStyle name="40% - Accent3 2 3 5 2 2 3 2" xfId="42175"/>
    <cellStyle name="40% - Accent3 2 3 5 2 2 4" xfId="38234"/>
    <cellStyle name="40% - Accent3 2 3 5 2 2 5" xfId="30319"/>
    <cellStyle name="40% - Accent3 2 3 5 2 3" xfId="24805"/>
    <cellStyle name="40% - Accent3 2 3 5 2 3 2" xfId="44585"/>
    <cellStyle name="40% - Accent3 2 3 5 2 3 3" xfId="32729"/>
    <cellStyle name="40% - Accent3 2 3 5 2 4" xfId="20273"/>
    <cellStyle name="40% - Accent3 2 3 5 2 4 2" xfId="40609"/>
    <cellStyle name="40% - Accent3 2 3 5 2 5" xfId="36668"/>
    <cellStyle name="40% - Accent3 2 3 5 2 6" xfId="28753"/>
    <cellStyle name="40% - Accent3 2 3 5 3" xfId="14998"/>
    <cellStyle name="40% - Accent3 2 3 5 3 2" xfId="25582"/>
    <cellStyle name="40% - Accent3 2 3 5 3 2 2" xfId="45362"/>
    <cellStyle name="40% - Accent3 2 3 5 3 2 3" xfId="33506"/>
    <cellStyle name="40% - Accent3 2 3 5 3 3" xfId="21050"/>
    <cellStyle name="40% - Accent3 2 3 5 3 3 2" xfId="41386"/>
    <cellStyle name="40% - Accent3 2 3 5 3 4" xfId="37445"/>
    <cellStyle name="40% - Accent3 2 3 5 3 5" xfId="29530"/>
    <cellStyle name="40% - Accent3 2 3 5 4" xfId="8140"/>
    <cellStyle name="40% - Accent3 2 3 5 4 2" xfId="24035"/>
    <cellStyle name="40% - Accent3 2 3 5 4 2 2" xfId="43815"/>
    <cellStyle name="40% - Accent3 2 3 5 4 2 3" xfId="31959"/>
    <cellStyle name="40% - Accent3 2 3 5 4 3" xfId="19503"/>
    <cellStyle name="40% - Accent3 2 3 5 4 3 2" xfId="39839"/>
    <cellStyle name="40% - Accent3 2 3 5 4 4" xfId="35898"/>
    <cellStyle name="40% - Accent3 2 3 5 4 5" xfId="27983"/>
    <cellStyle name="40% - Accent3 2 3 5 5" xfId="23260"/>
    <cellStyle name="40% - Accent3 2 3 5 5 2" xfId="43040"/>
    <cellStyle name="40% - Accent3 2 3 5 5 3" xfId="31184"/>
    <cellStyle name="40% - Accent3 2 3 5 6" xfId="18730"/>
    <cellStyle name="40% - Accent3 2 3 5 6 2" xfId="39066"/>
    <cellStyle name="40% - Accent3 2 3 5 7" xfId="35123"/>
    <cellStyle name="40% - Accent3 2 3 5 8" xfId="27210"/>
    <cellStyle name="40% - Accent3 2 3 6" xfId="1133"/>
    <cellStyle name="40% - Accent3 2 3 6 2" xfId="11509"/>
    <cellStyle name="40% - Accent3 2 3 6 2 2" xfId="17895"/>
    <cellStyle name="40% - Accent3 2 3 6 2 2 2" xfId="26372"/>
    <cellStyle name="40% - Accent3 2 3 6 2 2 2 2" xfId="46152"/>
    <cellStyle name="40% - Accent3 2 3 6 2 2 2 3" xfId="34296"/>
    <cellStyle name="40% - Accent3 2 3 6 2 2 3" xfId="21840"/>
    <cellStyle name="40% - Accent3 2 3 6 2 2 3 2" xfId="42176"/>
    <cellStyle name="40% - Accent3 2 3 6 2 2 4" xfId="38235"/>
    <cellStyle name="40% - Accent3 2 3 6 2 2 5" xfId="30320"/>
    <cellStyle name="40% - Accent3 2 3 6 2 3" xfId="24806"/>
    <cellStyle name="40% - Accent3 2 3 6 2 3 2" xfId="44586"/>
    <cellStyle name="40% - Accent3 2 3 6 2 3 3" xfId="32730"/>
    <cellStyle name="40% - Accent3 2 3 6 2 4" xfId="20274"/>
    <cellStyle name="40% - Accent3 2 3 6 2 4 2" xfId="40610"/>
    <cellStyle name="40% - Accent3 2 3 6 2 5" xfId="36669"/>
    <cellStyle name="40% - Accent3 2 3 6 2 6" xfId="28754"/>
    <cellStyle name="40% - Accent3 2 3 6 3" xfId="14999"/>
    <cellStyle name="40% - Accent3 2 3 6 3 2" xfId="25583"/>
    <cellStyle name="40% - Accent3 2 3 6 3 2 2" xfId="45363"/>
    <cellStyle name="40% - Accent3 2 3 6 3 2 3" xfId="33507"/>
    <cellStyle name="40% - Accent3 2 3 6 3 3" xfId="21051"/>
    <cellStyle name="40% - Accent3 2 3 6 3 3 2" xfId="41387"/>
    <cellStyle name="40% - Accent3 2 3 6 3 4" xfId="37446"/>
    <cellStyle name="40% - Accent3 2 3 6 3 5" xfId="29531"/>
    <cellStyle name="40% - Accent3 2 3 6 4" xfId="8141"/>
    <cellStyle name="40% - Accent3 2 3 6 4 2" xfId="24036"/>
    <cellStyle name="40% - Accent3 2 3 6 4 2 2" xfId="43816"/>
    <cellStyle name="40% - Accent3 2 3 6 4 2 3" xfId="31960"/>
    <cellStyle name="40% - Accent3 2 3 6 4 3" xfId="19504"/>
    <cellStyle name="40% - Accent3 2 3 6 4 3 2" xfId="39840"/>
    <cellStyle name="40% - Accent3 2 3 6 4 4" xfId="35899"/>
    <cellStyle name="40% - Accent3 2 3 6 4 5" xfId="27984"/>
    <cellStyle name="40% - Accent3 2 3 6 5" xfId="23261"/>
    <cellStyle name="40% - Accent3 2 3 6 5 2" xfId="43041"/>
    <cellStyle name="40% - Accent3 2 3 6 5 3" xfId="31185"/>
    <cellStyle name="40% - Accent3 2 3 6 6" xfId="18731"/>
    <cellStyle name="40% - Accent3 2 3 6 6 2" xfId="39067"/>
    <cellStyle name="40% - Accent3 2 3 6 7" xfId="35124"/>
    <cellStyle name="40% - Accent3 2 3 6 8" xfId="27211"/>
    <cellStyle name="40% - Accent3 2 3 7" xfId="1134"/>
    <cellStyle name="40% - Accent3 2 3 7 2" xfId="11510"/>
    <cellStyle name="40% - Accent3 2 3 7 2 2" xfId="17896"/>
    <cellStyle name="40% - Accent3 2 3 7 2 2 2" xfId="26373"/>
    <cellStyle name="40% - Accent3 2 3 7 2 2 2 2" xfId="46153"/>
    <cellStyle name="40% - Accent3 2 3 7 2 2 2 3" xfId="34297"/>
    <cellStyle name="40% - Accent3 2 3 7 2 2 3" xfId="21841"/>
    <cellStyle name="40% - Accent3 2 3 7 2 2 3 2" xfId="42177"/>
    <cellStyle name="40% - Accent3 2 3 7 2 2 4" xfId="38236"/>
    <cellStyle name="40% - Accent3 2 3 7 2 2 5" xfId="30321"/>
    <cellStyle name="40% - Accent3 2 3 7 2 3" xfId="24807"/>
    <cellStyle name="40% - Accent3 2 3 7 2 3 2" xfId="44587"/>
    <cellStyle name="40% - Accent3 2 3 7 2 3 3" xfId="32731"/>
    <cellStyle name="40% - Accent3 2 3 7 2 4" xfId="20275"/>
    <cellStyle name="40% - Accent3 2 3 7 2 4 2" xfId="40611"/>
    <cellStyle name="40% - Accent3 2 3 7 2 5" xfId="36670"/>
    <cellStyle name="40% - Accent3 2 3 7 2 6" xfId="28755"/>
    <cellStyle name="40% - Accent3 2 3 7 3" xfId="15000"/>
    <cellStyle name="40% - Accent3 2 3 7 3 2" xfId="25584"/>
    <cellStyle name="40% - Accent3 2 3 7 3 2 2" xfId="45364"/>
    <cellStyle name="40% - Accent3 2 3 7 3 2 3" xfId="33508"/>
    <cellStyle name="40% - Accent3 2 3 7 3 3" xfId="21052"/>
    <cellStyle name="40% - Accent3 2 3 7 3 3 2" xfId="41388"/>
    <cellStyle name="40% - Accent3 2 3 7 3 4" xfId="37447"/>
    <cellStyle name="40% - Accent3 2 3 7 3 5" xfId="29532"/>
    <cellStyle name="40% - Accent3 2 3 7 4" xfId="8142"/>
    <cellStyle name="40% - Accent3 2 3 7 4 2" xfId="24037"/>
    <cellStyle name="40% - Accent3 2 3 7 4 2 2" xfId="43817"/>
    <cellStyle name="40% - Accent3 2 3 7 4 2 3" xfId="31961"/>
    <cellStyle name="40% - Accent3 2 3 7 4 3" xfId="19505"/>
    <cellStyle name="40% - Accent3 2 3 7 4 3 2" xfId="39841"/>
    <cellStyle name="40% - Accent3 2 3 7 4 4" xfId="35900"/>
    <cellStyle name="40% - Accent3 2 3 7 4 5" xfId="27985"/>
    <cellStyle name="40% - Accent3 2 3 7 5" xfId="23262"/>
    <cellStyle name="40% - Accent3 2 3 7 5 2" xfId="43042"/>
    <cellStyle name="40% - Accent3 2 3 7 5 3" xfId="31186"/>
    <cellStyle name="40% - Accent3 2 3 7 6" xfId="18732"/>
    <cellStyle name="40% - Accent3 2 3 7 6 2" xfId="39068"/>
    <cellStyle name="40% - Accent3 2 3 7 7" xfId="35125"/>
    <cellStyle name="40% - Accent3 2 3 7 8" xfId="27212"/>
    <cellStyle name="40% - Accent3 2 3 8" xfId="1135"/>
    <cellStyle name="40% - Accent3 2 3 8 2" xfId="11511"/>
    <cellStyle name="40% - Accent3 2 3 8 2 2" xfId="17897"/>
    <cellStyle name="40% - Accent3 2 3 8 2 2 2" xfId="26374"/>
    <cellStyle name="40% - Accent3 2 3 8 2 2 2 2" xfId="46154"/>
    <cellStyle name="40% - Accent3 2 3 8 2 2 2 3" xfId="34298"/>
    <cellStyle name="40% - Accent3 2 3 8 2 2 3" xfId="21842"/>
    <cellStyle name="40% - Accent3 2 3 8 2 2 3 2" xfId="42178"/>
    <cellStyle name="40% - Accent3 2 3 8 2 2 4" xfId="38237"/>
    <cellStyle name="40% - Accent3 2 3 8 2 2 5" xfId="30322"/>
    <cellStyle name="40% - Accent3 2 3 8 2 3" xfId="24808"/>
    <cellStyle name="40% - Accent3 2 3 8 2 3 2" xfId="44588"/>
    <cellStyle name="40% - Accent3 2 3 8 2 3 3" xfId="32732"/>
    <cellStyle name="40% - Accent3 2 3 8 2 4" xfId="20276"/>
    <cellStyle name="40% - Accent3 2 3 8 2 4 2" xfId="40612"/>
    <cellStyle name="40% - Accent3 2 3 8 2 5" xfId="36671"/>
    <cellStyle name="40% - Accent3 2 3 8 2 6" xfId="28756"/>
    <cellStyle name="40% - Accent3 2 3 8 3" xfId="15001"/>
    <cellStyle name="40% - Accent3 2 3 8 3 2" xfId="25585"/>
    <cellStyle name="40% - Accent3 2 3 8 3 2 2" xfId="45365"/>
    <cellStyle name="40% - Accent3 2 3 8 3 2 3" xfId="33509"/>
    <cellStyle name="40% - Accent3 2 3 8 3 3" xfId="21053"/>
    <cellStyle name="40% - Accent3 2 3 8 3 3 2" xfId="41389"/>
    <cellStyle name="40% - Accent3 2 3 8 3 4" xfId="37448"/>
    <cellStyle name="40% - Accent3 2 3 8 3 5" xfId="29533"/>
    <cellStyle name="40% - Accent3 2 3 8 4" xfId="8143"/>
    <cellStyle name="40% - Accent3 2 3 8 4 2" xfId="24038"/>
    <cellStyle name="40% - Accent3 2 3 8 4 2 2" xfId="43818"/>
    <cellStyle name="40% - Accent3 2 3 8 4 2 3" xfId="31962"/>
    <cellStyle name="40% - Accent3 2 3 8 4 3" xfId="19506"/>
    <cellStyle name="40% - Accent3 2 3 8 4 3 2" xfId="39842"/>
    <cellStyle name="40% - Accent3 2 3 8 4 4" xfId="35901"/>
    <cellStyle name="40% - Accent3 2 3 8 4 5" xfId="27986"/>
    <cellStyle name="40% - Accent3 2 3 8 5" xfId="23263"/>
    <cellStyle name="40% - Accent3 2 3 8 5 2" xfId="43043"/>
    <cellStyle name="40% - Accent3 2 3 8 5 3" xfId="31187"/>
    <cellStyle name="40% - Accent3 2 3 8 6" xfId="18733"/>
    <cellStyle name="40% - Accent3 2 3 8 6 2" xfId="39069"/>
    <cellStyle name="40% - Accent3 2 3 8 7" xfId="35126"/>
    <cellStyle name="40% - Accent3 2 3 8 8" xfId="27213"/>
    <cellStyle name="40% - Accent3 2 3 9" xfId="1136"/>
    <cellStyle name="40% - Accent3 2 3 9 2" xfId="11512"/>
    <cellStyle name="40% - Accent3 2 3 9 2 2" xfId="17898"/>
    <cellStyle name="40% - Accent3 2 3 9 2 2 2" xfId="26375"/>
    <cellStyle name="40% - Accent3 2 3 9 2 2 2 2" xfId="46155"/>
    <cellStyle name="40% - Accent3 2 3 9 2 2 2 3" xfId="34299"/>
    <cellStyle name="40% - Accent3 2 3 9 2 2 3" xfId="21843"/>
    <cellStyle name="40% - Accent3 2 3 9 2 2 3 2" xfId="42179"/>
    <cellStyle name="40% - Accent3 2 3 9 2 2 4" xfId="38238"/>
    <cellStyle name="40% - Accent3 2 3 9 2 2 5" xfId="30323"/>
    <cellStyle name="40% - Accent3 2 3 9 2 3" xfId="24809"/>
    <cellStyle name="40% - Accent3 2 3 9 2 3 2" xfId="44589"/>
    <cellStyle name="40% - Accent3 2 3 9 2 3 3" xfId="32733"/>
    <cellStyle name="40% - Accent3 2 3 9 2 4" xfId="20277"/>
    <cellStyle name="40% - Accent3 2 3 9 2 4 2" xfId="40613"/>
    <cellStyle name="40% - Accent3 2 3 9 2 5" xfId="36672"/>
    <cellStyle name="40% - Accent3 2 3 9 2 6" xfId="28757"/>
    <cellStyle name="40% - Accent3 2 3 9 3" xfId="15002"/>
    <cellStyle name="40% - Accent3 2 3 9 3 2" xfId="25586"/>
    <cellStyle name="40% - Accent3 2 3 9 3 2 2" xfId="45366"/>
    <cellStyle name="40% - Accent3 2 3 9 3 2 3" xfId="33510"/>
    <cellStyle name="40% - Accent3 2 3 9 3 3" xfId="21054"/>
    <cellStyle name="40% - Accent3 2 3 9 3 3 2" xfId="41390"/>
    <cellStyle name="40% - Accent3 2 3 9 3 4" xfId="37449"/>
    <cellStyle name="40% - Accent3 2 3 9 3 5" xfId="29534"/>
    <cellStyle name="40% - Accent3 2 3 9 4" xfId="8144"/>
    <cellStyle name="40% - Accent3 2 3 9 4 2" xfId="24039"/>
    <cellStyle name="40% - Accent3 2 3 9 4 2 2" xfId="43819"/>
    <cellStyle name="40% - Accent3 2 3 9 4 2 3" xfId="31963"/>
    <cellStyle name="40% - Accent3 2 3 9 4 3" xfId="19507"/>
    <cellStyle name="40% - Accent3 2 3 9 4 3 2" xfId="39843"/>
    <cellStyle name="40% - Accent3 2 3 9 4 4" xfId="35902"/>
    <cellStyle name="40% - Accent3 2 3 9 4 5" xfId="27987"/>
    <cellStyle name="40% - Accent3 2 3 9 5" xfId="23264"/>
    <cellStyle name="40% - Accent3 2 3 9 5 2" xfId="43044"/>
    <cellStyle name="40% - Accent3 2 3 9 5 3" xfId="31188"/>
    <cellStyle name="40% - Accent3 2 3 9 6" xfId="18734"/>
    <cellStyle name="40% - Accent3 2 3 9 6 2" xfId="39070"/>
    <cellStyle name="40% - Accent3 2 3 9 7" xfId="35127"/>
    <cellStyle name="40% - Accent3 2 3 9 8" xfId="27214"/>
    <cellStyle name="40% - Accent3 2 4" xfId="1137"/>
    <cellStyle name="40% - Accent3 2 4 10" xfId="11513"/>
    <cellStyle name="40% - Accent3 2 4 10 2" xfId="17899"/>
    <cellStyle name="40% - Accent3 2 4 10 2 2" xfId="26376"/>
    <cellStyle name="40% - Accent3 2 4 10 2 2 2" xfId="46156"/>
    <cellStyle name="40% - Accent3 2 4 10 2 2 3" xfId="34300"/>
    <cellStyle name="40% - Accent3 2 4 10 2 3" xfId="21844"/>
    <cellStyle name="40% - Accent3 2 4 10 2 3 2" xfId="42180"/>
    <cellStyle name="40% - Accent3 2 4 10 2 4" xfId="38239"/>
    <cellStyle name="40% - Accent3 2 4 10 2 5" xfId="30324"/>
    <cellStyle name="40% - Accent3 2 4 10 3" xfId="24810"/>
    <cellStyle name="40% - Accent3 2 4 10 3 2" xfId="44590"/>
    <cellStyle name="40% - Accent3 2 4 10 3 3" xfId="32734"/>
    <cellStyle name="40% - Accent3 2 4 10 4" xfId="20278"/>
    <cellStyle name="40% - Accent3 2 4 10 4 2" xfId="40614"/>
    <cellStyle name="40% - Accent3 2 4 10 5" xfId="36673"/>
    <cellStyle name="40% - Accent3 2 4 10 6" xfId="28758"/>
    <cellStyle name="40% - Accent3 2 4 11" xfId="15003"/>
    <cellStyle name="40% - Accent3 2 4 11 2" xfId="25587"/>
    <cellStyle name="40% - Accent3 2 4 11 2 2" xfId="45367"/>
    <cellStyle name="40% - Accent3 2 4 11 2 3" xfId="33511"/>
    <cellStyle name="40% - Accent3 2 4 11 3" xfId="21055"/>
    <cellStyle name="40% - Accent3 2 4 11 3 2" xfId="41391"/>
    <cellStyle name="40% - Accent3 2 4 11 4" xfId="37450"/>
    <cellStyle name="40% - Accent3 2 4 11 5" xfId="29535"/>
    <cellStyle name="40% - Accent3 2 4 12" xfId="8145"/>
    <cellStyle name="40% - Accent3 2 4 12 2" xfId="24040"/>
    <cellStyle name="40% - Accent3 2 4 12 2 2" xfId="43820"/>
    <cellStyle name="40% - Accent3 2 4 12 2 3" xfId="31964"/>
    <cellStyle name="40% - Accent3 2 4 12 3" xfId="19508"/>
    <cellStyle name="40% - Accent3 2 4 12 3 2" xfId="39844"/>
    <cellStyle name="40% - Accent3 2 4 12 4" xfId="35903"/>
    <cellStyle name="40% - Accent3 2 4 12 5" xfId="27988"/>
    <cellStyle name="40% - Accent3 2 4 13" xfId="23265"/>
    <cellStyle name="40% - Accent3 2 4 13 2" xfId="43045"/>
    <cellStyle name="40% - Accent3 2 4 13 3" xfId="31189"/>
    <cellStyle name="40% - Accent3 2 4 14" xfId="18735"/>
    <cellStyle name="40% - Accent3 2 4 14 2" xfId="39071"/>
    <cellStyle name="40% - Accent3 2 4 15" xfId="35128"/>
    <cellStyle name="40% - Accent3 2 4 16" xfId="27215"/>
    <cellStyle name="40% - Accent3 2 4 2" xfId="1138"/>
    <cellStyle name="40% - Accent3 2 4 2 2" xfId="11514"/>
    <cellStyle name="40% - Accent3 2 4 2 2 2" xfId="17900"/>
    <cellStyle name="40% - Accent3 2 4 2 2 2 2" xfId="26377"/>
    <cellStyle name="40% - Accent3 2 4 2 2 2 2 2" xfId="46157"/>
    <cellStyle name="40% - Accent3 2 4 2 2 2 2 3" xfId="34301"/>
    <cellStyle name="40% - Accent3 2 4 2 2 2 3" xfId="21845"/>
    <cellStyle name="40% - Accent3 2 4 2 2 2 3 2" xfId="42181"/>
    <cellStyle name="40% - Accent3 2 4 2 2 2 4" xfId="38240"/>
    <cellStyle name="40% - Accent3 2 4 2 2 2 5" xfId="30325"/>
    <cellStyle name="40% - Accent3 2 4 2 2 3" xfId="24811"/>
    <cellStyle name="40% - Accent3 2 4 2 2 3 2" xfId="44591"/>
    <cellStyle name="40% - Accent3 2 4 2 2 3 3" xfId="32735"/>
    <cellStyle name="40% - Accent3 2 4 2 2 4" xfId="20279"/>
    <cellStyle name="40% - Accent3 2 4 2 2 4 2" xfId="40615"/>
    <cellStyle name="40% - Accent3 2 4 2 2 5" xfId="36674"/>
    <cellStyle name="40% - Accent3 2 4 2 2 6" xfId="28759"/>
    <cellStyle name="40% - Accent3 2 4 2 3" xfId="15004"/>
    <cellStyle name="40% - Accent3 2 4 2 3 2" xfId="25588"/>
    <cellStyle name="40% - Accent3 2 4 2 3 2 2" xfId="45368"/>
    <cellStyle name="40% - Accent3 2 4 2 3 2 3" xfId="33512"/>
    <cellStyle name="40% - Accent3 2 4 2 3 3" xfId="21056"/>
    <cellStyle name="40% - Accent3 2 4 2 3 3 2" xfId="41392"/>
    <cellStyle name="40% - Accent3 2 4 2 3 4" xfId="37451"/>
    <cellStyle name="40% - Accent3 2 4 2 3 5" xfId="29536"/>
    <cellStyle name="40% - Accent3 2 4 2 4" xfId="8146"/>
    <cellStyle name="40% - Accent3 2 4 2 4 2" xfId="24041"/>
    <cellStyle name="40% - Accent3 2 4 2 4 2 2" xfId="43821"/>
    <cellStyle name="40% - Accent3 2 4 2 4 2 3" xfId="31965"/>
    <cellStyle name="40% - Accent3 2 4 2 4 3" xfId="19509"/>
    <cellStyle name="40% - Accent3 2 4 2 4 3 2" xfId="39845"/>
    <cellStyle name="40% - Accent3 2 4 2 4 4" xfId="35904"/>
    <cellStyle name="40% - Accent3 2 4 2 4 5" xfId="27989"/>
    <cellStyle name="40% - Accent3 2 4 2 5" xfId="23266"/>
    <cellStyle name="40% - Accent3 2 4 2 5 2" xfId="43046"/>
    <cellStyle name="40% - Accent3 2 4 2 5 3" xfId="31190"/>
    <cellStyle name="40% - Accent3 2 4 2 6" xfId="18736"/>
    <cellStyle name="40% - Accent3 2 4 2 6 2" xfId="39072"/>
    <cellStyle name="40% - Accent3 2 4 2 7" xfId="35129"/>
    <cellStyle name="40% - Accent3 2 4 2 8" xfId="27216"/>
    <cellStyle name="40% - Accent3 2 4 3" xfId="1139"/>
    <cellStyle name="40% - Accent3 2 4 3 2" xfId="11515"/>
    <cellStyle name="40% - Accent3 2 4 3 2 2" xfId="17901"/>
    <cellStyle name="40% - Accent3 2 4 3 2 2 2" xfId="26378"/>
    <cellStyle name="40% - Accent3 2 4 3 2 2 2 2" xfId="46158"/>
    <cellStyle name="40% - Accent3 2 4 3 2 2 2 3" xfId="34302"/>
    <cellStyle name="40% - Accent3 2 4 3 2 2 3" xfId="21846"/>
    <cellStyle name="40% - Accent3 2 4 3 2 2 3 2" xfId="42182"/>
    <cellStyle name="40% - Accent3 2 4 3 2 2 4" xfId="38241"/>
    <cellStyle name="40% - Accent3 2 4 3 2 2 5" xfId="30326"/>
    <cellStyle name="40% - Accent3 2 4 3 2 3" xfId="24812"/>
    <cellStyle name="40% - Accent3 2 4 3 2 3 2" xfId="44592"/>
    <cellStyle name="40% - Accent3 2 4 3 2 3 3" xfId="32736"/>
    <cellStyle name="40% - Accent3 2 4 3 2 4" xfId="20280"/>
    <cellStyle name="40% - Accent3 2 4 3 2 4 2" xfId="40616"/>
    <cellStyle name="40% - Accent3 2 4 3 2 5" xfId="36675"/>
    <cellStyle name="40% - Accent3 2 4 3 2 6" xfId="28760"/>
    <cellStyle name="40% - Accent3 2 4 3 3" xfId="15005"/>
    <cellStyle name="40% - Accent3 2 4 3 3 2" xfId="25589"/>
    <cellStyle name="40% - Accent3 2 4 3 3 2 2" xfId="45369"/>
    <cellStyle name="40% - Accent3 2 4 3 3 2 3" xfId="33513"/>
    <cellStyle name="40% - Accent3 2 4 3 3 3" xfId="21057"/>
    <cellStyle name="40% - Accent3 2 4 3 3 3 2" xfId="41393"/>
    <cellStyle name="40% - Accent3 2 4 3 3 4" xfId="37452"/>
    <cellStyle name="40% - Accent3 2 4 3 3 5" xfId="29537"/>
    <cellStyle name="40% - Accent3 2 4 3 4" xfId="8147"/>
    <cellStyle name="40% - Accent3 2 4 3 4 2" xfId="24042"/>
    <cellStyle name="40% - Accent3 2 4 3 4 2 2" xfId="43822"/>
    <cellStyle name="40% - Accent3 2 4 3 4 2 3" xfId="31966"/>
    <cellStyle name="40% - Accent3 2 4 3 4 3" xfId="19510"/>
    <cellStyle name="40% - Accent3 2 4 3 4 3 2" xfId="39846"/>
    <cellStyle name="40% - Accent3 2 4 3 4 4" xfId="35905"/>
    <cellStyle name="40% - Accent3 2 4 3 4 5" xfId="27990"/>
    <cellStyle name="40% - Accent3 2 4 3 5" xfId="23267"/>
    <cellStyle name="40% - Accent3 2 4 3 5 2" xfId="43047"/>
    <cellStyle name="40% - Accent3 2 4 3 5 3" xfId="31191"/>
    <cellStyle name="40% - Accent3 2 4 3 6" xfId="18737"/>
    <cellStyle name="40% - Accent3 2 4 3 6 2" xfId="39073"/>
    <cellStyle name="40% - Accent3 2 4 3 7" xfId="35130"/>
    <cellStyle name="40% - Accent3 2 4 3 8" xfId="27217"/>
    <cellStyle name="40% - Accent3 2 4 4" xfId="1140"/>
    <cellStyle name="40% - Accent3 2 4 4 2" xfId="11516"/>
    <cellStyle name="40% - Accent3 2 4 4 2 2" xfId="17902"/>
    <cellStyle name="40% - Accent3 2 4 4 2 2 2" xfId="26379"/>
    <cellStyle name="40% - Accent3 2 4 4 2 2 2 2" xfId="46159"/>
    <cellStyle name="40% - Accent3 2 4 4 2 2 2 3" xfId="34303"/>
    <cellStyle name="40% - Accent3 2 4 4 2 2 3" xfId="21847"/>
    <cellStyle name="40% - Accent3 2 4 4 2 2 3 2" xfId="42183"/>
    <cellStyle name="40% - Accent3 2 4 4 2 2 4" xfId="38242"/>
    <cellStyle name="40% - Accent3 2 4 4 2 2 5" xfId="30327"/>
    <cellStyle name="40% - Accent3 2 4 4 2 3" xfId="24813"/>
    <cellStyle name="40% - Accent3 2 4 4 2 3 2" xfId="44593"/>
    <cellStyle name="40% - Accent3 2 4 4 2 3 3" xfId="32737"/>
    <cellStyle name="40% - Accent3 2 4 4 2 4" xfId="20281"/>
    <cellStyle name="40% - Accent3 2 4 4 2 4 2" xfId="40617"/>
    <cellStyle name="40% - Accent3 2 4 4 2 5" xfId="36676"/>
    <cellStyle name="40% - Accent3 2 4 4 2 6" xfId="28761"/>
    <cellStyle name="40% - Accent3 2 4 4 3" xfId="15006"/>
    <cellStyle name="40% - Accent3 2 4 4 3 2" xfId="25590"/>
    <cellStyle name="40% - Accent3 2 4 4 3 2 2" xfId="45370"/>
    <cellStyle name="40% - Accent3 2 4 4 3 2 3" xfId="33514"/>
    <cellStyle name="40% - Accent3 2 4 4 3 3" xfId="21058"/>
    <cellStyle name="40% - Accent3 2 4 4 3 3 2" xfId="41394"/>
    <cellStyle name="40% - Accent3 2 4 4 3 4" xfId="37453"/>
    <cellStyle name="40% - Accent3 2 4 4 3 5" xfId="29538"/>
    <cellStyle name="40% - Accent3 2 4 4 4" xfId="8148"/>
    <cellStyle name="40% - Accent3 2 4 4 4 2" xfId="24043"/>
    <cellStyle name="40% - Accent3 2 4 4 4 2 2" xfId="43823"/>
    <cellStyle name="40% - Accent3 2 4 4 4 2 3" xfId="31967"/>
    <cellStyle name="40% - Accent3 2 4 4 4 3" xfId="19511"/>
    <cellStyle name="40% - Accent3 2 4 4 4 3 2" xfId="39847"/>
    <cellStyle name="40% - Accent3 2 4 4 4 4" xfId="35906"/>
    <cellStyle name="40% - Accent3 2 4 4 4 5" xfId="27991"/>
    <cellStyle name="40% - Accent3 2 4 4 5" xfId="23268"/>
    <cellStyle name="40% - Accent3 2 4 4 5 2" xfId="43048"/>
    <cellStyle name="40% - Accent3 2 4 4 5 3" xfId="31192"/>
    <cellStyle name="40% - Accent3 2 4 4 6" xfId="18738"/>
    <cellStyle name="40% - Accent3 2 4 4 6 2" xfId="39074"/>
    <cellStyle name="40% - Accent3 2 4 4 7" xfId="35131"/>
    <cellStyle name="40% - Accent3 2 4 4 8" xfId="27218"/>
    <cellStyle name="40% - Accent3 2 4 5" xfId="1141"/>
    <cellStyle name="40% - Accent3 2 4 5 2" xfId="11517"/>
    <cellStyle name="40% - Accent3 2 4 5 2 2" xfId="17903"/>
    <cellStyle name="40% - Accent3 2 4 5 2 2 2" xfId="26380"/>
    <cellStyle name="40% - Accent3 2 4 5 2 2 2 2" xfId="46160"/>
    <cellStyle name="40% - Accent3 2 4 5 2 2 2 3" xfId="34304"/>
    <cellStyle name="40% - Accent3 2 4 5 2 2 3" xfId="21848"/>
    <cellStyle name="40% - Accent3 2 4 5 2 2 3 2" xfId="42184"/>
    <cellStyle name="40% - Accent3 2 4 5 2 2 4" xfId="38243"/>
    <cellStyle name="40% - Accent3 2 4 5 2 2 5" xfId="30328"/>
    <cellStyle name="40% - Accent3 2 4 5 2 3" xfId="24814"/>
    <cellStyle name="40% - Accent3 2 4 5 2 3 2" xfId="44594"/>
    <cellStyle name="40% - Accent3 2 4 5 2 3 3" xfId="32738"/>
    <cellStyle name="40% - Accent3 2 4 5 2 4" xfId="20282"/>
    <cellStyle name="40% - Accent3 2 4 5 2 4 2" xfId="40618"/>
    <cellStyle name="40% - Accent3 2 4 5 2 5" xfId="36677"/>
    <cellStyle name="40% - Accent3 2 4 5 2 6" xfId="28762"/>
    <cellStyle name="40% - Accent3 2 4 5 3" xfId="15007"/>
    <cellStyle name="40% - Accent3 2 4 5 3 2" xfId="25591"/>
    <cellStyle name="40% - Accent3 2 4 5 3 2 2" xfId="45371"/>
    <cellStyle name="40% - Accent3 2 4 5 3 2 3" xfId="33515"/>
    <cellStyle name="40% - Accent3 2 4 5 3 3" xfId="21059"/>
    <cellStyle name="40% - Accent3 2 4 5 3 3 2" xfId="41395"/>
    <cellStyle name="40% - Accent3 2 4 5 3 4" xfId="37454"/>
    <cellStyle name="40% - Accent3 2 4 5 3 5" xfId="29539"/>
    <cellStyle name="40% - Accent3 2 4 5 4" xfId="8149"/>
    <cellStyle name="40% - Accent3 2 4 5 4 2" xfId="24044"/>
    <cellStyle name="40% - Accent3 2 4 5 4 2 2" xfId="43824"/>
    <cellStyle name="40% - Accent3 2 4 5 4 2 3" xfId="31968"/>
    <cellStyle name="40% - Accent3 2 4 5 4 3" xfId="19512"/>
    <cellStyle name="40% - Accent3 2 4 5 4 3 2" xfId="39848"/>
    <cellStyle name="40% - Accent3 2 4 5 4 4" xfId="35907"/>
    <cellStyle name="40% - Accent3 2 4 5 4 5" xfId="27992"/>
    <cellStyle name="40% - Accent3 2 4 5 5" xfId="23269"/>
    <cellStyle name="40% - Accent3 2 4 5 5 2" xfId="43049"/>
    <cellStyle name="40% - Accent3 2 4 5 5 3" xfId="31193"/>
    <cellStyle name="40% - Accent3 2 4 5 6" xfId="18739"/>
    <cellStyle name="40% - Accent3 2 4 5 6 2" xfId="39075"/>
    <cellStyle name="40% - Accent3 2 4 5 7" xfId="35132"/>
    <cellStyle name="40% - Accent3 2 4 5 8" xfId="27219"/>
    <cellStyle name="40% - Accent3 2 4 6" xfId="1142"/>
    <cellStyle name="40% - Accent3 2 4 6 2" xfId="11518"/>
    <cellStyle name="40% - Accent3 2 4 6 2 2" xfId="17904"/>
    <cellStyle name="40% - Accent3 2 4 6 2 2 2" xfId="26381"/>
    <cellStyle name="40% - Accent3 2 4 6 2 2 2 2" xfId="46161"/>
    <cellStyle name="40% - Accent3 2 4 6 2 2 2 3" xfId="34305"/>
    <cellStyle name="40% - Accent3 2 4 6 2 2 3" xfId="21849"/>
    <cellStyle name="40% - Accent3 2 4 6 2 2 3 2" xfId="42185"/>
    <cellStyle name="40% - Accent3 2 4 6 2 2 4" xfId="38244"/>
    <cellStyle name="40% - Accent3 2 4 6 2 2 5" xfId="30329"/>
    <cellStyle name="40% - Accent3 2 4 6 2 3" xfId="24815"/>
    <cellStyle name="40% - Accent3 2 4 6 2 3 2" xfId="44595"/>
    <cellStyle name="40% - Accent3 2 4 6 2 3 3" xfId="32739"/>
    <cellStyle name="40% - Accent3 2 4 6 2 4" xfId="20283"/>
    <cellStyle name="40% - Accent3 2 4 6 2 4 2" xfId="40619"/>
    <cellStyle name="40% - Accent3 2 4 6 2 5" xfId="36678"/>
    <cellStyle name="40% - Accent3 2 4 6 2 6" xfId="28763"/>
    <cellStyle name="40% - Accent3 2 4 6 3" xfId="15008"/>
    <cellStyle name="40% - Accent3 2 4 6 3 2" xfId="25592"/>
    <cellStyle name="40% - Accent3 2 4 6 3 2 2" xfId="45372"/>
    <cellStyle name="40% - Accent3 2 4 6 3 2 3" xfId="33516"/>
    <cellStyle name="40% - Accent3 2 4 6 3 3" xfId="21060"/>
    <cellStyle name="40% - Accent3 2 4 6 3 3 2" xfId="41396"/>
    <cellStyle name="40% - Accent3 2 4 6 3 4" xfId="37455"/>
    <cellStyle name="40% - Accent3 2 4 6 3 5" xfId="29540"/>
    <cellStyle name="40% - Accent3 2 4 6 4" xfId="8150"/>
    <cellStyle name="40% - Accent3 2 4 6 4 2" xfId="24045"/>
    <cellStyle name="40% - Accent3 2 4 6 4 2 2" xfId="43825"/>
    <cellStyle name="40% - Accent3 2 4 6 4 2 3" xfId="31969"/>
    <cellStyle name="40% - Accent3 2 4 6 4 3" xfId="19513"/>
    <cellStyle name="40% - Accent3 2 4 6 4 3 2" xfId="39849"/>
    <cellStyle name="40% - Accent3 2 4 6 4 4" xfId="35908"/>
    <cellStyle name="40% - Accent3 2 4 6 4 5" xfId="27993"/>
    <cellStyle name="40% - Accent3 2 4 6 5" xfId="23270"/>
    <cellStyle name="40% - Accent3 2 4 6 5 2" xfId="43050"/>
    <cellStyle name="40% - Accent3 2 4 6 5 3" xfId="31194"/>
    <cellStyle name="40% - Accent3 2 4 6 6" xfId="18740"/>
    <cellStyle name="40% - Accent3 2 4 6 6 2" xfId="39076"/>
    <cellStyle name="40% - Accent3 2 4 6 7" xfId="35133"/>
    <cellStyle name="40% - Accent3 2 4 6 8" xfId="27220"/>
    <cellStyle name="40% - Accent3 2 4 7" xfId="1143"/>
    <cellStyle name="40% - Accent3 2 4 7 2" xfId="11519"/>
    <cellStyle name="40% - Accent3 2 4 7 2 2" xfId="17905"/>
    <cellStyle name="40% - Accent3 2 4 7 2 2 2" xfId="26382"/>
    <cellStyle name="40% - Accent3 2 4 7 2 2 2 2" xfId="46162"/>
    <cellStyle name="40% - Accent3 2 4 7 2 2 2 3" xfId="34306"/>
    <cellStyle name="40% - Accent3 2 4 7 2 2 3" xfId="21850"/>
    <cellStyle name="40% - Accent3 2 4 7 2 2 3 2" xfId="42186"/>
    <cellStyle name="40% - Accent3 2 4 7 2 2 4" xfId="38245"/>
    <cellStyle name="40% - Accent3 2 4 7 2 2 5" xfId="30330"/>
    <cellStyle name="40% - Accent3 2 4 7 2 3" xfId="24816"/>
    <cellStyle name="40% - Accent3 2 4 7 2 3 2" xfId="44596"/>
    <cellStyle name="40% - Accent3 2 4 7 2 3 3" xfId="32740"/>
    <cellStyle name="40% - Accent3 2 4 7 2 4" xfId="20284"/>
    <cellStyle name="40% - Accent3 2 4 7 2 4 2" xfId="40620"/>
    <cellStyle name="40% - Accent3 2 4 7 2 5" xfId="36679"/>
    <cellStyle name="40% - Accent3 2 4 7 2 6" xfId="28764"/>
    <cellStyle name="40% - Accent3 2 4 7 3" xfId="15009"/>
    <cellStyle name="40% - Accent3 2 4 7 3 2" xfId="25593"/>
    <cellStyle name="40% - Accent3 2 4 7 3 2 2" xfId="45373"/>
    <cellStyle name="40% - Accent3 2 4 7 3 2 3" xfId="33517"/>
    <cellStyle name="40% - Accent3 2 4 7 3 3" xfId="21061"/>
    <cellStyle name="40% - Accent3 2 4 7 3 3 2" xfId="41397"/>
    <cellStyle name="40% - Accent3 2 4 7 3 4" xfId="37456"/>
    <cellStyle name="40% - Accent3 2 4 7 3 5" xfId="29541"/>
    <cellStyle name="40% - Accent3 2 4 7 4" xfId="8151"/>
    <cellStyle name="40% - Accent3 2 4 7 4 2" xfId="24046"/>
    <cellStyle name="40% - Accent3 2 4 7 4 2 2" xfId="43826"/>
    <cellStyle name="40% - Accent3 2 4 7 4 2 3" xfId="31970"/>
    <cellStyle name="40% - Accent3 2 4 7 4 3" xfId="19514"/>
    <cellStyle name="40% - Accent3 2 4 7 4 3 2" xfId="39850"/>
    <cellStyle name="40% - Accent3 2 4 7 4 4" xfId="35909"/>
    <cellStyle name="40% - Accent3 2 4 7 4 5" xfId="27994"/>
    <cellStyle name="40% - Accent3 2 4 7 5" xfId="23271"/>
    <cellStyle name="40% - Accent3 2 4 7 5 2" xfId="43051"/>
    <cellStyle name="40% - Accent3 2 4 7 5 3" xfId="31195"/>
    <cellStyle name="40% - Accent3 2 4 7 6" xfId="18741"/>
    <cellStyle name="40% - Accent3 2 4 7 6 2" xfId="39077"/>
    <cellStyle name="40% - Accent3 2 4 7 7" xfId="35134"/>
    <cellStyle name="40% - Accent3 2 4 7 8" xfId="27221"/>
    <cellStyle name="40% - Accent3 2 4 8" xfId="1144"/>
    <cellStyle name="40% - Accent3 2 4 8 2" xfId="11520"/>
    <cellStyle name="40% - Accent3 2 4 8 2 2" xfId="17906"/>
    <cellStyle name="40% - Accent3 2 4 8 2 2 2" xfId="26383"/>
    <cellStyle name="40% - Accent3 2 4 8 2 2 2 2" xfId="46163"/>
    <cellStyle name="40% - Accent3 2 4 8 2 2 2 3" xfId="34307"/>
    <cellStyle name="40% - Accent3 2 4 8 2 2 3" xfId="21851"/>
    <cellStyle name="40% - Accent3 2 4 8 2 2 3 2" xfId="42187"/>
    <cellStyle name="40% - Accent3 2 4 8 2 2 4" xfId="38246"/>
    <cellStyle name="40% - Accent3 2 4 8 2 2 5" xfId="30331"/>
    <cellStyle name="40% - Accent3 2 4 8 2 3" xfId="24817"/>
    <cellStyle name="40% - Accent3 2 4 8 2 3 2" xfId="44597"/>
    <cellStyle name="40% - Accent3 2 4 8 2 3 3" xfId="32741"/>
    <cellStyle name="40% - Accent3 2 4 8 2 4" xfId="20285"/>
    <cellStyle name="40% - Accent3 2 4 8 2 4 2" xfId="40621"/>
    <cellStyle name="40% - Accent3 2 4 8 2 5" xfId="36680"/>
    <cellStyle name="40% - Accent3 2 4 8 2 6" xfId="28765"/>
    <cellStyle name="40% - Accent3 2 4 8 3" xfId="15010"/>
    <cellStyle name="40% - Accent3 2 4 8 3 2" xfId="25594"/>
    <cellStyle name="40% - Accent3 2 4 8 3 2 2" xfId="45374"/>
    <cellStyle name="40% - Accent3 2 4 8 3 2 3" xfId="33518"/>
    <cellStyle name="40% - Accent3 2 4 8 3 3" xfId="21062"/>
    <cellStyle name="40% - Accent3 2 4 8 3 3 2" xfId="41398"/>
    <cellStyle name="40% - Accent3 2 4 8 3 4" xfId="37457"/>
    <cellStyle name="40% - Accent3 2 4 8 3 5" xfId="29542"/>
    <cellStyle name="40% - Accent3 2 4 8 4" xfId="8152"/>
    <cellStyle name="40% - Accent3 2 4 8 4 2" xfId="24047"/>
    <cellStyle name="40% - Accent3 2 4 8 4 2 2" xfId="43827"/>
    <cellStyle name="40% - Accent3 2 4 8 4 2 3" xfId="31971"/>
    <cellStyle name="40% - Accent3 2 4 8 4 3" xfId="19515"/>
    <cellStyle name="40% - Accent3 2 4 8 4 3 2" xfId="39851"/>
    <cellStyle name="40% - Accent3 2 4 8 4 4" xfId="35910"/>
    <cellStyle name="40% - Accent3 2 4 8 4 5" xfId="27995"/>
    <cellStyle name="40% - Accent3 2 4 8 5" xfId="23272"/>
    <cellStyle name="40% - Accent3 2 4 8 5 2" xfId="43052"/>
    <cellStyle name="40% - Accent3 2 4 8 5 3" xfId="31196"/>
    <cellStyle name="40% - Accent3 2 4 8 6" xfId="18742"/>
    <cellStyle name="40% - Accent3 2 4 8 6 2" xfId="39078"/>
    <cellStyle name="40% - Accent3 2 4 8 7" xfId="35135"/>
    <cellStyle name="40% - Accent3 2 4 8 8" xfId="27222"/>
    <cellStyle name="40% - Accent3 2 4 9" xfId="1145"/>
    <cellStyle name="40% - Accent3 2 4 9 2" xfId="11521"/>
    <cellStyle name="40% - Accent3 2 4 9 2 2" xfId="17907"/>
    <cellStyle name="40% - Accent3 2 4 9 2 2 2" xfId="26384"/>
    <cellStyle name="40% - Accent3 2 4 9 2 2 2 2" xfId="46164"/>
    <cellStyle name="40% - Accent3 2 4 9 2 2 2 3" xfId="34308"/>
    <cellStyle name="40% - Accent3 2 4 9 2 2 3" xfId="21852"/>
    <cellStyle name="40% - Accent3 2 4 9 2 2 3 2" xfId="42188"/>
    <cellStyle name="40% - Accent3 2 4 9 2 2 4" xfId="38247"/>
    <cellStyle name="40% - Accent3 2 4 9 2 2 5" xfId="30332"/>
    <cellStyle name="40% - Accent3 2 4 9 2 3" xfId="24818"/>
    <cellStyle name="40% - Accent3 2 4 9 2 3 2" xfId="44598"/>
    <cellStyle name="40% - Accent3 2 4 9 2 3 3" xfId="32742"/>
    <cellStyle name="40% - Accent3 2 4 9 2 4" xfId="20286"/>
    <cellStyle name="40% - Accent3 2 4 9 2 4 2" xfId="40622"/>
    <cellStyle name="40% - Accent3 2 4 9 2 5" xfId="36681"/>
    <cellStyle name="40% - Accent3 2 4 9 2 6" xfId="28766"/>
    <cellStyle name="40% - Accent3 2 4 9 3" xfId="15011"/>
    <cellStyle name="40% - Accent3 2 4 9 3 2" xfId="25595"/>
    <cellStyle name="40% - Accent3 2 4 9 3 2 2" xfId="45375"/>
    <cellStyle name="40% - Accent3 2 4 9 3 2 3" xfId="33519"/>
    <cellStyle name="40% - Accent3 2 4 9 3 3" xfId="21063"/>
    <cellStyle name="40% - Accent3 2 4 9 3 3 2" xfId="41399"/>
    <cellStyle name="40% - Accent3 2 4 9 3 4" xfId="37458"/>
    <cellStyle name="40% - Accent3 2 4 9 3 5" xfId="29543"/>
    <cellStyle name="40% - Accent3 2 4 9 4" xfId="8153"/>
    <cellStyle name="40% - Accent3 2 4 9 4 2" xfId="24048"/>
    <cellStyle name="40% - Accent3 2 4 9 4 2 2" xfId="43828"/>
    <cellStyle name="40% - Accent3 2 4 9 4 2 3" xfId="31972"/>
    <cellStyle name="40% - Accent3 2 4 9 4 3" xfId="19516"/>
    <cellStyle name="40% - Accent3 2 4 9 4 3 2" xfId="39852"/>
    <cellStyle name="40% - Accent3 2 4 9 4 4" xfId="35911"/>
    <cellStyle name="40% - Accent3 2 4 9 4 5" xfId="27996"/>
    <cellStyle name="40% - Accent3 2 4 9 5" xfId="23273"/>
    <cellStyle name="40% - Accent3 2 4 9 5 2" xfId="43053"/>
    <cellStyle name="40% - Accent3 2 4 9 5 3" xfId="31197"/>
    <cellStyle name="40% - Accent3 2 4 9 6" xfId="18743"/>
    <cellStyle name="40% - Accent3 2 4 9 6 2" xfId="39079"/>
    <cellStyle name="40% - Accent3 2 4 9 7" xfId="35136"/>
    <cellStyle name="40% - Accent3 2 4 9 8" xfId="27223"/>
    <cellStyle name="40% - Accent3 2 5" xfId="1146"/>
    <cellStyle name="40% - Accent3 2 5 10" xfId="11522"/>
    <cellStyle name="40% - Accent3 2 5 10 2" xfId="17908"/>
    <cellStyle name="40% - Accent3 2 5 10 2 2" xfId="26385"/>
    <cellStyle name="40% - Accent3 2 5 10 2 2 2" xfId="46165"/>
    <cellStyle name="40% - Accent3 2 5 10 2 2 3" xfId="34309"/>
    <cellStyle name="40% - Accent3 2 5 10 2 3" xfId="21853"/>
    <cellStyle name="40% - Accent3 2 5 10 2 3 2" xfId="42189"/>
    <cellStyle name="40% - Accent3 2 5 10 2 4" xfId="38248"/>
    <cellStyle name="40% - Accent3 2 5 10 2 5" xfId="30333"/>
    <cellStyle name="40% - Accent3 2 5 10 3" xfId="24819"/>
    <cellStyle name="40% - Accent3 2 5 10 3 2" xfId="44599"/>
    <cellStyle name="40% - Accent3 2 5 10 3 3" xfId="32743"/>
    <cellStyle name="40% - Accent3 2 5 10 4" xfId="20287"/>
    <cellStyle name="40% - Accent3 2 5 10 4 2" xfId="40623"/>
    <cellStyle name="40% - Accent3 2 5 10 5" xfId="36682"/>
    <cellStyle name="40% - Accent3 2 5 10 6" xfId="28767"/>
    <cellStyle name="40% - Accent3 2 5 11" xfId="15012"/>
    <cellStyle name="40% - Accent3 2 5 11 2" xfId="25596"/>
    <cellStyle name="40% - Accent3 2 5 11 2 2" xfId="45376"/>
    <cellStyle name="40% - Accent3 2 5 11 2 3" xfId="33520"/>
    <cellStyle name="40% - Accent3 2 5 11 3" xfId="21064"/>
    <cellStyle name="40% - Accent3 2 5 11 3 2" xfId="41400"/>
    <cellStyle name="40% - Accent3 2 5 11 4" xfId="37459"/>
    <cellStyle name="40% - Accent3 2 5 11 5" xfId="29544"/>
    <cellStyle name="40% - Accent3 2 5 12" xfId="8154"/>
    <cellStyle name="40% - Accent3 2 5 12 2" xfId="24049"/>
    <cellStyle name="40% - Accent3 2 5 12 2 2" xfId="43829"/>
    <cellStyle name="40% - Accent3 2 5 12 2 3" xfId="31973"/>
    <cellStyle name="40% - Accent3 2 5 12 3" xfId="19517"/>
    <cellStyle name="40% - Accent3 2 5 12 3 2" xfId="39853"/>
    <cellStyle name="40% - Accent3 2 5 12 4" xfId="35912"/>
    <cellStyle name="40% - Accent3 2 5 12 5" xfId="27997"/>
    <cellStyle name="40% - Accent3 2 5 13" xfId="23274"/>
    <cellStyle name="40% - Accent3 2 5 13 2" xfId="43054"/>
    <cellStyle name="40% - Accent3 2 5 13 3" xfId="31198"/>
    <cellStyle name="40% - Accent3 2 5 14" xfId="18744"/>
    <cellStyle name="40% - Accent3 2 5 14 2" xfId="39080"/>
    <cellStyle name="40% - Accent3 2 5 15" xfId="35137"/>
    <cellStyle name="40% - Accent3 2 5 16" xfId="27224"/>
    <cellStyle name="40% - Accent3 2 5 2" xfId="1147"/>
    <cellStyle name="40% - Accent3 2 5 2 2" xfId="11523"/>
    <cellStyle name="40% - Accent3 2 5 2 2 2" xfId="17909"/>
    <cellStyle name="40% - Accent3 2 5 2 2 2 2" xfId="26386"/>
    <cellStyle name="40% - Accent3 2 5 2 2 2 2 2" xfId="46166"/>
    <cellStyle name="40% - Accent3 2 5 2 2 2 2 3" xfId="34310"/>
    <cellStyle name="40% - Accent3 2 5 2 2 2 3" xfId="21854"/>
    <cellStyle name="40% - Accent3 2 5 2 2 2 3 2" xfId="42190"/>
    <cellStyle name="40% - Accent3 2 5 2 2 2 4" xfId="38249"/>
    <cellStyle name="40% - Accent3 2 5 2 2 2 5" xfId="30334"/>
    <cellStyle name="40% - Accent3 2 5 2 2 3" xfId="24820"/>
    <cellStyle name="40% - Accent3 2 5 2 2 3 2" xfId="44600"/>
    <cellStyle name="40% - Accent3 2 5 2 2 3 3" xfId="32744"/>
    <cellStyle name="40% - Accent3 2 5 2 2 4" xfId="20288"/>
    <cellStyle name="40% - Accent3 2 5 2 2 4 2" xfId="40624"/>
    <cellStyle name="40% - Accent3 2 5 2 2 5" xfId="36683"/>
    <cellStyle name="40% - Accent3 2 5 2 2 6" xfId="28768"/>
    <cellStyle name="40% - Accent3 2 5 2 3" xfId="15013"/>
    <cellStyle name="40% - Accent3 2 5 2 3 2" xfId="25597"/>
    <cellStyle name="40% - Accent3 2 5 2 3 2 2" xfId="45377"/>
    <cellStyle name="40% - Accent3 2 5 2 3 2 3" xfId="33521"/>
    <cellStyle name="40% - Accent3 2 5 2 3 3" xfId="21065"/>
    <cellStyle name="40% - Accent3 2 5 2 3 3 2" xfId="41401"/>
    <cellStyle name="40% - Accent3 2 5 2 3 4" xfId="37460"/>
    <cellStyle name="40% - Accent3 2 5 2 3 5" xfId="29545"/>
    <cellStyle name="40% - Accent3 2 5 2 4" xfId="8155"/>
    <cellStyle name="40% - Accent3 2 5 2 4 2" xfId="24050"/>
    <cellStyle name="40% - Accent3 2 5 2 4 2 2" xfId="43830"/>
    <cellStyle name="40% - Accent3 2 5 2 4 2 3" xfId="31974"/>
    <cellStyle name="40% - Accent3 2 5 2 4 3" xfId="19518"/>
    <cellStyle name="40% - Accent3 2 5 2 4 3 2" xfId="39854"/>
    <cellStyle name="40% - Accent3 2 5 2 4 4" xfId="35913"/>
    <cellStyle name="40% - Accent3 2 5 2 4 5" xfId="27998"/>
    <cellStyle name="40% - Accent3 2 5 2 5" xfId="23275"/>
    <cellStyle name="40% - Accent3 2 5 2 5 2" xfId="43055"/>
    <cellStyle name="40% - Accent3 2 5 2 5 3" xfId="31199"/>
    <cellStyle name="40% - Accent3 2 5 2 6" xfId="18745"/>
    <cellStyle name="40% - Accent3 2 5 2 6 2" xfId="39081"/>
    <cellStyle name="40% - Accent3 2 5 2 7" xfId="35138"/>
    <cellStyle name="40% - Accent3 2 5 2 8" xfId="27225"/>
    <cellStyle name="40% - Accent3 2 5 3" xfId="1148"/>
    <cellStyle name="40% - Accent3 2 5 3 2" xfId="11524"/>
    <cellStyle name="40% - Accent3 2 5 3 2 2" xfId="17910"/>
    <cellStyle name="40% - Accent3 2 5 3 2 2 2" xfId="26387"/>
    <cellStyle name="40% - Accent3 2 5 3 2 2 2 2" xfId="46167"/>
    <cellStyle name="40% - Accent3 2 5 3 2 2 2 3" xfId="34311"/>
    <cellStyle name="40% - Accent3 2 5 3 2 2 3" xfId="21855"/>
    <cellStyle name="40% - Accent3 2 5 3 2 2 3 2" xfId="42191"/>
    <cellStyle name="40% - Accent3 2 5 3 2 2 4" xfId="38250"/>
    <cellStyle name="40% - Accent3 2 5 3 2 2 5" xfId="30335"/>
    <cellStyle name="40% - Accent3 2 5 3 2 3" xfId="24821"/>
    <cellStyle name="40% - Accent3 2 5 3 2 3 2" xfId="44601"/>
    <cellStyle name="40% - Accent3 2 5 3 2 3 3" xfId="32745"/>
    <cellStyle name="40% - Accent3 2 5 3 2 4" xfId="20289"/>
    <cellStyle name="40% - Accent3 2 5 3 2 4 2" xfId="40625"/>
    <cellStyle name="40% - Accent3 2 5 3 2 5" xfId="36684"/>
    <cellStyle name="40% - Accent3 2 5 3 2 6" xfId="28769"/>
    <cellStyle name="40% - Accent3 2 5 3 3" xfId="15014"/>
    <cellStyle name="40% - Accent3 2 5 3 3 2" xfId="25598"/>
    <cellStyle name="40% - Accent3 2 5 3 3 2 2" xfId="45378"/>
    <cellStyle name="40% - Accent3 2 5 3 3 2 3" xfId="33522"/>
    <cellStyle name="40% - Accent3 2 5 3 3 3" xfId="21066"/>
    <cellStyle name="40% - Accent3 2 5 3 3 3 2" xfId="41402"/>
    <cellStyle name="40% - Accent3 2 5 3 3 4" xfId="37461"/>
    <cellStyle name="40% - Accent3 2 5 3 3 5" xfId="29546"/>
    <cellStyle name="40% - Accent3 2 5 3 4" xfId="8156"/>
    <cellStyle name="40% - Accent3 2 5 3 4 2" xfId="24051"/>
    <cellStyle name="40% - Accent3 2 5 3 4 2 2" xfId="43831"/>
    <cellStyle name="40% - Accent3 2 5 3 4 2 3" xfId="31975"/>
    <cellStyle name="40% - Accent3 2 5 3 4 3" xfId="19519"/>
    <cellStyle name="40% - Accent3 2 5 3 4 3 2" xfId="39855"/>
    <cellStyle name="40% - Accent3 2 5 3 4 4" xfId="35914"/>
    <cellStyle name="40% - Accent3 2 5 3 4 5" xfId="27999"/>
    <cellStyle name="40% - Accent3 2 5 3 5" xfId="23276"/>
    <cellStyle name="40% - Accent3 2 5 3 5 2" xfId="43056"/>
    <cellStyle name="40% - Accent3 2 5 3 5 3" xfId="31200"/>
    <cellStyle name="40% - Accent3 2 5 3 6" xfId="18746"/>
    <cellStyle name="40% - Accent3 2 5 3 6 2" xfId="39082"/>
    <cellStyle name="40% - Accent3 2 5 3 7" xfId="35139"/>
    <cellStyle name="40% - Accent3 2 5 3 8" xfId="27226"/>
    <cellStyle name="40% - Accent3 2 5 4" xfId="1149"/>
    <cellStyle name="40% - Accent3 2 5 4 2" xfId="11525"/>
    <cellStyle name="40% - Accent3 2 5 4 2 2" xfId="17911"/>
    <cellStyle name="40% - Accent3 2 5 4 2 2 2" xfId="26388"/>
    <cellStyle name="40% - Accent3 2 5 4 2 2 2 2" xfId="46168"/>
    <cellStyle name="40% - Accent3 2 5 4 2 2 2 3" xfId="34312"/>
    <cellStyle name="40% - Accent3 2 5 4 2 2 3" xfId="21856"/>
    <cellStyle name="40% - Accent3 2 5 4 2 2 3 2" xfId="42192"/>
    <cellStyle name="40% - Accent3 2 5 4 2 2 4" xfId="38251"/>
    <cellStyle name="40% - Accent3 2 5 4 2 2 5" xfId="30336"/>
    <cellStyle name="40% - Accent3 2 5 4 2 3" xfId="24822"/>
    <cellStyle name="40% - Accent3 2 5 4 2 3 2" xfId="44602"/>
    <cellStyle name="40% - Accent3 2 5 4 2 3 3" xfId="32746"/>
    <cellStyle name="40% - Accent3 2 5 4 2 4" xfId="20290"/>
    <cellStyle name="40% - Accent3 2 5 4 2 4 2" xfId="40626"/>
    <cellStyle name="40% - Accent3 2 5 4 2 5" xfId="36685"/>
    <cellStyle name="40% - Accent3 2 5 4 2 6" xfId="28770"/>
    <cellStyle name="40% - Accent3 2 5 4 3" xfId="15015"/>
    <cellStyle name="40% - Accent3 2 5 4 3 2" xfId="25599"/>
    <cellStyle name="40% - Accent3 2 5 4 3 2 2" xfId="45379"/>
    <cellStyle name="40% - Accent3 2 5 4 3 2 3" xfId="33523"/>
    <cellStyle name="40% - Accent3 2 5 4 3 3" xfId="21067"/>
    <cellStyle name="40% - Accent3 2 5 4 3 3 2" xfId="41403"/>
    <cellStyle name="40% - Accent3 2 5 4 3 4" xfId="37462"/>
    <cellStyle name="40% - Accent3 2 5 4 3 5" xfId="29547"/>
    <cellStyle name="40% - Accent3 2 5 4 4" xfId="8157"/>
    <cellStyle name="40% - Accent3 2 5 4 4 2" xfId="24052"/>
    <cellStyle name="40% - Accent3 2 5 4 4 2 2" xfId="43832"/>
    <cellStyle name="40% - Accent3 2 5 4 4 2 3" xfId="31976"/>
    <cellStyle name="40% - Accent3 2 5 4 4 3" xfId="19520"/>
    <cellStyle name="40% - Accent3 2 5 4 4 3 2" xfId="39856"/>
    <cellStyle name="40% - Accent3 2 5 4 4 4" xfId="35915"/>
    <cellStyle name="40% - Accent3 2 5 4 4 5" xfId="28000"/>
    <cellStyle name="40% - Accent3 2 5 4 5" xfId="23277"/>
    <cellStyle name="40% - Accent3 2 5 4 5 2" xfId="43057"/>
    <cellStyle name="40% - Accent3 2 5 4 5 3" xfId="31201"/>
    <cellStyle name="40% - Accent3 2 5 4 6" xfId="18747"/>
    <cellStyle name="40% - Accent3 2 5 4 6 2" xfId="39083"/>
    <cellStyle name="40% - Accent3 2 5 4 7" xfId="35140"/>
    <cellStyle name="40% - Accent3 2 5 4 8" xfId="27227"/>
    <cellStyle name="40% - Accent3 2 5 5" xfId="1150"/>
    <cellStyle name="40% - Accent3 2 5 5 2" xfId="11526"/>
    <cellStyle name="40% - Accent3 2 5 5 2 2" xfId="17912"/>
    <cellStyle name="40% - Accent3 2 5 5 2 2 2" xfId="26389"/>
    <cellStyle name="40% - Accent3 2 5 5 2 2 2 2" xfId="46169"/>
    <cellStyle name="40% - Accent3 2 5 5 2 2 2 3" xfId="34313"/>
    <cellStyle name="40% - Accent3 2 5 5 2 2 3" xfId="21857"/>
    <cellStyle name="40% - Accent3 2 5 5 2 2 3 2" xfId="42193"/>
    <cellStyle name="40% - Accent3 2 5 5 2 2 4" xfId="38252"/>
    <cellStyle name="40% - Accent3 2 5 5 2 2 5" xfId="30337"/>
    <cellStyle name="40% - Accent3 2 5 5 2 3" xfId="24823"/>
    <cellStyle name="40% - Accent3 2 5 5 2 3 2" xfId="44603"/>
    <cellStyle name="40% - Accent3 2 5 5 2 3 3" xfId="32747"/>
    <cellStyle name="40% - Accent3 2 5 5 2 4" xfId="20291"/>
    <cellStyle name="40% - Accent3 2 5 5 2 4 2" xfId="40627"/>
    <cellStyle name="40% - Accent3 2 5 5 2 5" xfId="36686"/>
    <cellStyle name="40% - Accent3 2 5 5 2 6" xfId="28771"/>
    <cellStyle name="40% - Accent3 2 5 5 3" xfId="15016"/>
    <cellStyle name="40% - Accent3 2 5 5 3 2" xfId="25600"/>
    <cellStyle name="40% - Accent3 2 5 5 3 2 2" xfId="45380"/>
    <cellStyle name="40% - Accent3 2 5 5 3 2 3" xfId="33524"/>
    <cellStyle name="40% - Accent3 2 5 5 3 3" xfId="21068"/>
    <cellStyle name="40% - Accent3 2 5 5 3 3 2" xfId="41404"/>
    <cellStyle name="40% - Accent3 2 5 5 3 4" xfId="37463"/>
    <cellStyle name="40% - Accent3 2 5 5 3 5" xfId="29548"/>
    <cellStyle name="40% - Accent3 2 5 5 4" xfId="8158"/>
    <cellStyle name="40% - Accent3 2 5 5 4 2" xfId="24053"/>
    <cellStyle name="40% - Accent3 2 5 5 4 2 2" xfId="43833"/>
    <cellStyle name="40% - Accent3 2 5 5 4 2 3" xfId="31977"/>
    <cellStyle name="40% - Accent3 2 5 5 4 3" xfId="19521"/>
    <cellStyle name="40% - Accent3 2 5 5 4 3 2" xfId="39857"/>
    <cellStyle name="40% - Accent3 2 5 5 4 4" xfId="35916"/>
    <cellStyle name="40% - Accent3 2 5 5 4 5" xfId="28001"/>
    <cellStyle name="40% - Accent3 2 5 5 5" xfId="23278"/>
    <cellStyle name="40% - Accent3 2 5 5 5 2" xfId="43058"/>
    <cellStyle name="40% - Accent3 2 5 5 5 3" xfId="31202"/>
    <cellStyle name="40% - Accent3 2 5 5 6" xfId="18748"/>
    <cellStyle name="40% - Accent3 2 5 5 6 2" xfId="39084"/>
    <cellStyle name="40% - Accent3 2 5 5 7" xfId="35141"/>
    <cellStyle name="40% - Accent3 2 5 5 8" xfId="27228"/>
    <cellStyle name="40% - Accent3 2 5 6" xfId="1151"/>
    <cellStyle name="40% - Accent3 2 5 6 2" xfId="11527"/>
    <cellStyle name="40% - Accent3 2 5 6 2 2" xfId="17913"/>
    <cellStyle name="40% - Accent3 2 5 6 2 2 2" xfId="26390"/>
    <cellStyle name="40% - Accent3 2 5 6 2 2 2 2" xfId="46170"/>
    <cellStyle name="40% - Accent3 2 5 6 2 2 2 3" xfId="34314"/>
    <cellStyle name="40% - Accent3 2 5 6 2 2 3" xfId="21858"/>
    <cellStyle name="40% - Accent3 2 5 6 2 2 3 2" xfId="42194"/>
    <cellStyle name="40% - Accent3 2 5 6 2 2 4" xfId="38253"/>
    <cellStyle name="40% - Accent3 2 5 6 2 2 5" xfId="30338"/>
    <cellStyle name="40% - Accent3 2 5 6 2 3" xfId="24824"/>
    <cellStyle name="40% - Accent3 2 5 6 2 3 2" xfId="44604"/>
    <cellStyle name="40% - Accent3 2 5 6 2 3 3" xfId="32748"/>
    <cellStyle name="40% - Accent3 2 5 6 2 4" xfId="20292"/>
    <cellStyle name="40% - Accent3 2 5 6 2 4 2" xfId="40628"/>
    <cellStyle name="40% - Accent3 2 5 6 2 5" xfId="36687"/>
    <cellStyle name="40% - Accent3 2 5 6 2 6" xfId="28772"/>
    <cellStyle name="40% - Accent3 2 5 6 3" xfId="15017"/>
    <cellStyle name="40% - Accent3 2 5 6 3 2" xfId="25601"/>
    <cellStyle name="40% - Accent3 2 5 6 3 2 2" xfId="45381"/>
    <cellStyle name="40% - Accent3 2 5 6 3 2 3" xfId="33525"/>
    <cellStyle name="40% - Accent3 2 5 6 3 3" xfId="21069"/>
    <cellStyle name="40% - Accent3 2 5 6 3 3 2" xfId="41405"/>
    <cellStyle name="40% - Accent3 2 5 6 3 4" xfId="37464"/>
    <cellStyle name="40% - Accent3 2 5 6 3 5" xfId="29549"/>
    <cellStyle name="40% - Accent3 2 5 6 4" xfId="8159"/>
    <cellStyle name="40% - Accent3 2 5 6 4 2" xfId="24054"/>
    <cellStyle name="40% - Accent3 2 5 6 4 2 2" xfId="43834"/>
    <cellStyle name="40% - Accent3 2 5 6 4 2 3" xfId="31978"/>
    <cellStyle name="40% - Accent3 2 5 6 4 3" xfId="19522"/>
    <cellStyle name="40% - Accent3 2 5 6 4 3 2" xfId="39858"/>
    <cellStyle name="40% - Accent3 2 5 6 4 4" xfId="35917"/>
    <cellStyle name="40% - Accent3 2 5 6 4 5" xfId="28002"/>
    <cellStyle name="40% - Accent3 2 5 6 5" xfId="23279"/>
    <cellStyle name="40% - Accent3 2 5 6 5 2" xfId="43059"/>
    <cellStyle name="40% - Accent3 2 5 6 5 3" xfId="31203"/>
    <cellStyle name="40% - Accent3 2 5 6 6" xfId="18749"/>
    <cellStyle name="40% - Accent3 2 5 6 6 2" xfId="39085"/>
    <cellStyle name="40% - Accent3 2 5 6 7" xfId="35142"/>
    <cellStyle name="40% - Accent3 2 5 6 8" xfId="27229"/>
    <cellStyle name="40% - Accent3 2 5 7" xfId="1152"/>
    <cellStyle name="40% - Accent3 2 5 7 2" xfId="11528"/>
    <cellStyle name="40% - Accent3 2 5 7 2 2" xfId="17914"/>
    <cellStyle name="40% - Accent3 2 5 7 2 2 2" xfId="26391"/>
    <cellStyle name="40% - Accent3 2 5 7 2 2 2 2" xfId="46171"/>
    <cellStyle name="40% - Accent3 2 5 7 2 2 2 3" xfId="34315"/>
    <cellStyle name="40% - Accent3 2 5 7 2 2 3" xfId="21859"/>
    <cellStyle name="40% - Accent3 2 5 7 2 2 3 2" xfId="42195"/>
    <cellStyle name="40% - Accent3 2 5 7 2 2 4" xfId="38254"/>
    <cellStyle name="40% - Accent3 2 5 7 2 2 5" xfId="30339"/>
    <cellStyle name="40% - Accent3 2 5 7 2 3" xfId="24825"/>
    <cellStyle name="40% - Accent3 2 5 7 2 3 2" xfId="44605"/>
    <cellStyle name="40% - Accent3 2 5 7 2 3 3" xfId="32749"/>
    <cellStyle name="40% - Accent3 2 5 7 2 4" xfId="20293"/>
    <cellStyle name="40% - Accent3 2 5 7 2 4 2" xfId="40629"/>
    <cellStyle name="40% - Accent3 2 5 7 2 5" xfId="36688"/>
    <cellStyle name="40% - Accent3 2 5 7 2 6" xfId="28773"/>
    <cellStyle name="40% - Accent3 2 5 7 3" xfId="15018"/>
    <cellStyle name="40% - Accent3 2 5 7 3 2" xfId="25602"/>
    <cellStyle name="40% - Accent3 2 5 7 3 2 2" xfId="45382"/>
    <cellStyle name="40% - Accent3 2 5 7 3 2 3" xfId="33526"/>
    <cellStyle name="40% - Accent3 2 5 7 3 3" xfId="21070"/>
    <cellStyle name="40% - Accent3 2 5 7 3 3 2" xfId="41406"/>
    <cellStyle name="40% - Accent3 2 5 7 3 4" xfId="37465"/>
    <cellStyle name="40% - Accent3 2 5 7 3 5" xfId="29550"/>
    <cellStyle name="40% - Accent3 2 5 7 4" xfId="8160"/>
    <cellStyle name="40% - Accent3 2 5 7 4 2" xfId="24055"/>
    <cellStyle name="40% - Accent3 2 5 7 4 2 2" xfId="43835"/>
    <cellStyle name="40% - Accent3 2 5 7 4 2 3" xfId="31979"/>
    <cellStyle name="40% - Accent3 2 5 7 4 3" xfId="19523"/>
    <cellStyle name="40% - Accent3 2 5 7 4 3 2" xfId="39859"/>
    <cellStyle name="40% - Accent3 2 5 7 4 4" xfId="35918"/>
    <cellStyle name="40% - Accent3 2 5 7 4 5" xfId="28003"/>
    <cellStyle name="40% - Accent3 2 5 7 5" xfId="23280"/>
    <cellStyle name="40% - Accent3 2 5 7 5 2" xfId="43060"/>
    <cellStyle name="40% - Accent3 2 5 7 5 3" xfId="31204"/>
    <cellStyle name="40% - Accent3 2 5 7 6" xfId="18750"/>
    <cellStyle name="40% - Accent3 2 5 7 6 2" xfId="39086"/>
    <cellStyle name="40% - Accent3 2 5 7 7" xfId="35143"/>
    <cellStyle name="40% - Accent3 2 5 7 8" xfId="27230"/>
    <cellStyle name="40% - Accent3 2 5 8" xfId="1153"/>
    <cellStyle name="40% - Accent3 2 5 8 2" xfId="11529"/>
    <cellStyle name="40% - Accent3 2 5 8 2 2" xfId="17915"/>
    <cellStyle name="40% - Accent3 2 5 8 2 2 2" xfId="26392"/>
    <cellStyle name="40% - Accent3 2 5 8 2 2 2 2" xfId="46172"/>
    <cellStyle name="40% - Accent3 2 5 8 2 2 2 3" xfId="34316"/>
    <cellStyle name="40% - Accent3 2 5 8 2 2 3" xfId="21860"/>
    <cellStyle name="40% - Accent3 2 5 8 2 2 3 2" xfId="42196"/>
    <cellStyle name="40% - Accent3 2 5 8 2 2 4" xfId="38255"/>
    <cellStyle name="40% - Accent3 2 5 8 2 2 5" xfId="30340"/>
    <cellStyle name="40% - Accent3 2 5 8 2 3" xfId="24826"/>
    <cellStyle name="40% - Accent3 2 5 8 2 3 2" xfId="44606"/>
    <cellStyle name="40% - Accent3 2 5 8 2 3 3" xfId="32750"/>
    <cellStyle name="40% - Accent3 2 5 8 2 4" xfId="20294"/>
    <cellStyle name="40% - Accent3 2 5 8 2 4 2" xfId="40630"/>
    <cellStyle name="40% - Accent3 2 5 8 2 5" xfId="36689"/>
    <cellStyle name="40% - Accent3 2 5 8 2 6" xfId="28774"/>
    <cellStyle name="40% - Accent3 2 5 8 3" xfId="15019"/>
    <cellStyle name="40% - Accent3 2 5 8 3 2" xfId="25603"/>
    <cellStyle name="40% - Accent3 2 5 8 3 2 2" xfId="45383"/>
    <cellStyle name="40% - Accent3 2 5 8 3 2 3" xfId="33527"/>
    <cellStyle name="40% - Accent3 2 5 8 3 3" xfId="21071"/>
    <cellStyle name="40% - Accent3 2 5 8 3 3 2" xfId="41407"/>
    <cellStyle name="40% - Accent3 2 5 8 3 4" xfId="37466"/>
    <cellStyle name="40% - Accent3 2 5 8 3 5" xfId="29551"/>
    <cellStyle name="40% - Accent3 2 5 8 4" xfId="8161"/>
    <cellStyle name="40% - Accent3 2 5 8 4 2" xfId="24056"/>
    <cellStyle name="40% - Accent3 2 5 8 4 2 2" xfId="43836"/>
    <cellStyle name="40% - Accent3 2 5 8 4 2 3" xfId="31980"/>
    <cellStyle name="40% - Accent3 2 5 8 4 3" xfId="19524"/>
    <cellStyle name="40% - Accent3 2 5 8 4 3 2" xfId="39860"/>
    <cellStyle name="40% - Accent3 2 5 8 4 4" xfId="35919"/>
    <cellStyle name="40% - Accent3 2 5 8 4 5" xfId="28004"/>
    <cellStyle name="40% - Accent3 2 5 8 5" xfId="23281"/>
    <cellStyle name="40% - Accent3 2 5 8 5 2" xfId="43061"/>
    <cellStyle name="40% - Accent3 2 5 8 5 3" xfId="31205"/>
    <cellStyle name="40% - Accent3 2 5 8 6" xfId="18751"/>
    <cellStyle name="40% - Accent3 2 5 8 6 2" xfId="39087"/>
    <cellStyle name="40% - Accent3 2 5 8 7" xfId="35144"/>
    <cellStyle name="40% - Accent3 2 5 8 8" xfId="27231"/>
    <cellStyle name="40% - Accent3 2 5 9" xfId="1154"/>
    <cellStyle name="40% - Accent3 2 5 9 2" xfId="11530"/>
    <cellStyle name="40% - Accent3 2 5 9 2 2" xfId="17916"/>
    <cellStyle name="40% - Accent3 2 5 9 2 2 2" xfId="26393"/>
    <cellStyle name="40% - Accent3 2 5 9 2 2 2 2" xfId="46173"/>
    <cellStyle name="40% - Accent3 2 5 9 2 2 2 3" xfId="34317"/>
    <cellStyle name="40% - Accent3 2 5 9 2 2 3" xfId="21861"/>
    <cellStyle name="40% - Accent3 2 5 9 2 2 3 2" xfId="42197"/>
    <cellStyle name="40% - Accent3 2 5 9 2 2 4" xfId="38256"/>
    <cellStyle name="40% - Accent3 2 5 9 2 2 5" xfId="30341"/>
    <cellStyle name="40% - Accent3 2 5 9 2 3" xfId="24827"/>
    <cellStyle name="40% - Accent3 2 5 9 2 3 2" xfId="44607"/>
    <cellStyle name="40% - Accent3 2 5 9 2 3 3" xfId="32751"/>
    <cellStyle name="40% - Accent3 2 5 9 2 4" xfId="20295"/>
    <cellStyle name="40% - Accent3 2 5 9 2 4 2" xfId="40631"/>
    <cellStyle name="40% - Accent3 2 5 9 2 5" xfId="36690"/>
    <cellStyle name="40% - Accent3 2 5 9 2 6" xfId="28775"/>
    <cellStyle name="40% - Accent3 2 5 9 3" xfId="15020"/>
    <cellStyle name="40% - Accent3 2 5 9 3 2" xfId="25604"/>
    <cellStyle name="40% - Accent3 2 5 9 3 2 2" xfId="45384"/>
    <cellStyle name="40% - Accent3 2 5 9 3 2 3" xfId="33528"/>
    <cellStyle name="40% - Accent3 2 5 9 3 3" xfId="21072"/>
    <cellStyle name="40% - Accent3 2 5 9 3 3 2" xfId="41408"/>
    <cellStyle name="40% - Accent3 2 5 9 3 4" xfId="37467"/>
    <cellStyle name="40% - Accent3 2 5 9 3 5" xfId="29552"/>
    <cellStyle name="40% - Accent3 2 5 9 4" xfId="8162"/>
    <cellStyle name="40% - Accent3 2 5 9 4 2" xfId="24057"/>
    <cellStyle name="40% - Accent3 2 5 9 4 2 2" xfId="43837"/>
    <cellStyle name="40% - Accent3 2 5 9 4 2 3" xfId="31981"/>
    <cellStyle name="40% - Accent3 2 5 9 4 3" xfId="19525"/>
    <cellStyle name="40% - Accent3 2 5 9 4 3 2" xfId="39861"/>
    <cellStyle name="40% - Accent3 2 5 9 4 4" xfId="35920"/>
    <cellStyle name="40% - Accent3 2 5 9 4 5" xfId="28005"/>
    <cellStyle name="40% - Accent3 2 5 9 5" xfId="23282"/>
    <cellStyle name="40% - Accent3 2 5 9 5 2" xfId="43062"/>
    <cellStyle name="40% - Accent3 2 5 9 5 3" xfId="31206"/>
    <cellStyle name="40% - Accent3 2 5 9 6" xfId="18752"/>
    <cellStyle name="40% - Accent3 2 5 9 6 2" xfId="39088"/>
    <cellStyle name="40% - Accent3 2 5 9 7" xfId="35145"/>
    <cellStyle name="40% - Accent3 2 5 9 8" xfId="27232"/>
    <cellStyle name="40% - Accent3 2 6" xfId="1155"/>
    <cellStyle name="40% - Accent3 2 6 10" xfId="18753"/>
    <cellStyle name="40% - Accent3 2 6 10 2" xfId="39089"/>
    <cellStyle name="40% - Accent3 2 6 11" xfId="35146"/>
    <cellStyle name="40% - Accent3 2 6 12" xfId="27233"/>
    <cellStyle name="40% - Accent3 2 6 2" xfId="1156"/>
    <cellStyle name="40% - Accent3 2 6 2 2" xfId="11532"/>
    <cellStyle name="40% - Accent3 2 6 2 2 2" xfId="17918"/>
    <cellStyle name="40% - Accent3 2 6 2 2 2 2" xfId="26395"/>
    <cellStyle name="40% - Accent3 2 6 2 2 2 2 2" xfId="46175"/>
    <cellStyle name="40% - Accent3 2 6 2 2 2 2 3" xfId="34319"/>
    <cellStyle name="40% - Accent3 2 6 2 2 2 3" xfId="21863"/>
    <cellStyle name="40% - Accent3 2 6 2 2 2 3 2" xfId="42199"/>
    <cellStyle name="40% - Accent3 2 6 2 2 2 4" xfId="38258"/>
    <cellStyle name="40% - Accent3 2 6 2 2 2 5" xfId="30343"/>
    <cellStyle name="40% - Accent3 2 6 2 2 3" xfId="24829"/>
    <cellStyle name="40% - Accent3 2 6 2 2 3 2" xfId="44609"/>
    <cellStyle name="40% - Accent3 2 6 2 2 3 3" xfId="32753"/>
    <cellStyle name="40% - Accent3 2 6 2 2 4" xfId="20297"/>
    <cellStyle name="40% - Accent3 2 6 2 2 4 2" xfId="40633"/>
    <cellStyle name="40% - Accent3 2 6 2 2 5" xfId="36692"/>
    <cellStyle name="40% - Accent3 2 6 2 2 6" xfId="28777"/>
    <cellStyle name="40% - Accent3 2 6 2 3" xfId="15022"/>
    <cellStyle name="40% - Accent3 2 6 2 3 2" xfId="25606"/>
    <cellStyle name="40% - Accent3 2 6 2 3 2 2" xfId="45386"/>
    <cellStyle name="40% - Accent3 2 6 2 3 2 3" xfId="33530"/>
    <cellStyle name="40% - Accent3 2 6 2 3 3" xfId="21074"/>
    <cellStyle name="40% - Accent3 2 6 2 3 3 2" xfId="41410"/>
    <cellStyle name="40% - Accent3 2 6 2 3 4" xfId="37469"/>
    <cellStyle name="40% - Accent3 2 6 2 3 5" xfId="29554"/>
    <cellStyle name="40% - Accent3 2 6 2 4" xfId="8164"/>
    <cellStyle name="40% - Accent3 2 6 2 4 2" xfId="24059"/>
    <cellStyle name="40% - Accent3 2 6 2 4 2 2" xfId="43839"/>
    <cellStyle name="40% - Accent3 2 6 2 4 2 3" xfId="31983"/>
    <cellStyle name="40% - Accent3 2 6 2 4 3" xfId="19527"/>
    <cellStyle name="40% - Accent3 2 6 2 4 3 2" xfId="39863"/>
    <cellStyle name="40% - Accent3 2 6 2 4 4" xfId="35922"/>
    <cellStyle name="40% - Accent3 2 6 2 4 5" xfId="28007"/>
    <cellStyle name="40% - Accent3 2 6 2 5" xfId="23284"/>
    <cellStyle name="40% - Accent3 2 6 2 5 2" xfId="43064"/>
    <cellStyle name="40% - Accent3 2 6 2 5 3" xfId="31208"/>
    <cellStyle name="40% - Accent3 2 6 2 6" xfId="18754"/>
    <cellStyle name="40% - Accent3 2 6 2 6 2" xfId="39090"/>
    <cellStyle name="40% - Accent3 2 6 2 7" xfId="35147"/>
    <cellStyle name="40% - Accent3 2 6 2 8" xfId="27234"/>
    <cellStyle name="40% - Accent3 2 6 3" xfId="1157"/>
    <cellStyle name="40% - Accent3 2 6 3 2" xfId="11533"/>
    <cellStyle name="40% - Accent3 2 6 3 2 2" xfId="17919"/>
    <cellStyle name="40% - Accent3 2 6 3 2 2 2" xfId="26396"/>
    <cellStyle name="40% - Accent3 2 6 3 2 2 2 2" xfId="46176"/>
    <cellStyle name="40% - Accent3 2 6 3 2 2 2 3" xfId="34320"/>
    <cellStyle name="40% - Accent3 2 6 3 2 2 3" xfId="21864"/>
    <cellStyle name="40% - Accent3 2 6 3 2 2 3 2" xfId="42200"/>
    <cellStyle name="40% - Accent3 2 6 3 2 2 4" xfId="38259"/>
    <cellStyle name="40% - Accent3 2 6 3 2 2 5" xfId="30344"/>
    <cellStyle name="40% - Accent3 2 6 3 2 3" xfId="24830"/>
    <cellStyle name="40% - Accent3 2 6 3 2 3 2" xfId="44610"/>
    <cellStyle name="40% - Accent3 2 6 3 2 3 3" xfId="32754"/>
    <cellStyle name="40% - Accent3 2 6 3 2 4" xfId="20298"/>
    <cellStyle name="40% - Accent3 2 6 3 2 4 2" xfId="40634"/>
    <cellStyle name="40% - Accent3 2 6 3 2 5" xfId="36693"/>
    <cellStyle name="40% - Accent3 2 6 3 2 6" xfId="28778"/>
    <cellStyle name="40% - Accent3 2 6 3 3" xfId="15023"/>
    <cellStyle name="40% - Accent3 2 6 3 3 2" xfId="25607"/>
    <cellStyle name="40% - Accent3 2 6 3 3 2 2" xfId="45387"/>
    <cellStyle name="40% - Accent3 2 6 3 3 2 3" xfId="33531"/>
    <cellStyle name="40% - Accent3 2 6 3 3 3" xfId="21075"/>
    <cellStyle name="40% - Accent3 2 6 3 3 3 2" xfId="41411"/>
    <cellStyle name="40% - Accent3 2 6 3 3 4" xfId="37470"/>
    <cellStyle name="40% - Accent3 2 6 3 3 5" xfId="29555"/>
    <cellStyle name="40% - Accent3 2 6 3 4" xfId="8165"/>
    <cellStyle name="40% - Accent3 2 6 3 4 2" xfId="24060"/>
    <cellStyle name="40% - Accent3 2 6 3 4 2 2" xfId="43840"/>
    <cellStyle name="40% - Accent3 2 6 3 4 2 3" xfId="31984"/>
    <cellStyle name="40% - Accent3 2 6 3 4 3" xfId="19528"/>
    <cellStyle name="40% - Accent3 2 6 3 4 3 2" xfId="39864"/>
    <cellStyle name="40% - Accent3 2 6 3 4 4" xfId="35923"/>
    <cellStyle name="40% - Accent3 2 6 3 4 5" xfId="28008"/>
    <cellStyle name="40% - Accent3 2 6 3 5" xfId="23285"/>
    <cellStyle name="40% - Accent3 2 6 3 5 2" xfId="43065"/>
    <cellStyle name="40% - Accent3 2 6 3 5 3" xfId="31209"/>
    <cellStyle name="40% - Accent3 2 6 3 6" xfId="18755"/>
    <cellStyle name="40% - Accent3 2 6 3 6 2" xfId="39091"/>
    <cellStyle name="40% - Accent3 2 6 3 7" xfId="35148"/>
    <cellStyle name="40% - Accent3 2 6 3 8" xfId="27235"/>
    <cellStyle name="40% - Accent3 2 6 4" xfId="1158"/>
    <cellStyle name="40% - Accent3 2 6 4 2" xfId="11534"/>
    <cellStyle name="40% - Accent3 2 6 4 2 2" xfId="17920"/>
    <cellStyle name="40% - Accent3 2 6 4 2 2 2" xfId="26397"/>
    <cellStyle name="40% - Accent3 2 6 4 2 2 2 2" xfId="46177"/>
    <cellStyle name="40% - Accent3 2 6 4 2 2 2 3" xfId="34321"/>
    <cellStyle name="40% - Accent3 2 6 4 2 2 3" xfId="21865"/>
    <cellStyle name="40% - Accent3 2 6 4 2 2 3 2" xfId="42201"/>
    <cellStyle name="40% - Accent3 2 6 4 2 2 4" xfId="38260"/>
    <cellStyle name="40% - Accent3 2 6 4 2 2 5" xfId="30345"/>
    <cellStyle name="40% - Accent3 2 6 4 2 3" xfId="24831"/>
    <cellStyle name="40% - Accent3 2 6 4 2 3 2" xfId="44611"/>
    <cellStyle name="40% - Accent3 2 6 4 2 3 3" xfId="32755"/>
    <cellStyle name="40% - Accent3 2 6 4 2 4" xfId="20299"/>
    <cellStyle name="40% - Accent3 2 6 4 2 4 2" xfId="40635"/>
    <cellStyle name="40% - Accent3 2 6 4 2 5" xfId="36694"/>
    <cellStyle name="40% - Accent3 2 6 4 2 6" xfId="28779"/>
    <cellStyle name="40% - Accent3 2 6 4 3" xfId="15024"/>
    <cellStyle name="40% - Accent3 2 6 4 3 2" xfId="25608"/>
    <cellStyle name="40% - Accent3 2 6 4 3 2 2" xfId="45388"/>
    <cellStyle name="40% - Accent3 2 6 4 3 2 3" xfId="33532"/>
    <cellStyle name="40% - Accent3 2 6 4 3 3" xfId="21076"/>
    <cellStyle name="40% - Accent3 2 6 4 3 3 2" xfId="41412"/>
    <cellStyle name="40% - Accent3 2 6 4 3 4" xfId="37471"/>
    <cellStyle name="40% - Accent3 2 6 4 3 5" xfId="29556"/>
    <cellStyle name="40% - Accent3 2 6 4 4" xfId="8166"/>
    <cellStyle name="40% - Accent3 2 6 4 4 2" xfId="24061"/>
    <cellStyle name="40% - Accent3 2 6 4 4 2 2" xfId="43841"/>
    <cellStyle name="40% - Accent3 2 6 4 4 2 3" xfId="31985"/>
    <cellStyle name="40% - Accent3 2 6 4 4 3" xfId="19529"/>
    <cellStyle name="40% - Accent3 2 6 4 4 3 2" xfId="39865"/>
    <cellStyle name="40% - Accent3 2 6 4 4 4" xfId="35924"/>
    <cellStyle name="40% - Accent3 2 6 4 4 5" xfId="28009"/>
    <cellStyle name="40% - Accent3 2 6 4 5" xfId="23286"/>
    <cellStyle name="40% - Accent3 2 6 4 5 2" xfId="43066"/>
    <cellStyle name="40% - Accent3 2 6 4 5 3" xfId="31210"/>
    <cellStyle name="40% - Accent3 2 6 4 6" xfId="18756"/>
    <cellStyle name="40% - Accent3 2 6 4 6 2" xfId="39092"/>
    <cellStyle name="40% - Accent3 2 6 4 7" xfId="35149"/>
    <cellStyle name="40% - Accent3 2 6 4 8" xfId="27236"/>
    <cellStyle name="40% - Accent3 2 6 5" xfId="1159"/>
    <cellStyle name="40% - Accent3 2 6 5 2" xfId="11535"/>
    <cellStyle name="40% - Accent3 2 6 5 2 2" xfId="17921"/>
    <cellStyle name="40% - Accent3 2 6 5 2 2 2" xfId="26398"/>
    <cellStyle name="40% - Accent3 2 6 5 2 2 2 2" xfId="46178"/>
    <cellStyle name="40% - Accent3 2 6 5 2 2 2 3" xfId="34322"/>
    <cellStyle name="40% - Accent3 2 6 5 2 2 3" xfId="21866"/>
    <cellStyle name="40% - Accent3 2 6 5 2 2 3 2" xfId="42202"/>
    <cellStyle name="40% - Accent3 2 6 5 2 2 4" xfId="38261"/>
    <cellStyle name="40% - Accent3 2 6 5 2 2 5" xfId="30346"/>
    <cellStyle name="40% - Accent3 2 6 5 2 3" xfId="24832"/>
    <cellStyle name="40% - Accent3 2 6 5 2 3 2" xfId="44612"/>
    <cellStyle name="40% - Accent3 2 6 5 2 3 3" xfId="32756"/>
    <cellStyle name="40% - Accent3 2 6 5 2 4" xfId="20300"/>
    <cellStyle name="40% - Accent3 2 6 5 2 4 2" xfId="40636"/>
    <cellStyle name="40% - Accent3 2 6 5 2 5" xfId="36695"/>
    <cellStyle name="40% - Accent3 2 6 5 2 6" xfId="28780"/>
    <cellStyle name="40% - Accent3 2 6 5 3" xfId="15025"/>
    <cellStyle name="40% - Accent3 2 6 5 3 2" xfId="25609"/>
    <cellStyle name="40% - Accent3 2 6 5 3 2 2" xfId="45389"/>
    <cellStyle name="40% - Accent3 2 6 5 3 2 3" xfId="33533"/>
    <cellStyle name="40% - Accent3 2 6 5 3 3" xfId="21077"/>
    <cellStyle name="40% - Accent3 2 6 5 3 3 2" xfId="41413"/>
    <cellStyle name="40% - Accent3 2 6 5 3 4" xfId="37472"/>
    <cellStyle name="40% - Accent3 2 6 5 3 5" xfId="29557"/>
    <cellStyle name="40% - Accent3 2 6 5 4" xfId="8167"/>
    <cellStyle name="40% - Accent3 2 6 5 4 2" xfId="24062"/>
    <cellStyle name="40% - Accent3 2 6 5 4 2 2" xfId="43842"/>
    <cellStyle name="40% - Accent3 2 6 5 4 2 3" xfId="31986"/>
    <cellStyle name="40% - Accent3 2 6 5 4 3" xfId="19530"/>
    <cellStyle name="40% - Accent3 2 6 5 4 3 2" xfId="39866"/>
    <cellStyle name="40% - Accent3 2 6 5 4 4" xfId="35925"/>
    <cellStyle name="40% - Accent3 2 6 5 4 5" xfId="28010"/>
    <cellStyle name="40% - Accent3 2 6 5 5" xfId="23287"/>
    <cellStyle name="40% - Accent3 2 6 5 5 2" xfId="43067"/>
    <cellStyle name="40% - Accent3 2 6 5 5 3" xfId="31211"/>
    <cellStyle name="40% - Accent3 2 6 5 6" xfId="18757"/>
    <cellStyle name="40% - Accent3 2 6 5 6 2" xfId="39093"/>
    <cellStyle name="40% - Accent3 2 6 5 7" xfId="35150"/>
    <cellStyle name="40% - Accent3 2 6 5 8" xfId="27237"/>
    <cellStyle name="40% - Accent3 2 6 6" xfId="11531"/>
    <cellStyle name="40% - Accent3 2 6 6 2" xfId="17917"/>
    <cellStyle name="40% - Accent3 2 6 6 2 2" xfId="26394"/>
    <cellStyle name="40% - Accent3 2 6 6 2 2 2" xfId="46174"/>
    <cellStyle name="40% - Accent3 2 6 6 2 2 3" xfId="34318"/>
    <cellStyle name="40% - Accent3 2 6 6 2 3" xfId="21862"/>
    <cellStyle name="40% - Accent3 2 6 6 2 3 2" xfId="42198"/>
    <cellStyle name="40% - Accent3 2 6 6 2 4" xfId="38257"/>
    <cellStyle name="40% - Accent3 2 6 6 2 5" xfId="30342"/>
    <cellStyle name="40% - Accent3 2 6 6 3" xfId="24828"/>
    <cellStyle name="40% - Accent3 2 6 6 3 2" xfId="44608"/>
    <cellStyle name="40% - Accent3 2 6 6 3 3" xfId="32752"/>
    <cellStyle name="40% - Accent3 2 6 6 4" xfId="20296"/>
    <cellStyle name="40% - Accent3 2 6 6 4 2" xfId="40632"/>
    <cellStyle name="40% - Accent3 2 6 6 5" xfId="36691"/>
    <cellStyle name="40% - Accent3 2 6 6 6" xfId="28776"/>
    <cellStyle name="40% - Accent3 2 6 7" xfId="15021"/>
    <cellStyle name="40% - Accent3 2 6 7 2" xfId="25605"/>
    <cellStyle name="40% - Accent3 2 6 7 2 2" xfId="45385"/>
    <cellStyle name="40% - Accent3 2 6 7 2 3" xfId="33529"/>
    <cellStyle name="40% - Accent3 2 6 7 3" xfId="21073"/>
    <cellStyle name="40% - Accent3 2 6 7 3 2" xfId="41409"/>
    <cellStyle name="40% - Accent3 2 6 7 4" xfId="37468"/>
    <cellStyle name="40% - Accent3 2 6 7 5" xfId="29553"/>
    <cellStyle name="40% - Accent3 2 6 8" xfId="8163"/>
    <cellStyle name="40% - Accent3 2 6 8 2" xfId="24058"/>
    <cellStyle name="40% - Accent3 2 6 8 2 2" xfId="43838"/>
    <cellStyle name="40% - Accent3 2 6 8 2 3" xfId="31982"/>
    <cellStyle name="40% - Accent3 2 6 8 3" xfId="19526"/>
    <cellStyle name="40% - Accent3 2 6 8 3 2" xfId="39862"/>
    <cellStyle name="40% - Accent3 2 6 8 4" xfId="35921"/>
    <cellStyle name="40% - Accent3 2 6 8 5" xfId="28006"/>
    <cellStyle name="40% - Accent3 2 6 9" xfId="23283"/>
    <cellStyle name="40% - Accent3 2 6 9 2" xfId="43063"/>
    <cellStyle name="40% - Accent3 2 6 9 3" xfId="31207"/>
    <cellStyle name="40% - Accent3 2 7" xfId="1160"/>
    <cellStyle name="40% - Accent3 2 7 2" xfId="11536"/>
    <cellStyle name="40% - Accent3 2 7 2 2" xfId="17922"/>
    <cellStyle name="40% - Accent3 2 7 2 2 2" xfId="26399"/>
    <cellStyle name="40% - Accent3 2 7 2 2 2 2" xfId="46179"/>
    <cellStyle name="40% - Accent3 2 7 2 2 2 3" xfId="34323"/>
    <cellStyle name="40% - Accent3 2 7 2 2 3" xfId="21867"/>
    <cellStyle name="40% - Accent3 2 7 2 2 3 2" xfId="42203"/>
    <cellStyle name="40% - Accent3 2 7 2 2 4" xfId="38262"/>
    <cellStyle name="40% - Accent3 2 7 2 2 5" xfId="30347"/>
    <cellStyle name="40% - Accent3 2 7 2 3" xfId="24833"/>
    <cellStyle name="40% - Accent3 2 7 2 3 2" xfId="44613"/>
    <cellStyle name="40% - Accent3 2 7 2 3 3" xfId="32757"/>
    <cellStyle name="40% - Accent3 2 7 2 4" xfId="20301"/>
    <cellStyle name="40% - Accent3 2 7 2 4 2" xfId="40637"/>
    <cellStyle name="40% - Accent3 2 7 2 5" xfId="36696"/>
    <cellStyle name="40% - Accent3 2 7 2 6" xfId="28781"/>
    <cellStyle name="40% - Accent3 2 7 3" xfId="15026"/>
    <cellStyle name="40% - Accent3 2 7 3 2" xfId="25610"/>
    <cellStyle name="40% - Accent3 2 7 3 2 2" xfId="45390"/>
    <cellStyle name="40% - Accent3 2 7 3 2 3" xfId="33534"/>
    <cellStyle name="40% - Accent3 2 7 3 3" xfId="21078"/>
    <cellStyle name="40% - Accent3 2 7 3 3 2" xfId="41414"/>
    <cellStyle name="40% - Accent3 2 7 3 4" xfId="37473"/>
    <cellStyle name="40% - Accent3 2 7 3 5" xfId="29558"/>
    <cellStyle name="40% - Accent3 2 7 4" xfId="8168"/>
    <cellStyle name="40% - Accent3 2 7 4 2" xfId="24063"/>
    <cellStyle name="40% - Accent3 2 7 4 2 2" xfId="43843"/>
    <cellStyle name="40% - Accent3 2 7 4 2 3" xfId="31987"/>
    <cellStyle name="40% - Accent3 2 7 4 3" xfId="19531"/>
    <cellStyle name="40% - Accent3 2 7 4 3 2" xfId="39867"/>
    <cellStyle name="40% - Accent3 2 7 4 4" xfId="35926"/>
    <cellStyle name="40% - Accent3 2 7 4 5" xfId="28011"/>
    <cellStyle name="40% - Accent3 2 7 5" xfId="23288"/>
    <cellStyle name="40% - Accent3 2 7 5 2" xfId="43068"/>
    <cellStyle name="40% - Accent3 2 7 5 3" xfId="31212"/>
    <cellStyle name="40% - Accent3 2 7 6" xfId="18758"/>
    <cellStyle name="40% - Accent3 2 7 6 2" xfId="39094"/>
    <cellStyle name="40% - Accent3 2 7 7" xfId="35151"/>
    <cellStyle name="40% - Accent3 2 7 8" xfId="27238"/>
    <cellStyle name="40% - Accent3 2 8" xfId="1161"/>
    <cellStyle name="40% - Accent3 2 8 2" xfId="11537"/>
    <cellStyle name="40% - Accent3 2 8 2 2" xfId="17923"/>
    <cellStyle name="40% - Accent3 2 8 2 2 2" xfId="26400"/>
    <cellStyle name="40% - Accent3 2 8 2 2 2 2" xfId="46180"/>
    <cellStyle name="40% - Accent3 2 8 2 2 2 3" xfId="34324"/>
    <cellStyle name="40% - Accent3 2 8 2 2 3" xfId="21868"/>
    <cellStyle name="40% - Accent3 2 8 2 2 3 2" xfId="42204"/>
    <cellStyle name="40% - Accent3 2 8 2 2 4" xfId="38263"/>
    <cellStyle name="40% - Accent3 2 8 2 2 5" xfId="30348"/>
    <cellStyle name="40% - Accent3 2 8 2 3" xfId="24834"/>
    <cellStyle name="40% - Accent3 2 8 2 3 2" xfId="44614"/>
    <cellStyle name="40% - Accent3 2 8 2 3 3" xfId="32758"/>
    <cellStyle name="40% - Accent3 2 8 2 4" xfId="20302"/>
    <cellStyle name="40% - Accent3 2 8 2 4 2" xfId="40638"/>
    <cellStyle name="40% - Accent3 2 8 2 5" xfId="36697"/>
    <cellStyle name="40% - Accent3 2 8 2 6" xfId="28782"/>
    <cellStyle name="40% - Accent3 2 8 3" xfId="15027"/>
    <cellStyle name="40% - Accent3 2 8 3 2" xfId="25611"/>
    <cellStyle name="40% - Accent3 2 8 3 2 2" xfId="45391"/>
    <cellStyle name="40% - Accent3 2 8 3 2 3" xfId="33535"/>
    <cellStyle name="40% - Accent3 2 8 3 3" xfId="21079"/>
    <cellStyle name="40% - Accent3 2 8 3 3 2" xfId="41415"/>
    <cellStyle name="40% - Accent3 2 8 3 4" xfId="37474"/>
    <cellStyle name="40% - Accent3 2 8 3 5" xfId="29559"/>
    <cellStyle name="40% - Accent3 2 8 4" xfId="8169"/>
    <cellStyle name="40% - Accent3 2 8 4 2" xfId="24064"/>
    <cellStyle name="40% - Accent3 2 8 4 2 2" xfId="43844"/>
    <cellStyle name="40% - Accent3 2 8 4 2 3" xfId="31988"/>
    <cellStyle name="40% - Accent3 2 8 4 3" xfId="19532"/>
    <cellStyle name="40% - Accent3 2 8 4 3 2" xfId="39868"/>
    <cellStyle name="40% - Accent3 2 8 4 4" xfId="35927"/>
    <cellStyle name="40% - Accent3 2 8 4 5" xfId="28012"/>
    <cellStyle name="40% - Accent3 2 8 5" xfId="23289"/>
    <cellStyle name="40% - Accent3 2 8 5 2" xfId="43069"/>
    <cellStyle name="40% - Accent3 2 8 5 3" xfId="31213"/>
    <cellStyle name="40% - Accent3 2 8 6" xfId="18759"/>
    <cellStyle name="40% - Accent3 2 8 6 2" xfId="39095"/>
    <cellStyle name="40% - Accent3 2 8 7" xfId="35152"/>
    <cellStyle name="40% - Accent3 2 8 8" xfId="27239"/>
    <cellStyle name="40% - Accent3 2 9" xfId="1162"/>
    <cellStyle name="40% - Accent3 2 9 2" xfId="11538"/>
    <cellStyle name="40% - Accent3 2 9 2 2" xfId="17924"/>
    <cellStyle name="40% - Accent3 2 9 2 2 2" xfId="26401"/>
    <cellStyle name="40% - Accent3 2 9 2 2 2 2" xfId="46181"/>
    <cellStyle name="40% - Accent3 2 9 2 2 2 3" xfId="34325"/>
    <cellStyle name="40% - Accent3 2 9 2 2 3" xfId="21869"/>
    <cellStyle name="40% - Accent3 2 9 2 2 3 2" xfId="42205"/>
    <cellStyle name="40% - Accent3 2 9 2 2 4" xfId="38264"/>
    <cellStyle name="40% - Accent3 2 9 2 2 5" xfId="30349"/>
    <cellStyle name="40% - Accent3 2 9 2 3" xfId="24835"/>
    <cellStyle name="40% - Accent3 2 9 2 3 2" xfId="44615"/>
    <cellStyle name="40% - Accent3 2 9 2 3 3" xfId="32759"/>
    <cellStyle name="40% - Accent3 2 9 2 4" xfId="20303"/>
    <cellStyle name="40% - Accent3 2 9 2 4 2" xfId="40639"/>
    <cellStyle name="40% - Accent3 2 9 2 5" xfId="36698"/>
    <cellStyle name="40% - Accent3 2 9 2 6" xfId="28783"/>
    <cellStyle name="40% - Accent3 2 9 3" xfId="15028"/>
    <cellStyle name="40% - Accent3 2 9 3 2" xfId="25612"/>
    <cellStyle name="40% - Accent3 2 9 3 2 2" xfId="45392"/>
    <cellStyle name="40% - Accent3 2 9 3 2 3" xfId="33536"/>
    <cellStyle name="40% - Accent3 2 9 3 3" xfId="21080"/>
    <cellStyle name="40% - Accent3 2 9 3 3 2" xfId="41416"/>
    <cellStyle name="40% - Accent3 2 9 3 4" xfId="37475"/>
    <cellStyle name="40% - Accent3 2 9 3 5" xfId="29560"/>
    <cellStyle name="40% - Accent3 2 9 4" xfId="8170"/>
    <cellStyle name="40% - Accent3 2 9 4 2" xfId="24065"/>
    <cellStyle name="40% - Accent3 2 9 4 2 2" xfId="43845"/>
    <cellStyle name="40% - Accent3 2 9 4 2 3" xfId="31989"/>
    <cellStyle name="40% - Accent3 2 9 4 3" xfId="19533"/>
    <cellStyle name="40% - Accent3 2 9 4 3 2" xfId="39869"/>
    <cellStyle name="40% - Accent3 2 9 4 4" xfId="35928"/>
    <cellStyle name="40% - Accent3 2 9 4 5" xfId="28013"/>
    <cellStyle name="40% - Accent3 2 9 5" xfId="23290"/>
    <cellStyle name="40% - Accent3 2 9 5 2" xfId="43070"/>
    <cellStyle name="40% - Accent3 2 9 5 3" xfId="31214"/>
    <cellStyle name="40% - Accent3 2 9 6" xfId="18760"/>
    <cellStyle name="40% - Accent3 2 9 6 2" xfId="39096"/>
    <cellStyle name="40% - Accent3 2 9 7" xfId="35153"/>
    <cellStyle name="40% - Accent3 2 9 8" xfId="27240"/>
    <cellStyle name="40% - Accent3 20" xfId="1163"/>
    <cellStyle name="40% - Accent3 21" xfId="1164"/>
    <cellStyle name="40% - Accent3 22" xfId="1165"/>
    <cellStyle name="40% - Accent3 23" xfId="1166"/>
    <cellStyle name="40% - Accent3 24" xfId="1167"/>
    <cellStyle name="40% - Accent3 25" xfId="1168"/>
    <cellStyle name="40% - Accent3 26" xfId="1169"/>
    <cellStyle name="40% - Accent3 3" xfId="1170"/>
    <cellStyle name="40% - Accent3 3 10" xfId="1171"/>
    <cellStyle name="40% - Accent3 3 11" xfId="18194"/>
    <cellStyle name="40% - Accent3 3 11 2" xfId="26670"/>
    <cellStyle name="40% - Accent3 3 11 2 2" xfId="46450"/>
    <cellStyle name="40% - Accent3 3 11 2 3" xfId="34594"/>
    <cellStyle name="40% - Accent3 3 11 3" xfId="22138"/>
    <cellStyle name="40% - Accent3 3 11 3 2" xfId="42474"/>
    <cellStyle name="40% - Accent3 3 11 4" xfId="38533"/>
    <cellStyle name="40% - Accent3 3 11 5" xfId="30618"/>
    <cellStyle name="40% - Accent3 3 2" xfId="1172"/>
    <cellStyle name="40% - Accent3 3 2 2" xfId="11539"/>
    <cellStyle name="40% - Accent3 3 2 2 2" xfId="17925"/>
    <cellStyle name="40% - Accent3 3 2 2 2 2" xfId="26402"/>
    <cellStyle name="40% - Accent3 3 2 2 2 2 2" xfId="46182"/>
    <cellStyle name="40% - Accent3 3 2 2 2 2 3" xfId="34326"/>
    <cellStyle name="40% - Accent3 3 2 2 2 3" xfId="21870"/>
    <cellStyle name="40% - Accent3 3 2 2 2 3 2" xfId="42206"/>
    <cellStyle name="40% - Accent3 3 2 2 2 4" xfId="38265"/>
    <cellStyle name="40% - Accent3 3 2 2 2 5" xfId="30350"/>
    <cellStyle name="40% - Accent3 3 2 2 3" xfId="24836"/>
    <cellStyle name="40% - Accent3 3 2 2 3 2" xfId="44616"/>
    <cellStyle name="40% - Accent3 3 2 2 3 3" xfId="32760"/>
    <cellStyle name="40% - Accent3 3 2 2 4" xfId="20304"/>
    <cellStyle name="40% - Accent3 3 2 2 4 2" xfId="40640"/>
    <cellStyle name="40% - Accent3 3 2 2 5" xfId="36699"/>
    <cellStyle name="40% - Accent3 3 2 2 6" xfId="28784"/>
    <cellStyle name="40% - Accent3 3 2 3" xfId="15032"/>
    <cellStyle name="40% - Accent3 3 2 3 2" xfId="25613"/>
    <cellStyle name="40% - Accent3 3 2 3 2 2" xfId="45393"/>
    <cellStyle name="40% - Accent3 3 2 3 2 3" xfId="33537"/>
    <cellStyle name="40% - Accent3 3 2 3 3" xfId="21081"/>
    <cellStyle name="40% - Accent3 3 2 3 3 2" xfId="41417"/>
    <cellStyle name="40% - Accent3 3 2 3 4" xfId="37476"/>
    <cellStyle name="40% - Accent3 3 2 3 5" xfId="29561"/>
    <cellStyle name="40% - Accent3 3 2 4" xfId="8171"/>
    <cellStyle name="40% - Accent3 3 2 4 2" xfId="24066"/>
    <cellStyle name="40% - Accent3 3 2 4 2 2" xfId="43846"/>
    <cellStyle name="40% - Accent3 3 2 4 2 3" xfId="31990"/>
    <cellStyle name="40% - Accent3 3 2 4 3" xfId="19534"/>
    <cellStyle name="40% - Accent3 3 2 4 3 2" xfId="39870"/>
    <cellStyle name="40% - Accent3 3 2 4 4" xfId="35929"/>
    <cellStyle name="40% - Accent3 3 2 4 5" xfId="28014"/>
    <cellStyle name="40% - Accent3 3 2 5" xfId="23291"/>
    <cellStyle name="40% - Accent3 3 2 5 2" xfId="43071"/>
    <cellStyle name="40% - Accent3 3 2 5 3" xfId="31215"/>
    <cellStyle name="40% - Accent3 3 2 6" xfId="18761"/>
    <cellStyle name="40% - Accent3 3 2 6 2" xfId="39097"/>
    <cellStyle name="40% - Accent3 3 2 7" xfId="35154"/>
    <cellStyle name="40% - Accent3 3 2 8" xfId="27241"/>
    <cellStyle name="40% - Accent3 3 3" xfId="1173"/>
    <cellStyle name="40% - Accent3 3 3 2" xfId="11540"/>
    <cellStyle name="40% - Accent3 3 3 2 2" xfId="17926"/>
    <cellStyle name="40% - Accent3 3 3 2 2 2" xfId="26403"/>
    <cellStyle name="40% - Accent3 3 3 2 2 2 2" xfId="46183"/>
    <cellStyle name="40% - Accent3 3 3 2 2 2 3" xfId="34327"/>
    <cellStyle name="40% - Accent3 3 3 2 2 3" xfId="21871"/>
    <cellStyle name="40% - Accent3 3 3 2 2 3 2" xfId="42207"/>
    <cellStyle name="40% - Accent3 3 3 2 2 4" xfId="38266"/>
    <cellStyle name="40% - Accent3 3 3 2 2 5" xfId="30351"/>
    <cellStyle name="40% - Accent3 3 3 2 3" xfId="24837"/>
    <cellStyle name="40% - Accent3 3 3 2 3 2" xfId="44617"/>
    <cellStyle name="40% - Accent3 3 3 2 3 3" xfId="32761"/>
    <cellStyle name="40% - Accent3 3 3 2 4" xfId="20305"/>
    <cellStyle name="40% - Accent3 3 3 2 4 2" xfId="40641"/>
    <cellStyle name="40% - Accent3 3 3 2 5" xfId="36700"/>
    <cellStyle name="40% - Accent3 3 3 2 6" xfId="28785"/>
    <cellStyle name="40% - Accent3 3 3 3" xfId="15033"/>
    <cellStyle name="40% - Accent3 3 3 3 2" xfId="25614"/>
    <cellStyle name="40% - Accent3 3 3 3 2 2" xfId="45394"/>
    <cellStyle name="40% - Accent3 3 3 3 2 3" xfId="33538"/>
    <cellStyle name="40% - Accent3 3 3 3 3" xfId="21082"/>
    <cellStyle name="40% - Accent3 3 3 3 3 2" xfId="41418"/>
    <cellStyle name="40% - Accent3 3 3 3 4" xfId="37477"/>
    <cellStyle name="40% - Accent3 3 3 3 5" xfId="29562"/>
    <cellStyle name="40% - Accent3 3 3 4" xfId="8172"/>
    <cellStyle name="40% - Accent3 3 3 4 2" xfId="24067"/>
    <cellStyle name="40% - Accent3 3 3 4 2 2" xfId="43847"/>
    <cellStyle name="40% - Accent3 3 3 4 2 3" xfId="31991"/>
    <cellStyle name="40% - Accent3 3 3 4 3" xfId="19535"/>
    <cellStyle name="40% - Accent3 3 3 4 3 2" xfId="39871"/>
    <cellStyle name="40% - Accent3 3 3 4 4" xfId="35930"/>
    <cellStyle name="40% - Accent3 3 3 4 5" xfId="28015"/>
    <cellStyle name="40% - Accent3 3 3 5" xfId="23292"/>
    <cellStyle name="40% - Accent3 3 3 5 2" xfId="43072"/>
    <cellStyle name="40% - Accent3 3 3 5 3" xfId="31216"/>
    <cellStyle name="40% - Accent3 3 3 6" xfId="18762"/>
    <cellStyle name="40% - Accent3 3 3 6 2" xfId="39098"/>
    <cellStyle name="40% - Accent3 3 3 7" xfId="35155"/>
    <cellStyle name="40% - Accent3 3 3 8" xfId="27242"/>
    <cellStyle name="40% - Accent3 3 4" xfId="1174"/>
    <cellStyle name="40% - Accent3 3 4 2" xfId="11541"/>
    <cellStyle name="40% - Accent3 3 4 2 2" xfId="17927"/>
    <cellStyle name="40% - Accent3 3 4 2 2 2" xfId="26404"/>
    <cellStyle name="40% - Accent3 3 4 2 2 2 2" xfId="46184"/>
    <cellStyle name="40% - Accent3 3 4 2 2 2 3" xfId="34328"/>
    <cellStyle name="40% - Accent3 3 4 2 2 3" xfId="21872"/>
    <cellStyle name="40% - Accent3 3 4 2 2 3 2" xfId="42208"/>
    <cellStyle name="40% - Accent3 3 4 2 2 4" xfId="38267"/>
    <cellStyle name="40% - Accent3 3 4 2 2 5" xfId="30352"/>
    <cellStyle name="40% - Accent3 3 4 2 3" xfId="24838"/>
    <cellStyle name="40% - Accent3 3 4 2 3 2" xfId="44618"/>
    <cellStyle name="40% - Accent3 3 4 2 3 3" xfId="32762"/>
    <cellStyle name="40% - Accent3 3 4 2 4" xfId="20306"/>
    <cellStyle name="40% - Accent3 3 4 2 4 2" xfId="40642"/>
    <cellStyle name="40% - Accent3 3 4 2 5" xfId="36701"/>
    <cellStyle name="40% - Accent3 3 4 2 6" xfId="28786"/>
    <cellStyle name="40% - Accent3 3 4 3" xfId="15034"/>
    <cellStyle name="40% - Accent3 3 4 3 2" xfId="25615"/>
    <cellStyle name="40% - Accent3 3 4 3 2 2" xfId="45395"/>
    <cellStyle name="40% - Accent3 3 4 3 2 3" xfId="33539"/>
    <cellStyle name="40% - Accent3 3 4 3 3" xfId="21083"/>
    <cellStyle name="40% - Accent3 3 4 3 3 2" xfId="41419"/>
    <cellStyle name="40% - Accent3 3 4 3 4" xfId="37478"/>
    <cellStyle name="40% - Accent3 3 4 3 5" xfId="29563"/>
    <cellStyle name="40% - Accent3 3 4 4" xfId="8173"/>
    <cellStyle name="40% - Accent3 3 4 4 2" xfId="24068"/>
    <cellStyle name="40% - Accent3 3 4 4 2 2" xfId="43848"/>
    <cellStyle name="40% - Accent3 3 4 4 2 3" xfId="31992"/>
    <cellStyle name="40% - Accent3 3 4 4 3" xfId="19536"/>
    <cellStyle name="40% - Accent3 3 4 4 3 2" xfId="39872"/>
    <cellStyle name="40% - Accent3 3 4 4 4" xfId="35931"/>
    <cellStyle name="40% - Accent3 3 4 4 5" xfId="28016"/>
    <cellStyle name="40% - Accent3 3 4 5" xfId="23293"/>
    <cellStyle name="40% - Accent3 3 4 5 2" xfId="43073"/>
    <cellStyle name="40% - Accent3 3 4 5 3" xfId="31217"/>
    <cellStyle name="40% - Accent3 3 4 6" xfId="18763"/>
    <cellStyle name="40% - Accent3 3 4 6 2" xfId="39099"/>
    <cellStyle name="40% - Accent3 3 4 7" xfId="35156"/>
    <cellStyle name="40% - Accent3 3 4 8" xfId="27243"/>
    <cellStyle name="40% - Accent3 3 5" xfId="1175"/>
    <cellStyle name="40% - Accent3 3 5 2" xfId="11542"/>
    <cellStyle name="40% - Accent3 3 5 2 2" xfId="17928"/>
    <cellStyle name="40% - Accent3 3 5 2 2 2" xfId="26405"/>
    <cellStyle name="40% - Accent3 3 5 2 2 2 2" xfId="46185"/>
    <cellStyle name="40% - Accent3 3 5 2 2 2 3" xfId="34329"/>
    <cellStyle name="40% - Accent3 3 5 2 2 3" xfId="21873"/>
    <cellStyle name="40% - Accent3 3 5 2 2 3 2" xfId="42209"/>
    <cellStyle name="40% - Accent3 3 5 2 2 4" xfId="38268"/>
    <cellStyle name="40% - Accent3 3 5 2 2 5" xfId="30353"/>
    <cellStyle name="40% - Accent3 3 5 2 3" xfId="24839"/>
    <cellStyle name="40% - Accent3 3 5 2 3 2" xfId="44619"/>
    <cellStyle name="40% - Accent3 3 5 2 3 3" xfId="32763"/>
    <cellStyle name="40% - Accent3 3 5 2 4" xfId="20307"/>
    <cellStyle name="40% - Accent3 3 5 2 4 2" xfId="40643"/>
    <cellStyle name="40% - Accent3 3 5 2 5" xfId="36702"/>
    <cellStyle name="40% - Accent3 3 5 2 6" xfId="28787"/>
    <cellStyle name="40% - Accent3 3 5 3" xfId="15035"/>
    <cellStyle name="40% - Accent3 3 5 3 2" xfId="25616"/>
    <cellStyle name="40% - Accent3 3 5 3 2 2" xfId="45396"/>
    <cellStyle name="40% - Accent3 3 5 3 2 3" xfId="33540"/>
    <cellStyle name="40% - Accent3 3 5 3 3" xfId="21084"/>
    <cellStyle name="40% - Accent3 3 5 3 3 2" xfId="41420"/>
    <cellStyle name="40% - Accent3 3 5 3 4" xfId="37479"/>
    <cellStyle name="40% - Accent3 3 5 3 5" xfId="29564"/>
    <cellStyle name="40% - Accent3 3 5 4" xfId="8174"/>
    <cellStyle name="40% - Accent3 3 5 4 2" xfId="24069"/>
    <cellStyle name="40% - Accent3 3 5 4 2 2" xfId="43849"/>
    <cellStyle name="40% - Accent3 3 5 4 2 3" xfId="31993"/>
    <cellStyle name="40% - Accent3 3 5 4 3" xfId="19537"/>
    <cellStyle name="40% - Accent3 3 5 4 3 2" xfId="39873"/>
    <cellStyle name="40% - Accent3 3 5 4 4" xfId="35932"/>
    <cellStyle name="40% - Accent3 3 5 4 5" xfId="28017"/>
    <cellStyle name="40% - Accent3 3 5 5" xfId="23294"/>
    <cellStyle name="40% - Accent3 3 5 5 2" xfId="43074"/>
    <cellStyle name="40% - Accent3 3 5 5 3" xfId="31218"/>
    <cellStyle name="40% - Accent3 3 5 6" xfId="18764"/>
    <cellStyle name="40% - Accent3 3 5 6 2" xfId="39100"/>
    <cellStyle name="40% - Accent3 3 5 7" xfId="35157"/>
    <cellStyle name="40% - Accent3 3 5 8" xfId="27244"/>
    <cellStyle name="40% - Accent3 3 6" xfId="1176"/>
    <cellStyle name="40% - Accent3 3 7" xfId="1177"/>
    <cellStyle name="40% - Accent3 3 8" xfId="1178"/>
    <cellStyle name="40% - Accent3 3 9" xfId="1179"/>
    <cellStyle name="40% - Accent3 4" xfId="1180"/>
    <cellStyle name="40% - Accent3 4 2" xfId="1181"/>
    <cellStyle name="40% - Accent3 4 3" xfId="1182"/>
    <cellStyle name="40% - Accent3 4 4" xfId="1183"/>
    <cellStyle name="40% - Accent3 4 5" xfId="1184"/>
    <cellStyle name="40% - Accent3 4 6" xfId="1185"/>
    <cellStyle name="40% - Accent3 5" xfId="1186"/>
    <cellStyle name="40% - Accent3 5 2" xfId="1187"/>
    <cellStyle name="40% - Accent3 5 3" xfId="1188"/>
    <cellStyle name="40% - Accent3 5 4" xfId="1189"/>
    <cellStyle name="40% - Accent3 5 5" xfId="1190"/>
    <cellStyle name="40% - Accent3 5 6" xfId="1191"/>
    <cellStyle name="40% - Accent3 6" xfId="1192"/>
    <cellStyle name="40% - Accent3 6 2" xfId="1193"/>
    <cellStyle name="40% - Accent3 6 3" xfId="1194"/>
    <cellStyle name="40% - Accent3 6 4" xfId="1195"/>
    <cellStyle name="40% - Accent3 6 5" xfId="1196"/>
    <cellStyle name="40% - Accent3 6 6" xfId="1197"/>
    <cellStyle name="40% - Accent3 7" xfId="1198"/>
    <cellStyle name="40% - Accent3 7 10" xfId="23295"/>
    <cellStyle name="40% - Accent3 7 10 2" xfId="43075"/>
    <cellStyle name="40% - Accent3 7 10 3" xfId="31219"/>
    <cellStyle name="40% - Accent3 7 11" xfId="18765"/>
    <cellStyle name="40% - Accent3 7 11 2" xfId="39101"/>
    <cellStyle name="40% - Accent3 7 12" xfId="35158"/>
    <cellStyle name="40% - Accent3 7 13" xfId="27245"/>
    <cellStyle name="40% - Accent3 7 2" xfId="1199"/>
    <cellStyle name="40% - Accent3 7 3" xfId="1200"/>
    <cellStyle name="40% - Accent3 7 4" xfId="1201"/>
    <cellStyle name="40% - Accent3 7 5" xfId="1202"/>
    <cellStyle name="40% - Accent3 7 6" xfId="1203"/>
    <cellStyle name="40% - Accent3 7 7" xfId="11543"/>
    <cellStyle name="40% - Accent3 7 7 2" xfId="17929"/>
    <cellStyle name="40% - Accent3 7 7 2 2" xfId="26406"/>
    <cellStyle name="40% - Accent3 7 7 2 2 2" xfId="46186"/>
    <cellStyle name="40% - Accent3 7 7 2 2 3" xfId="34330"/>
    <cellStyle name="40% - Accent3 7 7 2 3" xfId="21874"/>
    <cellStyle name="40% - Accent3 7 7 2 3 2" xfId="42210"/>
    <cellStyle name="40% - Accent3 7 7 2 4" xfId="38269"/>
    <cellStyle name="40% - Accent3 7 7 2 5" xfId="30354"/>
    <cellStyle name="40% - Accent3 7 7 3" xfId="24840"/>
    <cellStyle name="40% - Accent3 7 7 3 2" xfId="44620"/>
    <cellStyle name="40% - Accent3 7 7 3 3" xfId="32764"/>
    <cellStyle name="40% - Accent3 7 7 4" xfId="20308"/>
    <cellStyle name="40% - Accent3 7 7 4 2" xfId="40644"/>
    <cellStyle name="40% - Accent3 7 7 5" xfId="36703"/>
    <cellStyle name="40% - Accent3 7 7 6" xfId="28788"/>
    <cellStyle name="40% - Accent3 7 8" xfId="15042"/>
    <cellStyle name="40% - Accent3 7 8 2" xfId="25617"/>
    <cellStyle name="40% - Accent3 7 8 2 2" xfId="45397"/>
    <cellStyle name="40% - Accent3 7 8 2 3" xfId="33541"/>
    <cellStyle name="40% - Accent3 7 8 3" xfId="21085"/>
    <cellStyle name="40% - Accent3 7 8 3 2" xfId="41421"/>
    <cellStyle name="40% - Accent3 7 8 4" xfId="37480"/>
    <cellStyle name="40% - Accent3 7 8 5" xfId="29565"/>
    <cellStyle name="40% - Accent3 7 9" xfId="8175"/>
    <cellStyle name="40% - Accent3 7 9 2" xfId="24070"/>
    <cellStyle name="40% - Accent3 7 9 2 2" xfId="43850"/>
    <cellStyle name="40% - Accent3 7 9 2 3" xfId="31994"/>
    <cellStyle name="40% - Accent3 7 9 3" xfId="19538"/>
    <cellStyle name="40% - Accent3 7 9 3 2" xfId="39874"/>
    <cellStyle name="40% - Accent3 7 9 4" xfId="35933"/>
    <cellStyle name="40% - Accent3 7 9 5" xfId="28018"/>
    <cellStyle name="40% - Accent3 8" xfId="1204"/>
    <cellStyle name="40% - Accent3 8 2" xfId="1205"/>
    <cellStyle name="40% - Accent3 8 3" xfId="1206"/>
    <cellStyle name="40% - Accent3 8 4" xfId="1207"/>
    <cellStyle name="40% - Accent3 8 5" xfId="1208"/>
    <cellStyle name="40% - Accent3 8 6" xfId="1209"/>
    <cellStyle name="40% - Accent3 9" xfId="1210"/>
    <cellStyle name="40% - Accent3 9 2" xfId="1211"/>
    <cellStyle name="40% - Accent3 9 3" xfId="1212"/>
    <cellStyle name="40% - Accent3 9 4" xfId="1213"/>
    <cellStyle name="40% - Accent3 9 5" xfId="1214"/>
    <cellStyle name="40% - Accent4" xfId="7609" builtinId="43" customBuiltin="1"/>
    <cellStyle name="40% - Accent4 10" xfId="1215"/>
    <cellStyle name="40% - Accent4 10 2" xfId="1216"/>
    <cellStyle name="40% - Accent4 10 3" xfId="1217"/>
    <cellStyle name="40% - Accent4 10 4" xfId="1218"/>
    <cellStyle name="40% - Accent4 10 5" xfId="1219"/>
    <cellStyle name="40% - Accent4 11" xfId="1220"/>
    <cellStyle name="40% - Accent4 11 2" xfId="1221"/>
    <cellStyle name="40% - Accent4 11 3" xfId="1222"/>
    <cellStyle name="40% - Accent4 11 4" xfId="1223"/>
    <cellStyle name="40% - Accent4 11 5" xfId="1224"/>
    <cellStyle name="40% - Accent4 12" xfId="1225"/>
    <cellStyle name="40% - Accent4 12 2" xfId="1226"/>
    <cellStyle name="40% - Accent4 12 3" xfId="1227"/>
    <cellStyle name="40% - Accent4 12 4" xfId="1228"/>
    <cellStyle name="40% - Accent4 12 5" xfId="1229"/>
    <cellStyle name="40% - Accent4 13" xfId="1230"/>
    <cellStyle name="40% - Accent4 14" xfId="1231"/>
    <cellStyle name="40% - Accent4 15" xfId="1232"/>
    <cellStyle name="40% - Accent4 16" xfId="1233"/>
    <cellStyle name="40% - Accent4 17" xfId="1234"/>
    <cellStyle name="40% - Accent4 18" xfId="1235"/>
    <cellStyle name="40% - Accent4 19" xfId="1236"/>
    <cellStyle name="40% - Accent4 2" xfId="1237"/>
    <cellStyle name="40% - Accent4 2 10" xfId="1238"/>
    <cellStyle name="40% - Accent4 2 10 2" xfId="11544"/>
    <cellStyle name="40% - Accent4 2 10 2 2" xfId="17930"/>
    <cellStyle name="40% - Accent4 2 10 2 2 2" xfId="26407"/>
    <cellStyle name="40% - Accent4 2 10 2 2 2 2" xfId="46187"/>
    <cellStyle name="40% - Accent4 2 10 2 2 2 3" xfId="34331"/>
    <cellStyle name="40% - Accent4 2 10 2 2 3" xfId="21875"/>
    <cellStyle name="40% - Accent4 2 10 2 2 3 2" xfId="42211"/>
    <cellStyle name="40% - Accent4 2 10 2 2 4" xfId="38270"/>
    <cellStyle name="40% - Accent4 2 10 2 2 5" xfId="30355"/>
    <cellStyle name="40% - Accent4 2 10 2 3" xfId="24841"/>
    <cellStyle name="40% - Accent4 2 10 2 3 2" xfId="44621"/>
    <cellStyle name="40% - Accent4 2 10 2 3 3" xfId="32765"/>
    <cellStyle name="40% - Accent4 2 10 2 4" xfId="20309"/>
    <cellStyle name="40% - Accent4 2 10 2 4 2" xfId="40645"/>
    <cellStyle name="40% - Accent4 2 10 2 5" xfId="36704"/>
    <cellStyle name="40% - Accent4 2 10 2 6" xfId="28789"/>
    <cellStyle name="40% - Accent4 2 10 3" xfId="15055"/>
    <cellStyle name="40% - Accent4 2 10 3 2" xfId="25618"/>
    <cellStyle name="40% - Accent4 2 10 3 2 2" xfId="45398"/>
    <cellStyle name="40% - Accent4 2 10 3 2 3" xfId="33542"/>
    <cellStyle name="40% - Accent4 2 10 3 3" xfId="21086"/>
    <cellStyle name="40% - Accent4 2 10 3 3 2" xfId="41422"/>
    <cellStyle name="40% - Accent4 2 10 3 4" xfId="37481"/>
    <cellStyle name="40% - Accent4 2 10 3 5" xfId="29566"/>
    <cellStyle name="40% - Accent4 2 10 4" xfId="8176"/>
    <cellStyle name="40% - Accent4 2 10 4 2" xfId="24071"/>
    <cellStyle name="40% - Accent4 2 10 4 2 2" xfId="43851"/>
    <cellStyle name="40% - Accent4 2 10 4 2 3" xfId="31995"/>
    <cellStyle name="40% - Accent4 2 10 4 3" xfId="19539"/>
    <cellStyle name="40% - Accent4 2 10 4 3 2" xfId="39875"/>
    <cellStyle name="40% - Accent4 2 10 4 4" xfId="35934"/>
    <cellStyle name="40% - Accent4 2 10 4 5" xfId="28019"/>
    <cellStyle name="40% - Accent4 2 10 5" xfId="23296"/>
    <cellStyle name="40% - Accent4 2 10 5 2" xfId="43076"/>
    <cellStyle name="40% - Accent4 2 10 5 3" xfId="31220"/>
    <cellStyle name="40% - Accent4 2 10 6" xfId="18766"/>
    <cellStyle name="40% - Accent4 2 10 6 2" xfId="39102"/>
    <cellStyle name="40% - Accent4 2 10 7" xfId="35159"/>
    <cellStyle name="40% - Accent4 2 10 8" xfId="27246"/>
    <cellStyle name="40% - Accent4 2 11" xfId="1239"/>
    <cellStyle name="40% - Accent4 2 11 2" xfId="1240"/>
    <cellStyle name="40% - Accent4 2 11 2 2" xfId="11545"/>
    <cellStyle name="40% - Accent4 2 11 2 2 2" xfId="17931"/>
    <cellStyle name="40% - Accent4 2 11 2 2 2 2" xfId="26408"/>
    <cellStyle name="40% - Accent4 2 11 2 2 2 2 2" xfId="46188"/>
    <cellStyle name="40% - Accent4 2 11 2 2 2 2 3" xfId="34332"/>
    <cellStyle name="40% - Accent4 2 11 2 2 2 3" xfId="21876"/>
    <cellStyle name="40% - Accent4 2 11 2 2 2 3 2" xfId="42212"/>
    <cellStyle name="40% - Accent4 2 11 2 2 2 4" xfId="38271"/>
    <cellStyle name="40% - Accent4 2 11 2 2 2 5" xfId="30356"/>
    <cellStyle name="40% - Accent4 2 11 2 2 3" xfId="24842"/>
    <cellStyle name="40% - Accent4 2 11 2 2 3 2" xfId="44622"/>
    <cellStyle name="40% - Accent4 2 11 2 2 3 3" xfId="32766"/>
    <cellStyle name="40% - Accent4 2 11 2 2 4" xfId="20310"/>
    <cellStyle name="40% - Accent4 2 11 2 2 4 2" xfId="40646"/>
    <cellStyle name="40% - Accent4 2 11 2 2 5" xfId="36705"/>
    <cellStyle name="40% - Accent4 2 11 2 2 6" xfId="28790"/>
    <cellStyle name="40% - Accent4 2 11 2 3" xfId="15056"/>
    <cellStyle name="40% - Accent4 2 11 2 3 2" xfId="25619"/>
    <cellStyle name="40% - Accent4 2 11 2 3 2 2" xfId="45399"/>
    <cellStyle name="40% - Accent4 2 11 2 3 2 3" xfId="33543"/>
    <cellStyle name="40% - Accent4 2 11 2 3 3" xfId="21087"/>
    <cellStyle name="40% - Accent4 2 11 2 3 3 2" xfId="41423"/>
    <cellStyle name="40% - Accent4 2 11 2 3 4" xfId="37482"/>
    <cellStyle name="40% - Accent4 2 11 2 3 5" xfId="29567"/>
    <cellStyle name="40% - Accent4 2 11 2 4" xfId="8177"/>
    <cellStyle name="40% - Accent4 2 11 2 4 2" xfId="24072"/>
    <cellStyle name="40% - Accent4 2 11 2 4 2 2" xfId="43852"/>
    <cellStyle name="40% - Accent4 2 11 2 4 2 3" xfId="31996"/>
    <cellStyle name="40% - Accent4 2 11 2 4 3" xfId="19540"/>
    <cellStyle name="40% - Accent4 2 11 2 4 3 2" xfId="39876"/>
    <cellStyle name="40% - Accent4 2 11 2 4 4" xfId="35935"/>
    <cellStyle name="40% - Accent4 2 11 2 4 5" xfId="28020"/>
    <cellStyle name="40% - Accent4 2 11 2 5" xfId="23297"/>
    <cellStyle name="40% - Accent4 2 11 2 5 2" xfId="43077"/>
    <cellStyle name="40% - Accent4 2 11 2 5 3" xfId="31221"/>
    <cellStyle name="40% - Accent4 2 11 2 6" xfId="18767"/>
    <cellStyle name="40% - Accent4 2 11 2 6 2" xfId="39103"/>
    <cellStyle name="40% - Accent4 2 11 2 7" xfId="35160"/>
    <cellStyle name="40% - Accent4 2 11 2 8" xfId="27247"/>
    <cellStyle name="40% - Accent4 2 11 3" xfId="1241"/>
    <cellStyle name="40% - Accent4 2 11 3 2" xfId="11546"/>
    <cellStyle name="40% - Accent4 2 11 3 2 2" xfId="17932"/>
    <cellStyle name="40% - Accent4 2 11 3 2 2 2" xfId="26409"/>
    <cellStyle name="40% - Accent4 2 11 3 2 2 2 2" xfId="46189"/>
    <cellStyle name="40% - Accent4 2 11 3 2 2 2 3" xfId="34333"/>
    <cellStyle name="40% - Accent4 2 11 3 2 2 3" xfId="21877"/>
    <cellStyle name="40% - Accent4 2 11 3 2 2 3 2" xfId="42213"/>
    <cellStyle name="40% - Accent4 2 11 3 2 2 4" xfId="38272"/>
    <cellStyle name="40% - Accent4 2 11 3 2 2 5" xfId="30357"/>
    <cellStyle name="40% - Accent4 2 11 3 2 3" xfId="24843"/>
    <cellStyle name="40% - Accent4 2 11 3 2 3 2" xfId="44623"/>
    <cellStyle name="40% - Accent4 2 11 3 2 3 3" xfId="32767"/>
    <cellStyle name="40% - Accent4 2 11 3 2 4" xfId="20311"/>
    <cellStyle name="40% - Accent4 2 11 3 2 4 2" xfId="40647"/>
    <cellStyle name="40% - Accent4 2 11 3 2 5" xfId="36706"/>
    <cellStyle name="40% - Accent4 2 11 3 2 6" xfId="28791"/>
    <cellStyle name="40% - Accent4 2 11 3 3" xfId="15057"/>
    <cellStyle name="40% - Accent4 2 11 3 3 2" xfId="25620"/>
    <cellStyle name="40% - Accent4 2 11 3 3 2 2" xfId="45400"/>
    <cellStyle name="40% - Accent4 2 11 3 3 2 3" xfId="33544"/>
    <cellStyle name="40% - Accent4 2 11 3 3 3" xfId="21088"/>
    <cellStyle name="40% - Accent4 2 11 3 3 3 2" xfId="41424"/>
    <cellStyle name="40% - Accent4 2 11 3 3 4" xfId="37483"/>
    <cellStyle name="40% - Accent4 2 11 3 3 5" xfId="29568"/>
    <cellStyle name="40% - Accent4 2 11 3 4" xfId="8178"/>
    <cellStyle name="40% - Accent4 2 11 3 4 2" xfId="24073"/>
    <cellStyle name="40% - Accent4 2 11 3 4 2 2" xfId="43853"/>
    <cellStyle name="40% - Accent4 2 11 3 4 2 3" xfId="31997"/>
    <cellStyle name="40% - Accent4 2 11 3 4 3" xfId="19541"/>
    <cellStyle name="40% - Accent4 2 11 3 4 3 2" xfId="39877"/>
    <cellStyle name="40% - Accent4 2 11 3 4 4" xfId="35936"/>
    <cellStyle name="40% - Accent4 2 11 3 4 5" xfId="28021"/>
    <cellStyle name="40% - Accent4 2 11 3 5" xfId="23298"/>
    <cellStyle name="40% - Accent4 2 11 3 5 2" xfId="43078"/>
    <cellStyle name="40% - Accent4 2 11 3 5 3" xfId="31222"/>
    <cellStyle name="40% - Accent4 2 11 3 6" xfId="18768"/>
    <cellStyle name="40% - Accent4 2 11 3 6 2" xfId="39104"/>
    <cellStyle name="40% - Accent4 2 11 3 7" xfId="35161"/>
    <cellStyle name="40% - Accent4 2 11 3 8" xfId="27248"/>
    <cellStyle name="40% - Accent4 2 11 4" xfId="1242"/>
    <cellStyle name="40% - Accent4 2 11 4 2" xfId="11547"/>
    <cellStyle name="40% - Accent4 2 11 4 2 2" xfId="17933"/>
    <cellStyle name="40% - Accent4 2 11 4 2 2 2" xfId="26410"/>
    <cellStyle name="40% - Accent4 2 11 4 2 2 2 2" xfId="46190"/>
    <cellStyle name="40% - Accent4 2 11 4 2 2 2 3" xfId="34334"/>
    <cellStyle name="40% - Accent4 2 11 4 2 2 3" xfId="21878"/>
    <cellStyle name="40% - Accent4 2 11 4 2 2 3 2" xfId="42214"/>
    <cellStyle name="40% - Accent4 2 11 4 2 2 4" xfId="38273"/>
    <cellStyle name="40% - Accent4 2 11 4 2 2 5" xfId="30358"/>
    <cellStyle name="40% - Accent4 2 11 4 2 3" xfId="24844"/>
    <cellStyle name="40% - Accent4 2 11 4 2 3 2" xfId="44624"/>
    <cellStyle name="40% - Accent4 2 11 4 2 3 3" xfId="32768"/>
    <cellStyle name="40% - Accent4 2 11 4 2 4" xfId="20312"/>
    <cellStyle name="40% - Accent4 2 11 4 2 4 2" xfId="40648"/>
    <cellStyle name="40% - Accent4 2 11 4 2 5" xfId="36707"/>
    <cellStyle name="40% - Accent4 2 11 4 2 6" xfId="28792"/>
    <cellStyle name="40% - Accent4 2 11 4 3" xfId="15058"/>
    <cellStyle name="40% - Accent4 2 11 4 3 2" xfId="25621"/>
    <cellStyle name="40% - Accent4 2 11 4 3 2 2" xfId="45401"/>
    <cellStyle name="40% - Accent4 2 11 4 3 2 3" xfId="33545"/>
    <cellStyle name="40% - Accent4 2 11 4 3 3" xfId="21089"/>
    <cellStyle name="40% - Accent4 2 11 4 3 3 2" xfId="41425"/>
    <cellStyle name="40% - Accent4 2 11 4 3 4" xfId="37484"/>
    <cellStyle name="40% - Accent4 2 11 4 3 5" xfId="29569"/>
    <cellStyle name="40% - Accent4 2 11 4 4" xfId="8179"/>
    <cellStyle name="40% - Accent4 2 11 4 4 2" xfId="24074"/>
    <cellStyle name="40% - Accent4 2 11 4 4 2 2" xfId="43854"/>
    <cellStyle name="40% - Accent4 2 11 4 4 2 3" xfId="31998"/>
    <cellStyle name="40% - Accent4 2 11 4 4 3" xfId="19542"/>
    <cellStyle name="40% - Accent4 2 11 4 4 3 2" xfId="39878"/>
    <cellStyle name="40% - Accent4 2 11 4 4 4" xfId="35937"/>
    <cellStyle name="40% - Accent4 2 11 4 4 5" xfId="28022"/>
    <cellStyle name="40% - Accent4 2 11 4 5" xfId="23299"/>
    <cellStyle name="40% - Accent4 2 11 4 5 2" xfId="43079"/>
    <cellStyle name="40% - Accent4 2 11 4 5 3" xfId="31223"/>
    <cellStyle name="40% - Accent4 2 11 4 6" xfId="18769"/>
    <cellStyle name="40% - Accent4 2 11 4 6 2" xfId="39105"/>
    <cellStyle name="40% - Accent4 2 11 4 7" xfId="35162"/>
    <cellStyle name="40% - Accent4 2 11 4 8" xfId="27249"/>
    <cellStyle name="40% - Accent4 2 11 5" xfId="1243"/>
    <cellStyle name="40% - Accent4 2 11 5 2" xfId="11548"/>
    <cellStyle name="40% - Accent4 2 11 5 2 2" xfId="17934"/>
    <cellStyle name="40% - Accent4 2 11 5 2 2 2" xfId="26411"/>
    <cellStyle name="40% - Accent4 2 11 5 2 2 2 2" xfId="46191"/>
    <cellStyle name="40% - Accent4 2 11 5 2 2 2 3" xfId="34335"/>
    <cellStyle name="40% - Accent4 2 11 5 2 2 3" xfId="21879"/>
    <cellStyle name="40% - Accent4 2 11 5 2 2 3 2" xfId="42215"/>
    <cellStyle name="40% - Accent4 2 11 5 2 2 4" xfId="38274"/>
    <cellStyle name="40% - Accent4 2 11 5 2 2 5" xfId="30359"/>
    <cellStyle name="40% - Accent4 2 11 5 2 3" xfId="24845"/>
    <cellStyle name="40% - Accent4 2 11 5 2 3 2" xfId="44625"/>
    <cellStyle name="40% - Accent4 2 11 5 2 3 3" xfId="32769"/>
    <cellStyle name="40% - Accent4 2 11 5 2 4" xfId="20313"/>
    <cellStyle name="40% - Accent4 2 11 5 2 4 2" xfId="40649"/>
    <cellStyle name="40% - Accent4 2 11 5 2 5" xfId="36708"/>
    <cellStyle name="40% - Accent4 2 11 5 2 6" xfId="28793"/>
    <cellStyle name="40% - Accent4 2 11 5 3" xfId="15059"/>
    <cellStyle name="40% - Accent4 2 11 5 3 2" xfId="25622"/>
    <cellStyle name="40% - Accent4 2 11 5 3 2 2" xfId="45402"/>
    <cellStyle name="40% - Accent4 2 11 5 3 2 3" xfId="33546"/>
    <cellStyle name="40% - Accent4 2 11 5 3 3" xfId="21090"/>
    <cellStyle name="40% - Accent4 2 11 5 3 3 2" xfId="41426"/>
    <cellStyle name="40% - Accent4 2 11 5 3 4" xfId="37485"/>
    <cellStyle name="40% - Accent4 2 11 5 3 5" xfId="29570"/>
    <cellStyle name="40% - Accent4 2 11 5 4" xfId="8180"/>
    <cellStyle name="40% - Accent4 2 11 5 4 2" xfId="24075"/>
    <cellStyle name="40% - Accent4 2 11 5 4 2 2" xfId="43855"/>
    <cellStyle name="40% - Accent4 2 11 5 4 2 3" xfId="31999"/>
    <cellStyle name="40% - Accent4 2 11 5 4 3" xfId="19543"/>
    <cellStyle name="40% - Accent4 2 11 5 4 3 2" xfId="39879"/>
    <cellStyle name="40% - Accent4 2 11 5 4 4" xfId="35938"/>
    <cellStyle name="40% - Accent4 2 11 5 4 5" xfId="28023"/>
    <cellStyle name="40% - Accent4 2 11 5 5" xfId="23300"/>
    <cellStyle name="40% - Accent4 2 11 5 5 2" xfId="43080"/>
    <cellStyle name="40% - Accent4 2 11 5 5 3" xfId="31224"/>
    <cellStyle name="40% - Accent4 2 11 5 6" xfId="18770"/>
    <cellStyle name="40% - Accent4 2 11 5 6 2" xfId="39106"/>
    <cellStyle name="40% - Accent4 2 11 5 7" xfId="35163"/>
    <cellStyle name="40% - Accent4 2 11 5 8" xfId="27250"/>
    <cellStyle name="40% - Accent4 2 12" xfId="1244"/>
    <cellStyle name="40% - Accent4 2 13" xfId="1245"/>
    <cellStyle name="40% - Accent4 2 14" xfId="1246"/>
    <cellStyle name="40% - Accent4 2 15" xfId="1247"/>
    <cellStyle name="40% - Accent4 2 15 2" xfId="11549"/>
    <cellStyle name="40% - Accent4 2 15 2 2" xfId="17935"/>
    <cellStyle name="40% - Accent4 2 15 2 2 2" xfId="26412"/>
    <cellStyle name="40% - Accent4 2 15 2 2 2 2" xfId="46192"/>
    <cellStyle name="40% - Accent4 2 15 2 2 2 3" xfId="34336"/>
    <cellStyle name="40% - Accent4 2 15 2 2 3" xfId="21880"/>
    <cellStyle name="40% - Accent4 2 15 2 2 3 2" xfId="42216"/>
    <cellStyle name="40% - Accent4 2 15 2 2 4" xfId="38275"/>
    <cellStyle name="40% - Accent4 2 15 2 2 5" xfId="30360"/>
    <cellStyle name="40% - Accent4 2 15 2 3" xfId="24846"/>
    <cellStyle name="40% - Accent4 2 15 2 3 2" xfId="44626"/>
    <cellStyle name="40% - Accent4 2 15 2 3 3" xfId="32770"/>
    <cellStyle name="40% - Accent4 2 15 2 4" xfId="20314"/>
    <cellStyle name="40% - Accent4 2 15 2 4 2" xfId="40650"/>
    <cellStyle name="40% - Accent4 2 15 2 5" xfId="36709"/>
    <cellStyle name="40% - Accent4 2 15 2 6" xfId="28794"/>
    <cellStyle name="40% - Accent4 2 15 3" xfId="15061"/>
    <cellStyle name="40% - Accent4 2 15 3 2" xfId="25623"/>
    <cellStyle name="40% - Accent4 2 15 3 2 2" xfId="45403"/>
    <cellStyle name="40% - Accent4 2 15 3 2 3" xfId="33547"/>
    <cellStyle name="40% - Accent4 2 15 3 3" xfId="21091"/>
    <cellStyle name="40% - Accent4 2 15 3 3 2" xfId="41427"/>
    <cellStyle name="40% - Accent4 2 15 3 4" xfId="37486"/>
    <cellStyle name="40% - Accent4 2 15 3 5" xfId="29571"/>
    <cellStyle name="40% - Accent4 2 15 4" xfId="8181"/>
    <cellStyle name="40% - Accent4 2 15 4 2" xfId="24076"/>
    <cellStyle name="40% - Accent4 2 15 4 2 2" xfId="43856"/>
    <cellStyle name="40% - Accent4 2 15 4 2 3" xfId="32000"/>
    <cellStyle name="40% - Accent4 2 15 4 3" xfId="19544"/>
    <cellStyle name="40% - Accent4 2 15 4 3 2" xfId="39880"/>
    <cellStyle name="40% - Accent4 2 15 4 4" xfId="35939"/>
    <cellStyle name="40% - Accent4 2 15 4 5" xfId="28024"/>
    <cellStyle name="40% - Accent4 2 15 5" xfId="23301"/>
    <cellStyle name="40% - Accent4 2 15 5 2" xfId="43081"/>
    <cellStyle name="40% - Accent4 2 15 5 3" xfId="31225"/>
    <cellStyle name="40% - Accent4 2 15 6" xfId="18771"/>
    <cellStyle name="40% - Accent4 2 15 6 2" xfId="39107"/>
    <cellStyle name="40% - Accent4 2 15 7" xfId="35164"/>
    <cellStyle name="40% - Accent4 2 15 8" xfId="27251"/>
    <cellStyle name="40% - Accent4 2 16" xfId="1248"/>
    <cellStyle name="40% - Accent4 2 2" xfId="1249"/>
    <cellStyle name="40% - Accent4 2 2 10" xfId="11550"/>
    <cellStyle name="40% - Accent4 2 2 10 2" xfId="17936"/>
    <cellStyle name="40% - Accent4 2 2 10 2 2" xfId="26413"/>
    <cellStyle name="40% - Accent4 2 2 10 2 2 2" xfId="46193"/>
    <cellStyle name="40% - Accent4 2 2 10 2 2 3" xfId="34337"/>
    <cellStyle name="40% - Accent4 2 2 10 2 3" xfId="21881"/>
    <cellStyle name="40% - Accent4 2 2 10 2 3 2" xfId="42217"/>
    <cellStyle name="40% - Accent4 2 2 10 2 4" xfId="38276"/>
    <cellStyle name="40% - Accent4 2 2 10 2 5" xfId="30361"/>
    <cellStyle name="40% - Accent4 2 2 10 3" xfId="24847"/>
    <cellStyle name="40% - Accent4 2 2 10 3 2" xfId="44627"/>
    <cellStyle name="40% - Accent4 2 2 10 3 3" xfId="32771"/>
    <cellStyle name="40% - Accent4 2 2 10 4" xfId="20315"/>
    <cellStyle name="40% - Accent4 2 2 10 4 2" xfId="40651"/>
    <cellStyle name="40% - Accent4 2 2 10 5" xfId="36710"/>
    <cellStyle name="40% - Accent4 2 2 10 6" xfId="28795"/>
    <cellStyle name="40% - Accent4 2 2 11" xfId="15062"/>
    <cellStyle name="40% - Accent4 2 2 11 2" xfId="25624"/>
    <cellStyle name="40% - Accent4 2 2 11 2 2" xfId="45404"/>
    <cellStyle name="40% - Accent4 2 2 11 2 3" xfId="33548"/>
    <cellStyle name="40% - Accent4 2 2 11 3" xfId="21092"/>
    <cellStyle name="40% - Accent4 2 2 11 3 2" xfId="41428"/>
    <cellStyle name="40% - Accent4 2 2 11 4" xfId="37487"/>
    <cellStyle name="40% - Accent4 2 2 11 5" xfId="29572"/>
    <cellStyle name="40% - Accent4 2 2 12" xfId="8182"/>
    <cellStyle name="40% - Accent4 2 2 12 2" xfId="24077"/>
    <cellStyle name="40% - Accent4 2 2 12 2 2" xfId="43857"/>
    <cellStyle name="40% - Accent4 2 2 12 2 3" xfId="32001"/>
    <cellStyle name="40% - Accent4 2 2 12 3" xfId="19545"/>
    <cellStyle name="40% - Accent4 2 2 12 3 2" xfId="39881"/>
    <cellStyle name="40% - Accent4 2 2 12 4" xfId="35940"/>
    <cellStyle name="40% - Accent4 2 2 12 5" xfId="28025"/>
    <cellStyle name="40% - Accent4 2 2 13" xfId="18196"/>
    <cellStyle name="40% - Accent4 2 2 13 2" xfId="26672"/>
    <cellStyle name="40% - Accent4 2 2 13 2 2" xfId="46452"/>
    <cellStyle name="40% - Accent4 2 2 13 2 3" xfId="34596"/>
    <cellStyle name="40% - Accent4 2 2 13 3" xfId="22140"/>
    <cellStyle name="40% - Accent4 2 2 13 3 2" xfId="42476"/>
    <cellStyle name="40% - Accent4 2 2 13 4" xfId="38535"/>
    <cellStyle name="40% - Accent4 2 2 13 5" xfId="30620"/>
    <cellStyle name="40% - Accent4 2 2 14" xfId="23302"/>
    <cellStyle name="40% - Accent4 2 2 14 2" xfId="43082"/>
    <cellStyle name="40% - Accent4 2 2 14 3" xfId="31226"/>
    <cellStyle name="40% - Accent4 2 2 15" xfId="18772"/>
    <cellStyle name="40% - Accent4 2 2 15 2" xfId="39108"/>
    <cellStyle name="40% - Accent4 2 2 16" xfId="35165"/>
    <cellStyle name="40% - Accent4 2 2 17" xfId="27252"/>
    <cellStyle name="40% - Accent4 2 2 2" xfId="1250"/>
    <cellStyle name="40% - Accent4 2 2 2 2" xfId="11551"/>
    <cellStyle name="40% - Accent4 2 2 2 2 2" xfId="17937"/>
    <cellStyle name="40% - Accent4 2 2 2 2 2 2" xfId="26414"/>
    <cellStyle name="40% - Accent4 2 2 2 2 2 2 2" xfId="46194"/>
    <cellStyle name="40% - Accent4 2 2 2 2 2 2 3" xfId="34338"/>
    <cellStyle name="40% - Accent4 2 2 2 2 2 3" xfId="21882"/>
    <cellStyle name="40% - Accent4 2 2 2 2 2 3 2" xfId="42218"/>
    <cellStyle name="40% - Accent4 2 2 2 2 2 4" xfId="38277"/>
    <cellStyle name="40% - Accent4 2 2 2 2 2 5" xfId="30362"/>
    <cellStyle name="40% - Accent4 2 2 2 2 3" xfId="24848"/>
    <cellStyle name="40% - Accent4 2 2 2 2 3 2" xfId="44628"/>
    <cellStyle name="40% - Accent4 2 2 2 2 3 3" xfId="32772"/>
    <cellStyle name="40% - Accent4 2 2 2 2 4" xfId="20316"/>
    <cellStyle name="40% - Accent4 2 2 2 2 4 2" xfId="40652"/>
    <cellStyle name="40% - Accent4 2 2 2 2 5" xfId="36711"/>
    <cellStyle name="40% - Accent4 2 2 2 2 6" xfId="28796"/>
    <cellStyle name="40% - Accent4 2 2 2 3" xfId="15063"/>
    <cellStyle name="40% - Accent4 2 2 2 3 2" xfId="25625"/>
    <cellStyle name="40% - Accent4 2 2 2 3 2 2" xfId="45405"/>
    <cellStyle name="40% - Accent4 2 2 2 3 2 3" xfId="33549"/>
    <cellStyle name="40% - Accent4 2 2 2 3 3" xfId="21093"/>
    <cellStyle name="40% - Accent4 2 2 2 3 3 2" xfId="41429"/>
    <cellStyle name="40% - Accent4 2 2 2 3 4" xfId="37488"/>
    <cellStyle name="40% - Accent4 2 2 2 3 5" xfId="29573"/>
    <cellStyle name="40% - Accent4 2 2 2 4" xfId="8183"/>
    <cellStyle name="40% - Accent4 2 2 2 4 2" xfId="24078"/>
    <cellStyle name="40% - Accent4 2 2 2 4 2 2" xfId="43858"/>
    <cellStyle name="40% - Accent4 2 2 2 4 2 3" xfId="32002"/>
    <cellStyle name="40% - Accent4 2 2 2 4 3" xfId="19546"/>
    <cellStyle name="40% - Accent4 2 2 2 4 3 2" xfId="39882"/>
    <cellStyle name="40% - Accent4 2 2 2 4 4" xfId="35941"/>
    <cellStyle name="40% - Accent4 2 2 2 4 5" xfId="28026"/>
    <cellStyle name="40% - Accent4 2 2 2 5" xfId="23303"/>
    <cellStyle name="40% - Accent4 2 2 2 5 2" xfId="43083"/>
    <cellStyle name="40% - Accent4 2 2 2 5 3" xfId="31227"/>
    <cellStyle name="40% - Accent4 2 2 2 6" xfId="18773"/>
    <cellStyle name="40% - Accent4 2 2 2 6 2" xfId="39109"/>
    <cellStyle name="40% - Accent4 2 2 2 7" xfId="35166"/>
    <cellStyle name="40% - Accent4 2 2 2 8" xfId="27253"/>
    <cellStyle name="40% - Accent4 2 2 3" xfId="1251"/>
    <cellStyle name="40% - Accent4 2 2 3 2" xfId="11552"/>
    <cellStyle name="40% - Accent4 2 2 3 2 2" xfId="17938"/>
    <cellStyle name="40% - Accent4 2 2 3 2 2 2" xfId="26415"/>
    <cellStyle name="40% - Accent4 2 2 3 2 2 2 2" xfId="46195"/>
    <cellStyle name="40% - Accent4 2 2 3 2 2 2 3" xfId="34339"/>
    <cellStyle name="40% - Accent4 2 2 3 2 2 3" xfId="21883"/>
    <cellStyle name="40% - Accent4 2 2 3 2 2 3 2" xfId="42219"/>
    <cellStyle name="40% - Accent4 2 2 3 2 2 4" xfId="38278"/>
    <cellStyle name="40% - Accent4 2 2 3 2 2 5" xfId="30363"/>
    <cellStyle name="40% - Accent4 2 2 3 2 3" xfId="24849"/>
    <cellStyle name="40% - Accent4 2 2 3 2 3 2" xfId="44629"/>
    <cellStyle name="40% - Accent4 2 2 3 2 3 3" xfId="32773"/>
    <cellStyle name="40% - Accent4 2 2 3 2 4" xfId="20317"/>
    <cellStyle name="40% - Accent4 2 2 3 2 4 2" xfId="40653"/>
    <cellStyle name="40% - Accent4 2 2 3 2 5" xfId="36712"/>
    <cellStyle name="40% - Accent4 2 2 3 2 6" xfId="28797"/>
    <cellStyle name="40% - Accent4 2 2 3 3" xfId="15064"/>
    <cellStyle name="40% - Accent4 2 2 3 3 2" xfId="25626"/>
    <cellStyle name="40% - Accent4 2 2 3 3 2 2" xfId="45406"/>
    <cellStyle name="40% - Accent4 2 2 3 3 2 3" xfId="33550"/>
    <cellStyle name="40% - Accent4 2 2 3 3 3" xfId="21094"/>
    <cellStyle name="40% - Accent4 2 2 3 3 3 2" xfId="41430"/>
    <cellStyle name="40% - Accent4 2 2 3 3 4" xfId="37489"/>
    <cellStyle name="40% - Accent4 2 2 3 3 5" xfId="29574"/>
    <cellStyle name="40% - Accent4 2 2 3 4" xfId="8184"/>
    <cellStyle name="40% - Accent4 2 2 3 4 2" xfId="24079"/>
    <cellStyle name="40% - Accent4 2 2 3 4 2 2" xfId="43859"/>
    <cellStyle name="40% - Accent4 2 2 3 4 2 3" xfId="32003"/>
    <cellStyle name="40% - Accent4 2 2 3 4 3" xfId="19547"/>
    <cellStyle name="40% - Accent4 2 2 3 4 3 2" xfId="39883"/>
    <cellStyle name="40% - Accent4 2 2 3 4 4" xfId="35942"/>
    <cellStyle name="40% - Accent4 2 2 3 4 5" xfId="28027"/>
    <cellStyle name="40% - Accent4 2 2 3 5" xfId="23304"/>
    <cellStyle name="40% - Accent4 2 2 3 5 2" xfId="43084"/>
    <cellStyle name="40% - Accent4 2 2 3 5 3" xfId="31228"/>
    <cellStyle name="40% - Accent4 2 2 3 6" xfId="18774"/>
    <cellStyle name="40% - Accent4 2 2 3 6 2" xfId="39110"/>
    <cellStyle name="40% - Accent4 2 2 3 7" xfId="35167"/>
    <cellStyle name="40% - Accent4 2 2 3 8" xfId="27254"/>
    <cellStyle name="40% - Accent4 2 2 4" xfId="1252"/>
    <cellStyle name="40% - Accent4 2 2 4 2" xfId="11553"/>
    <cellStyle name="40% - Accent4 2 2 4 2 2" xfId="17939"/>
    <cellStyle name="40% - Accent4 2 2 4 2 2 2" xfId="26416"/>
    <cellStyle name="40% - Accent4 2 2 4 2 2 2 2" xfId="46196"/>
    <cellStyle name="40% - Accent4 2 2 4 2 2 2 3" xfId="34340"/>
    <cellStyle name="40% - Accent4 2 2 4 2 2 3" xfId="21884"/>
    <cellStyle name="40% - Accent4 2 2 4 2 2 3 2" xfId="42220"/>
    <cellStyle name="40% - Accent4 2 2 4 2 2 4" xfId="38279"/>
    <cellStyle name="40% - Accent4 2 2 4 2 2 5" xfId="30364"/>
    <cellStyle name="40% - Accent4 2 2 4 2 3" xfId="24850"/>
    <cellStyle name="40% - Accent4 2 2 4 2 3 2" xfId="44630"/>
    <cellStyle name="40% - Accent4 2 2 4 2 3 3" xfId="32774"/>
    <cellStyle name="40% - Accent4 2 2 4 2 4" xfId="20318"/>
    <cellStyle name="40% - Accent4 2 2 4 2 4 2" xfId="40654"/>
    <cellStyle name="40% - Accent4 2 2 4 2 5" xfId="36713"/>
    <cellStyle name="40% - Accent4 2 2 4 2 6" xfId="28798"/>
    <cellStyle name="40% - Accent4 2 2 4 3" xfId="15065"/>
    <cellStyle name="40% - Accent4 2 2 4 3 2" xfId="25627"/>
    <cellStyle name="40% - Accent4 2 2 4 3 2 2" xfId="45407"/>
    <cellStyle name="40% - Accent4 2 2 4 3 2 3" xfId="33551"/>
    <cellStyle name="40% - Accent4 2 2 4 3 3" xfId="21095"/>
    <cellStyle name="40% - Accent4 2 2 4 3 3 2" xfId="41431"/>
    <cellStyle name="40% - Accent4 2 2 4 3 4" xfId="37490"/>
    <cellStyle name="40% - Accent4 2 2 4 3 5" xfId="29575"/>
    <cellStyle name="40% - Accent4 2 2 4 4" xfId="8185"/>
    <cellStyle name="40% - Accent4 2 2 4 4 2" xfId="24080"/>
    <cellStyle name="40% - Accent4 2 2 4 4 2 2" xfId="43860"/>
    <cellStyle name="40% - Accent4 2 2 4 4 2 3" xfId="32004"/>
    <cellStyle name="40% - Accent4 2 2 4 4 3" xfId="19548"/>
    <cellStyle name="40% - Accent4 2 2 4 4 3 2" xfId="39884"/>
    <cellStyle name="40% - Accent4 2 2 4 4 4" xfId="35943"/>
    <cellStyle name="40% - Accent4 2 2 4 4 5" xfId="28028"/>
    <cellStyle name="40% - Accent4 2 2 4 5" xfId="23305"/>
    <cellStyle name="40% - Accent4 2 2 4 5 2" xfId="43085"/>
    <cellStyle name="40% - Accent4 2 2 4 5 3" xfId="31229"/>
    <cellStyle name="40% - Accent4 2 2 4 6" xfId="18775"/>
    <cellStyle name="40% - Accent4 2 2 4 6 2" xfId="39111"/>
    <cellStyle name="40% - Accent4 2 2 4 7" xfId="35168"/>
    <cellStyle name="40% - Accent4 2 2 4 8" xfId="27255"/>
    <cellStyle name="40% - Accent4 2 2 5" xfId="1253"/>
    <cellStyle name="40% - Accent4 2 2 5 2" xfId="11554"/>
    <cellStyle name="40% - Accent4 2 2 5 2 2" xfId="17940"/>
    <cellStyle name="40% - Accent4 2 2 5 2 2 2" xfId="26417"/>
    <cellStyle name="40% - Accent4 2 2 5 2 2 2 2" xfId="46197"/>
    <cellStyle name="40% - Accent4 2 2 5 2 2 2 3" xfId="34341"/>
    <cellStyle name="40% - Accent4 2 2 5 2 2 3" xfId="21885"/>
    <cellStyle name="40% - Accent4 2 2 5 2 2 3 2" xfId="42221"/>
    <cellStyle name="40% - Accent4 2 2 5 2 2 4" xfId="38280"/>
    <cellStyle name="40% - Accent4 2 2 5 2 2 5" xfId="30365"/>
    <cellStyle name="40% - Accent4 2 2 5 2 3" xfId="24851"/>
    <cellStyle name="40% - Accent4 2 2 5 2 3 2" xfId="44631"/>
    <cellStyle name="40% - Accent4 2 2 5 2 3 3" xfId="32775"/>
    <cellStyle name="40% - Accent4 2 2 5 2 4" xfId="20319"/>
    <cellStyle name="40% - Accent4 2 2 5 2 4 2" xfId="40655"/>
    <cellStyle name="40% - Accent4 2 2 5 2 5" xfId="36714"/>
    <cellStyle name="40% - Accent4 2 2 5 2 6" xfId="28799"/>
    <cellStyle name="40% - Accent4 2 2 5 3" xfId="15066"/>
    <cellStyle name="40% - Accent4 2 2 5 3 2" xfId="25628"/>
    <cellStyle name="40% - Accent4 2 2 5 3 2 2" xfId="45408"/>
    <cellStyle name="40% - Accent4 2 2 5 3 2 3" xfId="33552"/>
    <cellStyle name="40% - Accent4 2 2 5 3 3" xfId="21096"/>
    <cellStyle name="40% - Accent4 2 2 5 3 3 2" xfId="41432"/>
    <cellStyle name="40% - Accent4 2 2 5 3 4" xfId="37491"/>
    <cellStyle name="40% - Accent4 2 2 5 3 5" xfId="29576"/>
    <cellStyle name="40% - Accent4 2 2 5 4" xfId="8186"/>
    <cellStyle name="40% - Accent4 2 2 5 4 2" xfId="24081"/>
    <cellStyle name="40% - Accent4 2 2 5 4 2 2" xfId="43861"/>
    <cellStyle name="40% - Accent4 2 2 5 4 2 3" xfId="32005"/>
    <cellStyle name="40% - Accent4 2 2 5 4 3" xfId="19549"/>
    <cellStyle name="40% - Accent4 2 2 5 4 3 2" xfId="39885"/>
    <cellStyle name="40% - Accent4 2 2 5 4 4" xfId="35944"/>
    <cellStyle name="40% - Accent4 2 2 5 4 5" xfId="28029"/>
    <cellStyle name="40% - Accent4 2 2 5 5" xfId="23306"/>
    <cellStyle name="40% - Accent4 2 2 5 5 2" xfId="43086"/>
    <cellStyle name="40% - Accent4 2 2 5 5 3" xfId="31230"/>
    <cellStyle name="40% - Accent4 2 2 5 6" xfId="18776"/>
    <cellStyle name="40% - Accent4 2 2 5 6 2" xfId="39112"/>
    <cellStyle name="40% - Accent4 2 2 5 7" xfId="35169"/>
    <cellStyle name="40% - Accent4 2 2 5 8" xfId="27256"/>
    <cellStyle name="40% - Accent4 2 2 6" xfId="1254"/>
    <cellStyle name="40% - Accent4 2 2 6 2" xfId="11555"/>
    <cellStyle name="40% - Accent4 2 2 6 2 2" xfId="17941"/>
    <cellStyle name="40% - Accent4 2 2 6 2 2 2" xfId="26418"/>
    <cellStyle name="40% - Accent4 2 2 6 2 2 2 2" xfId="46198"/>
    <cellStyle name="40% - Accent4 2 2 6 2 2 2 3" xfId="34342"/>
    <cellStyle name="40% - Accent4 2 2 6 2 2 3" xfId="21886"/>
    <cellStyle name="40% - Accent4 2 2 6 2 2 3 2" xfId="42222"/>
    <cellStyle name="40% - Accent4 2 2 6 2 2 4" xfId="38281"/>
    <cellStyle name="40% - Accent4 2 2 6 2 2 5" xfId="30366"/>
    <cellStyle name="40% - Accent4 2 2 6 2 3" xfId="24852"/>
    <cellStyle name="40% - Accent4 2 2 6 2 3 2" xfId="44632"/>
    <cellStyle name="40% - Accent4 2 2 6 2 3 3" xfId="32776"/>
    <cellStyle name="40% - Accent4 2 2 6 2 4" xfId="20320"/>
    <cellStyle name="40% - Accent4 2 2 6 2 4 2" xfId="40656"/>
    <cellStyle name="40% - Accent4 2 2 6 2 5" xfId="36715"/>
    <cellStyle name="40% - Accent4 2 2 6 2 6" xfId="28800"/>
    <cellStyle name="40% - Accent4 2 2 6 3" xfId="15067"/>
    <cellStyle name="40% - Accent4 2 2 6 3 2" xfId="25629"/>
    <cellStyle name="40% - Accent4 2 2 6 3 2 2" xfId="45409"/>
    <cellStyle name="40% - Accent4 2 2 6 3 2 3" xfId="33553"/>
    <cellStyle name="40% - Accent4 2 2 6 3 3" xfId="21097"/>
    <cellStyle name="40% - Accent4 2 2 6 3 3 2" xfId="41433"/>
    <cellStyle name="40% - Accent4 2 2 6 3 4" xfId="37492"/>
    <cellStyle name="40% - Accent4 2 2 6 3 5" xfId="29577"/>
    <cellStyle name="40% - Accent4 2 2 6 4" xfId="8187"/>
    <cellStyle name="40% - Accent4 2 2 6 4 2" xfId="24082"/>
    <cellStyle name="40% - Accent4 2 2 6 4 2 2" xfId="43862"/>
    <cellStyle name="40% - Accent4 2 2 6 4 2 3" xfId="32006"/>
    <cellStyle name="40% - Accent4 2 2 6 4 3" xfId="19550"/>
    <cellStyle name="40% - Accent4 2 2 6 4 3 2" xfId="39886"/>
    <cellStyle name="40% - Accent4 2 2 6 4 4" xfId="35945"/>
    <cellStyle name="40% - Accent4 2 2 6 4 5" xfId="28030"/>
    <cellStyle name="40% - Accent4 2 2 6 5" xfId="23307"/>
    <cellStyle name="40% - Accent4 2 2 6 5 2" xfId="43087"/>
    <cellStyle name="40% - Accent4 2 2 6 5 3" xfId="31231"/>
    <cellStyle name="40% - Accent4 2 2 6 6" xfId="18777"/>
    <cellStyle name="40% - Accent4 2 2 6 6 2" xfId="39113"/>
    <cellStyle name="40% - Accent4 2 2 6 7" xfId="35170"/>
    <cellStyle name="40% - Accent4 2 2 6 8" xfId="27257"/>
    <cellStyle name="40% - Accent4 2 2 7" xfId="1255"/>
    <cellStyle name="40% - Accent4 2 2 7 2" xfId="11556"/>
    <cellStyle name="40% - Accent4 2 2 7 2 2" xfId="17942"/>
    <cellStyle name="40% - Accent4 2 2 7 2 2 2" xfId="26419"/>
    <cellStyle name="40% - Accent4 2 2 7 2 2 2 2" xfId="46199"/>
    <cellStyle name="40% - Accent4 2 2 7 2 2 2 3" xfId="34343"/>
    <cellStyle name="40% - Accent4 2 2 7 2 2 3" xfId="21887"/>
    <cellStyle name="40% - Accent4 2 2 7 2 2 3 2" xfId="42223"/>
    <cellStyle name="40% - Accent4 2 2 7 2 2 4" xfId="38282"/>
    <cellStyle name="40% - Accent4 2 2 7 2 2 5" xfId="30367"/>
    <cellStyle name="40% - Accent4 2 2 7 2 3" xfId="24853"/>
    <cellStyle name="40% - Accent4 2 2 7 2 3 2" xfId="44633"/>
    <cellStyle name="40% - Accent4 2 2 7 2 3 3" xfId="32777"/>
    <cellStyle name="40% - Accent4 2 2 7 2 4" xfId="20321"/>
    <cellStyle name="40% - Accent4 2 2 7 2 4 2" xfId="40657"/>
    <cellStyle name="40% - Accent4 2 2 7 2 5" xfId="36716"/>
    <cellStyle name="40% - Accent4 2 2 7 2 6" xfId="28801"/>
    <cellStyle name="40% - Accent4 2 2 7 3" xfId="15068"/>
    <cellStyle name="40% - Accent4 2 2 7 3 2" xfId="25630"/>
    <cellStyle name="40% - Accent4 2 2 7 3 2 2" xfId="45410"/>
    <cellStyle name="40% - Accent4 2 2 7 3 2 3" xfId="33554"/>
    <cellStyle name="40% - Accent4 2 2 7 3 3" xfId="21098"/>
    <cellStyle name="40% - Accent4 2 2 7 3 3 2" xfId="41434"/>
    <cellStyle name="40% - Accent4 2 2 7 3 4" xfId="37493"/>
    <cellStyle name="40% - Accent4 2 2 7 3 5" xfId="29578"/>
    <cellStyle name="40% - Accent4 2 2 7 4" xfId="8188"/>
    <cellStyle name="40% - Accent4 2 2 7 4 2" xfId="24083"/>
    <cellStyle name="40% - Accent4 2 2 7 4 2 2" xfId="43863"/>
    <cellStyle name="40% - Accent4 2 2 7 4 2 3" xfId="32007"/>
    <cellStyle name="40% - Accent4 2 2 7 4 3" xfId="19551"/>
    <cellStyle name="40% - Accent4 2 2 7 4 3 2" xfId="39887"/>
    <cellStyle name="40% - Accent4 2 2 7 4 4" xfId="35946"/>
    <cellStyle name="40% - Accent4 2 2 7 4 5" xfId="28031"/>
    <cellStyle name="40% - Accent4 2 2 7 5" xfId="23308"/>
    <cellStyle name="40% - Accent4 2 2 7 5 2" xfId="43088"/>
    <cellStyle name="40% - Accent4 2 2 7 5 3" xfId="31232"/>
    <cellStyle name="40% - Accent4 2 2 7 6" xfId="18778"/>
    <cellStyle name="40% - Accent4 2 2 7 6 2" xfId="39114"/>
    <cellStyle name="40% - Accent4 2 2 7 7" xfId="35171"/>
    <cellStyle name="40% - Accent4 2 2 7 8" xfId="27258"/>
    <cellStyle name="40% - Accent4 2 2 8" xfId="1256"/>
    <cellStyle name="40% - Accent4 2 2 8 2" xfId="11557"/>
    <cellStyle name="40% - Accent4 2 2 8 2 2" xfId="17943"/>
    <cellStyle name="40% - Accent4 2 2 8 2 2 2" xfId="26420"/>
    <cellStyle name="40% - Accent4 2 2 8 2 2 2 2" xfId="46200"/>
    <cellStyle name="40% - Accent4 2 2 8 2 2 2 3" xfId="34344"/>
    <cellStyle name="40% - Accent4 2 2 8 2 2 3" xfId="21888"/>
    <cellStyle name="40% - Accent4 2 2 8 2 2 3 2" xfId="42224"/>
    <cellStyle name="40% - Accent4 2 2 8 2 2 4" xfId="38283"/>
    <cellStyle name="40% - Accent4 2 2 8 2 2 5" xfId="30368"/>
    <cellStyle name="40% - Accent4 2 2 8 2 3" xfId="24854"/>
    <cellStyle name="40% - Accent4 2 2 8 2 3 2" xfId="44634"/>
    <cellStyle name="40% - Accent4 2 2 8 2 3 3" xfId="32778"/>
    <cellStyle name="40% - Accent4 2 2 8 2 4" xfId="20322"/>
    <cellStyle name="40% - Accent4 2 2 8 2 4 2" xfId="40658"/>
    <cellStyle name="40% - Accent4 2 2 8 2 5" xfId="36717"/>
    <cellStyle name="40% - Accent4 2 2 8 2 6" xfId="28802"/>
    <cellStyle name="40% - Accent4 2 2 8 3" xfId="15069"/>
    <cellStyle name="40% - Accent4 2 2 8 3 2" xfId="25631"/>
    <cellStyle name="40% - Accent4 2 2 8 3 2 2" xfId="45411"/>
    <cellStyle name="40% - Accent4 2 2 8 3 2 3" xfId="33555"/>
    <cellStyle name="40% - Accent4 2 2 8 3 3" xfId="21099"/>
    <cellStyle name="40% - Accent4 2 2 8 3 3 2" xfId="41435"/>
    <cellStyle name="40% - Accent4 2 2 8 3 4" xfId="37494"/>
    <cellStyle name="40% - Accent4 2 2 8 3 5" xfId="29579"/>
    <cellStyle name="40% - Accent4 2 2 8 4" xfId="8189"/>
    <cellStyle name="40% - Accent4 2 2 8 4 2" xfId="24084"/>
    <cellStyle name="40% - Accent4 2 2 8 4 2 2" xfId="43864"/>
    <cellStyle name="40% - Accent4 2 2 8 4 2 3" xfId="32008"/>
    <cellStyle name="40% - Accent4 2 2 8 4 3" xfId="19552"/>
    <cellStyle name="40% - Accent4 2 2 8 4 3 2" xfId="39888"/>
    <cellStyle name="40% - Accent4 2 2 8 4 4" xfId="35947"/>
    <cellStyle name="40% - Accent4 2 2 8 4 5" xfId="28032"/>
    <cellStyle name="40% - Accent4 2 2 8 5" xfId="23309"/>
    <cellStyle name="40% - Accent4 2 2 8 5 2" xfId="43089"/>
    <cellStyle name="40% - Accent4 2 2 8 5 3" xfId="31233"/>
    <cellStyle name="40% - Accent4 2 2 8 6" xfId="18779"/>
    <cellStyle name="40% - Accent4 2 2 8 6 2" xfId="39115"/>
    <cellStyle name="40% - Accent4 2 2 8 7" xfId="35172"/>
    <cellStyle name="40% - Accent4 2 2 8 8" xfId="27259"/>
    <cellStyle name="40% - Accent4 2 2 9" xfId="1257"/>
    <cellStyle name="40% - Accent4 2 2 9 2" xfId="11558"/>
    <cellStyle name="40% - Accent4 2 2 9 2 2" xfId="17944"/>
    <cellStyle name="40% - Accent4 2 2 9 2 2 2" xfId="26421"/>
    <cellStyle name="40% - Accent4 2 2 9 2 2 2 2" xfId="46201"/>
    <cellStyle name="40% - Accent4 2 2 9 2 2 2 3" xfId="34345"/>
    <cellStyle name="40% - Accent4 2 2 9 2 2 3" xfId="21889"/>
    <cellStyle name="40% - Accent4 2 2 9 2 2 3 2" xfId="42225"/>
    <cellStyle name="40% - Accent4 2 2 9 2 2 4" xfId="38284"/>
    <cellStyle name="40% - Accent4 2 2 9 2 2 5" xfId="30369"/>
    <cellStyle name="40% - Accent4 2 2 9 2 3" xfId="24855"/>
    <cellStyle name="40% - Accent4 2 2 9 2 3 2" xfId="44635"/>
    <cellStyle name="40% - Accent4 2 2 9 2 3 3" xfId="32779"/>
    <cellStyle name="40% - Accent4 2 2 9 2 4" xfId="20323"/>
    <cellStyle name="40% - Accent4 2 2 9 2 4 2" xfId="40659"/>
    <cellStyle name="40% - Accent4 2 2 9 2 5" xfId="36718"/>
    <cellStyle name="40% - Accent4 2 2 9 2 6" xfId="28803"/>
    <cellStyle name="40% - Accent4 2 2 9 3" xfId="15070"/>
    <cellStyle name="40% - Accent4 2 2 9 3 2" xfId="25632"/>
    <cellStyle name="40% - Accent4 2 2 9 3 2 2" xfId="45412"/>
    <cellStyle name="40% - Accent4 2 2 9 3 2 3" xfId="33556"/>
    <cellStyle name="40% - Accent4 2 2 9 3 3" xfId="21100"/>
    <cellStyle name="40% - Accent4 2 2 9 3 3 2" xfId="41436"/>
    <cellStyle name="40% - Accent4 2 2 9 3 4" xfId="37495"/>
    <cellStyle name="40% - Accent4 2 2 9 3 5" xfId="29580"/>
    <cellStyle name="40% - Accent4 2 2 9 4" xfId="8190"/>
    <cellStyle name="40% - Accent4 2 2 9 4 2" xfId="24085"/>
    <cellStyle name="40% - Accent4 2 2 9 4 2 2" xfId="43865"/>
    <cellStyle name="40% - Accent4 2 2 9 4 2 3" xfId="32009"/>
    <cellStyle name="40% - Accent4 2 2 9 4 3" xfId="19553"/>
    <cellStyle name="40% - Accent4 2 2 9 4 3 2" xfId="39889"/>
    <cellStyle name="40% - Accent4 2 2 9 4 4" xfId="35948"/>
    <cellStyle name="40% - Accent4 2 2 9 4 5" xfId="28033"/>
    <cellStyle name="40% - Accent4 2 2 9 5" xfId="23310"/>
    <cellStyle name="40% - Accent4 2 2 9 5 2" xfId="43090"/>
    <cellStyle name="40% - Accent4 2 2 9 5 3" xfId="31234"/>
    <cellStyle name="40% - Accent4 2 2 9 6" xfId="18780"/>
    <cellStyle name="40% - Accent4 2 2 9 6 2" xfId="39116"/>
    <cellStyle name="40% - Accent4 2 2 9 7" xfId="35173"/>
    <cellStyle name="40% - Accent4 2 2 9 8" xfId="27260"/>
    <cellStyle name="40% - Accent4 2 3" xfId="1258"/>
    <cellStyle name="40% - Accent4 2 3 10" xfId="11559"/>
    <cellStyle name="40% - Accent4 2 3 10 2" xfId="17945"/>
    <cellStyle name="40% - Accent4 2 3 10 2 2" xfId="26422"/>
    <cellStyle name="40% - Accent4 2 3 10 2 2 2" xfId="46202"/>
    <cellStyle name="40% - Accent4 2 3 10 2 2 3" xfId="34346"/>
    <cellStyle name="40% - Accent4 2 3 10 2 3" xfId="21890"/>
    <cellStyle name="40% - Accent4 2 3 10 2 3 2" xfId="42226"/>
    <cellStyle name="40% - Accent4 2 3 10 2 4" xfId="38285"/>
    <cellStyle name="40% - Accent4 2 3 10 2 5" xfId="30370"/>
    <cellStyle name="40% - Accent4 2 3 10 3" xfId="24856"/>
    <cellStyle name="40% - Accent4 2 3 10 3 2" xfId="44636"/>
    <cellStyle name="40% - Accent4 2 3 10 3 3" xfId="32780"/>
    <cellStyle name="40% - Accent4 2 3 10 4" xfId="20324"/>
    <cellStyle name="40% - Accent4 2 3 10 4 2" xfId="40660"/>
    <cellStyle name="40% - Accent4 2 3 10 5" xfId="36719"/>
    <cellStyle name="40% - Accent4 2 3 10 6" xfId="28804"/>
    <cellStyle name="40% - Accent4 2 3 11" xfId="15071"/>
    <cellStyle name="40% - Accent4 2 3 11 2" xfId="25633"/>
    <cellStyle name="40% - Accent4 2 3 11 2 2" xfId="45413"/>
    <cellStyle name="40% - Accent4 2 3 11 2 3" xfId="33557"/>
    <cellStyle name="40% - Accent4 2 3 11 3" xfId="21101"/>
    <cellStyle name="40% - Accent4 2 3 11 3 2" xfId="41437"/>
    <cellStyle name="40% - Accent4 2 3 11 4" xfId="37496"/>
    <cellStyle name="40% - Accent4 2 3 11 5" xfId="29581"/>
    <cellStyle name="40% - Accent4 2 3 12" xfId="8191"/>
    <cellStyle name="40% - Accent4 2 3 12 2" xfId="24086"/>
    <cellStyle name="40% - Accent4 2 3 12 2 2" xfId="43866"/>
    <cellStyle name="40% - Accent4 2 3 12 2 3" xfId="32010"/>
    <cellStyle name="40% - Accent4 2 3 12 3" xfId="19554"/>
    <cellStyle name="40% - Accent4 2 3 12 3 2" xfId="39890"/>
    <cellStyle name="40% - Accent4 2 3 12 4" xfId="35949"/>
    <cellStyle name="40% - Accent4 2 3 12 5" xfId="28034"/>
    <cellStyle name="40% - Accent4 2 3 13" xfId="23311"/>
    <cellStyle name="40% - Accent4 2 3 13 2" xfId="43091"/>
    <cellStyle name="40% - Accent4 2 3 13 3" xfId="31235"/>
    <cellStyle name="40% - Accent4 2 3 14" xfId="18781"/>
    <cellStyle name="40% - Accent4 2 3 14 2" xfId="39117"/>
    <cellStyle name="40% - Accent4 2 3 15" xfId="35174"/>
    <cellStyle name="40% - Accent4 2 3 16" xfId="27261"/>
    <cellStyle name="40% - Accent4 2 3 2" xfId="1259"/>
    <cellStyle name="40% - Accent4 2 3 2 2" xfId="11560"/>
    <cellStyle name="40% - Accent4 2 3 2 2 2" xfId="17946"/>
    <cellStyle name="40% - Accent4 2 3 2 2 2 2" xfId="26423"/>
    <cellStyle name="40% - Accent4 2 3 2 2 2 2 2" xfId="46203"/>
    <cellStyle name="40% - Accent4 2 3 2 2 2 2 3" xfId="34347"/>
    <cellStyle name="40% - Accent4 2 3 2 2 2 3" xfId="21891"/>
    <cellStyle name="40% - Accent4 2 3 2 2 2 3 2" xfId="42227"/>
    <cellStyle name="40% - Accent4 2 3 2 2 2 4" xfId="38286"/>
    <cellStyle name="40% - Accent4 2 3 2 2 2 5" xfId="30371"/>
    <cellStyle name="40% - Accent4 2 3 2 2 3" xfId="24857"/>
    <cellStyle name="40% - Accent4 2 3 2 2 3 2" xfId="44637"/>
    <cellStyle name="40% - Accent4 2 3 2 2 3 3" xfId="32781"/>
    <cellStyle name="40% - Accent4 2 3 2 2 4" xfId="20325"/>
    <cellStyle name="40% - Accent4 2 3 2 2 4 2" xfId="40661"/>
    <cellStyle name="40% - Accent4 2 3 2 2 5" xfId="36720"/>
    <cellStyle name="40% - Accent4 2 3 2 2 6" xfId="28805"/>
    <cellStyle name="40% - Accent4 2 3 2 3" xfId="15072"/>
    <cellStyle name="40% - Accent4 2 3 2 3 2" xfId="25634"/>
    <cellStyle name="40% - Accent4 2 3 2 3 2 2" xfId="45414"/>
    <cellStyle name="40% - Accent4 2 3 2 3 2 3" xfId="33558"/>
    <cellStyle name="40% - Accent4 2 3 2 3 3" xfId="21102"/>
    <cellStyle name="40% - Accent4 2 3 2 3 3 2" xfId="41438"/>
    <cellStyle name="40% - Accent4 2 3 2 3 4" xfId="37497"/>
    <cellStyle name="40% - Accent4 2 3 2 3 5" xfId="29582"/>
    <cellStyle name="40% - Accent4 2 3 2 4" xfId="8192"/>
    <cellStyle name="40% - Accent4 2 3 2 4 2" xfId="24087"/>
    <cellStyle name="40% - Accent4 2 3 2 4 2 2" xfId="43867"/>
    <cellStyle name="40% - Accent4 2 3 2 4 2 3" xfId="32011"/>
    <cellStyle name="40% - Accent4 2 3 2 4 3" xfId="19555"/>
    <cellStyle name="40% - Accent4 2 3 2 4 3 2" xfId="39891"/>
    <cellStyle name="40% - Accent4 2 3 2 4 4" xfId="35950"/>
    <cellStyle name="40% - Accent4 2 3 2 4 5" xfId="28035"/>
    <cellStyle name="40% - Accent4 2 3 2 5" xfId="23312"/>
    <cellStyle name="40% - Accent4 2 3 2 5 2" xfId="43092"/>
    <cellStyle name="40% - Accent4 2 3 2 5 3" xfId="31236"/>
    <cellStyle name="40% - Accent4 2 3 2 6" xfId="18782"/>
    <cellStyle name="40% - Accent4 2 3 2 6 2" xfId="39118"/>
    <cellStyle name="40% - Accent4 2 3 2 7" xfId="35175"/>
    <cellStyle name="40% - Accent4 2 3 2 8" xfId="27262"/>
    <cellStyle name="40% - Accent4 2 3 3" xfId="1260"/>
    <cellStyle name="40% - Accent4 2 3 3 2" xfId="11561"/>
    <cellStyle name="40% - Accent4 2 3 3 2 2" xfId="17947"/>
    <cellStyle name="40% - Accent4 2 3 3 2 2 2" xfId="26424"/>
    <cellStyle name="40% - Accent4 2 3 3 2 2 2 2" xfId="46204"/>
    <cellStyle name="40% - Accent4 2 3 3 2 2 2 3" xfId="34348"/>
    <cellStyle name="40% - Accent4 2 3 3 2 2 3" xfId="21892"/>
    <cellStyle name="40% - Accent4 2 3 3 2 2 3 2" xfId="42228"/>
    <cellStyle name="40% - Accent4 2 3 3 2 2 4" xfId="38287"/>
    <cellStyle name="40% - Accent4 2 3 3 2 2 5" xfId="30372"/>
    <cellStyle name="40% - Accent4 2 3 3 2 3" xfId="24858"/>
    <cellStyle name="40% - Accent4 2 3 3 2 3 2" xfId="44638"/>
    <cellStyle name="40% - Accent4 2 3 3 2 3 3" xfId="32782"/>
    <cellStyle name="40% - Accent4 2 3 3 2 4" xfId="20326"/>
    <cellStyle name="40% - Accent4 2 3 3 2 4 2" xfId="40662"/>
    <cellStyle name="40% - Accent4 2 3 3 2 5" xfId="36721"/>
    <cellStyle name="40% - Accent4 2 3 3 2 6" xfId="28806"/>
    <cellStyle name="40% - Accent4 2 3 3 3" xfId="15073"/>
    <cellStyle name="40% - Accent4 2 3 3 3 2" xfId="25635"/>
    <cellStyle name="40% - Accent4 2 3 3 3 2 2" xfId="45415"/>
    <cellStyle name="40% - Accent4 2 3 3 3 2 3" xfId="33559"/>
    <cellStyle name="40% - Accent4 2 3 3 3 3" xfId="21103"/>
    <cellStyle name="40% - Accent4 2 3 3 3 3 2" xfId="41439"/>
    <cellStyle name="40% - Accent4 2 3 3 3 4" xfId="37498"/>
    <cellStyle name="40% - Accent4 2 3 3 3 5" xfId="29583"/>
    <cellStyle name="40% - Accent4 2 3 3 4" xfId="8193"/>
    <cellStyle name="40% - Accent4 2 3 3 4 2" xfId="24088"/>
    <cellStyle name="40% - Accent4 2 3 3 4 2 2" xfId="43868"/>
    <cellStyle name="40% - Accent4 2 3 3 4 2 3" xfId="32012"/>
    <cellStyle name="40% - Accent4 2 3 3 4 3" xfId="19556"/>
    <cellStyle name="40% - Accent4 2 3 3 4 3 2" xfId="39892"/>
    <cellStyle name="40% - Accent4 2 3 3 4 4" xfId="35951"/>
    <cellStyle name="40% - Accent4 2 3 3 4 5" xfId="28036"/>
    <cellStyle name="40% - Accent4 2 3 3 5" xfId="23313"/>
    <cellStyle name="40% - Accent4 2 3 3 5 2" xfId="43093"/>
    <cellStyle name="40% - Accent4 2 3 3 5 3" xfId="31237"/>
    <cellStyle name="40% - Accent4 2 3 3 6" xfId="18783"/>
    <cellStyle name="40% - Accent4 2 3 3 6 2" xfId="39119"/>
    <cellStyle name="40% - Accent4 2 3 3 7" xfId="35176"/>
    <cellStyle name="40% - Accent4 2 3 3 8" xfId="27263"/>
    <cellStyle name="40% - Accent4 2 3 4" xfId="1261"/>
    <cellStyle name="40% - Accent4 2 3 4 2" xfId="11562"/>
    <cellStyle name="40% - Accent4 2 3 4 2 2" xfId="17948"/>
    <cellStyle name="40% - Accent4 2 3 4 2 2 2" xfId="26425"/>
    <cellStyle name="40% - Accent4 2 3 4 2 2 2 2" xfId="46205"/>
    <cellStyle name="40% - Accent4 2 3 4 2 2 2 3" xfId="34349"/>
    <cellStyle name="40% - Accent4 2 3 4 2 2 3" xfId="21893"/>
    <cellStyle name="40% - Accent4 2 3 4 2 2 3 2" xfId="42229"/>
    <cellStyle name="40% - Accent4 2 3 4 2 2 4" xfId="38288"/>
    <cellStyle name="40% - Accent4 2 3 4 2 2 5" xfId="30373"/>
    <cellStyle name="40% - Accent4 2 3 4 2 3" xfId="24859"/>
    <cellStyle name="40% - Accent4 2 3 4 2 3 2" xfId="44639"/>
    <cellStyle name="40% - Accent4 2 3 4 2 3 3" xfId="32783"/>
    <cellStyle name="40% - Accent4 2 3 4 2 4" xfId="20327"/>
    <cellStyle name="40% - Accent4 2 3 4 2 4 2" xfId="40663"/>
    <cellStyle name="40% - Accent4 2 3 4 2 5" xfId="36722"/>
    <cellStyle name="40% - Accent4 2 3 4 2 6" xfId="28807"/>
    <cellStyle name="40% - Accent4 2 3 4 3" xfId="15074"/>
    <cellStyle name="40% - Accent4 2 3 4 3 2" xfId="25636"/>
    <cellStyle name="40% - Accent4 2 3 4 3 2 2" xfId="45416"/>
    <cellStyle name="40% - Accent4 2 3 4 3 2 3" xfId="33560"/>
    <cellStyle name="40% - Accent4 2 3 4 3 3" xfId="21104"/>
    <cellStyle name="40% - Accent4 2 3 4 3 3 2" xfId="41440"/>
    <cellStyle name="40% - Accent4 2 3 4 3 4" xfId="37499"/>
    <cellStyle name="40% - Accent4 2 3 4 3 5" xfId="29584"/>
    <cellStyle name="40% - Accent4 2 3 4 4" xfId="8194"/>
    <cellStyle name="40% - Accent4 2 3 4 4 2" xfId="24089"/>
    <cellStyle name="40% - Accent4 2 3 4 4 2 2" xfId="43869"/>
    <cellStyle name="40% - Accent4 2 3 4 4 2 3" xfId="32013"/>
    <cellStyle name="40% - Accent4 2 3 4 4 3" xfId="19557"/>
    <cellStyle name="40% - Accent4 2 3 4 4 3 2" xfId="39893"/>
    <cellStyle name="40% - Accent4 2 3 4 4 4" xfId="35952"/>
    <cellStyle name="40% - Accent4 2 3 4 4 5" xfId="28037"/>
    <cellStyle name="40% - Accent4 2 3 4 5" xfId="23314"/>
    <cellStyle name="40% - Accent4 2 3 4 5 2" xfId="43094"/>
    <cellStyle name="40% - Accent4 2 3 4 5 3" xfId="31238"/>
    <cellStyle name="40% - Accent4 2 3 4 6" xfId="18784"/>
    <cellStyle name="40% - Accent4 2 3 4 6 2" xfId="39120"/>
    <cellStyle name="40% - Accent4 2 3 4 7" xfId="35177"/>
    <cellStyle name="40% - Accent4 2 3 4 8" xfId="27264"/>
    <cellStyle name="40% - Accent4 2 3 5" xfId="1262"/>
    <cellStyle name="40% - Accent4 2 3 5 2" xfId="11563"/>
    <cellStyle name="40% - Accent4 2 3 5 2 2" xfId="17949"/>
    <cellStyle name="40% - Accent4 2 3 5 2 2 2" xfId="26426"/>
    <cellStyle name="40% - Accent4 2 3 5 2 2 2 2" xfId="46206"/>
    <cellStyle name="40% - Accent4 2 3 5 2 2 2 3" xfId="34350"/>
    <cellStyle name="40% - Accent4 2 3 5 2 2 3" xfId="21894"/>
    <cellStyle name="40% - Accent4 2 3 5 2 2 3 2" xfId="42230"/>
    <cellStyle name="40% - Accent4 2 3 5 2 2 4" xfId="38289"/>
    <cellStyle name="40% - Accent4 2 3 5 2 2 5" xfId="30374"/>
    <cellStyle name="40% - Accent4 2 3 5 2 3" xfId="24860"/>
    <cellStyle name="40% - Accent4 2 3 5 2 3 2" xfId="44640"/>
    <cellStyle name="40% - Accent4 2 3 5 2 3 3" xfId="32784"/>
    <cellStyle name="40% - Accent4 2 3 5 2 4" xfId="20328"/>
    <cellStyle name="40% - Accent4 2 3 5 2 4 2" xfId="40664"/>
    <cellStyle name="40% - Accent4 2 3 5 2 5" xfId="36723"/>
    <cellStyle name="40% - Accent4 2 3 5 2 6" xfId="28808"/>
    <cellStyle name="40% - Accent4 2 3 5 3" xfId="15075"/>
    <cellStyle name="40% - Accent4 2 3 5 3 2" xfId="25637"/>
    <cellStyle name="40% - Accent4 2 3 5 3 2 2" xfId="45417"/>
    <cellStyle name="40% - Accent4 2 3 5 3 2 3" xfId="33561"/>
    <cellStyle name="40% - Accent4 2 3 5 3 3" xfId="21105"/>
    <cellStyle name="40% - Accent4 2 3 5 3 3 2" xfId="41441"/>
    <cellStyle name="40% - Accent4 2 3 5 3 4" xfId="37500"/>
    <cellStyle name="40% - Accent4 2 3 5 3 5" xfId="29585"/>
    <cellStyle name="40% - Accent4 2 3 5 4" xfId="8195"/>
    <cellStyle name="40% - Accent4 2 3 5 4 2" xfId="24090"/>
    <cellStyle name="40% - Accent4 2 3 5 4 2 2" xfId="43870"/>
    <cellStyle name="40% - Accent4 2 3 5 4 2 3" xfId="32014"/>
    <cellStyle name="40% - Accent4 2 3 5 4 3" xfId="19558"/>
    <cellStyle name="40% - Accent4 2 3 5 4 3 2" xfId="39894"/>
    <cellStyle name="40% - Accent4 2 3 5 4 4" xfId="35953"/>
    <cellStyle name="40% - Accent4 2 3 5 4 5" xfId="28038"/>
    <cellStyle name="40% - Accent4 2 3 5 5" xfId="23315"/>
    <cellStyle name="40% - Accent4 2 3 5 5 2" xfId="43095"/>
    <cellStyle name="40% - Accent4 2 3 5 5 3" xfId="31239"/>
    <cellStyle name="40% - Accent4 2 3 5 6" xfId="18785"/>
    <cellStyle name="40% - Accent4 2 3 5 6 2" xfId="39121"/>
    <cellStyle name="40% - Accent4 2 3 5 7" xfId="35178"/>
    <cellStyle name="40% - Accent4 2 3 5 8" xfId="27265"/>
    <cellStyle name="40% - Accent4 2 3 6" xfId="1263"/>
    <cellStyle name="40% - Accent4 2 3 6 2" xfId="11564"/>
    <cellStyle name="40% - Accent4 2 3 6 2 2" xfId="17950"/>
    <cellStyle name="40% - Accent4 2 3 6 2 2 2" xfId="26427"/>
    <cellStyle name="40% - Accent4 2 3 6 2 2 2 2" xfId="46207"/>
    <cellStyle name="40% - Accent4 2 3 6 2 2 2 3" xfId="34351"/>
    <cellStyle name="40% - Accent4 2 3 6 2 2 3" xfId="21895"/>
    <cellStyle name="40% - Accent4 2 3 6 2 2 3 2" xfId="42231"/>
    <cellStyle name="40% - Accent4 2 3 6 2 2 4" xfId="38290"/>
    <cellStyle name="40% - Accent4 2 3 6 2 2 5" xfId="30375"/>
    <cellStyle name="40% - Accent4 2 3 6 2 3" xfId="24861"/>
    <cellStyle name="40% - Accent4 2 3 6 2 3 2" xfId="44641"/>
    <cellStyle name="40% - Accent4 2 3 6 2 3 3" xfId="32785"/>
    <cellStyle name="40% - Accent4 2 3 6 2 4" xfId="20329"/>
    <cellStyle name="40% - Accent4 2 3 6 2 4 2" xfId="40665"/>
    <cellStyle name="40% - Accent4 2 3 6 2 5" xfId="36724"/>
    <cellStyle name="40% - Accent4 2 3 6 2 6" xfId="28809"/>
    <cellStyle name="40% - Accent4 2 3 6 3" xfId="15076"/>
    <cellStyle name="40% - Accent4 2 3 6 3 2" xfId="25638"/>
    <cellStyle name="40% - Accent4 2 3 6 3 2 2" xfId="45418"/>
    <cellStyle name="40% - Accent4 2 3 6 3 2 3" xfId="33562"/>
    <cellStyle name="40% - Accent4 2 3 6 3 3" xfId="21106"/>
    <cellStyle name="40% - Accent4 2 3 6 3 3 2" xfId="41442"/>
    <cellStyle name="40% - Accent4 2 3 6 3 4" xfId="37501"/>
    <cellStyle name="40% - Accent4 2 3 6 3 5" xfId="29586"/>
    <cellStyle name="40% - Accent4 2 3 6 4" xfId="8196"/>
    <cellStyle name="40% - Accent4 2 3 6 4 2" xfId="24091"/>
    <cellStyle name="40% - Accent4 2 3 6 4 2 2" xfId="43871"/>
    <cellStyle name="40% - Accent4 2 3 6 4 2 3" xfId="32015"/>
    <cellStyle name="40% - Accent4 2 3 6 4 3" xfId="19559"/>
    <cellStyle name="40% - Accent4 2 3 6 4 3 2" xfId="39895"/>
    <cellStyle name="40% - Accent4 2 3 6 4 4" xfId="35954"/>
    <cellStyle name="40% - Accent4 2 3 6 4 5" xfId="28039"/>
    <cellStyle name="40% - Accent4 2 3 6 5" xfId="23316"/>
    <cellStyle name="40% - Accent4 2 3 6 5 2" xfId="43096"/>
    <cellStyle name="40% - Accent4 2 3 6 5 3" xfId="31240"/>
    <cellStyle name="40% - Accent4 2 3 6 6" xfId="18786"/>
    <cellStyle name="40% - Accent4 2 3 6 6 2" xfId="39122"/>
    <cellStyle name="40% - Accent4 2 3 6 7" xfId="35179"/>
    <cellStyle name="40% - Accent4 2 3 6 8" xfId="27266"/>
    <cellStyle name="40% - Accent4 2 3 7" xfId="1264"/>
    <cellStyle name="40% - Accent4 2 3 7 2" xfId="11565"/>
    <cellStyle name="40% - Accent4 2 3 7 2 2" xfId="17951"/>
    <cellStyle name="40% - Accent4 2 3 7 2 2 2" xfId="26428"/>
    <cellStyle name="40% - Accent4 2 3 7 2 2 2 2" xfId="46208"/>
    <cellStyle name="40% - Accent4 2 3 7 2 2 2 3" xfId="34352"/>
    <cellStyle name="40% - Accent4 2 3 7 2 2 3" xfId="21896"/>
    <cellStyle name="40% - Accent4 2 3 7 2 2 3 2" xfId="42232"/>
    <cellStyle name="40% - Accent4 2 3 7 2 2 4" xfId="38291"/>
    <cellStyle name="40% - Accent4 2 3 7 2 2 5" xfId="30376"/>
    <cellStyle name="40% - Accent4 2 3 7 2 3" xfId="24862"/>
    <cellStyle name="40% - Accent4 2 3 7 2 3 2" xfId="44642"/>
    <cellStyle name="40% - Accent4 2 3 7 2 3 3" xfId="32786"/>
    <cellStyle name="40% - Accent4 2 3 7 2 4" xfId="20330"/>
    <cellStyle name="40% - Accent4 2 3 7 2 4 2" xfId="40666"/>
    <cellStyle name="40% - Accent4 2 3 7 2 5" xfId="36725"/>
    <cellStyle name="40% - Accent4 2 3 7 2 6" xfId="28810"/>
    <cellStyle name="40% - Accent4 2 3 7 3" xfId="15077"/>
    <cellStyle name="40% - Accent4 2 3 7 3 2" xfId="25639"/>
    <cellStyle name="40% - Accent4 2 3 7 3 2 2" xfId="45419"/>
    <cellStyle name="40% - Accent4 2 3 7 3 2 3" xfId="33563"/>
    <cellStyle name="40% - Accent4 2 3 7 3 3" xfId="21107"/>
    <cellStyle name="40% - Accent4 2 3 7 3 3 2" xfId="41443"/>
    <cellStyle name="40% - Accent4 2 3 7 3 4" xfId="37502"/>
    <cellStyle name="40% - Accent4 2 3 7 3 5" xfId="29587"/>
    <cellStyle name="40% - Accent4 2 3 7 4" xfId="8197"/>
    <cellStyle name="40% - Accent4 2 3 7 4 2" xfId="24092"/>
    <cellStyle name="40% - Accent4 2 3 7 4 2 2" xfId="43872"/>
    <cellStyle name="40% - Accent4 2 3 7 4 2 3" xfId="32016"/>
    <cellStyle name="40% - Accent4 2 3 7 4 3" xfId="19560"/>
    <cellStyle name="40% - Accent4 2 3 7 4 3 2" xfId="39896"/>
    <cellStyle name="40% - Accent4 2 3 7 4 4" xfId="35955"/>
    <cellStyle name="40% - Accent4 2 3 7 4 5" xfId="28040"/>
    <cellStyle name="40% - Accent4 2 3 7 5" xfId="23317"/>
    <cellStyle name="40% - Accent4 2 3 7 5 2" xfId="43097"/>
    <cellStyle name="40% - Accent4 2 3 7 5 3" xfId="31241"/>
    <cellStyle name="40% - Accent4 2 3 7 6" xfId="18787"/>
    <cellStyle name="40% - Accent4 2 3 7 6 2" xfId="39123"/>
    <cellStyle name="40% - Accent4 2 3 7 7" xfId="35180"/>
    <cellStyle name="40% - Accent4 2 3 7 8" xfId="27267"/>
    <cellStyle name="40% - Accent4 2 3 8" xfId="1265"/>
    <cellStyle name="40% - Accent4 2 3 8 2" xfId="11566"/>
    <cellStyle name="40% - Accent4 2 3 8 2 2" xfId="17952"/>
    <cellStyle name="40% - Accent4 2 3 8 2 2 2" xfId="26429"/>
    <cellStyle name="40% - Accent4 2 3 8 2 2 2 2" xfId="46209"/>
    <cellStyle name="40% - Accent4 2 3 8 2 2 2 3" xfId="34353"/>
    <cellStyle name="40% - Accent4 2 3 8 2 2 3" xfId="21897"/>
    <cellStyle name="40% - Accent4 2 3 8 2 2 3 2" xfId="42233"/>
    <cellStyle name="40% - Accent4 2 3 8 2 2 4" xfId="38292"/>
    <cellStyle name="40% - Accent4 2 3 8 2 2 5" xfId="30377"/>
    <cellStyle name="40% - Accent4 2 3 8 2 3" xfId="24863"/>
    <cellStyle name="40% - Accent4 2 3 8 2 3 2" xfId="44643"/>
    <cellStyle name="40% - Accent4 2 3 8 2 3 3" xfId="32787"/>
    <cellStyle name="40% - Accent4 2 3 8 2 4" xfId="20331"/>
    <cellStyle name="40% - Accent4 2 3 8 2 4 2" xfId="40667"/>
    <cellStyle name="40% - Accent4 2 3 8 2 5" xfId="36726"/>
    <cellStyle name="40% - Accent4 2 3 8 2 6" xfId="28811"/>
    <cellStyle name="40% - Accent4 2 3 8 3" xfId="15078"/>
    <cellStyle name="40% - Accent4 2 3 8 3 2" xfId="25640"/>
    <cellStyle name="40% - Accent4 2 3 8 3 2 2" xfId="45420"/>
    <cellStyle name="40% - Accent4 2 3 8 3 2 3" xfId="33564"/>
    <cellStyle name="40% - Accent4 2 3 8 3 3" xfId="21108"/>
    <cellStyle name="40% - Accent4 2 3 8 3 3 2" xfId="41444"/>
    <cellStyle name="40% - Accent4 2 3 8 3 4" xfId="37503"/>
    <cellStyle name="40% - Accent4 2 3 8 3 5" xfId="29588"/>
    <cellStyle name="40% - Accent4 2 3 8 4" xfId="8198"/>
    <cellStyle name="40% - Accent4 2 3 8 4 2" xfId="24093"/>
    <cellStyle name="40% - Accent4 2 3 8 4 2 2" xfId="43873"/>
    <cellStyle name="40% - Accent4 2 3 8 4 2 3" xfId="32017"/>
    <cellStyle name="40% - Accent4 2 3 8 4 3" xfId="19561"/>
    <cellStyle name="40% - Accent4 2 3 8 4 3 2" xfId="39897"/>
    <cellStyle name="40% - Accent4 2 3 8 4 4" xfId="35956"/>
    <cellStyle name="40% - Accent4 2 3 8 4 5" xfId="28041"/>
    <cellStyle name="40% - Accent4 2 3 8 5" xfId="23318"/>
    <cellStyle name="40% - Accent4 2 3 8 5 2" xfId="43098"/>
    <cellStyle name="40% - Accent4 2 3 8 5 3" xfId="31242"/>
    <cellStyle name="40% - Accent4 2 3 8 6" xfId="18788"/>
    <cellStyle name="40% - Accent4 2 3 8 6 2" xfId="39124"/>
    <cellStyle name="40% - Accent4 2 3 8 7" xfId="35181"/>
    <cellStyle name="40% - Accent4 2 3 8 8" xfId="27268"/>
    <cellStyle name="40% - Accent4 2 3 9" xfId="1266"/>
    <cellStyle name="40% - Accent4 2 3 9 2" xfId="11567"/>
    <cellStyle name="40% - Accent4 2 3 9 2 2" xfId="17953"/>
    <cellStyle name="40% - Accent4 2 3 9 2 2 2" xfId="26430"/>
    <cellStyle name="40% - Accent4 2 3 9 2 2 2 2" xfId="46210"/>
    <cellStyle name="40% - Accent4 2 3 9 2 2 2 3" xfId="34354"/>
    <cellStyle name="40% - Accent4 2 3 9 2 2 3" xfId="21898"/>
    <cellStyle name="40% - Accent4 2 3 9 2 2 3 2" xfId="42234"/>
    <cellStyle name="40% - Accent4 2 3 9 2 2 4" xfId="38293"/>
    <cellStyle name="40% - Accent4 2 3 9 2 2 5" xfId="30378"/>
    <cellStyle name="40% - Accent4 2 3 9 2 3" xfId="24864"/>
    <cellStyle name="40% - Accent4 2 3 9 2 3 2" xfId="44644"/>
    <cellStyle name="40% - Accent4 2 3 9 2 3 3" xfId="32788"/>
    <cellStyle name="40% - Accent4 2 3 9 2 4" xfId="20332"/>
    <cellStyle name="40% - Accent4 2 3 9 2 4 2" xfId="40668"/>
    <cellStyle name="40% - Accent4 2 3 9 2 5" xfId="36727"/>
    <cellStyle name="40% - Accent4 2 3 9 2 6" xfId="28812"/>
    <cellStyle name="40% - Accent4 2 3 9 3" xfId="15079"/>
    <cellStyle name="40% - Accent4 2 3 9 3 2" xfId="25641"/>
    <cellStyle name="40% - Accent4 2 3 9 3 2 2" xfId="45421"/>
    <cellStyle name="40% - Accent4 2 3 9 3 2 3" xfId="33565"/>
    <cellStyle name="40% - Accent4 2 3 9 3 3" xfId="21109"/>
    <cellStyle name="40% - Accent4 2 3 9 3 3 2" xfId="41445"/>
    <cellStyle name="40% - Accent4 2 3 9 3 4" xfId="37504"/>
    <cellStyle name="40% - Accent4 2 3 9 3 5" xfId="29589"/>
    <cellStyle name="40% - Accent4 2 3 9 4" xfId="8199"/>
    <cellStyle name="40% - Accent4 2 3 9 4 2" xfId="24094"/>
    <cellStyle name="40% - Accent4 2 3 9 4 2 2" xfId="43874"/>
    <cellStyle name="40% - Accent4 2 3 9 4 2 3" xfId="32018"/>
    <cellStyle name="40% - Accent4 2 3 9 4 3" xfId="19562"/>
    <cellStyle name="40% - Accent4 2 3 9 4 3 2" xfId="39898"/>
    <cellStyle name="40% - Accent4 2 3 9 4 4" xfId="35957"/>
    <cellStyle name="40% - Accent4 2 3 9 4 5" xfId="28042"/>
    <cellStyle name="40% - Accent4 2 3 9 5" xfId="23319"/>
    <cellStyle name="40% - Accent4 2 3 9 5 2" xfId="43099"/>
    <cellStyle name="40% - Accent4 2 3 9 5 3" xfId="31243"/>
    <cellStyle name="40% - Accent4 2 3 9 6" xfId="18789"/>
    <cellStyle name="40% - Accent4 2 3 9 6 2" xfId="39125"/>
    <cellStyle name="40% - Accent4 2 3 9 7" xfId="35182"/>
    <cellStyle name="40% - Accent4 2 3 9 8" xfId="27269"/>
    <cellStyle name="40% - Accent4 2 4" xfId="1267"/>
    <cellStyle name="40% - Accent4 2 4 10" xfId="11568"/>
    <cellStyle name="40% - Accent4 2 4 10 2" xfId="17954"/>
    <cellStyle name="40% - Accent4 2 4 10 2 2" xfId="26431"/>
    <cellStyle name="40% - Accent4 2 4 10 2 2 2" xfId="46211"/>
    <cellStyle name="40% - Accent4 2 4 10 2 2 3" xfId="34355"/>
    <cellStyle name="40% - Accent4 2 4 10 2 3" xfId="21899"/>
    <cellStyle name="40% - Accent4 2 4 10 2 3 2" xfId="42235"/>
    <cellStyle name="40% - Accent4 2 4 10 2 4" xfId="38294"/>
    <cellStyle name="40% - Accent4 2 4 10 2 5" xfId="30379"/>
    <cellStyle name="40% - Accent4 2 4 10 3" xfId="24865"/>
    <cellStyle name="40% - Accent4 2 4 10 3 2" xfId="44645"/>
    <cellStyle name="40% - Accent4 2 4 10 3 3" xfId="32789"/>
    <cellStyle name="40% - Accent4 2 4 10 4" xfId="20333"/>
    <cellStyle name="40% - Accent4 2 4 10 4 2" xfId="40669"/>
    <cellStyle name="40% - Accent4 2 4 10 5" xfId="36728"/>
    <cellStyle name="40% - Accent4 2 4 10 6" xfId="28813"/>
    <cellStyle name="40% - Accent4 2 4 11" xfId="15080"/>
    <cellStyle name="40% - Accent4 2 4 11 2" xfId="25642"/>
    <cellStyle name="40% - Accent4 2 4 11 2 2" xfId="45422"/>
    <cellStyle name="40% - Accent4 2 4 11 2 3" xfId="33566"/>
    <cellStyle name="40% - Accent4 2 4 11 3" xfId="21110"/>
    <cellStyle name="40% - Accent4 2 4 11 3 2" xfId="41446"/>
    <cellStyle name="40% - Accent4 2 4 11 4" xfId="37505"/>
    <cellStyle name="40% - Accent4 2 4 11 5" xfId="29590"/>
    <cellStyle name="40% - Accent4 2 4 12" xfId="8200"/>
    <cellStyle name="40% - Accent4 2 4 12 2" xfId="24095"/>
    <cellStyle name="40% - Accent4 2 4 12 2 2" xfId="43875"/>
    <cellStyle name="40% - Accent4 2 4 12 2 3" xfId="32019"/>
    <cellStyle name="40% - Accent4 2 4 12 3" xfId="19563"/>
    <cellStyle name="40% - Accent4 2 4 12 3 2" xfId="39899"/>
    <cellStyle name="40% - Accent4 2 4 12 4" xfId="35958"/>
    <cellStyle name="40% - Accent4 2 4 12 5" xfId="28043"/>
    <cellStyle name="40% - Accent4 2 4 13" xfId="23320"/>
    <cellStyle name="40% - Accent4 2 4 13 2" xfId="43100"/>
    <cellStyle name="40% - Accent4 2 4 13 3" xfId="31244"/>
    <cellStyle name="40% - Accent4 2 4 14" xfId="18790"/>
    <cellStyle name="40% - Accent4 2 4 14 2" xfId="39126"/>
    <cellStyle name="40% - Accent4 2 4 15" xfId="35183"/>
    <cellStyle name="40% - Accent4 2 4 16" xfId="27270"/>
    <cellStyle name="40% - Accent4 2 4 2" xfId="1268"/>
    <cellStyle name="40% - Accent4 2 4 2 2" xfId="11569"/>
    <cellStyle name="40% - Accent4 2 4 2 2 2" xfId="17955"/>
    <cellStyle name="40% - Accent4 2 4 2 2 2 2" xfId="26432"/>
    <cellStyle name="40% - Accent4 2 4 2 2 2 2 2" xfId="46212"/>
    <cellStyle name="40% - Accent4 2 4 2 2 2 2 3" xfId="34356"/>
    <cellStyle name="40% - Accent4 2 4 2 2 2 3" xfId="21900"/>
    <cellStyle name="40% - Accent4 2 4 2 2 2 3 2" xfId="42236"/>
    <cellStyle name="40% - Accent4 2 4 2 2 2 4" xfId="38295"/>
    <cellStyle name="40% - Accent4 2 4 2 2 2 5" xfId="30380"/>
    <cellStyle name="40% - Accent4 2 4 2 2 3" xfId="24866"/>
    <cellStyle name="40% - Accent4 2 4 2 2 3 2" xfId="44646"/>
    <cellStyle name="40% - Accent4 2 4 2 2 3 3" xfId="32790"/>
    <cellStyle name="40% - Accent4 2 4 2 2 4" xfId="20334"/>
    <cellStyle name="40% - Accent4 2 4 2 2 4 2" xfId="40670"/>
    <cellStyle name="40% - Accent4 2 4 2 2 5" xfId="36729"/>
    <cellStyle name="40% - Accent4 2 4 2 2 6" xfId="28814"/>
    <cellStyle name="40% - Accent4 2 4 2 3" xfId="15081"/>
    <cellStyle name="40% - Accent4 2 4 2 3 2" xfId="25643"/>
    <cellStyle name="40% - Accent4 2 4 2 3 2 2" xfId="45423"/>
    <cellStyle name="40% - Accent4 2 4 2 3 2 3" xfId="33567"/>
    <cellStyle name="40% - Accent4 2 4 2 3 3" xfId="21111"/>
    <cellStyle name="40% - Accent4 2 4 2 3 3 2" xfId="41447"/>
    <cellStyle name="40% - Accent4 2 4 2 3 4" xfId="37506"/>
    <cellStyle name="40% - Accent4 2 4 2 3 5" xfId="29591"/>
    <cellStyle name="40% - Accent4 2 4 2 4" xfId="8201"/>
    <cellStyle name="40% - Accent4 2 4 2 4 2" xfId="24096"/>
    <cellStyle name="40% - Accent4 2 4 2 4 2 2" xfId="43876"/>
    <cellStyle name="40% - Accent4 2 4 2 4 2 3" xfId="32020"/>
    <cellStyle name="40% - Accent4 2 4 2 4 3" xfId="19564"/>
    <cellStyle name="40% - Accent4 2 4 2 4 3 2" xfId="39900"/>
    <cellStyle name="40% - Accent4 2 4 2 4 4" xfId="35959"/>
    <cellStyle name="40% - Accent4 2 4 2 4 5" xfId="28044"/>
    <cellStyle name="40% - Accent4 2 4 2 5" xfId="23321"/>
    <cellStyle name="40% - Accent4 2 4 2 5 2" xfId="43101"/>
    <cellStyle name="40% - Accent4 2 4 2 5 3" xfId="31245"/>
    <cellStyle name="40% - Accent4 2 4 2 6" xfId="18791"/>
    <cellStyle name="40% - Accent4 2 4 2 6 2" xfId="39127"/>
    <cellStyle name="40% - Accent4 2 4 2 7" xfId="35184"/>
    <cellStyle name="40% - Accent4 2 4 2 8" xfId="27271"/>
    <cellStyle name="40% - Accent4 2 4 3" xfId="1269"/>
    <cellStyle name="40% - Accent4 2 4 3 2" xfId="11570"/>
    <cellStyle name="40% - Accent4 2 4 3 2 2" xfId="17956"/>
    <cellStyle name="40% - Accent4 2 4 3 2 2 2" xfId="26433"/>
    <cellStyle name="40% - Accent4 2 4 3 2 2 2 2" xfId="46213"/>
    <cellStyle name="40% - Accent4 2 4 3 2 2 2 3" xfId="34357"/>
    <cellStyle name="40% - Accent4 2 4 3 2 2 3" xfId="21901"/>
    <cellStyle name="40% - Accent4 2 4 3 2 2 3 2" xfId="42237"/>
    <cellStyle name="40% - Accent4 2 4 3 2 2 4" xfId="38296"/>
    <cellStyle name="40% - Accent4 2 4 3 2 2 5" xfId="30381"/>
    <cellStyle name="40% - Accent4 2 4 3 2 3" xfId="24867"/>
    <cellStyle name="40% - Accent4 2 4 3 2 3 2" xfId="44647"/>
    <cellStyle name="40% - Accent4 2 4 3 2 3 3" xfId="32791"/>
    <cellStyle name="40% - Accent4 2 4 3 2 4" xfId="20335"/>
    <cellStyle name="40% - Accent4 2 4 3 2 4 2" xfId="40671"/>
    <cellStyle name="40% - Accent4 2 4 3 2 5" xfId="36730"/>
    <cellStyle name="40% - Accent4 2 4 3 2 6" xfId="28815"/>
    <cellStyle name="40% - Accent4 2 4 3 3" xfId="15082"/>
    <cellStyle name="40% - Accent4 2 4 3 3 2" xfId="25644"/>
    <cellStyle name="40% - Accent4 2 4 3 3 2 2" xfId="45424"/>
    <cellStyle name="40% - Accent4 2 4 3 3 2 3" xfId="33568"/>
    <cellStyle name="40% - Accent4 2 4 3 3 3" xfId="21112"/>
    <cellStyle name="40% - Accent4 2 4 3 3 3 2" xfId="41448"/>
    <cellStyle name="40% - Accent4 2 4 3 3 4" xfId="37507"/>
    <cellStyle name="40% - Accent4 2 4 3 3 5" xfId="29592"/>
    <cellStyle name="40% - Accent4 2 4 3 4" xfId="8202"/>
    <cellStyle name="40% - Accent4 2 4 3 4 2" xfId="24097"/>
    <cellStyle name="40% - Accent4 2 4 3 4 2 2" xfId="43877"/>
    <cellStyle name="40% - Accent4 2 4 3 4 2 3" xfId="32021"/>
    <cellStyle name="40% - Accent4 2 4 3 4 3" xfId="19565"/>
    <cellStyle name="40% - Accent4 2 4 3 4 3 2" xfId="39901"/>
    <cellStyle name="40% - Accent4 2 4 3 4 4" xfId="35960"/>
    <cellStyle name="40% - Accent4 2 4 3 4 5" xfId="28045"/>
    <cellStyle name="40% - Accent4 2 4 3 5" xfId="23322"/>
    <cellStyle name="40% - Accent4 2 4 3 5 2" xfId="43102"/>
    <cellStyle name="40% - Accent4 2 4 3 5 3" xfId="31246"/>
    <cellStyle name="40% - Accent4 2 4 3 6" xfId="18792"/>
    <cellStyle name="40% - Accent4 2 4 3 6 2" xfId="39128"/>
    <cellStyle name="40% - Accent4 2 4 3 7" xfId="35185"/>
    <cellStyle name="40% - Accent4 2 4 3 8" xfId="27272"/>
    <cellStyle name="40% - Accent4 2 4 4" xfId="1270"/>
    <cellStyle name="40% - Accent4 2 4 4 2" xfId="11571"/>
    <cellStyle name="40% - Accent4 2 4 4 2 2" xfId="17957"/>
    <cellStyle name="40% - Accent4 2 4 4 2 2 2" xfId="26434"/>
    <cellStyle name="40% - Accent4 2 4 4 2 2 2 2" xfId="46214"/>
    <cellStyle name="40% - Accent4 2 4 4 2 2 2 3" xfId="34358"/>
    <cellStyle name="40% - Accent4 2 4 4 2 2 3" xfId="21902"/>
    <cellStyle name="40% - Accent4 2 4 4 2 2 3 2" xfId="42238"/>
    <cellStyle name="40% - Accent4 2 4 4 2 2 4" xfId="38297"/>
    <cellStyle name="40% - Accent4 2 4 4 2 2 5" xfId="30382"/>
    <cellStyle name="40% - Accent4 2 4 4 2 3" xfId="24868"/>
    <cellStyle name="40% - Accent4 2 4 4 2 3 2" xfId="44648"/>
    <cellStyle name="40% - Accent4 2 4 4 2 3 3" xfId="32792"/>
    <cellStyle name="40% - Accent4 2 4 4 2 4" xfId="20336"/>
    <cellStyle name="40% - Accent4 2 4 4 2 4 2" xfId="40672"/>
    <cellStyle name="40% - Accent4 2 4 4 2 5" xfId="36731"/>
    <cellStyle name="40% - Accent4 2 4 4 2 6" xfId="28816"/>
    <cellStyle name="40% - Accent4 2 4 4 3" xfId="15083"/>
    <cellStyle name="40% - Accent4 2 4 4 3 2" xfId="25645"/>
    <cellStyle name="40% - Accent4 2 4 4 3 2 2" xfId="45425"/>
    <cellStyle name="40% - Accent4 2 4 4 3 2 3" xfId="33569"/>
    <cellStyle name="40% - Accent4 2 4 4 3 3" xfId="21113"/>
    <cellStyle name="40% - Accent4 2 4 4 3 3 2" xfId="41449"/>
    <cellStyle name="40% - Accent4 2 4 4 3 4" xfId="37508"/>
    <cellStyle name="40% - Accent4 2 4 4 3 5" xfId="29593"/>
    <cellStyle name="40% - Accent4 2 4 4 4" xfId="8203"/>
    <cellStyle name="40% - Accent4 2 4 4 4 2" xfId="24098"/>
    <cellStyle name="40% - Accent4 2 4 4 4 2 2" xfId="43878"/>
    <cellStyle name="40% - Accent4 2 4 4 4 2 3" xfId="32022"/>
    <cellStyle name="40% - Accent4 2 4 4 4 3" xfId="19566"/>
    <cellStyle name="40% - Accent4 2 4 4 4 3 2" xfId="39902"/>
    <cellStyle name="40% - Accent4 2 4 4 4 4" xfId="35961"/>
    <cellStyle name="40% - Accent4 2 4 4 4 5" xfId="28046"/>
    <cellStyle name="40% - Accent4 2 4 4 5" xfId="23323"/>
    <cellStyle name="40% - Accent4 2 4 4 5 2" xfId="43103"/>
    <cellStyle name="40% - Accent4 2 4 4 5 3" xfId="31247"/>
    <cellStyle name="40% - Accent4 2 4 4 6" xfId="18793"/>
    <cellStyle name="40% - Accent4 2 4 4 6 2" xfId="39129"/>
    <cellStyle name="40% - Accent4 2 4 4 7" xfId="35186"/>
    <cellStyle name="40% - Accent4 2 4 4 8" xfId="27273"/>
    <cellStyle name="40% - Accent4 2 4 5" xfId="1271"/>
    <cellStyle name="40% - Accent4 2 4 5 2" xfId="11572"/>
    <cellStyle name="40% - Accent4 2 4 5 2 2" xfId="17958"/>
    <cellStyle name="40% - Accent4 2 4 5 2 2 2" xfId="26435"/>
    <cellStyle name="40% - Accent4 2 4 5 2 2 2 2" xfId="46215"/>
    <cellStyle name="40% - Accent4 2 4 5 2 2 2 3" xfId="34359"/>
    <cellStyle name="40% - Accent4 2 4 5 2 2 3" xfId="21903"/>
    <cellStyle name="40% - Accent4 2 4 5 2 2 3 2" xfId="42239"/>
    <cellStyle name="40% - Accent4 2 4 5 2 2 4" xfId="38298"/>
    <cellStyle name="40% - Accent4 2 4 5 2 2 5" xfId="30383"/>
    <cellStyle name="40% - Accent4 2 4 5 2 3" xfId="24869"/>
    <cellStyle name="40% - Accent4 2 4 5 2 3 2" xfId="44649"/>
    <cellStyle name="40% - Accent4 2 4 5 2 3 3" xfId="32793"/>
    <cellStyle name="40% - Accent4 2 4 5 2 4" xfId="20337"/>
    <cellStyle name="40% - Accent4 2 4 5 2 4 2" xfId="40673"/>
    <cellStyle name="40% - Accent4 2 4 5 2 5" xfId="36732"/>
    <cellStyle name="40% - Accent4 2 4 5 2 6" xfId="28817"/>
    <cellStyle name="40% - Accent4 2 4 5 3" xfId="15084"/>
    <cellStyle name="40% - Accent4 2 4 5 3 2" xfId="25646"/>
    <cellStyle name="40% - Accent4 2 4 5 3 2 2" xfId="45426"/>
    <cellStyle name="40% - Accent4 2 4 5 3 2 3" xfId="33570"/>
    <cellStyle name="40% - Accent4 2 4 5 3 3" xfId="21114"/>
    <cellStyle name="40% - Accent4 2 4 5 3 3 2" xfId="41450"/>
    <cellStyle name="40% - Accent4 2 4 5 3 4" xfId="37509"/>
    <cellStyle name="40% - Accent4 2 4 5 3 5" xfId="29594"/>
    <cellStyle name="40% - Accent4 2 4 5 4" xfId="8204"/>
    <cellStyle name="40% - Accent4 2 4 5 4 2" xfId="24099"/>
    <cellStyle name="40% - Accent4 2 4 5 4 2 2" xfId="43879"/>
    <cellStyle name="40% - Accent4 2 4 5 4 2 3" xfId="32023"/>
    <cellStyle name="40% - Accent4 2 4 5 4 3" xfId="19567"/>
    <cellStyle name="40% - Accent4 2 4 5 4 3 2" xfId="39903"/>
    <cellStyle name="40% - Accent4 2 4 5 4 4" xfId="35962"/>
    <cellStyle name="40% - Accent4 2 4 5 4 5" xfId="28047"/>
    <cellStyle name="40% - Accent4 2 4 5 5" xfId="23324"/>
    <cellStyle name="40% - Accent4 2 4 5 5 2" xfId="43104"/>
    <cellStyle name="40% - Accent4 2 4 5 5 3" xfId="31248"/>
    <cellStyle name="40% - Accent4 2 4 5 6" xfId="18794"/>
    <cellStyle name="40% - Accent4 2 4 5 6 2" xfId="39130"/>
    <cellStyle name="40% - Accent4 2 4 5 7" xfId="35187"/>
    <cellStyle name="40% - Accent4 2 4 5 8" xfId="27274"/>
    <cellStyle name="40% - Accent4 2 4 6" xfId="1272"/>
    <cellStyle name="40% - Accent4 2 4 6 2" xfId="11573"/>
    <cellStyle name="40% - Accent4 2 4 6 2 2" xfId="17959"/>
    <cellStyle name="40% - Accent4 2 4 6 2 2 2" xfId="26436"/>
    <cellStyle name="40% - Accent4 2 4 6 2 2 2 2" xfId="46216"/>
    <cellStyle name="40% - Accent4 2 4 6 2 2 2 3" xfId="34360"/>
    <cellStyle name="40% - Accent4 2 4 6 2 2 3" xfId="21904"/>
    <cellStyle name="40% - Accent4 2 4 6 2 2 3 2" xfId="42240"/>
    <cellStyle name="40% - Accent4 2 4 6 2 2 4" xfId="38299"/>
    <cellStyle name="40% - Accent4 2 4 6 2 2 5" xfId="30384"/>
    <cellStyle name="40% - Accent4 2 4 6 2 3" xfId="24870"/>
    <cellStyle name="40% - Accent4 2 4 6 2 3 2" xfId="44650"/>
    <cellStyle name="40% - Accent4 2 4 6 2 3 3" xfId="32794"/>
    <cellStyle name="40% - Accent4 2 4 6 2 4" xfId="20338"/>
    <cellStyle name="40% - Accent4 2 4 6 2 4 2" xfId="40674"/>
    <cellStyle name="40% - Accent4 2 4 6 2 5" xfId="36733"/>
    <cellStyle name="40% - Accent4 2 4 6 2 6" xfId="28818"/>
    <cellStyle name="40% - Accent4 2 4 6 3" xfId="15085"/>
    <cellStyle name="40% - Accent4 2 4 6 3 2" xfId="25647"/>
    <cellStyle name="40% - Accent4 2 4 6 3 2 2" xfId="45427"/>
    <cellStyle name="40% - Accent4 2 4 6 3 2 3" xfId="33571"/>
    <cellStyle name="40% - Accent4 2 4 6 3 3" xfId="21115"/>
    <cellStyle name="40% - Accent4 2 4 6 3 3 2" xfId="41451"/>
    <cellStyle name="40% - Accent4 2 4 6 3 4" xfId="37510"/>
    <cellStyle name="40% - Accent4 2 4 6 3 5" xfId="29595"/>
    <cellStyle name="40% - Accent4 2 4 6 4" xfId="8205"/>
    <cellStyle name="40% - Accent4 2 4 6 4 2" xfId="24100"/>
    <cellStyle name="40% - Accent4 2 4 6 4 2 2" xfId="43880"/>
    <cellStyle name="40% - Accent4 2 4 6 4 2 3" xfId="32024"/>
    <cellStyle name="40% - Accent4 2 4 6 4 3" xfId="19568"/>
    <cellStyle name="40% - Accent4 2 4 6 4 3 2" xfId="39904"/>
    <cellStyle name="40% - Accent4 2 4 6 4 4" xfId="35963"/>
    <cellStyle name="40% - Accent4 2 4 6 4 5" xfId="28048"/>
    <cellStyle name="40% - Accent4 2 4 6 5" xfId="23325"/>
    <cellStyle name="40% - Accent4 2 4 6 5 2" xfId="43105"/>
    <cellStyle name="40% - Accent4 2 4 6 5 3" xfId="31249"/>
    <cellStyle name="40% - Accent4 2 4 6 6" xfId="18795"/>
    <cellStyle name="40% - Accent4 2 4 6 6 2" xfId="39131"/>
    <cellStyle name="40% - Accent4 2 4 6 7" xfId="35188"/>
    <cellStyle name="40% - Accent4 2 4 6 8" xfId="27275"/>
    <cellStyle name="40% - Accent4 2 4 7" xfId="1273"/>
    <cellStyle name="40% - Accent4 2 4 7 2" xfId="11574"/>
    <cellStyle name="40% - Accent4 2 4 7 2 2" xfId="17960"/>
    <cellStyle name="40% - Accent4 2 4 7 2 2 2" xfId="26437"/>
    <cellStyle name="40% - Accent4 2 4 7 2 2 2 2" xfId="46217"/>
    <cellStyle name="40% - Accent4 2 4 7 2 2 2 3" xfId="34361"/>
    <cellStyle name="40% - Accent4 2 4 7 2 2 3" xfId="21905"/>
    <cellStyle name="40% - Accent4 2 4 7 2 2 3 2" xfId="42241"/>
    <cellStyle name="40% - Accent4 2 4 7 2 2 4" xfId="38300"/>
    <cellStyle name="40% - Accent4 2 4 7 2 2 5" xfId="30385"/>
    <cellStyle name="40% - Accent4 2 4 7 2 3" xfId="24871"/>
    <cellStyle name="40% - Accent4 2 4 7 2 3 2" xfId="44651"/>
    <cellStyle name="40% - Accent4 2 4 7 2 3 3" xfId="32795"/>
    <cellStyle name="40% - Accent4 2 4 7 2 4" xfId="20339"/>
    <cellStyle name="40% - Accent4 2 4 7 2 4 2" xfId="40675"/>
    <cellStyle name="40% - Accent4 2 4 7 2 5" xfId="36734"/>
    <cellStyle name="40% - Accent4 2 4 7 2 6" xfId="28819"/>
    <cellStyle name="40% - Accent4 2 4 7 3" xfId="15086"/>
    <cellStyle name="40% - Accent4 2 4 7 3 2" xfId="25648"/>
    <cellStyle name="40% - Accent4 2 4 7 3 2 2" xfId="45428"/>
    <cellStyle name="40% - Accent4 2 4 7 3 2 3" xfId="33572"/>
    <cellStyle name="40% - Accent4 2 4 7 3 3" xfId="21116"/>
    <cellStyle name="40% - Accent4 2 4 7 3 3 2" xfId="41452"/>
    <cellStyle name="40% - Accent4 2 4 7 3 4" xfId="37511"/>
    <cellStyle name="40% - Accent4 2 4 7 3 5" xfId="29596"/>
    <cellStyle name="40% - Accent4 2 4 7 4" xfId="8206"/>
    <cellStyle name="40% - Accent4 2 4 7 4 2" xfId="24101"/>
    <cellStyle name="40% - Accent4 2 4 7 4 2 2" xfId="43881"/>
    <cellStyle name="40% - Accent4 2 4 7 4 2 3" xfId="32025"/>
    <cellStyle name="40% - Accent4 2 4 7 4 3" xfId="19569"/>
    <cellStyle name="40% - Accent4 2 4 7 4 3 2" xfId="39905"/>
    <cellStyle name="40% - Accent4 2 4 7 4 4" xfId="35964"/>
    <cellStyle name="40% - Accent4 2 4 7 4 5" xfId="28049"/>
    <cellStyle name="40% - Accent4 2 4 7 5" xfId="23326"/>
    <cellStyle name="40% - Accent4 2 4 7 5 2" xfId="43106"/>
    <cellStyle name="40% - Accent4 2 4 7 5 3" xfId="31250"/>
    <cellStyle name="40% - Accent4 2 4 7 6" xfId="18796"/>
    <cellStyle name="40% - Accent4 2 4 7 6 2" xfId="39132"/>
    <cellStyle name="40% - Accent4 2 4 7 7" xfId="35189"/>
    <cellStyle name="40% - Accent4 2 4 7 8" xfId="27276"/>
    <cellStyle name="40% - Accent4 2 4 8" xfId="1274"/>
    <cellStyle name="40% - Accent4 2 4 8 2" xfId="11575"/>
    <cellStyle name="40% - Accent4 2 4 8 2 2" xfId="17961"/>
    <cellStyle name="40% - Accent4 2 4 8 2 2 2" xfId="26438"/>
    <cellStyle name="40% - Accent4 2 4 8 2 2 2 2" xfId="46218"/>
    <cellStyle name="40% - Accent4 2 4 8 2 2 2 3" xfId="34362"/>
    <cellStyle name="40% - Accent4 2 4 8 2 2 3" xfId="21906"/>
    <cellStyle name="40% - Accent4 2 4 8 2 2 3 2" xfId="42242"/>
    <cellStyle name="40% - Accent4 2 4 8 2 2 4" xfId="38301"/>
    <cellStyle name="40% - Accent4 2 4 8 2 2 5" xfId="30386"/>
    <cellStyle name="40% - Accent4 2 4 8 2 3" xfId="24872"/>
    <cellStyle name="40% - Accent4 2 4 8 2 3 2" xfId="44652"/>
    <cellStyle name="40% - Accent4 2 4 8 2 3 3" xfId="32796"/>
    <cellStyle name="40% - Accent4 2 4 8 2 4" xfId="20340"/>
    <cellStyle name="40% - Accent4 2 4 8 2 4 2" xfId="40676"/>
    <cellStyle name="40% - Accent4 2 4 8 2 5" xfId="36735"/>
    <cellStyle name="40% - Accent4 2 4 8 2 6" xfId="28820"/>
    <cellStyle name="40% - Accent4 2 4 8 3" xfId="15087"/>
    <cellStyle name="40% - Accent4 2 4 8 3 2" xfId="25649"/>
    <cellStyle name="40% - Accent4 2 4 8 3 2 2" xfId="45429"/>
    <cellStyle name="40% - Accent4 2 4 8 3 2 3" xfId="33573"/>
    <cellStyle name="40% - Accent4 2 4 8 3 3" xfId="21117"/>
    <cellStyle name="40% - Accent4 2 4 8 3 3 2" xfId="41453"/>
    <cellStyle name="40% - Accent4 2 4 8 3 4" xfId="37512"/>
    <cellStyle name="40% - Accent4 2 4 8 3 5" xfId="29597"/>
    <cellStyle name="40% - Accent4 2 4 8 4" xfId="8207"/>
    <cellStyle name="40% - Accent4 2 4 8 4 2" xfId="24102"/>
    <cellStyle name="40% - Accent4 2 4 8 4 2 2" xfId="43882"/>
    <cellStyle name="40% - Accent4 2 4 8 4 2 3" xfId="32026"/>
    <cellStyle name="40% - Accent4 2 4 8 4 3" xfId="19570"/>
    <cellStyle name="40% - Accent4 2 4 8 4 3 2" xfId="39906"/>
    <cellStyle name="40% - Accent4 2 4 8 4 4" xfId="35965"/>
    <cellStyle name="40% - Accent4 2 4 8 4 5" xfId="28050"/>
    <cellStyle name="40% - Accent4 2 4 8 5" xfId="23327"/>
    <cellStyle name="40% - Accent4 2 4 8 5 2" xfId="43107"/>
    <cellStyle name="40% - Accent4 2 4 8 5 3" xfId="31251"/>
    <cellStyle name="40% - Accent4 2 4 8 6" xfId="18797"/>
    <cellStyle name="40% - Accent4 2 4 8 6 2" xfId="39133"/>
    <cellStyle name="40% - Accent4 2 4 8 7" xfId="35190"/>
    <cellStyle name="40% - Accent4 2 4 8 8" xfId="27277"/>
    <cellStyle name="40% - Accent4 2 4 9" xfId="1275"/>
    <cellStyle name="40% - Accent4 2 4 9 2" xfId="11576"/>
    <cellStyle name="40% - Accent4 2 4 9 2 2" xfId="17962"/>
    <cellStyle name="40% - Accent4 2 4 9 2 2 2" xfId="26439"/>
    <cellStyle name="40% - Accent4 2 4 9 2 2 2 2" xfId="46219"/>
    <cellStyle name="40% - Accent4 2 4 9 2 2 2 3" xfId="34363"/>
    <cellStyle name="40% - Accent4 2 4 9 2 2 3" xfId="21907"/>
    <cellStyle name="40% - Accent4 2 4 9 2 2 3 2" xfId="42243"/>
    <cellStyle name="40% - Accent4 2 4 9 2 2 4" xfId="38302"/>
    <cellStyle name="40% - Accent4 2 4 9 2 2 5" xfId="30387"/>
    <cellStyle name="40% - Accent4 2 4 9 2 3" xfId="24873"/>
    <cellStyle name="40% - Accent4 2 4 9 2 3 2" xfId="44653"/>
    <cellStyle name="40% - Accent4 2 4 9 2 3 3" xfId="32797"/>
    <cellStyle name="40% - Accent4 2 4 9 2 4" xfId="20341"/>
    <cellStyle name="40% - Accent4 2 4 9 2 4 2" xfId="40677"/>
    <cellStyle name="40% - Accent4 2 4 9 2 5" xfId="36736"/>
    <cellStyle name="40% - Accent4 2 4 9 2 6" xfId="28821"/>
    <cellStyle name="40% - Accent4 2 4 9 3" xfId="15088"/>
    <cellStyle name="40% - Accent4 2 4 9 3 2" xfId="25650"/>
    <cellStyle name="40% - Accent4 2 4 9 3 2 2" xfId="45430"/>
    <cellStyle name="40% - Accent4 2 4 9 3 2 3" xfId="33574"/>
    <cellStyle name="40% - Accent4 2 4 9 3 3" xfId="21118"/>
    <cellStyle name="40% - Accent4 2 4 9 3 3 2" xfId="41454"/>
    <cellStyle name="40% - Accent4 2 4 9 3 4" xfId="37513"/>
    <cellStyle name="40% - Accent4 2 4 9 3 5" xfId="29598"/>
    <cellStyle name="40% - Accent4 2 4 9 4" xfId="8208"/>
    <cellStyle name="40% - Accent4 2 4 9 4 2" xfId="24103"/>
    <cellStyle name="40% - Accent4 2 4 9 4 2 2" xfId="43883"/>
    <cellStyle name="40% - Accent4 2 4 9 4 2 3" xfId="32027"/>
    <cellStyle name="40% - Accent4 2 4 9 4 3" xfId="19571"/>
    <cellStyle name="40% - Accent4 2 4 9 4 3 2" xfId="39907"/>
    <cellStyle name="40% - Accent4 2 4 9 4 4" xfId="35966"/>
    <cellStyle name="40% - Accent4 2 4 9 4 5" xfId="28051"/>
    <cellStyle name="40% - Accent4 2 4 9 5" xfId="23328"/>
    <cellStyle name="40% - Accent4 2 4 9 5 2" xfId="43108"/>
    <cellStyle name="40% - Accent4 2 4 9 5 3" xfId="31252"/>
    <cellStyle name="40% - Accent4 2 4 9 6" xfId="18798"/>
    <cellStyle name="40% - Accent4 2 4 9 6 2" xfId="39134"/>
    <cellStyle name="40% - Accent4 2 4 9 7" xfId="35191"/>
    <cellStyle name="40% - Accent4 2 4 9 8" xfId="27278"/>
    <cellStyle name="40% - Accent4 2 5" xfId="1276"/>
    <cellStyle name="40% - Accent4 2 5 10" xfId="11577"/>
    <cellStyle name="40% - Accent4 2 5 10 2" xfId="17963"/>
    <cellStyle name="40% - Accent4 2 5 10 2 2" xfId="26440"/>
    <cellStyle name="40% - Accent4 2 5 10 2 2 2" xfId="46220"/>
    <cellStyle name="40% - Accent4 2 5 10 2 2 3" xfId="34364"/>
    <cellStyle name="40% - Accent4 2 5 10 2 3" xfId="21908"/>
    <cellStyle name="40% - Accent4 2 5 10 2 3 2" xfId="42244"/>
    <cellStyle name="40% - Accent4 2 5 10 2 4" xfId="38303"/>
    <cellStyle name="40% - Accent4 2 5 10 2 5" xfId="30388"/>
    <cellStyle name="40% - Accent4 2 5 10 3" xfId="24874"/>
    <cellStyle name="40% - Accent4 2 5 10 3 2" xfId="44654"/>
    <cellStyle name="40% - Accent4 2 5 10 3 3" xfId="32798"/>
    <cellStyle name="40% - Accent4 2 5 10 4" xfId="20342"/>
    <cellStyle name="40% - Accent4 2 5 10 4 2" xfId="40678"/>
    <cellStyle name="40% - Accent4 2 5 10 5" xfId="36737"/>
    <cellStyle name="40% - Accent4 2 5 10 6" xfId="28822"/>
    <cellStyle name="40% - Accent4 2 5 11" xfId="15089"/>
    <cellStyle name="40% - Accent4 2 5 11 2" xfId="25651"/>
    <cellStyle name="40% - Accent4 2 5 11 2 2" xfId="45431"/>
    <cellStyle name="40% - Accent4 2 5 11 2 3" xfId="33575"/>
    <cellStyle name="40% - Accent4 2 5 11 3" xfId="21119"/>
    <cellStyle name="40% - Accent4 2 5 11 3 2" xfId="41455"/>
    <cellStyle name="40% - Accent4 2 5 11 4" xfId="37514"/>
    <cellStyle name="40% - Accent4 2 5 11 5" xfId="29599"/>
    <cellStyle name="40% - Accent4 2 5 12" xfId="8209"/>
    <cellStyle name="40% - Accent4 2 5 12 2" xfId="24104"/>
    <cellStyle name="40% - Accent4 2 5 12 2 2" xfId="43884"/>
    <cellStyle name="40% - Accent4 2 5 12 2 3" xfId="32028"/>
    <cellStyle name="40% - Accent4 2 5 12 3" xfId="19572"/>
    <cellStyle name="40% - Accent4 2 5 12 3 2" xfId="39908"/>
    <cellStyle name="40% - Accent4 2 5 12 4" xfId="35967"/>
    <cellStyle name="40% - Accent4 2 5 12 5" xfId="28052"/>
    <cellStyle name="40% - Accent4 2 5 13" xfId="23329"/>
    <cellStyle name="40% - Accent4 2 5 13 2" xfId="43109"/>
    <cellStyle name="40% - Accent4 2 5 13 3" xfId="31253"/>
    <cellStyle name="40% - Accent4 2 5 14" xfId="18799"/>
    <cellStyle name="40% - Accent4 2 5 14 2" xfId="39135"/>
    <cellStyle name="40% - Accent4 2 5 15" xfId="35192"/>
    <cellStyle name="40% - Accent4 2 5 16" xfId="27279"/>
    <cellStyle name="40% - Accent4 2 5 2" xfId="1277"/>
    <cellStyle name="40% - Accent4 2 5 2 2" xfId="11578"/>
    <cellStyle name="40% - Accent4 2 5 2 2 2" xfId="17964"/>
    <cellStyle name="40% - Accent4 2 5 2 2 2 2" xfId="26441"/>
    <cellStyle name="40% - Accent4 2 5 2 2 2 2 2" xfId="46221"/>
    <cellStyle name="40% - Accent4 2 5 2 2 2 2 3" xfId="34365"/>
    <cellStyle name="40% - Accent4 2 5 2 2 2 3" xfId="21909"/>
    <cellStyle name="40% - Accent4 2 5 2 2 2 3 2" xfId="42245"/>
    <cellStyle name="40% - Accent4 2 5 2 2 2 4" xfId="38304"/>
    <cellStyle name="40% - Accent4 2 5 2 2 2 5" xfId="30389"/>
    <cellStyle name="40% - Accent4 2 5 2 2 3" xfId="24875"/>
    <cellStyle name="40% - Accent4 2 5 2 2 3 2" xfId="44655"/>
    <cellStyle name="40% - Accent4 2 5 2 2 3 3" xfId="32799"/>
    <cellStyle name="40% - Accent4 2 5 2 2 4" xfId="20343"/>
    <cellStyle name="40% - Accent4 2 5 2 2 4 2" xfId="40679"/>
    <cellStyle name="40% - Accent4 2 5 2 2 5" xfId="36738"/>
    <cellStyle name="40% - Accent4 2 5 2 2 6" xfId="28823"/>
    <cellStyle name="40% - Accent4 2 5 2 3" xfId="15090"/>
    <cellStyle name="40% - Accent4 2 5 2 3 2" xfId="25652"/>
    <cellStyle name="40% - Accent4 2 5 2 3 2 2" xfId="45432"/>
    <cellStyle name="40% - Accent4 2 5 2 3 2 3" xfId="33576"/>
    <cellStyle name="40% - Accent4 2 5 2 3 3" xfId="21120"/>
    <cellStyle name="40% - Accent4 2 5 2 3 3 2" xfId="41456"/>
    <cellStyle name="40% - Accent4 2 5 2 3 4" xfId="37515"/>
    <cellStyle name="40% - Accent4 2 5 2 3 5" xfId="29600"/>
    <cellStyle name="40% - Accent4 2 5 2 4" xfId="8210"/>
    <cellStyle name="40% - Accent4 2 5 2 4 2" xfId="24105"/>
    <cellStyle name="40% - Accent4 2 5 2 4 2 2" xfId="43885"/>
    <cellStyle name="40% - Accent4 2 5 2 4 2 3" xfId="32029"/>
    <cellStyle name="40% - Accent4 2 5 2 4 3" xfId="19573"/>
    <cellStyle name="40% - Accent4 2 5 2 4 3 2" xfId="39909"/>
    <cellStyle name="40% - Accent4 2 5 2 4 4" xfId="35968"/>
    <cellStyle name="40% - Accent4 2 5 2 4 5" xfId="28053"/>
    <cellStyle name="40% - Accent4 2 5 2 5" xfId="23330"/>
    <cellStyle name="40% - Accent4 2 5 2 5 2" xfId="43110"/>
    <cellStyle name="40% - Accent4 2 5 2 5 3" xfId="31254"/>
    <cellStyle name="40% - Accent4 2 5 2 6" xfId="18800"/>
    <cellStyle name="40% - Accent4 2 5 2 6 2" xfId="39136"/>
    <cellStyle name="40% - Accent4 2 5 2 7" xfId="35193"/>
    <cellStyle name="40% - Accent4 2 5 2 8" xfId="27280"/>
    <cellStyle name="40% - Accent4 2 5 3" xfId="1278"/>
    <cellStyle name="40% - Accent4 2 5 3 2" xfId="11579"/>
    <cellStyle name="40% - Accent4 2 5 3 2 2" xfId="17965"/>
    <cellStyle name="40% - Accent4 2 5 3 2 2 2" xfId="26442"/>
    <cellStyle name="40% - Accent4 2 5 3 2 2 2 2" xfId="46222"/>
    <cellStyle name="40% - Accent4 2 5 3 2 2 2 3" xfId="34366"/>
    <cellStyle name="40% - Accent4 2 5 3 2 2 3" xfId="21910"/>
    <cellStyle name="40% - Accent4 2 5 3 2 2 3 2" xfId="42246"/>
    <cellStyle name="40% - Accent4 2 5 3 2 2 4" xfId="38305"/>
    <cellStyle name="40% - Accent4 2 5 3 2 2 5" xfId="30390"/>
    <cellStyle name="40% - Accent4 2 5 3 2 3" xfId="24876"/>
    <cellStyle name="40% - Accent4 2 5 3 2 3 2" xfId="44656"/>
    <cellStyle name="40% - Accent4 2 5 3 2 3 3" xfId="32800"/>
    <cellStyle name="40% - Accent4 2 5 3 2 4" xfId="20344"/>
    <cellStyle name="40% - Accent4 2 5 3 2 4 2" xfId="40680"/>
    <cellStyle name="40% - Accent4 2 5 3 2 5" xfId="36739"/>
    <cellStyle name="40% - Accent4 2 5 3 2 6" xfId="28824"/>
    <cellStyle name="40% - Accent4 2 5 3 3" xfId="15091"/>
    <cellStyle name="40% - Accent4 2 5 3 3 2" xfId="25653"/>
    <cellStyle name="40% - Accent4 2 5 3 3 2 2" xfId="45433"/>
    <cellStyle name="40% - Accent4 2 5 3 3 2 3" xfId="33577"/>
    <cellStyle name="40% - Accent4 2 5 3 3 3" xfId="21121"/>
    <cellStyle name="40% - Accent4 2 5 3 3 3 2" xfId="41457"/>
    <cellStyle name="40% - Accent4 2 5 3 3 4" xfId="37516"/>
    <cellStyle name="40% - Accent4 2 5 3 3 5" xfId="29601"/>
    <cellStyle name="40% - Accent4 2 5 3 4" xfId="8211"/>
    <cellStyle name="40% - Accent4 2 5 3 4 2" xfId="24106"/>
    <cellStyle name="40% - Accent4 2 5 3 4 2 2" xfId="43886"/>
    <cellStyle name="40% - Accent4 2 5 3 4 2 3" xfId="32030"/>
    <cellStyle name="40% - Accent4 2 5 3 4 3" xfId="19574"/>
    <cellStyle name="40% - Accent4 2 5 3 4 3 2" xfId="39910"/>
    <cellStyle name="40% - Accent4 2 5 3 4 4" xfId="35969"/>
    <cellStyle name="40% - Accent4 2 5 3 4 5" xfId="28054"/>
    <cellStyle name="40% - Accent4 2 5 3 5" xfId="23331"/>
    <cellStyle name="40% - Accent4 2 5 3 5 2" xfId="43111"/>
    <cellStyle name="40% - Accent4 2 5 3 5 3" xfId="31255"/>
    <cellStyle name="40% - Accent4 2 5 3 6" xfId="18801"/>
    <cellStyle name="40% - Accent4 2 5 3 6 2" xfId="39137"/>
    <cellStyle name="40% - Accent4 2 5 3 7" xfId="35194"/>
    <cellStyle name="40% - Accent4 2 5 3 8" xfId="27281"/>
    <cellStyle name="40% - Accent4 2 5 4" xfId="1279"/>
    <cellStyle name="40% - Accent4 2 5 4 2" xfId="11580"/>
    <cellStyle name="40% - Accent4 2 5 4 2 2" xfId="17966"/>
    <cellStyle name="40% - Accent4 2 5 4 2 2 2" xfId="26443"/>
    <cellStyle name="40% - Accent4 2 5 4 2 2 2 2" xfId="46223"/>
    <cellStyle name="40% - Accent4 2 5 4 2 2 2 3" xfId="34367"/>
    <cellStyle name="40% - Accent4 2 5 4 2 2 3" xfId="21911"/>
    <cellStyle name="40% - Accent4 2 5 4 2 2 3 2" xfId="42247"/>
    <cellStyle name="40% - Accent4 2 5 4 2 2 4" xfId="38306"/>
    <cellStyle name="40% - Accent4 2 5 4 2 2 5" xfId="30391"/>
    <cellStyle name="40% - Accent4 2 5 4 2 3" xfId="24877"/>
    <cellStyle name="40% - Accent4 2 5 4 2 3 2" xfId="44657"/>
    <cellStyle name="40% - Accent4 2 5 4 2 3 3" xfId="32801"/>
    <cellStyle name="40% - Accent4 2 5 4 2 4" xfId="20345"/>
    <cellStyle name="40% - Accent4 2 5 4 2 4 2" xfId="40681"/>
    <cellStyle name="40% - Accent4 2 5 4 2 5" xfId="36740"/>
    <cellStyle name="40% - Accent4 2 5 4 2 6" xfId="28825"/>
    <cellStyle name="40% - Accent4 2 5 4 3" xfId="15092"/>
    <cellStyle name="40% - Accent4 2 5 4 3 2" xfId="25654"/>
    <cellStyle name="40% - Accent4 2 5 4 3 2 2" xfId="45434"/>
    <cellStyle name="40% - Accent4 2 5 4 3 2 3" xfId="33578"/>
    <cellStyle name="40% - Accent4 2 5 4 3 3" xfId="21122"/>
    <cellStyle name="40% - Accent4 2 5 4 3 3 2" xfId="41458"/>
    <cellStyle name="40% - Accent4 2 5 4 3 4" xfId="37517"/>
    <cellStyle name="40% - Accent4 2 5 4 3 5" xfId="29602"/>
    <cellStyle name="40% - Accent4 2 5 4 4" xfId="8212"/>
    <cellStyle name="40% - Accent4 2 5 4 4 2" xfId="24107"/>
    <cellStyle name="40% - Accent4 2 5 4 4 2 2" xfId="43887"/>
    <cellStyle name="40% - Accent4 2 5 4 4 2 3" xfId="32031"/>
    <cellStyle name="40% - Accent4 2 5 4 4 3" xfId="19575"/>
    <cellStyle name="40% - Accent4 2 5 4 4 3 2" xfId="39911"/>
    <cellStyle name="40% - Accent4 2 5 4 4 4" xfId="35970"/>
    <cellStyle name="40% - Accent4 2 5 4 4 5" xfId="28055"/>
    <cellStyle name="40% - Accent4 2 5 4 5" xfId="23332"/>
    <cellStyle name="40% - Accent4 2 5 4 5 2" xfId="43112"/>
    <cellStyle name="40% - Accent4 2 5 4 5 3" xfId="31256"/>
    <cellStyle name="40% - Accent4 2 5 4 6" xfId="18802"/>
    <cellStyle name="40% - Accent4 2 5 4 6 2" xfId="39138"/>
    <cellStyle name="40% - Accent4 2 5 4 7" xfId="35195"/>
    <cellStyle name="40% - Accent4 2 5 4 8" xfId="27282"/>
    <cellStyle name="40% - Accent4 2 5 5" xfId="1280"/>
    <cellStyle name="40% - Accent4 2 5 5 2" xfId="11581"/>
    <cellStyle name="40% - Accent4 2 5 5 2 2" xfId="17967"/>
    <cellStyle name="40% - Accent4 2 5 5 2 2 2" xfId="26444"/>
    <cellStyle name="40% - Accent4 2 5 5 2 2 2 2" xfId="46224"/>
    <cellStyle name="40% - Accent4 2 5 5 2 2 2 3" xfId="34368"/>
    <cellStyle name="40% - Accent4 2 5 5 2 2 3" xfId="21912"/>
    <cellStyle name="40% - Accent4 2 5 5 2 2 3 2" xfId="42248"/>
    <cellStyle name="40% - Accent4 2 5 5 2 2 4" xfId="38307"/>
    <cellStyle name="40% - Accent4 2 5 5 2 2 5" xfId="30392"/>
    <cellStyle name="40% - Accent4 2 5 5 2 3" xfId="24878"/>
    <cellStyle name="40% - Accent4 2 5 5 2 3 2" xfId="44658"/>
    <cellStyle name="40% - Accent4 2 5 5 2 3 3" xfId="32802"/>
    <cellStyle name="40% - Accent4 2 5 5 2 4" xfId="20346"/>
    <cellStyle name="40% - Accent4 2 5 5 2 4 2" xfId="40682"/>
    <cellStyle name="40% - Accent4 2 5 5 2 5" xfId="36741"/>
    <cellStyle name="40% - Accent4 2 5 5 2 6" xfId="28826"/>
    <cellStyle name="40% - Accent4 2 5 5 3" xfId="15093"/>
    <cellStyle name="40% - Accent4 2 5 5 3 2" xfId="25655"/>
    <cellStyle name="40% - Accent4 2 5 5 3 2 2" xfId="45435"/>
    <cellStyle name="40% - Accent4 2 5 5 3 2 3" xfId="33579"/>
    <cellStyle name="40% - Accent4 2 5 5 3 3" xfId="21123"/>
    <cellStyle name="40% - Accent4 2 5 5 3 3 2" xfId="41459"/>
    <cellStyle name="40% - Accent4 2 5 5 3 4" xfId="37518"/>
    <cellStyle name="40% - Accent4 2 5 5 3 5" xfId="29603"/>
    <cellStyle name="40% - Accent4 2 5 5 4" xfId="8213"/>
    <cellStyle name="40% - Accent4 2 5 5 4 2" xfId="24108"/>
    <cellStyle name="40% - Accent4 2 5 5 4 2 2" xfId="43888"/>
    <cellStyle name="40% - Accent4 2 5 5 4 2 3" xfId="32032"/>
    <cellStyle name="40% - Accent4 2 5 5 4 3" xfId="19576"/>
    <cellStyle name="40% - Accent4 2 5 5 4 3 2" xfId="39912"/>
    <cellStyle name="40% - Accent4 2 5 5 4 4" xfId="35971"/>
    <cellStyle name="40% - Accent4 2 5 5 4 5" xfId="28056"/>
    <cellStyle name="40% - Accent4 2 5 5 5" xfId="23333"/>
    <cellStyle name="40% - Accent4 2 5 5 5 2" xfId="43113"/>
    <cellStyle name="40% - Accent4 2 5 5 5 3" xfId="31257"/>
    <cellStyle name="40% - Accent4 2 5 5 6" xfId="18803"/>
    <cellStyle name="40% - Accent4 2 5 5 6 2" xfId="39139"/>
    <cellStyle name="40% - Accent4 2 5 5 7" xfId="35196"/>
    <cellStyle name="40% - Accent4 2 5 5 8" xfId="27283"/>
    <cellStyle name="40% - Accent4 2 5 6" xfId="1281"/>
    <cellStyle name="40% - Accent4 2 5 6 2" xfId="11582"/>
    <cellStyle name="40% - Accent4 2 5 6 2 2" xfId="17968"/>
    <cellStyle name="40% - Accent4 2 5 6 2 2 2" xfId="26445"/>
    <cellStyle name="40% - Accent4 2 5 6 2 2 2 2" xfId="46225"/>
    <cellStyle name="40% - Accent4 2 5 6 2 2 2 3" xfId="34369"/>
    <cellStyle name="40% - Accent4 2 5 6 2 2 3" xfId="21913"/>
    <cellStyle name="40% - Accent4 2 5 6 2 2 3 2" xfId="42249"/>
    <cellStyle name="40% - Accent4 2 5 6 2 2 4" xfId="38308"/>
    <cellStyle name="40% - Accent4 2 5 6 2 2 5" xfId="30393"/>
    <cellStyle name="40% - Accent4 2 5 6 2 3" xfId="24879"/>
    <cellStyle name="40% - Accent4 2 5 6 2 3 2" xfId="44659"/>
    <cellStyle name="40% - Accent4 2 5 6 2 3 3" xfId="32803"/>
    <cellStyle name="40% - Accent4 2 5 6 2 4" xfId="20347"/>
    <cellStyle name="40% - Accent4 2 5 6 2 4 2" xfId="40683"/>
    <cellStyle name="40% - Accent4 2 5 6 2 5" xfId="36742"/>
    <cellStyle name="40% - Accent4 2 5 6 2 6" xfId="28827"/>
    <cellStyle name="40% - Accent4 2 5 6 3" xfId="15094"/>
    <cellStyle name="40% - Accent4 2 5 6 3 2" xfId="25656"/>
    <cellStyle name="40% - Accent4 2 5 6 3 2 2" xfId="45436"/>
    <cellStyle name="40% - Accent4 2 5 6 3 2 3" xfId="33580"/>
    <cellStyle name="40% - Accent4 2 5 6 3 3" xfId="21124"/>
    <cellStyle name="40% - Accent4 2 5 6 3 3 2" xfId="41460"/>
    <cellStyle name="40% - Accent4 2 5 6 3 4" xfId="37519"/>
    <cellStyle name="40% - Accent4 2 5 6 3 5" xfId="29604"/>
    <cellStyle name="40% - Accent4 2 5 6 4" xfId="8214"/>
    <cellStyle name="40% - Accent4 2 5 6 4 2" xfId="24109"/>
    <cellStyle name="40% - Accent4 2 5 6 4 2 2" xfId="43889"/>
    <cellStyle name="40% - Accent4 2 5 6 4 2 3" xfId="32033"/>
    <cellStyle name="40% - Accent4 2 5 6 4 3" xfId="19577"/>
    <cellStyle name="40% - Accent4 2 5 6 4 3 2" xfId="39913"/>
    <cellStyle name="40% - Accent4 2 5 6 4 4" xfId="35972"/>
    <cellStyle name="40% - Accent4 2 5 6 4 5" xfId="28057"/>
    <cellStyle name="40% - Accent4 2 5 6 5" xfId="23334"/>
    <cellStyle name="40% - Accent4 2 5 6 5 2" xfId="43114"/>
    <cellStyle name="40% - Accent4 2 5 6 5 3" xfId="31258"/>
    <cellStyle name="40% - Accent4 2 5 6 6" xfId="18804"/>
    <cellStyle name="40% - Accent4 2 5 6 6 2" xfId="39140"/>
    <cellStyle name="40% - Accent4 2 5 6 7" xfId="35197"/>
    <cellStyle name="40% - Accent4 2 5 6 8" xfId="27284"/>
    <cellStyle name="40% - Accent4 2 5 7" xfId="1282"/>
    <cellStyle name="40% - Accent4 2 5 7 2" xfId="11583"/>
    <cellStyle name="40% - Accent4 2 5 7 2 2" xfId="17969"/>
    <cellStyle name="40% - Accent4 2 5 7 2 2 2" xfId="26446"/>
    <cellStyle name="40% - Accent4 2 5 7 2 2 2 2" xfId="46226"/>
    <cellStyle name="40% - Accent4 2 5 7 2 2 2 3" xfId="34370"/>
    <cellStyle name="40% - Accent4 2 5 7 2 2 3" xfId="21914"/>
    <cellStyle name="40% - Accent4 2 5 7 2 2 3 2" xfId="42250"/>
    <cellStyle name="40% - Accent4 2 5 7 2 2 4" xfId="38309"/>
    <cellStyle name="40% - Accent4 2 5 7 2 2 5" xfId="30394"/>
    <cellStyle name="40% - Accent4 2 5 7 2 3" xfId="24880"/>
    <cellStyle name="40% - Accent4 2 5 7 2 3 2" xfId="44660"/>
    <cellStyle name="40% - Accent4 2 5 7 2 3 3" xfId="32804"/>
    <cellStyle name="40% - Accent4 2 5 7 2 4" xfId="20348"/>
    <cellStyle name="40% - Accent4 2 5 7 2 4 2" xfId="40684"/>
    <cellStyle name="40% - Accent4 2 5 7 2 5" xfId="36743"/>
    <cellStyle name="40% - Accent4 2 5 7 2 6" xfId="28828"/>
    <cellStyle name="40% - Accent4 2 5 7 3" xfId="15095"/>
    <cellStyle name="40% - Accent4 2 5 7 3 2" xfId="25657"/>
    <cellStyle name="40% - Accent4 2 5 7 3 2 2" xfId="45437"/>
    <cellStyle name="40% - Accent4 2 5 7 3 2 3" xfId="33581"/>
    <cellStyle name="40% - Accent4 2 5 7 3 3" xfId="21125"/>
    <cellStyle name="40% - Accent4 2 5 7 3 3 2" xfId="41461"/>
    <cellStyle name="40% - Accent4 2 5 7 3 4" xfId="37520"/>
    <cellStyle name="40% - Accent4 2 5 7 3 5" xfId="29605"/>
    <cellStyle name="40% - Accent4 2 5 7 4" xfId="8215"/>
    <cellStyle name="40% - Accent4 2 5 7 4 2" xfId="24110"/>
    <cellStyle name="40% - Accent4 2 5 7 4 2 2" xfId="43890"/>
    <cellStyle name="40% - Accent4 2 5 7 4 2 3" xfId="32034"/>
    <cellStyle name="40% - Accent4 2 5 7 4 3" xfId="19578"/>
    <cellStyle name="40% - Accent4 2 5 7 4 3 2" xfId="39914"/>
    <cellStyle name="40% - Accent4 2 5 7 4 4" xfId="35973"/>
    <cellStyle name="40% - Accent4 2 5 7 4 5" xfId="28058"/>
    <cellStyle name="40% - Accent4 2 5 7 5" xfId="23335"/>
    <cellStyle name="40% - Accent4 2 5 7 5 2" xfId="43115"/>
    <cellStyle name="40% - Accent4 2 5 7 5 3" xfId="31259"/>
    <cellStyle name="40% - Accent4 2 5 7 6" xfId="18805"/>
    <cellStyle name="40% - Accent4 2 5 7 6 2" xfId="39141"/>
    <cellStyle name="40% - Accent4 2 5 7 7" xfId="35198"/>
    <cellStyle name="40% - Accent4 2 5 7 8" xfId="27285"/>
    <cellStyle name="40% - Accent4 2 5 8" xfId="1283"/>
    <cellStyle name="40% - Accent4 2 5 8 2" xfId="11584"/>
    <cellStyle name="40% - Accent4 2 5 8 2 2" xfId="17970"/>
    <cellStyle name="40% - Accent4 2 5 8 2 2 2" xfId="26447"/>
    <cellStyle name="40% - Accent4 2 5 8 2 2 2 2" xfId="46227"/>
    <cellStyle name="40% - Accent4 2 5 8 2 2 2 3" xfId="34371"/>
    <cellStyle name="40% - Accent4 2 5 8 2 2 3" xfId="21915"/>
    <cellStyle name="40% - Accent4 2 5 8 2 2 3 2" xfId="42251"/>
    <cellStyle name="40% - Accent4 2 5 8 2 2 4" xfId="38310"/>
    <cellStyle name="40% - Accent4 2 5 8 2 2 5" xfId="30395"/>
    <cellStyle name="40% - Accent4 2 5 8 2 3" xfId="24881"/>
    <cellStyle name="40% - Accent4 2 5 8 2 3 2" xfId="44661"/>
    <cellStyle name="40% - Accent4 2 5 8 2 3 3" xfId="32805"/>
    <cellStyle name="40% - Accent4 2 5 8 2 4" xfId="20349"/>
    <cellStyle name="40% - Accent4 2 5 8 2 4 2" xfId="40685"/>
    <cellStyle name="40% - Accent4 2 5 8 2 5" xfId="36744"/>
    <cellStyle name="40% - Accent4 2 5 8 2 6" xfId="28829"/>
    <cellStyle name="40% - Accent4 2 5 8 3" xfId="15096"/>
    <cellStyle name="40% - Accent4 2 5 8 3 2" xfId="25658"/>
    <cellStyle name="40% - Accent4 2 5 8 3 2 2" xfId="45438"/>
    <cellStyle name="40% - Accent4 2 5 8 3 2 3" xfId="33582"/>
    <cellStyle name="40% - Accent4 2 5 8 3 3" xfId="21126"/>
    <cellStyle name="40% - Accent4 2 5 8 3 3 2" xfId="41462"/>
    <cellStyle name="40% - Accent4 2 5 8 3 4" xfId="37521"/>
    <cellStyle name="40% - Accent4 2 5 8 3 5" xfId="29606"/>
    <cellStyle name="40% - Accent4 2 5 8 4" xfId="8216"/>
    <cellStyle name="40% - Accent4 2 5 8 4 2" xfId="24111"/>
    <cellStyle name="40% - Accent4 2 5 8 4 2 2" xfId="43891"/>
    <cellStyle name="40% - Accent4 2 5 8 4 2 3" xfId="32035"/>
    <cellStyle name="40% - Accent4 2 5 8 4 3" xfId="19579"/>
    <cellStyle name="40% - Accent4 2 5 8 4 3 2" xfId="39915"/>
    <cellStyle name="40% - Accent4 2 5 8 4 4" xfId="35974"/>
    <cellStyle name="40% - Accent4 2 5 8 4 5" xfId="28059"/>
    <cellStyle name="40% - Accent4 2 5 8 5" xfId="23336"/>
    <cellStyle name="40% - Accent4 2 5 8 5 2" xfId="43116"/>
    <cellStyle name="40% - Accent4 2 5 8 5 3" xfId="31260"/>
    <cellStyle name="40% - Accent4 2 5 8 6" xfId="18806"/>
    <cellStyle name="40% - Accent4 2 5 8 6 2" xfId="39142"/>
    <cellStyle name="40% - Accent4 2 5 8 7" xfId="35199"/>
    <cellStyle name="40% - Accent4 2 5 8 8" xfId="27286"/>
    <cellStyle name="40% - Accent4 2 5 9" xfId="1284"/>
    <cellStyle name="40% - Accent4 2 5 9 2" xfId="11585"/>
    <cellStyle name="40% - Accent4 2 5 9 2 2" xfId="17971"/>
    <cellStyle name="40% - Accent4 2 5 9 2 2 2" xfId="26448"/>
    <cellStyle name="40% - Accent4 2 5 9 2 2 2 2" xfId="46228"/>
    <cellStyle name="40% - Accent4 2 5 9 2 2 2 3" xfId="34372"/>
    <cellStyle name="40% - Accent4 2 5 9 2 2 3" xfId="21916"/>
    <cellStyle name="40% - Accent4 2 5 9 2 2 3 2" xfId="42252"/>
    <cellStyle name="40% - Accent4 2 5 9 2 2 4" xfId="38311"/>
    <cellStyle name="40% - Accent4 2 5 9 2 2 5" xfId="30396"/>
    <cellStyle name="40% - Accent4 2 5 9 2 3" xfId="24882"/>
    <cellStyle name="40% - Accent4 2 5 9 2 3 2" xfId="44662"/>
    <cellStyle name="40% - Accent4 2 5 9 2 3 3" xfId="32806"/>
    <cellStyle name="40% - Accent4 2 5 9 2 4" xfId="20350"/>
    <cellStyle name="40% - Accent4 2 5 9 2 4 2" xfId="40686"/>
    <cellStyle name="40% - Accent4 2 5 9 2 5" xfId="36745"/>
    <cellStyle name="40% - Accent4 2 5 9 2 6" xfId="28830"/>
    <cellStyle name="40% - Accent4 2 5 9 3" xfId="15097"/>
    <cellStyle name="40% - Accent4 2 5 9 3 2" xfId="25659"/>
    <cellStyle name="40% - Accent4 2 5 9 3 2 2" xfId="45439"/>
    <cellStyle name="40% - Accent4 2 5 9 3 2 3" xfId="33583"/>
    <cellStyle name="40% - Accent4 2 5 9 3 3" xfId="21127"/>
    <cellStyle name="40% - Accent4 2 5 9 3 3 2" xfId="41463"/>
    <cellStyle name="40% - Accent4 2 5 9 3 4" xfId="37522"/>
    <cellStyle name="40% - Accent4 2 5 9 3 5" xfId="29607"/>
    <cellStyle name="40% - Accent4 2 5 9 4" xfId="8217"/>
    <cellStyle name="40% - Accent4 2 5 9 4 2" xfId="24112"/>
    <cellStyle name="40% - Accent4 2 5 9 4 2 2" xfId="43892"/>
    <cellStyle name="40% - Accent4 2 5 9 4 2 3" xfId="32036"/>
    <cellStyle name="40% - Accent4 2 5 9 4 3" xfId="19580"/>
    <cellStyle name="40% - Accent4 2 5 9 4 3 2" xfId="39916"/>
    <cellStyle name="40% - Accent4 2 5 9 4 4" xfId="35975"/>
    <cellStyle name="40% - Accent4 2 5 9 4 5" xfId="28060"/>
    <cellStyle name="40% - Accent4 2 5 9 5" xfId="23337"/>
    <cellStyle name="40% - Accent4 2 5 9 5 2" xfId="43117"/>
    <cellStyle name="40% - Accent4 2 5 9 5 3" xfId="31261"/>
    <cellStyle name="40% - Accent4 2 5 9 6" xfId="18807"/>
    <cellStyle name="40% - Accent4 2 5 9 6 2" xfId="39143"/>
    <cellStyle name="40% - Accent4 2 5 9 7" xfId="35200"/>
    <cellStyle name="40% - Accent4 2 5 9 8" xfId="27287"/>
    <cellStyle name="40% - Accent4 2 6" xfId="1285"/>
    <cellStyle name="40% - Accent4 2 6 10" xfId="18808"/>
    <cellStyle name="40% - Accent4 2 6 10 2" xfId="39144"/>
    <cellStyle name="40% - Accent4 2 6 11" xfId="35201"/>
    <cellStyle name="40% - Accent4 2 6 12" xfId="27288"/>
    <cellStyle name="40% - Accent4 2 6 2" xfId="1286"/>
    <cellStyle name="40% - Accent4 2 6 2 2" xfId="11587"/>
    <cellStyle name="40% - Accent4 2 6 2 2 2" xfId="17973"/>
    <cellStyle name="40% - Accent4 2 6 2 2 2 2" xfId="26450"/>
    <cellStyle name="40% - Accent4 2 6 2 2 2 2 2" xfId="46230"/>
    <cellStyle name="40% - Accent4 2 6 2 2 2 2 3" xfId="34374"/>
    <cellStyle name="40% - Accent4 2 6 2 2 2 3" xfId="21918"/>
    <cellStyle name="40% - Accent4 2 6 2 2 2 3 2" xfId="42254"/>
    <cellStyle name="40% - Accent4 2 6 2 2 2 4" xfId="38313"/>
    <cellStyle name="40% - Accent4 2 6 2 2 2 5" xfId="30398"/>
    <cellStyle name="40% - Accent4 2 6 2 2 3" xfId="24884"/>
    <cellStyle name="40% - Accent4 2 6 2 2 3 2" xfId="44664"/>
    <cellStyle name="40% - Accent4 2 6 2 2 3 3" xfId="32808"/>
    <cellStyle name="40% - Accent4 2 6 2 2 4" xfId="20352"/>
    <cellStyle name="40% - Accent4 2 6 2 2 4 2" xfId="40688"/>
    <cellStyle name="40% - Accent4 2 6 2 2 5" xfId="36747"/>
    <cellStyle name="40% - Accent4 2 6 2 2 6" xfId="28832"/>
    <cellStyle name="40% - Accent4 2 6 2 3" xfId="15099"/>
    <cellStyle name="40% - Accent4 2 6 2 3 2" xfId="25661"/>
    <cellStyle name="40% - Accent4 2 6 2 3 2 2" xfId="45441"/>
    <cellStyle name="40% - Accent4 2 6 2 3 2 3" xfId="33585"/>
    <cellStyle name="40% - Accent4 2 6 2 3 3" xfId="21129"/>
    <cellStyle name="40% - Accent4 2 6 2 3 3 2" xfId="41465"/>
    <cellStyle name="40% - Accent4 2 6 2 3 4" xfId="37524"/>
    <cellStyle name="40% - Accent4 2 6 2 3 5" xfId="29609"/>
    <cellStyle name="40% - Accent4 2 6 2 4" xfId="8219"/>
    <cellStyle name="40% - Accent4 2 6 2 4 2" xfId="24114"/>
    <cellStyle name="40% - Accent4 2 6 2 4 2 2" xfId="43894"/>
    <cellStyle name="40% - Accent4 2 6 2 4 2 3" xfId="32038"/>
    <cellStyle name="40% - Accent4 2 6 2 4 3" xfId="19582"/>
    <cellStyle name="40% - Accent4 2 6 2 4 3 2" xfId="39918"/>
    <cellStyle name="40% - Accent4 2 6 2 4 4" xfId="35977"/>
    <cellStyle name="40% - Accent4 2 6 2 4 5" xfId="28062"/>
    <cellStyle name="40% - Accent4 2 6 2 5" xfId="23339"/>
    <cellStyle name="40% - Accent4 2 6 2 5 2" xfId="43119"/>
    <cellStyle name="40% - Accent4 2 6 2 5 3" xfId="31263"/>
    <cellStyle name="40% - Accent4 2 6 2 6" xfId="18809"/>
    <cellStyle name="40% - Accent4 2 6 2 6 2" xfId="39145"/>
    <cellStyle name="40% - Accent4 2 6 2 7" xfId="35202"/>
    <cellStyle name="40% - Accent4 2 6 2 8" xfId="27289"/>
    <cellStyle name="40% - Accent4 2 6 3" xfId="1287"/>
    <cellStyle name="40% - Accent4 2 6 3 2" xfId="11588"/>
    <cellStyle name="40% - Accent4 2 6 3 2 2" xfId="17974"/>
    <cellStyle name="40% - Accent4 2 6 3 2 2 2" xfId="26451"/>
    <cellStyle name="40% - Accent4 2 6 3 2 2 2 2" xfId="46231"/>
    <cellStyle name="40% - Accent4 2 6 3 2 2 2 3" xfId="34375"/>
    <cellStyle name="40% - Accent4 2 6 3 2 2 3" xfId="21919"/>
    <cellStyle name="40% - Accent4 2 6 3 2 2 3 2" xfId="42255"/>
    <cellStyle name="40% - Accent4 2 6 3 2 2 4" xfId="38314"/>
    <cellStyle name="40% - Accent4 2 6 3 2 2 5" xfId="30399"/>
    <cellStyle name="40% - Accent4 2 6 3 2 3" xfId="24885"/>
    <cellStyle name="40% - Accent4 2 6 3 2 3 2" xfId="44665"/>
    <cellStyle name="40% - Accent4 2 6 3 2 3 3" xfId="32809"/>
    <cellStyle name="40% - Accent4 2 6 3 2 4" xfId="20353"/>
    <cellStyle name="40% - Accent4 2 6 3 2 4 2" xfId="40689"/>
    <cellStyle name="40% - Accent4 2 6 3 2 5" xfId="36748"/>
    <cellStyle name="40% - Accent4 2 6 3 2 6" xfId="28833"/>
    <cellStyle name="40% - Accent4 2 6 3 3" xfId="15100"/>
    <cellStyle name="40% - Accent4 2 6 3 3 2" xfId="25662"/>
    <cellStyle name="40% - Accent4 2 6 3 3 2 2" xfId="45442"/>
    <cellStyle name="40% - Accent4 2 6 3 3 2 3" xfId="33586"/>
    <cellStyle name="40% - Accent4 2 6 3 3 3" xfId="21130"/>
    <cellStyle name="40% - Accent4 2 6 3 3 3 2" xfId="41466"/>
    <cellStyle name="40% - Accent4 2 6 3 3 4" xfId="37525"/>
    <cellStyle name="40% - Accent4 2 6 3 3 5" xfId="29610"/>
    <cellStyle name="40% - Accent4 2 6 3 4" xfId="8220"/>
    <cellStyle name="40% - Accent4 2 6 3 4 2" xfId="24115"/>
    <cellStyle name="40% - Accent4 2 6 3 4 2 2" xfId="43895"/>
    <cellStyle name="40% - Accent4 2 6 3 4 2 3" xfId="32039"/>
    <cellStyle name="40% - Accent4 2 6 3 4 3" xfId="19583"/>
    <cellStyle name="40% - Accent4 2 6 3 4 3 2" xfId="39919"/>
    <cellStyle name="40% - Accent4 2 6 3 4 4" xfId="35978"/>
    <cellStyle name="40% - Accent4 2 6 3 4 5" xfId="28063"/>
    <cellStyle name="40% - Accent4 2 6 3 5" xfId="23340"/>
    <cellStyle name="40% - Accent4 2 6 3 5 2" xfId="43120"/>
    <cellStyle name="40% - Accent4 2 6 3 5 3" xfId="31264"/>
    <cellStyle name="40% - Accent4 2 6 3 6" xfId="18810"/>
    <cellStyle name="40% - Accent4 2 6 3 6 2" xfId="39146"/>
    <cellStyle name="40% - Accent4 2 6 3 7" xfId="35203"/>
    <cellStyle name="40% - Accent4 2 6 3 8" xfId="27290"/>
    <cellStyle name="40% - Accent4 2 6 4" xfId="1288"/>
    <cellStyle name="40% - Accent4 2 6 4 2" xfId="11589"/>
    <cellStyle name="40% - Accent4 2 6 4 2 2" xfId="17975"/>
    <cellStyle name="40% - Accent4 2 6 4 2 2 2" xfId="26452"/>
    <cellStyle name="40% - Accent4 2 6 4 2 2 2 2" xfId="46232"/>
    <cellStyle name="40% - Accent4 2 6 4 2 2 2 3" xfId="34376"/>
    <cellStyle name="40% - Accent4 2 6 4 2 2 3" xfId="21920"/>
    <cellStyle name="40% - Accent4 2 6 4 2 2 3 2" xfId="42256"/>
    <cellStyle name="40% - Accent4 2 6 4 2 2 4" xfId="38315"/>
    <cellStyle name="40% - Accent4 2 6 4 2 2 5" xfId="30400"/>
    <cellStyle name="40% - Accent4 2 6 4 2 3" xfId="24886"/>
    <cellStyle name="40% - Accent4 2 6 4 2 3 2" xfId="44666"/>
    <cellStyle name="40% - Accent4 2 6 4 2 3 3" xfId="32810"/>
    <cellStyle name="40% - Accent4 2 6 4 2 4" xfId="20354"/>
    <cellStyle name="40% - Accent4 2 6 4 2 4 2" xfId="40690"/>
    <cellStyle name="40% - Accent4 2 6 4 2 5" xfId="36749"/>
    <cellStyle name="40% - Accent4 2 6 4 2 6" xfId="28834"/>
    <cellStyle name="40% - Accent4 2 6 4 3" xfId="15101"/>
    <cellStyle name="40% - Accent4 2 6 4 3 2" xfId="25663"/>
    <cellStyle name="40% - Accent4 2 6 4 3 2 2" xfId="45443"/>
    <cellStyle name="40% - Accent4 2 6 4 3 2 3" xfId="33587"/>
    <cellStyle name="40% - Accent4 2 6 4 3 3" xfId="21131"/>
    <cellStyle name="40% - Accent4 2 6 4 3 3 2" xfId="41467"/>
    <cellStyle name="40% - Accent4 2 6 4 3 4" xfId="37526"/>
    <cellStyle name="40% - Accent4 2 6 4 3 5" xfId="29611"/>
    <cellStyle name="40% - Accent4 2 6 4 4" xfId="8221"/>
    <cellStyle name="40% - Accent4 2 6 4 4 2" xfId="24116"/>
    <cellStyle name="40% - Accent4 2 6 4 4 2 2" xfId="43896"/>
    <cellStyle name="40% - Accent4 2 6 4 4 2 3" xfId="32040"/>
    <cellStyle name="40% - Accent4 2 6 4 4 3" xfId="19584"/>
    <cellStyle name="40% - Accent4 2 6 4 4 3 2" xfId="39920"/>
    <cellStyle name="40% - Accent4 2 6 4 4 4" xfId="35979"/>
    <cellStyle name="40% - Accent4 2 6 4 4 5" xfId="28064"/>
    <cellStyle name="40% - Accent4 2 6 4 5" xfId="23341"/>
    <cellStyle name="40% - Accent4 2 6 4 5 2" xfId="43121"/>
    <cellStyle name="40% - Accent4 2 6 4 5 3" xfId="31265"/>
    <cellStyle name="40% - Accent4 2 6 4 6" xfId="18811"/>
    <cellStyle name="40% - Accent4 2 6 4 6 2" xfId="39147"/>
    <cellStyle name="40% - Accent4 2 6 4 7" xfId="35204"/>
    <cellStyle name="40% - Accent4 2 6 4 8" xfId="27291"/>
    <cellStyle name="40% - Accent4 2 6 5" xfId="1289"/>
    <cellStyle name="40% - Accent4 2 6 5 2" xfId="11590"/>
    <cellStyle name="40% - Accent4 2 6 5 2 2" xfId="17976"/>
    <cellStyle name="40% - Accent4 2 6 5 2 2 2" xfId="26453"/>
    <cellStyle name="40% - Accent4 2 6 5 2 2 2 2" xfId="46233"/>
    <cellStyle name="40% - Accent4 2 6 5 2 2 2 3" xfId="34377"/>
    <cellStyle name="40% - Accent4 2 6 5 2 2 3" xfId="21921"/>
    <cellStyle name="40% - Accent4 2 6 5 2 2 3 2" xfId="42257"/>
    <cellStyle name="40% - Accent4 2 6 5 2 2 4" xfId="38316"/>
    <cellStyle name="40% - Accent4 2 6 5 2 2 5" xfId="30401"/>
    <cellStyle name="40% - Accent4 2 6 5 2 3" xfId="24887"/>
    <cellStyle name="40% - Accent4 2 6 5 2 3 2" xfId="44667"/>
    <cellStyle name="40% - Accent4 2 6 5 2 3 3" xfId="32811"/>
    <cellStyle name="40% - Accent4 2 6 5 2 4" xfId="20355"/>
    <cellStyle name="40% - Accent4 2 6 5 2 4 2" xfId="40691"/>
    <cellStyle name="40% - Accent4 2 6 5 2 5" xfId="36750"/>
    <cellStyle name="40% - Accent4 2 6 5 2 6" xfId="28835"/>
    <cellStyle name="40% - Accent4 2 6 5 3" xfId="15102"/>
    <cellStyle name="40% - Accent4 2 6 5 3 2" xfId="25664"/>
    <cellStyle name="40% - Accent4 2 6 5 3 2 2" xfId="45444"/>
    <cellStyle name="40% - Accent4 2 6 5 3 2 3" xfId="33588"/>
    <cellStyle name="40% - Accent4 2 6 5 3 3" xfId="21132"/>
    <cellStyle name="40% - Accent4 2 6 5 3 3 2" xfId="41468"/>
    <cellStyle name="40% - Accent4 2 6 5 3 4" xfId="37527"/>
    <cellStyle name="40% - Accent4 2 6 5 3 5" xfId="29612"/>
    <cellStyle name="40% - Accent4 2 6 5 4" xfId="8222"/>
    <cellStyle name="40% - Accent4 2 6 5 4 2" xfId="24117"/>
    <cellStyle name="40% - Accent4 2 6 5 4 2 2" xfId="43897"/>
    <cellStyle name="40% - Accent4 2 6 5 4 2 3" xfId="32041"/>
    <cellStyle name="40% - Accent4 2 6 5 4 3" xfId="19585"/>
    <cellStyle name="40% - Accent4 2 6 5 4 3 2" xfId="39921"/>
    <cellStyle name="40% - Accent4 2 6 5 4 4" xfId="35980"/>
    <cellStyle name="40% - Accent4 2 6 5 4 5" xfId="28065"/>
    <cellStyle name="40% - Accent4 2 6 5 5" xfId="23342"/>
    <cellStyle name="40% - Accent4 2 6 5 5 2" xfId="43122"/>
    <cellStyle name="40% - Accent4 2 6 5 5 3" xfId="31266"/>
    <cellStyle name="40% - Accent4 2 6 5 6" xfId="18812"/>
    <cellStyle name="40% - Accent4 2 6 5 6 2" xfId="39148"/>
    <cellStyle name="40% - Accent4 2 6 5 7" xfId="35205"/>
    <cellStyle name="40% - Accent4 2 6 5 8" xfId="27292"/>
    <cellStyle name="40% - Accent4 2 6 6" xfId="11586"/>
    <cellStyle name="40% - Accent4 2 6 6 2" xfId="17972"/>
    <cellStyle name="40% - Accent4 2 6 6 2 2" xfId="26449"/>
    <cellStyle name="40% - Accent4 2 6 6 2 2 2" xfId="46229"/>
    <cellStyle name="40% - Accent4 2 6 6 2 2 3" xfId="34373"/>
    <cellStyle name="40% - Accent4 2 6 6 2 3" xfId="21917"/>
    <cellStyle name="40% - Accent4 2 6 6 2 3 2" xfId="42253"/>
    <cellStyle name="40% - Accent4 2 6 6 2 4" xfId="38312"/>
    <cellStyle name="40% - Accent4 2 6 6 2 5" xfId="30397"/>
    <cellStyle name="40% - Accent4 2 6 6 3" xfId="24883"/>
    <cellStyle name="40% - Accent4 2 6 6 3 2" xfId="44663"/>
    <cellStyle name="40% - Accent4 2 6 6 3 3" xfId="32807"/>
    <cellStyle name="40% - Accent4 2 6 6 4" xfId="20351"/>
    <cellStyle name="40% - Accent4 2 6 6 4 2" xfId="40687"/>
    <cellStyle name="40% - Accent4 2 6 6 5" xfId="36746"/>
    <cellStyle name="40% - Accent4 2 6 6 6" xfId="28831"/>
    <cellStyle name="40% - Accent4 2 6 7" xfId="15098"/>
    <cellStyle name="40% - Accent4 2 6 7 2" xfId="25660"/>
    <cellStyle name="40% - Accent4 2 6 7 2 2" xfId="45440"/>
    <cellStyle name="40% - Accent4 2 6 7 2 3" xfId="33584"/>
    <cellStyle name="40% - Accent4 2 6 7 3" xfId="21128"/>
    <cellStyle name="40% - Accent4 2 6 7 3 2" xfId="41464"/>
    <cellStyle name="40% - Accent4 2 6 7 4" xfId="37523"/>
    <cellStyle name="40% - Accent4 2 6 7 5" xfId="29608"/>
    <cellStyle name="40% - Accent4 2 6 8" xfId="8218"/>
    <cellStyle name="40% - Accent4 2 6 8 2" xfId="24113"/>
    <cellStyle name="40% - Accent4 2 6 8 2 2" xfId="43893"/>
    <cellStyle name="40% - Accent4 2 6 8 2 3" xfId="32037"/>
    <cellStyle name="40% - Accent4 2 6 8 3" xfId="19581"/>
    <cellStyle name="40% - Accent4 2 6 8 3 2" xfId="39917"/>
    <cellStyle name="40% - Accent4 2 6 8 4" xfId="35976"/>
    <cellStyle name="40% - Accent4 2 6 8 5" xfId="28061"/>
    <cellStyle name="40% - Accent4 2 6 9" xfId="23338"/>
    <cellStyle name="40% - Accent4 2 6 9 2" xfId="43118"/>
    <cellStyle name="40% - Accent4 2 6 9 3" xfId="31262"/>
    <cellStyle name="40% - Accent4 2 7" xfId="1290"/>
    <cellStyle name="40% - Accent4 2 7 2" xfId="11591"/>
    <cellStyle name="40% - Accent4 2 7 2 2" xfId="17977"/>
    <cellStyle name="40% - Accent4 2 7 2 2 2" xfId="26454"/>
    <cellStyle name="40% - Accent4 2 7 2 2 2 2" xfId="46234"/>
    <cellStyle name="40% - Accent4 2 7 2 2 2 3" xfId="34378"/>
    <cellStyle name="40% - Accent4 2 7 2 2 3" xfId="21922"/>
    <cellStyle name="40% - Accent4 2 7 2 2 3 2" xfId="42258"/>
    <cellStyle name="40% - Accent4 2 7 2 2 4" xfId="38317"/>
    <cellStyle name="40% - Accent4 2 7 2 2 5" xfId="30402"/>
    <cellStyle name="40% - Accent4 2 7 2 3" xfId="24888"/>
    <cellStyle name="40% - Accent4 2 7 2 3 2" xfId="44668"/>
    <cellStyle name="40% - Accent4 2 7 2 3 3" xfId="32812"/>
    <cellStyle name="40% - Accent4 2 7 2 4" xfId="20356"/>
    <cellStyle name="40% - Accent4 2 7 2 4 2" xfId="40692"/>
    <cellStyle name="40% - Accent4 2 7 2 5" xfId="36751"/>
    <cellStyle name="40% - Accent4 2 7 2 6" xfId="28836"/>
    <cellStyle name="40% - Accent4 2 7 3" xfId="15103"/>
    <cellStyle name="40% - Accent4 2 7 3 2" xfId="25665"/>
    <cellStyle name="40% - Accent4 2 7 3 2 2" xfId="45445"/>
    <cellStyle name="40% - Accent4 2 7 3 2 3" xfId="33589"/>
    <cellStyle name="40% - Accent4 2 7 3 3" xfId="21133"/>
    <cellStyle name="40% - Accent4 2 7 3 3 2" xfId="41469"/>
    <cellStyle name="40% - Accent4 2 7 3 4" xfId="37528"/>
    <cellStyle name="40% - Accent4 2 7 3 5" xfId="29613"/>
    <cellStyle name="40% - Accent4 2 7 4" xfId="8223"/>
    <cellStyle name="40% - Accent4 2 7 4 2" xfId="24118"/>
    <cellStyle name="40% - Accent4 2 7 4 2 2" xfId="43898"/>
    <cellStyle name="40% - Accent4 2 7 4 2 3" xfId="32042"/>
    <cellStyle name="40% - Accent4 2 7 4 3" xfId="19586"/>
    <cellStyle name="40% - Accent4 2 7 4 3 2" xfId="39922"/>
    <cellStyle name="40% - Accent4 2 7 4 4" xfId="35981"/>
    <cellStyle name="40% - Accent4 2 7 4 5" xfId="28066"/>
    <cellStyle name="40% - Accent4 2 7 5" xfId="23343"/>
    <cellStyle name="40% - Accent4 2 7 5 2" xfId="43123"/>
    <cellStyle name="40% - Accent4 2 7 5 3" xfId="31267"/>
    <cellStyle name="40% - Accent4 2 7 6" xfId="18813"/>
    <cellStyle name="40% - Accent4 2 7 6 2" xfId="39149"/>
    <cellStyle name="40% - Accent4 2 7 7" xfId="35206"/>
    <cellStyle name="40% - Accent4 2 7 8" xfId="27293"/>
    <cellStyle name="40% - Accent4 2 8" xfId="1291"/>
    <cellStyle name="40% - Accent4 2 8 2" xfId="11592"/>
    <cellStyle name="40% - Accent4 2 8 2 2" xfId="17978"/>
    <cellStyle name="40% - Accent4 2 8 2 2 2" xfId="26455"/>
    <cellStyle name="40% - Accent4 2 8 2 2 2 2" xfId="46235"/>
    <cellStyle name="40% - Accent4 2 8 2 2 2 3" xfId="34379"/>
    <cellStyle name="40% - Accent4 2 8 2 2 3" xfId="21923"/>
    <cellStyle name="40% - Accent4 2 8 2 2 3 2" xfId="42259"/>
    <cellStyle name="40% - Accent4 2 8 2 2 4" xfId="38318"/>
    <cellStyle name="40% - Accent4 2 8 2 2 5" xfId="30403"/>
    <cellStyle name="40% - Accent4 2 8 2 3" xfId="24889"/>
    <cellStyle name="40% - Accent4 2 8 2 3 2" xfId="44669"/>
    <cellStyle name="40% - Accent4 2 8 2 3 3" xfId="32813"/>
    <cellStyle name="40% - Accent4 2 8 2 4" xfId="20357"/>
    <cellStyle name="40% - Accent4 2 8 2 4 2" xfId="40693"/>
    <cellStyle name="40% - Accent4 2 8 2 5" xfId="36752"/>
    <cellStyle name="40% - Accent4 2 8 2 6" xfId="28837"/>
    <cellStyle name="40% - Accent4 2 8 3" xfId="15104"/>
    <cellStyle name="40% - Accent4 2 8 3 2" xfId="25666"/>
    <cellStyle name="40% - Accent4 2 8 3 2 2" xfId="45446"/>
    <cellStyle name="40% - Accent4 2 8 3 2 3" xfId="33590"/>
    <cellStyle name="40% - Accent4 2 8 3 3" xfId="21134"/>
    <cellStyle name="40% - Accent4 2 8 3 3 2" xfId="41470"/>
    <cellStyle name="40% - Accent4 2 8 3 4" xfId="37529"/>
    <cellStyle name="40% - Accent4 2 8 3 5" xfId="29614"/>
    <cellStyle name="40% - Accent4 2 8 4" xfId="8224"/>
    <cellStyle name="40% - Accent4 2 8 4 2" xfId="24119"/>
    <cellStyle name="40% - Accent4 2 8 4 2 2" xfId="43899"/>
    <cellStyle name="40% - Accent4 2 8 4 2 3" xfId="32043"/>
    <cellStyle name="40% - Accent4 2 8 4 3" xfId="19587"/>
    <cellStyle name="40% - Accent4 2 8 4 3 2" xfId="39923"/>
    <cellStyle name="40% - Accent4 2 8 4 4" xfId="35982"/>
    <cellStyle name="40% - Accent4 2 8 4 5" xfId="28067"/>
    <cellStyle name="40% - Accent4 2 8 5" xfId="23344"/>
    <cellStyle name="40% - Accent4 2 8 5 2" xfId="43124"/>
    <cellStyle name="40% - Accent4 2 8 5 3" xfId="31268"/>
    <cellStyle name="40% - Accent4 2 8 6" xfId="18814"/>
    <cellStyle name="40% - Accent4 2 8 6 2" xfId="39150"/>
    <cellStyle name="40% - Accent4 2 8 7" xfId="35207"/>
    <cellStyle name="40% - Accent4 2 8 8" xfId="27294"/>
    <cellStyle name="40% - Accent4 2 9" xfId="1292"/>
    <cellStyle name="40% - Accent4 2 9 2" xfId="11593"/>
    <cellStyle name="40% - Accent4 2 9 2 2" xfId="17979"/>
    <cellStyle name="40% - Accent4 2 9 2 2 2" xfId="26456"/>
    <cellStyle name="40% - Accent4 2 9 2 2 2 2" xfId="46236"/>
    <cellStyle name="40% - Accent4 2 9 2 2 2 3" xfId="34380"/>
    <cellStyle name="40% - Accent4 2 9 2 2 3" xfId="21924"/>
    <cellStyle name="40% - Accent4 2 9 2 2 3 2" xfId="42260"/>
    <cellStyle name="40% - Accent4 2 9 2 2 4" xfId="38319"/>
    <cellStyle name="40% - Accent4 2 9 2 2 5" xfId="30404"/>
    <cellStyle name="40% - Accent4 2 9 2 3" xfId="24890"/>
    <cellStyle name="40% - Accent4 2 9 2 3 2" xfId="44670"/>
    <cellStyle name="40% - Accent4 2 9 2 3 3" xfId="32814"/>
    <cellStyle name="40% - Accent4 2 9 2 4" xfId="20358"/>
    <cellStyle name="40% - Accent4 2 9 2 4 2" xfId="40694"/>
    <cellStyle name="40% - Accent4 2 9 2 5" xfId="36753"/>
    <cellStyle name="40% - Accent4 2 9 2 6" xfId="28838"/>
    <cellStyle name="40% - Accent4 2 9 3" xfId="15105"/>
    <cellStyle name="40% - Accent4 2 9 3 2" xfId="25667"/>
    <cellStyle name="40% - Accent4 2 9 3 2 2" xfId="45447"/>
    <cellStyle name="40% - Accent4 2 9 3 2 3" xfId="33591"/>
    <cellStyle name="40% - Accent4 2 9 3 3" xfId="21135"/>
    <cellStyle name="40% - Accent4 2 9 3 3 2" xfId="41471"/>
    <cellStyle name="40% - Accent4 2 9 3 4" xfId="37530"/>
    <cellStyle name="40% - Accent4 2 9 3 5" xfId="29615"/>
    <cellStyle name="40% - Accent4 2 9 4" xfId="8225"/>
    <cellStyle name="40% - Accent4 2 9 4 2" xfId="24120"/>
    <cellStyle name="40% - Accent4 2 9 4 2 2" xfId="43900"/>
    <cellStyle name="40% - Accent4 2 9 4 2 3" xfId="32044"/>
    <cellStyle name="40% - Accent4 2 9 4 3" xfId="19588"/>
    <cellStyle name="40% - Accent4 2 9 4 3 2" xfId="39924"/>
    <cellStyle name="40% - Accent4 2 9 4 4" xfId="35983"/>
    <cellStyle name="40% - Accent4 2 9 4 5" xfId="28068"/>
    <cellStyle name="40% - Accent4 2 9 5" xfId="23345"/>
    <cellStyle name="40% - Accent4 2 9 5 2" xfId="43125"/>
    <cellStyle name="40% - Accent4 2 9 5 3" xfId="31269"/>
    <cellStyle name="40% - Accent4 2 9 6" xfId="18815"/>
    <cellStyle name="40% - Accent4 2 9 6 2" xfId="39151"/>
    <cellStyle name="40% - Accent4 2 9 7" xfId="35208"/>
    <cellStyle name="40% - Accent4 2 9 8" xfId="27295"/>
    <cellStyle name="40% - Accent4 20" xfId="1293"/>
    <cellStyle name="40% - Accent4 21" xfId="1294"/>
    <cellStyle name="40% - Accent4 22" xfId="1295"/>
    <cellStyle name="40% - Accent4 23" xfId="1296"/>
    <cellStyle name="40% - Accent4 24" xfId="1297"/>
    <cellStyle name="40% - Accent4 25" xfId="1298"/>
    <cellStyle name="40% - Accent4 26" xfId="1299"/>
    <cellStyle name="40% - Accent4 27" xfId="18195"/>
    <cellStyle name="40% - Accent4 27 2" xfId="26671"/>
    <cellStyle name="40% - Accent4 27 2 2" xfId="46451"/>
    <cellStyle name="40% - Accent4 27 2 3" xfId="34595"/>
    <cellStyle name="40% - Accent4 27 3" xfId="22139"/>
    <cellStyle name="40% - Accent4 27 3 2" xfId="42475"/>
    <cellStyle name="40% - Accent4 27 4" xfId="38534"/>
    <cellStyle name="40% - Accent4 27 5" xfId="30619"/>
    <cellStyle name="40% - Accent4 28" xfId="23547"/>
    <cellStyle name="40% - Accent4 28 2" xfId="43327"/>
    <cellStyle name="40% - Accent4 28 3" xfId="31471"/>
    <cellStyle name="40% - Accent4 29" xfId="19015"/>
    <cellStyle name="40% - Accent4 29 2" xfId="39351"/>
    <cellStyle name="40% - Accent4 3" xfId="1300"/>
    <cellStyle name="40% - Accent4 3 10" xfId="1301"/>
    <cellStyle name="40% - Accent4 3 11" xfId="18197"/>
    <cellStyle name="40% - Accent4 3 11 2" xfId="26673"/>
    <cellStyle name="40% - Accent4 3 11 2 2" xfId="46453"/>
    <cellStyle name="40% - Accent4 3 11 2 3" xfId="34597"/>
    <cellStyle name="40% - Accent4 3 11 3" xfId="22141"/>
    <cellStyle name="40% - Accent4 3 11 3 2" xfId="42477"/>
    <cellStyle name="40% - Accent4 3 11 4" xfId="38536"/>
    <cellStyle name="40% - Accent4 3 11 5" xfId="30621"/>
    <cellStyle name="40% - Accent4 3 2" xfId="1302"/>
    <cellStyle name="40% - Accent4 3 2 2" xfId="11594"/>
    <cellStyle name="40% - Accent4 3 2 2 2" xfId="17980"/>
    <cellStyle name="40% - Accent4 3 2 2 2 2" xfId="26457"/>
    <cellStyle name="40% - Accent4 3 2 2 2 2 2" xfId="46237"/>
    <cellStyle name="40% - Accent4 3 2 2 2 2 3" xfId="34381"/>
    <cellStyle name="40% - Accent4 3 2 2 2 3" xfId="21925"/>
    <cellStyle name="40% - Accent4 3 2 2 2 3 2" xfId="42261"/>
    <cellStyle name="40% - Accent4 3 2 2 2 4" xfId="38320"/>
    <cellStyle name="40% - Accent4 3 2 2 2 5" xfId="30405"/>
    <cellStyle name="40% - Accent4 3 2 2 3" xfId="24891"/>
    <cellStyle name="40% - Accent4 3 2 2 3 2" xfId="44671"/>
    <cellStyle name="40% - Accent4 3 2 2 3 3" xfId="32815"/>
    <cellStyle name="40% - Accent4 3 2 2 4" xfId="20359"/>
    <cellStyle name="40% - Accent4 3 2 2 4 2" xfId="40695"/>
    <cellStyle name="40% - Accent4 3 2 2 5" xfId="36754"/>
    <cellStyle name="40% - Accent4 3 2 2 6" xfId="28839"/>
    <cellStyle name="40% - Accent4 3 2 3" xfId="15106"/>
    <cellStyle name="40% - Accent4 3 2 3 2" xfId="25668"/>
    <cellStyle name="40% - Accent4 3 2 3 2 2" xfId="45448"/>
    <cellStyle name="40% - Accent4 3 2 3 2 3" xfId="33592"/>
    <cellStyle name="40% - Accent4 3 2 3 3" xfId="21136"/>
    <cellStyle name="40% - Accent4 3 2 3 3 2" xfId="41472"/>
    <cellStyle name="40% - Accent4 3 2 3 4" xfId="37531"/>
    <cellStyle name="40% - Accent4 3 2 3 5" xfId="29616"/>
    <cellStyle name="40% - Accent4 3 2 4" xfId="8226"/>
    <cellStyle name="40% - Accent4 3 2 4 2" xfId="24121"/>
    <cellStyle name="40% - Accent4 3 2 4 2 2" xfId="43901"/>
    <cellStyle name="40% - Accent4 3 2 4 2 3" xfId="32045"/>
    <cellStyle name="40% - Accent4 3 2 4 3" xfId="19589"/>
    <cellStyle name="40% - Accent4 3 2 4 3 2" xfId="39925"/>
    <cellStyle name="40% - Accent4 3 2 4 4" xfId="35984"/>
    <cellStyle name="40% - Accent4 3 2 4 5" xfId="28069"/>
    <cellStyle name="40% - Accent4 3 2 5" xfId="23346"/>
    <cellStyle name="40% - Accent4 3 2 5 2" xfId="43126"/>
    <cellStyle name="40% - Accent4 3 2 5 3" xfId="31270"/>
    <cellStyle name="40% - Accent4 3 2 6" xfId="18816"/>
    <cellStyle name="40% - Accent4 3 2 6 2" xfId="39152"/>
    <cellStyle name="40% - Accent4 3 2 7" xfId="35209"/>
    <cellStyle name="40% - Accent4 3 2 8" xfId="27296"/>
    <cellStyle name="40% - Accent4 3 3" xfId="1303"/>
    <cellStyle name="40% - Accent4 3 3 2" xfId="11595"/>
    <cellStyle name="40% - Accent4 3 3 2 2" xfId="17981"/>
    <cellStyle name="40% - Accent4 3 3 2 2 2" xfId="26458"/>
    <cellStyle name="40% - Accent4 3 3 2 2 2 2" xfId="46238"/>
    <cellStyle name="40% - Accent4 3 3 2 2 2 3" xfId="34382"/>
    <cellStyle name="40% - Accent4 3 3 2 2 3" xfId="21926"/>
    <cellStyle name="40% - Accent4 3 3 2 2 3 2" xfId="42262"/>
    <cellStyle name="40% - Accent4 3 3 2 2 4" xfId="38321"/>
    <cellStyle name="40% - Accent4 3 3 2 2 5" xfId="30406"/>
    <cellStyle name="40% - Accent4 3 3 2 3" xfId="24892"/>
    <cellStyle name="40% - Accent4 3 3 2 3 2" xfId="44672"/>
    <cellStyle name="40% - Accent4 3 3 2 3 3" xfId="32816"/>
    <cellStyle name="40% - Accent4 3 3 2 4" xfId="20360"/>
    <cellStyle name="40% - Accent4 3 3 2 4 2" xfId="40696"/>
    <cellStyle name="40% - Accent4 3 3 2 5" xfId="36755"/>
    <cellStyle name="40% - Accent4 3 3 2 6" xfId="28840"/>
    <cellStyle name="40% - Accent4 3 3 3" xfId="15107"/>
    <cellStyle name="40% - Accent4 3 3 3 2" xfId="25669"/>
    <cellStyle name="40% - Accent4 3 3 3 2 2" xfId="45449"/>
    <cellStyle name="40% - Accent4 3 3 3 2 3" xfId="33593"/>
    <cellStyle name="40% - Accent4 3 3 3 3" xfId="21137"/>
    <cellStyle name="40% - Accent4 3 3 3 3 2" xfId="41473"/>
    <cellStyle name="40% - Accent4 3 3 3 4" xfId="37532"/>
    <cellStyle name="40% - Accent4 3 3 3 5" xfId="29617"/>
    <cellStyle name="40% - Accent4 3 3 4" xfId="8227"/>
    <cellStyle name="40% - Accent4 3 3 4 2" xfId="24122"/>
    <cellStyle name="40% - Accent4 3 3 4 2 2" xfId="43902"/>
    <cellStyle name="40% - Accent4 3 3 4 2 3" xfId="32046"/>
    <cellStyle name="40% - Accent4 3 3 4 3" xfId="19590"/>
    <cellStyle name="40% - Accent4 3 3 4 3 2" xfId="39926"/>
    <cellStyle name="40% - Accent4 3 3 4 4" xfId="35985"/>
    <cellStyle name="40% - Accent4 3 3 4 5" xfId="28070"/>
    <cellStyle name="40% - Accent4 3 3 5" xfId="23347"/>
    <cellStyle name="40% - Accent4 3 3 5 2" xfId="43127"/>
    <cellStyle name="40% - Accent4 3 3 5 3" xfId="31271"/>
    <cellStyle name="40% - Accent4 3 3 6" xfId="18817"/>
    <cellStyle name="40% - Accent4 3 3 6 2" xfId="39153"/>
    <cellStyle name="40% - Accent4 3 3 7" xfId="35210"/>
    <cellStyle name="40% - Accent4 3 3 8" xfId="27297"/>
    <cellStyle name="40% - Accent4 3 4" xfId="1304"/>
    <cellStyle name="40% - Accent4 3 4 2" xfId="11596"/>
    <cellStyle name="40% - Accent4 3 4 2 2" xfId="17982"/>
    <cellStyle name="40% - Accent4 3 4 2 2 2" xfId="26459"/>
    <cellStyle name="40% - Accent4 3 4 2 2 2 2" xfId="46239"/>
    <cellStyle name="40% - Accent4 3 4 2 2 2 3" xfId="34383"/>
    <cellStyle name="40% - Accent4 3 4 2 2 3" xfId="21927"/>
    <cellStyle name="40% - Accent4 3 4 2 2 3 2" xfId="42263"/>
    <cellStyle name="40% - Accent4 3 4 2 2 4" xfId="38322"/>
    <cellStyle name="40% - Accent4 3 4 2 2 5" xfId="30407"/>
    <cellStyle name="40% - Accent4 3 4 2 3" xfId="24893"/>
    <cellStyle name="40% - Accent4 3 4 2 3 2" xfId="44673"/>
    <cellStyle name="40% - Accent4 3 4 2 3 3" xfId="32817"/>
    <cellStyle name="40% - Accent4 3 4 2 4" xfId="20361"/>
    <cellStyle name="40% - Accent4 3 4 2 4 2" xfId="40697"/>
    <cellStyle name="40% - Accent4 3 4 2 5" xfId="36756"/>
    <cellStyle name="40% - Accent4 3 4 2 6" xfId="28841"/>
    <cellStyle name="40% - Accent4 3 4 3" xfId="15108"/>
    <cellStyle name="40% - Accent4 3 4 3 2" xfId="25670"/>
    <cellStyle name="40% - Accent4 3 4 3 2 2" xfId="45450"/>
    <cellStyle name="40% - Accent4 3 4 3 2 3" xfId="33594"/>
    <cellStyle name="40% - Accent4 3 4 3 3" xfId="21138"/>
    <cellStyle name="40% - Accent4 3 4 3 3 2" xfId="41474"/>
    <cellStyle name="40% - Accent4 3 4 3 4" xfId="37533"/>
    <cellStyle name="40% - Accent4 3 4 3 5" xfId="29618"/>
    <cellStyle name="40% - Accent4 3 4 4" xfId="8228"/>
    <cellStyle name="40% - Accent4 3 4 4 2" xfId="24123"/>
    <cellStyle name="40% - Accent4 3 4 4 2 2" xfId="43903"/>
    <cellStyle name="40% - Accent4 3 4 4 2 3" xfId="32047"/>
    <cellStyle name="40% - Accent4 3 4 4 3" xfId="19591"/>
    <cellStyle name="40% - Accent4 3 4 4 3 2" xfId="39927"/>
    <cellStyle name="40% - Accent4 3 4 4 4" xfId="35986"/>
    <cellStyle name="40% - Accent4 3 4 4 5" xfId="28071"/>
    <cellStyle name="40% - Accent4 3 4 5" xfId="23348"/>
    <cellStyle name="40% - Accent4 3 4 5 2" xfId="43128"/>
    <cellStyle name="40% - Accent4 3 4 5 3" xfId="31272"/>
    <cellStyle name="40% - Accent4 3 4 6" xfId="18818"/>
    <cellStyle name="40% - Accent4 3 4 6 2" xfId="39154"/>
    <cellStyle name="40% - Accent4 3 4 7" xfId="35211"/>
    <cellStyle name="40% - Accent4 3 4 8" xfId="27298"/>
    <cellStyle name="40% - Accent4 3 5" xfId="1305"/>
    <cellStyle name="40% - Accent4 3 5 2" xfId="11597"/>
    <cellStyle name="40% - Accent4 3 5 2 2" xfId="17983"/>
    <cellStyle name="40% - Accent4 3 5 2 2 2" xfId="26460"/>
    <cellStyle name="40% - Accent4 3 5 2 2 2 2" xfId="46240"/>
    <cellStyle name="40% - Accent4 3 5 2 2 2 3" xfId="34384"/>
    <cellStyle name="40% - Accent4 3 5 2 2 3" xfId="21928"/>
    <cellStyle name="40% - Accent4 3 5 2 2 3 2" xfId="42264"/>
    <cellStyle name="40% - Accent4 3 5 2 2 4" xfId="38323"/>
    <cellStyle name="40% - Accent4 3 5 2 2 5" xfId="30408"/>
    <cellStyle name="40% - Accent4 3 5 2 3" xfId="24894"/>
    <cellStyle name="40% - Accent4 3 5 2 3 2" xfId="44674"/>
    <cellStyle name="40% - Accent4 3 5 2 3 3" xfId="32818"/>
    <cellStyle name="40% - Accent4 3 5 2 4" xfId="20362"/>
    <cellStyle name="40% - Accent4 3 5 2 4 2" xfId="40698"/>
    <cellStyle name="40% - Accent4 3 5 2 5" xfId="36757"/>
    <cellStyle name="40% - Accent4 3 5 2 6" xfId="28842"/>
    <cellStyle name="40% - Accent4 3 5 3" xfId="15109"/>
    <cellStyle name="40% - Accent4 3 5 3 2" xfId="25671"/>
    <cellStyle name="40% - Accent4 3 5 3 2 2" xfId="45451"/>
    <cellStyle name="40% - Accent4 3 5 3 2 3" xfId="33595"/>
    <cellStyle name="40% - Accent4 3 5 3 3" xfId="21139"/>
    <cellStyle name="40% - Accent4 3 5 3 3 2" xfId="41475"/>
    <cellStyle name="40% - Accent4 3 5 3 4" xfId="37534"/>
    <cellStyle name="40% - Accent4 3 5 3 5" xfId="29619"/>
    <cellStyle name="40% - Accent4 3 5 4" xfId="8229"/>
    <cellStyle name="40% - Accent4 3 5 4 2" xfId="24124"/>
    <cellStyle name="40% - Accent4 3 5 4 2 2" xfId="43904"/>
    <cellStyle name="40% - Accent4 3 5 4 2 3" xfId="32048"/>
    <cellStyle name="40% - Accent4 3 5 4 3" xfId="19592"/>
    <cellStyle name="40% - Accent4 3 5 4 3 2" xfId="39928"/>
    <cellStyle name="40% - Accent4 3 5 4 4" xfId="35987"/>
    <cellStyle name="40% - Accent4 3 5 4 5" xfId="28072"/>
    <cellStyle name="40% - Accent4 3 5 5" xfId="23349"/>
    <cellStyle name="40% - Accent4 3 5 5 2" xfId="43129"/>
    <cellStyle name="40% - Accent4 3 5 5 3" xfId="31273"/>
    <cellStyle name="40% - Accent4 3 5 6" xfId="18819"/>
    <cellStyle name="40% - Accent4 3 5 6 2" xfId="39155"/>
    <cellStyle name="40% - Accent4 3 5 7" xfId="35212"/>
    <cellStyle name="40% - Accent4 3 5 8" xfId="27299"/>
    <cellStyle name="40% - Accent4 3 6" xfId="1306"/>
    <cellStyle name="40% - Accent4 3 7" xfId="1307"/>
    <cellStyle name="40% - Accent4 3 8" xfId="1308"/>
    <cellStyle name="40% - Accent4 3 9" xfId="1309"/>
    <cellStyle name="40% - Accent4 30" xfId="35410"/>
    <cellStyle name="40% - Accent4 31" xfId="27495"/>
    <cellStyle name="40% - Accent4 4" xfId="1310"/>
    <cellStyle name="40% - Accent4 4 2" xfId="1311"/>
    <cellStyle name="40% - Accent4 4 3" xfId="1312"/>
    <cellStyle name="40% - Accent4 4 4" xfId="1313"/>
    <cellStyle name="40% - Accent4 4 5" xfId="1314"/>
    <cellStyle name="40% - Accent4 4 6" xfId="1315"/>
    <cellStyle name="40% - Accent4 5" xfId="1316"/>
    <cellStyle name="40% - Accent4 5 2" xfId="1317"/>
    <cellStyle name="40% - Accent4 5 3" xfId="1318"/>
    <cellStyle name="40% - Accent4 5 4" xfId="1319"/>
    <cellStyle name="40% - Accent4 5 5" xfId="1320"/>
    <cellStyle name="40% - Accent4 5 6" xfId="1321"/>
    <cellStyle name="40% - Accent4 6" xfId="1322"/>
    <cellStyle name="40% - Accent4 6 2" xfId="1323"/>
    <cellStyle name="40% - Accent4 6 3" xfId="1324"/>
    <cellStyle name="40% - Accent4 6 4" xfId="1325"/>
    <cellStyle name="40% - Accent4 6 5" xfId="1326"/>
    <cellStyle name="40% - Accent4 6 6" xfId="1327"/>
    <cellStyle name="40% - Accent4 7" xfId="1328"/>
    <cellStyle name="40% - Accent4 7 10" xfId="23350"/>
    <cellStyle name="40% - Accent4 7 10 2" xfId="43130"/>
    <cellStyle name="40% - Accent4 7 10 3" xfId="31274"/>
    <cellStyle name="40% - Accent4 7 11" xfId="18820"/>
    <cellStyle name="40% - Accent4 7 11 2" xfId="39156"/>
    <cellStyle name="40% - Accent4 7 12" xfId="35213"/>
    <cellStyle name="40% - Accent4 7 13" xfId="27300"/>
    <cellStyle name="40% - Accent4 7 2" xfId="1329"/>
    <cellStyle name="40% - Accent4 7 3" xfId="1330"/>
    <cellStyle name="40% - Accent4 7 4" xfId="1331"/>
    <cellStyle name="40% - Accent4 7 5" xfId="1332"/>
    <cellStyle name="40% - Accent4 7 6" xfId="1333"/>
    <cellStyle name="40% - Accent4 7 7" xfId="11598"/>
    <cellStyle name="40% - Accent4 7 7 2" xfId="17984"/>
    <cellStyle name="40% - Accent4 7 7 2 2" xfId="26461"/>
    <cellStyle name="40% - Accent4 7 7 2 2 2" xfId="46241"/>
    <cellStyle name="40% - Accent4 7 7 2 2 3" xfId="34385"/>
    <cellStyle name="40% - Accent4 7 7 2 3" xfId="21929"/>
    <cellStyle name="40% - Accent4 7 7 2 3 2" xfId="42265"/>
    <cellStyle name="40% - Accent4 7 7 2 4" xfId="38324"/>
    <cellStyle name="40% - Accent4 7 7 2 5" xfId="30409"/>
    <cellStyle name="40% - Accent4 7 7 3" xfId="24895"/>
    <cellStyle name="40% - Accent4 7 7 3 2" xfId="44675"/>
    <cellStyle name="40% - Accent4 7 7 3 3" xfId="32819"/>
    <cellStyle name="40% - Accent4 7 7 4" xfId="20363"/>
    <cellStyle name="40% - Accent4 7 7 4 2" xfId="40699"/>
    <cellStyle name="40% - Accent4 7 7 5" xfId="36758"/>
    <cellStyle name="40% - Accent4 7 7 6" xfId="28843"/>
    <cellStyle name="40% - Accent4 7 8" xfId="15110"/>
    <cellStyle name="40% - Accent4 7 8 2" xfId="25672"/>
    <cellStyle name="40% - Accent4 7 8 2 2" xfId="45452"/>
    <cellStyle name="40% - Accent4 7 8 2 3" xfId="33596"/>
    <cellStyle name="40% - Accent4 7 8 3" xfId="21140"/>
    <cellStyle name="40% - Accent4 7 8 3 2" xfId="41476"/>
    <cellStyle name="40% - Accent4 7 8 4" xfId="37535"/>
    <cellStyle name="40% - Accent4 7 8 5" xfId="29620"/>
    <cellStyle name="40% - Accent4 7 9" xfId="8230"/>
    <cellStyle name="40% - Accent4 7 9 2" xfId="24125"/>
    <cellStyle name="40% - Accent4 7 9 2 2" xfId="43905"/>
    <cellStyle name="40% - Accent4 7 9 2 3" xfId="32049"/>
    <cellStyle name="40% - Accent4 7 9 3" xfId="19593"/>
    <cellStyle name="40% - Accent4 7 9 3 2" xfId="39929"/>
    <cellStyle name="40% - Accent4 7 9 4" xfId="35988"/>
    <cellStyle name="40% - Accent4 7 9 5" xfId="28073"/>
    <cellStyle name="40% - Accent4 8" xfId="1334"/>
    <cellStyle name="40% - Accent4 8 2" xfId="1335"/>
    <cellStyle name="40% - Accent4 8 3" xfId="1336"/>
    <cellStyle name="40% - Accent4 8 4" xfId="1337"/>
    <cellStyle name="40% - Accent4 8 5" xfId="1338"/>
    <cellStyle name="40% - Accent4 8 6" xfId="1339"/>
    <cellStyle name="40% - Accent4 9" xfId="1340"/>
    <cellStyle name="40% - Accent4 9 2" xfId="1341"/>
    <cellStyle name="40% - Accent4 9 3" xfId="1342"/>
    <cellStyle name="40% - Accent4 9 4" xfId="1343"/>
    <cellStyle name="40% - Accent4 9 5" xfId="1344"/>
    <cellStyle name="40% - Accent5" xfId="7611" builtinId="47" customBuiltin="1"/>
    <cellStyle name="40% - Accent5 10" xfId="1345"/>
    <cellStyle name="40% - Accent5 11" xfId="1346"/>
    <cellStyle name="40% - Accent5 12" xfId="1347"/>
    <cellStyle name="40% - Accent5 13" xfId="1348"/>
    <cellStyle name="40% - Accent5 14" xfId="1349"/>
    <cellStyle name="40% - Accent5 15" xfId="1350"/>
    <cellStyle name="40% - Accent5 16" xfId="1351"/>
    <cellStyle name="40% - Accent5 17" xfId="18198"/>
    <cellStyle name="40% - Accent5 17 2" xfId="26674"/>
    <cellStyle name="40% - Accent5 17 2 2" xfId="46454"/>
    <cellStyle name="40% - Accent5 17 2 3" xfId="34598"/>
    <cellStyle name="40% - Accent5 17 3" xfId="22142"/>
    <cellStyle name="40% - Accent5 17 3 2" xfId="42478"/>
    <cellStyle name="40% - Accent5 17 4" xfId="38537"/>
    <cellStyle name="40% - Accent5 17 5" xfId="30622"/>
    <cellStyle name="40% - Accent5 18" xfId="23548"/>
    <cellStyle name="40% - Accent5 18 2" xfId="43328"/>
    <cellStyle name="40% - Accent5 18 3" xfId="31472"/>
    <cellStyle name="40% - Accent5 19" xfId="19016"/>
    <cellStyle name="40% - Accent5 19 2" xfId="39352"/>
    <cellStyle name="40% - Accent5 2" xfId="1352"/>
    <cellStyle name="40% - Accent5 2 10" xfId="1353"/>
    <cellStyle name="40% - Accent5 2 10 2" xfId="11599"/>
    <cellStyle name="40% - Accent5 2 10 2 2" xfId="17985"/>
    <cellStyle name="40% - Accent5 2 10 2 2 2" xfId="26462"/>
    <cellStyle name="40% - Accent5 2 10 2 2 2 2" xfId="46242"/>
    <cellStyle name="40% - Accent5 2 10 2 2 2 3" xfId="34386"/>
    <cellStyle name="40% - Accent5 2 10 2 2 3" xfId="21930"/>
    <cellStyle name="40% - Accent5 2 10 2 2 3 2" xfId="42266"/>
    <cellStyle name="40% - Accent5 2 10 2 2 4" xfId="38325"/>
    <cellStyle name="40% - Accent5 2 10 2 2 5" xfId="30410"/>
    <cellStyle name="40% - Accent5 2 10 2 3" xfId="24896"/>
    <cellStyle name="40% - Accent5 2 10 2 3 2" xfId="44676"/>
    <cellStyle name="40% - Accent5 2 10 2 3 3" xfId="32820"/>
    <cellStyle name="40% - Accent5 2 10 2 4" xfId="20364"/>
    <cellStyle name="40% - Accent5 2 10 2 4 2" xfId="40700"/>
    <cellStyle name="40% - Accent5 2 10 2 5" xfId="36759"/>
    <cellStyle name="40% - Accent5 2 10 2 6" xfId="28844"/>
    <cellStyle name="40% - Accent5 2 10 3" xfId="15117"/>
    <cellStyle name="40% - Accent5 2 10 3 2" xfId="25673"/>
    <cellStyle name="40% - Accent5 2 10 3 2 2" xfId="45453"/>
    <cellStyle name="40% - Accent5 2 10 3 2 3" xfId="33597"/>
    <cellStyle name="40% - Accent5 2 10 3 3" xfId="21141"/>
    <cellStyle name="40% - Accent5 2 10 3 3 2" xfId="41477"/>
    <cellStyle name="40% - Accent5 2 10 3 4" xfId="37536"/>
    <cellStyle name="40% - Accent5 2 10 3 5" xfId="29621"/>
    <cellStyle name="40% - Accent5 2 10 4" xfId="8231"/>
    <cellStyle name="40% - Accent5 2 10 4 2" xfId="24126"/>
    <cellStyle name="40% - Accent5 2 10 4 2 2" xfId="43906"/>
    <cellStyle name="40% - Accent5 2 10 4 2 3" xfId="32050"/>
    <cellStyle name="40% - Accent5 2 10 4 3" xfId="19594"/>
    <cellStyle name="40% - Accent5 2 10 4 3 2" xfId="39930"/>
    <cellStyle name="40% - Accent5 2 10 4 4" xfId="35989"/>
    <cellStyle name="40% - Accent5 2 10 4 5" xfId="28074"/>
    <cellStyle name="40% - Accent5 2 10 5" xfId="23351"/>
    <cellStyle name="40% - Accent5 2 10 5 2" xfId="43131"/>
    <cellStyle name="40% - Accent5 2 10 5 3" xfId="31275"/>
    <cellStyle name="40% - Accent5 2 10 6" xfId="18821"/>
    <cellStyle name="40% - Accent5 2 10 6 2" xfId="39157"/>
    <cellStyle name="40% - Accent5 2 10 7" xfId="35214"/>
    <cellStyle name="40% - Accent5 2 10 8" xfId="27301"/>
    <cellStyle name="40% - Accent5 2 11" xfId="1354"/>
    <cellStyle name="40% - Accent5 2 11 2" xfId="1355"/>
    <cellStyle name="40% - Accent5 2 11 2 2" xfId="11600"/>
    <cellStyle name="40% - Accent5 2 11 2 2 2" xfId="17986"/>
    <cellStyle name="40% - Accent5 2 11 2 2 2 2" xfId="26463"/>
    <cellStyle name="40% - Accent5 2 11 2 2 2 2 2" xfId="46243"/>
    <cellStyle name="40% - Accent5 2 11 2 2 2 2 3" xfId="34387"/>
    <cellStyle name="40% - Accent5 2 11 2 2 2 3" xfId="21931"/>
    <cellStyle name="40% - Accent5 2 11 2 2 2 3 2" xfId="42267"/>
    <cellStyle name="40% - Accent5 2 11 2 2 2 4" xfId="38326"/>
    <cellStyle name="40% - Accent5 2 11 2 2 2 5" xfId="30411"/>
    <cellStyle name="40% - Accent5 2 11 2 2 3" xfId="24897"/>
    <cellStyle name="40% - Accent5 2 11 2 2 3 2" xfId="44677"/>
    <cellStyle name="40% - Accent5 2 11 2 2 3 3" xfId="32821"/>
    <cellStyle name="40% - Accent5 2 11 2 2 4" xfId="20365"/>
    <cellStyle name="40% - Accent5 2 11 2 2 4 2" xfId="40701"/>
    <cellStyle name="40% - Accent5 2 11 2 2 5" xfId="36760"/>
    <cellStyle name="40% - Accent5 2 11 2 2 6" xfId="28845"/>
    <cellStyle name="40% - Accent5 2 11 2 3" xfId="15119"/>
    <cellStyle name="40% - Accent5 2 11 2 3 2" xfId="25674"/>
    <cellStyle name="40% - Accent5 2 11 2 3 2 2" xfId="45454"/>
    <cellStyle name="40% - Accent5 2 11 2 3 2 3" xfId="33598"/>
    <cellStyle name="40% - Accent5 2 11 2 3 3" xfId="21142"/>
    <cellStyle name="40% - Accent5 2 11 2 3 3 2" xfId="41478"/>
    <cellStyle name="40% - Accent5 2 11 2 3 4" xfId="37537"/>
    <cellStyle name="40% - Accent5 2 11 2 3 5" xfId="29622"/>
    <cellStyle name="40% - Accent5 2 11 2 4" xfId="8232"/>
    <cellStyle name="40% - Accent5 2 11 2 4 2" xfId="24127"/>
    <cellStyle name="40% - Accent5 2 11 2 4 2 2" xfId="43907"/>
    <cellStyle name="40% - Accent5 2 11 2 4 2 3" xfId="32051"/>
    <cellStyle name="40% - Accent5 2 11 2 4 3" xfId="19595"/>
    <cellStyle name="40% - Accent5 2 11 2 4 3 2" xfId="39931"/>
    <cellStyle name="40% - Accent5 2 11 2 4 4" xfId="35990"/>
    <cellStyle name="40% - Accent5 2 11 2 4 5" xfId="28075"/>
    <cellStyle name="40% - Accent5 2 11 2 5" xfId="23352"/>
    <cellStyle name="40% - Accent5 2 11 2 5 2" xfId="43132"/>
    <cellStyle name="40% - Accent5 2 11 2 5 3" xfId="31276"/>
    <cellStyle name="40% - Accent5 2 11 2 6" xfId="18822"/>
    <cellStyle name="40% - Accent5 2 11 2 6 2" xfId="39158"/>
    <cellStyle name="40% - Accent5 2 11 2 7" xfId="35215"/>
    <cellStyle name="40% - Accent5 2 11 2 8" xfId="27302"/>
    <cellStyle name="40% - Accent5 2 11 3" xfId="1356"/>
    <cellStyle name="40% - Accent5 2 11 3 2" xfId="11601"/>
    <cellStyle name="40% - Accent5 2 11 3 2 2" xfId="17987"/>
    <cellStyle name="40% - Accent5 2 11 3 2 2 2" xfId="26464"/>
    <cellStyle name="40% - Accent5 2 11 3 2 2 2 2" xfId="46244"/>
    <cellStyle name="40% - Accent5 2 11 3 2 2 2 3" xfId="34388"/>
    <cellStyle name="40% - Accent5 2 11 3 2 2 3" xfId="21932"/>
    <cellStyle name="40% - Accent5 2 11 3 2 2 3 2" xfId="42268"/>
    <cellStyle name="40% - Accent5 2 11 3 2 2 4" xfId="38327"/>
    <cellStyle name="40% - Accent5 2 11 3 2 2 5" xfId="30412"/>
    <cellStyle name="40% - Accent5 2 11 3 2 3" xfId="24898"/>
    <cellStyle name="40% - Accent5 2 11 3 2 3 2" xfId="44678"/>
    <cellStyle name="40% - Accent5 2 11 3 2 3 3" xfId="32822"/>
    <cellStyle name="40% - Accent5 2 11 3 2 4" xfId="20366"/>
    <cellStyle name="40% - Accent5 2 11 3 2 4 2" xfId="40702"/>
    <cellStyle name="40% - Accent5 2 11 3 2 5" xfId="36761"/>
    <cellStyle name="40% - Accent5 2 11 3 2 6" xfId="28846"/>
    <cellStyle name="40% - Accent5 2 11 3 3" xfId="15120"/>
    <cellStyle name="40% - Accent5 2 11 3 3 2" xfId="25675"/>
    <cellStyle name="40% - Accent5 2 11 3 3 2 2" xfId="45455"/>
    <cellStyle name="40% - Accent5 2 11 3 3 2 3" xfId="33599"/>
    <cellStyle name="40% - Accent5 2 11 3 3 3" xfId="21143"/>
    <cellStyle name="40% - Accent5 2 11 3 3 3 2" xfId="41479"/>
    <cellStyle name="40% - Accent5 2 11 3 3 4" xfId="37538"/>
    <cellStyle name="40% - Accent5 2 11 3 3 5" xfId="29623"/>
    <cellStyle name="40% - Accent5 2 11 3 4" xfId="8233"/>
    <cellStyle name="40% - Accent5 2 11 3 4 2" xfId="24128"/>
    <cellStyle name="40% - Accent5 2 11 3 4 2 2" xfId="43908"/>
    <cellStyle name="40% - Accent5 2 11 3 4 2 3" xfId="32052"/>
    <cellStyle name="40% - Accent5 2 11 3 4 3" xfId="19596"/>
    <cellStyle name="40% - Accent5 2 11 3 4 3 2" xfId="39932"/>
    <cellStyle name="40% - Accent5 2 11 3 4 4" xfId="35991"/>
    <cellStyle name="40% - Accent5 2 11 3 4 5" xfId="28076"/>
    <cellStyle name="40% - Accent5 2 11 3 5" xfId="23353"/>
    <cellStyle name="40% - Accent5 2 11 3 5 2" xfId="43133"/>
    <cellStyle name="40% - Accent5 2 11 3 5 3" xfId="31277"/>
    <cellStyle name="40% - Accent5 2 11 3 6" xfId="18823"/>
    <cellStyle name="40% - Accent5 2 11 3 6 2" xfId="39159"/>
    <cellStyle name="40% - Accent5 2 11 3 7" xfId="35216"/>
    <cellStyle name="40% - Accent5 2 11 3 8" xfId="27303"/>
    <cellStyle name="40% - Accent5 2 11 4" xfId="1357"/>
    <cellStyle name="40% - Accent5 2 11 4 2" xfId="11602"/>
    <cellStyle name="40% - Accent5 2 11 4 2 2" xfId="17988"/>
    <cellStyle name="40% - Accent5 2 11 4 2 2 2" xfId="26465"/>
    <cellStyle name="40% - Accent5 2 11 4 2 2 2 2" xfId="46245"/>
    <cellStyle name="40% - Accent5 2 11 4 2 2 2 3" xfId="34389"/>
    <cellStyle name="40% - Accent5 2 11 4 2 2 3" xfId="21933"/>
    <cellStyle name="40% - Accent5 2 11 4 2 2 3 2" xfId="42269"/>
    <cellStyle name="40% - Accent5 2 11 4 2 2 4" xfId="38328"/>
    <cellStyle name="40% - Accent5 2 11 4 2 2 5" xfId="30413"/>
    <cellStyle name="40% - Accent5 2 11 4 2 3" xfId="24899"/>
    <cellStyle name="40% - Accent5 2 11 4 2 3 2" xfId="44679"/>
    <cellStyle name="40% - Accent5 2 11 4 2 3 3" xfId="32823"/>
    <cellStyle name="40% - Accent5 2 11 4 2 4" xfId="20367"/>
    <cellStyle name="40% - Accent5 2 11 4 2 4 2" xfId="40703"/>
    <cellStyle name="40% - Accent5 2 11 4 2 5" xfId="36762"/>
    <cellStyle name="40% - Accent5 2 11 4 2 6" xfId="28847"/>
    <cellStyle name="40% - Accent5 2 11 4 3" xfId="15121"/>
    <cellStyle name="40% - Accent5 2 11 4 3 2" xfId="25676"/>
    <cellStyle name="40% - Accent5 2 11 4 3 2 2" xfId="45456"/>
    <cellStyle name="40% - Accent5 2 11 4 3 2 3" xfId="33600"/>
    <cellStyle name="40% - Accent5 2 11 4 3 3" xfId="21144"/>
    <cellStyle name="40% - Accent5 2 11 4 3 3 2" xfId="41480"/>
    <cellStyle name="40% - Accent5 2 11 4 3 4" xfId="37539"/>
    <cellStyle name="40% - Accent5 2 11 4 3 5" xfId="29624"/>
    <cellStyle name="40% - Accent5 2 11 4 4" xfId="8234"/>
    <cellStyle name="40% - Accent5 2 11 4 4 2" xfId="24129"/>
    <cellStyle name="40% - Accent5 2 11 4 4 2 2" xfId="43909"/>
    <cellStyle name="40% - Accent5 2 11 4 4 2 3" xfId="32053"/>
    <cellStyle name="40% - Accent5 2 11 4 4 3" xfId="19597"/>
    <cellStyle name="40% - Accent5 2 11 4 4 3 2" xfId="39933"/>
    <cellStyle name="40% - Accent5 2 11 4 4 4" xfId="35992"/>
    <cellStyle name="40% - Accent5 2 11 4 4 5" xfId="28077"/>
    <cellStyle name="40% - Accent5 2 11 4 5" xfId="23354"/>
    <cellStyle name="40% - Accent5 2 11 4 5 2" xfId="43134"/>
    <cellStyle name="40% - Accent5 2 11 4 5 3" xfId="31278"/>
    <cellStyle name="40% - Accent5 2 11 4 6" xfId="18824"/>
    <cellStyle name="40% - Accent5 2 11 4 6 2" xfId="39160"/>
    <cellStyle name="40% - Accent5 2 11 4 7" xfId="35217"/>
    <cellStyle name="40% - Accent5 2 11 4 8" xfId="27304"/>
    <cellStyle name="40% - Accent5 2 11 5" xfId="1358"/>
    <cellStyle name="40% - Accent5 2 11 5 2" xfId="11603"/>
    <cellStyle name="40% - Accent5 2 11 5 2 2" xfId="17989"/>
    <cellStyle name="40% - Accent5 2 11 5 2 2 2" xfId="26466"/>
    <cellStyle name="40% - Accent5 2 11 5 2 2 2 2" xfId="46246"/>
    <cellStyle name="40% - Accent5 2 11 5 2 2 2 3" xfId="34390"/>
    <cellStyle name="40% - Accent5 2 11 5 2 2 3" xfId="21934"/>
    <cellStyle name="40% - Accent5 2 11 5 2 2 3 2" xfId="42270"/>
    <cellStyle name="40% - Accent5 2 11 5 2 2 4" xfId="38329"/>
    <cellStyle name="40% - Accent5 2 11 5 2 2 5" xfId="30414"/>
    <cellStyle name="40% - Accent5 2 11 5 2 3" xfId="24900"/>
    <cellStyle name="40% - Accent5 2 11 5 2 3 2" xfId="44680"/>
    <cellStyle name="40% - Accent5 2 11 5 2 3 3" xfId="32824"/>
    <cellStyle name="40% - Accent5 2 11 5 2 4" xfId="20368"/>
    <cellStyle name="40% - Accent5 2 11 5 2 4 2" xfId="40704"/>
    <cellStyle name="40% - Accent5 2 11 5 2 5" xfId="36763"/>
    <cellStyle name="40% - Accent5 2 11 5 2 6" xfId="28848"/>
    <cellStyle name="40% - Accent5 2 11 5 3" xfId="15122"/>
    <cellStyle name="40% - Accent5 2 11 5 3 2" xfId="25677"/>
    <cellStyle name="40% - Accent5 2 11 5 3 2 2" xfId="45457"/>
    <cellStyle name="40% - Accent5 2 11 5 3 2 3" xfId="33601"/>
    <cellStyle name="40% - Accent5 2 11 5 3 3" xfId="21145"/>
    <cellStyle name="40% - Accent5 2 11 5 3 3 2" xfId="41481"/>
    <cellStyle name="40% - Accent5 2 11 5 3 4" xfId="37540"/>
    <cellStyle name="40% - Accent5 2 11 5 3 5" xfId="29625"/>
    <cellStyle name="40% - Accent5 2 11 5 4" xfId="8235"/>
    <cellStyle name="40% - Accent5 2 11 5 4 2" xfId="24130"/>
    <cellStyle name="40% - Accent5 2 11 5 4 2 2" xfId="43910"/>
    <cellStyle name="40% - Accent5 2 11 5 4 2 3" xfId="32054"/>
    <cellStyle name="40% - Accent5 2 11 5 4 3" xfId="19598"/>
    <cellStyle name="40% - Accent5 2 11 5 4 3 2" xfId="39934"/>
    <cellStyle name="40% - Accent5 2 11 5 4 4" xfId="35993"/>
    <cellStyle name="40% - Accent5 2 11 5 4 5" xfId="28078"/>
    <cellStyle name="40% - Accent5 2 11 5 5" xfId="23355"/>
    <cellStyle name="40% - Accent5 2 11 5 5 2" xfId="43135"/>
    <cellStyle name="40% - Accent5 2 11 5 5 3" xfId="31279"/>
    <cellStyle name="40% - Accent5 2 11 5 6" xfId="18825"/>
    <cellStyle name="40% - Accent5 2 11 5 6 2" xfId="39161"/>
    <cellStyle name="40% - Accent5 2 11 5 7" xfId="35218"/>
    <cellStyle name="40% - Accent5 2 11 5 8" xfId="27305"/>
    <cellStyle name="40% - Accent5 2 12" xfId="1359"/>
    <cellStyle name="40% - Accent5 2 13" xfId="1360"/>
    <cellStyle name="40% - Accent5 2 14" xfId="1361"/>
    <cellStyle name="40% - Accent5 2 15" xfId="1362"/>
    <cellStyle name="40% - Accent5 2 15 2" xfId="11604"/>
    <cellStyle name="40% - Accent5 2 15 2 2" xfId="17990"/>
    <cellStyle name="40% - Accent5 2 15 2 2 2" xfId="26467"/>
    <cellStyle name="40% - Accent5 2 15 2 2 2 2" xfId="46247"/>
    <cellStyle name="40% - Accent5 2 15 2 2 2 3" xfId="34391"/>
    <cellStyle name="40% - Accent5 2 15 2 2 3" xfId="21935"/>
    <cellStyle name="40% - Accent5 2 15 2 2 3 2" xfId="42271"/>
    <cellStyle name="40% - Accent5 2 15 2 2 4" xfId="38330"/>
    <cellStyle name="40% - Accent5 2 15 2 2 5" xfId="30415"/>
    <cellStyle name="40% - Accent5 2 15 2 3" xfId="24901"/>
    <cellStyle name="40% - Accent5 2 15 2 3 2" xfId="44681"/>
    <cellStyle name="40% - Accent5 2 15 2 3 3" xfId="32825"/>
    <cellStyle name="40% - Accent5 2 15 2 4" xfId="20369"/>
    <cellStyle name="40% - Accent5 2 15 2 4 2" xfId="40705"/>
    <cellStyle name="40% - Accent5 2 15 2 5" xfId="36764"/>
    <cellStyle name="40% - Accent5 2 15 2 6" xfId="28849"/>
    <cellStyle name="40% - Accent5 2 15 3" xfId="15124"/>
    <cellStyle name="40% - Accent5 2 15 3 2" xfId="25678"/>
    <cellStyle name="40% - Accent5 2 15 3 2 2" xfId="45458"/>
    <cellStyle name="40% - Accent5 2 15 3 2 3" xfId="33602"/>
    <cellStyle name="40% - Accent5 2 15 3 3" xfId="21146"/>
    <cellStyle name="40% - Accent5 2 15 3 3 2" xfId="41482"/>
    <cellStyle name="40% - Accent5 2 15 3 4" xfId="37541"/>
    <cellStyle name="40% - Accent5 2 15 3 5" xfId="29626"/>
    <cellStyle name="40% - Accent5 2 15 4" xfId="8236"/>
    <cellStyle name="40% - Accent5 2 15 4 2" xfId="24131"/>
    <cellStyle name="40% - Accent5 2 15 4 2 2" xfId="43911"/>
    <cellStyle name="40% - Accent5 2 15 4 2 3" xfId="32055"/>
    <cellStyle name="40% - Accent5 2 15 4 3" xfId="19599"/>
    <cellStyle name="40% - Accent5 2 15 4 3 2" xfId="39935"/>
    <cellStyle name="40% - Accent5 2 15 4 4" xfId="35994"/>
    <cellStyle name="40% - Accent5 2 15 4 5" xfId="28079"/>
    <cellStyle name="40% - Accent5 2 15 5" xfId="23356"/>
    <cellStyle name="40% - Accent5 2 15 5 2" xfId="43136"/>
    <cellStyle name="40% - Accent5 2 15 5 3" xfId="31280"/>
    <cellStyle name="40% - Accent5 2 15 6" xfId="18826"/>
    <cellStyle name="40% - Accent5 2 15 6 2" xfId="39162"/>
    <cellStyle name="40% - Accent5 2 15 7" xfId="35219"/>
    <cellStyle name="40% - Accent5 2 15 8" xfId="27306"/>
    <cellStyle name="40% - Accent5 2 16" xfId="1363"/>
    <cellStyle name="40% - Accent5 2 2" xfId="1364"/>
    <cellStyle name="40% - Accent5 2 2 10" xfId="11605"/>
    <cellStyle name="40% - Accent5 2 2 10 2" xfId="17991"/>
    <cellStyle name="40% - Accent5 2 2 10 2 2" xfId="26468"/>
    <cellStyle name="40% - Accent5 2 2 10 2 2 2" xfId="46248"/>
    <cellStyle name="40% - Accent5 2 2 10 2 2 3" xfId="34392"/>
    <cellStyle name="40% - Accent5 2 2 10 2 3" xfId="21936"/>
    <cellStyle name="40% - Accent5 2 2 10 2 3 2" xfId="42272"/>
    <cellStyle name="40% - Accent5 2 2 10 2 4" xfId="38331"/>
    <cellStyle name="40% - Accent5 2 2 10 2 5" xfId="30416"/>
    <cellStyle name="40% - Accent5 2 2 10 3" xfId="24902"/>
    <cellStyle name="40% - Accent5 2 2 10 3 2" xfId="44682"/>
    <cellStyle name="40% - Accent5 2 2 10 3 3" xfId="32826"/>
    <cellStyle name="40% - Accent5 2 2 10 4" xfId="20370"/>
    <cellStyle name="40% - Accent5 2 2 10 4 2" xfId="40706"/>
    <cellStyle name="40% - Accent5 2 2 10 5" xfId="36765"/>
    <cellStyle name="40% - Accent5 2 2 10 6" xfId="28850"/>
    <cellStyle name="40% - Accent5 2 2 11" xfId="15125"/>
    <cellStyle name="40% - Accent5 2 2 11 2" xfId="25679"/>
    <cellStyle name="40% - Accent5 2 2 11 2 2" xfId="45459"/>
    <cellStyle name="40% - Accent5 2 2 11 2 3" xfId="33603"/>
    <cellStyle name="40% - Accent5 2 2 11 3" xfId="21147"/>
    <cellStyle name="40% - Accent5 2 2 11 3 2" xfId="41483"/>
    <cellStyle name="40% - Accent5 2 2 11 4" xfId="37542"/>
    <cellStyle name="40% - Accent5 2 2 11 5" xfId="29627"/>
    <cellStyle name="40% - Accent5 2 2 12" xfId="8237"/>
    <cellStyle name="40% - Accent5 2 2 12 2" xfId="24132"/>
    <cellStyle name="40% - Accent5 2 2 12 2 2" xfId="43912"/>
    <cellStyle name="40% - Accent5 2 2 12 2 3" xfId="32056"/>
    <cellStyle name="40% - Accent5 2 2 12 3" xfId="19600"/>
    <cellStyle name="40% - Accent5 2 2 12 3 2" xfId="39936"/>
    <cellStyle name="40% - Accent5 2 2 12 4" xfId="35995"/>
    <cellStyle name="40% - Accent5 2 2 12 5" xfId="28080"/>
    <cellStyle name="40% - Accent5 2 2 13" xfId="18199"/>
    <cellStyle name="40% - Accent5 2 2 13 2" xfId="26675"/>
    <cellStyle name="40% - Accent5 2 2 13 2 2" xfId="46455"/>
    <cellStyle name="40% - Accent5 2 2 13 2 3" xfId="34599"/>
    <cellStyle name="40% - Accent5 2 2 13 3" xfId="22143"/>
    <cellStyle name="40% - Accent5 2 2 13 3 2" xfId="42479"/>
    <cellStyle name="40% - Accent5 2 2 13 4" xfId="38538"/>
    <cellStyle name="40% - Accent5 2 2 13 5" xfId="30623"/>
    <cellStyle name="40% - Accent5 2 2 14" xfId="23357"/>
    <cellStyle name="40% - Accent5 2 2 14 2" xfId="43137"/>
    <cellStyle name="40% - Accent5 2 2 14 3" xfId="31281"/>
    <cellStyle name="40% - Accent5 2 2 15" xfId="18827"/>
    <cellStyle name="40% - Accent5 2 2 15 2" xfId="39163"/>
    <cellStyle name="40% - Accent5 2 2 16" xfId="35220"/>
    <cellStyle name="40% - Accent5 2 2 17" xfId="27307"/>
    <cellStyle name="40% - Accent5 2 2 2" xfId="1365"/>
    <cellStyle name="40% - Accent5 2 2 2 2" xfId="11606"/>
    <cellStyle name="40% - Accent5 2 2 2 2 2" xfId="17992"/>
    <cellStyle name="40% - Accent5 2 2 2 2 2 2" xfId="26469"/>
    <cellStyle name="40% - Accent5 2 2 2 2 2 2 2" xfId="46249"/>
    <cellStyle name="40% - Accent5 2 2 2 2 2 2 3" xfId="34393"/>
    <cellStyle name="40% - Accent5 2 2 2 2 2 3" xfId="21937"/>
    <cellStyle name="40% - Accent5 2 2 2 2 2 3 2" xfId="42273"/>
    <cellStyle name="40% - Accent5 2 2 2 2 2 4" xfId="38332"/>
    <cellStyle name="40% - Accent5 2 2 2 2 2 5" xfId="30417"/>
    <cellStyle name="40% - Accent5 2 2 2 2 3" xfId="24903"/>
    <cellStyle name="40% - Accent5 2 2 2 2 3 2" xfId="44683"/>
    <cellStyle name="40% - Accent5 2 2 2 2 3 3" xfId="32827"/>
    <cellStyle name="40% - Accent5 2 2 2 2 4" xfId="20371"/>
    <cellStyle name="40% - Accent5 2 2 2 2 4 2" xfId="40707"/>
    <cellStyle name="40% - Accent5 2 2 2 2 5" xfId="36766"/>
    <cellStyle name="40% - Accent5 2 2 2 2 6" xfId="28851"/>
    <cellStyle name="40% - Accent5 2 2 2 3" xfId="15126"/>
    <cellStyle name="40% - Accent5 2 2 2 3 2" xfId="25680"/>
    <cellStyle name="40% - Accent5 2 2 2 3 2 2" xfId="45460"/>
    <cellStyle name="40% - Accent5 2 2 2 3 2 3" xfId="33604"/>
    <cellStyle name="40% - Accent5 2 2 2 3 3" xfId="21148"/>
    <cellStyle name="40% - Accent5 2 2 2 3 3 2" xfId="41484"/>
    <cellStyle name="40% - Accent5 2 2 2 3 4" xfId="37543"/>
    <cellStyle name="40% - Accent5 2 2 2 3 5" xfId="29628"/>
    <cellStyle name="40% - Accent5 2 2 2 4" xfId="8238"/>
    <cellStyle name="40% - Accent5 2 2 2 4 2" xfId="24133"/>
    <cellStyle name="40% - Accent5 2 2 2 4 2 2" xfId="43913"/>
    <cellStyle name="40% - Accent5 2 2 2 4 2 3" xfId="32057"/>
    <cellStyle name="40% - Accent5 2 2 2 4 3" xfId="19601"/>
    <cellStyle name="40% - Accent5 2 2 2 4 3 2" xfId="39937"/>
    <cellStyle name="40% - Accent5 2 2 2 4 4" xfId="35996"/>
    <cellStyle name="40% - Accent5 2 2 2 4 5" xfId="28081"/>
    <cellStyle name="40% - Accent5 2 2 2 5" xfId="23358"/>
    <cellStyle name="40% - Accent5 2 2 2 5 2" xfId="43138"/>
    <cellStyle name="40% - Accent5 2 2 2 5 3" xfId="31282"/>
    <cellStyle name="40% - Accent5 2 2 2 6" xfId="18828"/>
    <cellStyle name="40% - Accent5 2 2 2 6 2" xfId="39164"/>
    <cellStyle name="40% - Accent5 2 2 2 7" xfId="35221"/>
    <cellStyle name="40% - Accent5 2 2 2 8" xfId="27308"/>
    <cellStyle name="40% - Accent5 2 2 3" xfId="1366"/>
    <cellStyle name="40% - Accent5 2 2 3 2" xfId="11607"/>
    <cellStyle name="40% - Accent5 2 2 3 2 2" xfId="17993"/>
    <cellStyle name="40% - Accent5 2 2 3 2 2 2" xfId="26470"/>
    <cellStyle name="40% - Accent5 2 2 3 2 2 2 2" xfId="46250"/>
    <cellStyle name="40% - Accent5 2 2 3 2 2 2 3" xfId="34394"/>
    <cellStyle name="40% - Accent5 2 2 3 2 2 3" xfId="21938"/>
    <cellStyle name="40% - Accent5 2 2 3 2 2 3 2" xfId="42274"/>
    <cellStyle name="40% - Accent5 2 2 3 2 2 4" xfId="38333"/>
    <cellStyle name="40% - Accent5 2 2 3 2 2 5" xfId="30418"/>
    <cellStyle name="40% - Accent5 2 2 3 2 3" xfId="24904"/>
    <cellStyle name="40% - Accent5 2 2 3 2 3 2" xfId="44684"/>
    <cellStyle name="40% - Accent5 2 2 3 2 3 3" xfId="32828"/>
    <cellStyle name="40% - Accent5 2 2 3 2 4" xfId="20372"/>
    <cellStyle name="40% - Accent5 2 2 3 2 4 2" xfId="40708"/>
    <cellStyle name="40% - Accent5 2 2 3 2 5" xfId="36767"/>
    <cellStyle name="40% - Accent5 2 2 3 2 6" xfId="28852"/>
    <cellStyle name="40% - Accent5 2 2 3 3" xfId="15127"/>
    <cellStyle name="40% - Accent5 2 2 3 3 2" xfId="25681"/>
    <cellStyle name="40% - Accent5 2 2 3 3 2 2" xfId="45461"/>
    <cellStyle name="40% - Accent5 2 2 3 3 2 3" xfId="33605"/>
    <cellStyle name="40% - Accent5 2 2 3 3 3" xfId="21149"/>
    <cellStyle name="40% - Accent5 2 2 3 3 3 2" xfId="41485"/>
    <cellStyle name="40% - Accent5 2 2 3 3 4" xfId="37544"/>
    <cellStyle name="40% - Accent5 2 2 3 3 5" xfId="29629"/>
    <cellStyle name="40% - Accent5 2 2 3 4" xfId="8239"/>
    <cellStyle name="40% - Accent5 2 2 3 4 2" xfId="24134"/>
    <cellStyle name="40% - Accent5 2 2 3 4 2 2" xfId="43914"/>
    <cellStyle name="40% - Accent5 2 2 3 4 2 3" xfId="32058"/>
    <cellStyle name="40% - Accent5 2 2 3 4 3" xfId="19602"/>
    <cellStyle name="40% - Accent5 2 2 3 4 3 2" xfId="39938"/>
    <cellStyle name="40% - Accent5 2 2 3 4 4" xfId="35997"/>
    <cellStyle name="40% - Accent5 2 2 3 4 5" xfId="28082"/>
    <cellStyle name="40% - Accent5 2 2 3 5" xfId="23359"/>
    <cellStyle name="40% - Accent5 2 2 3 5 2" xfId="43139"/>
    <cellStyle name="40% - Accent5 2 2 3 5 3" xfId="31283"/>
    <cellStyle name="40% - Accent5 2 2 3 6" xfId="18829"/>
    <cellStyle name="40% - Accent5 2 2 3 6 2" xfId="39165"/>
    <cellStyle name="40% - Accent5 2 2 3 7" xfId="35222"/>
    <cellStyle name="40% - Accent5 2 2 3 8" xfId="27309"/>
    <cellStyle name="40% - Accent5 2 2 4" xfId="1367"/>
    <cellStyle name="40% - Accent5 2 2 4 2" xfId="11608"/>
    <cellStyle name="40% - Accent5 2 2 4 2 2" xfId="17994"/>
    <cellStyle name="40% - Accent5 2 2 4 2 2 2" xfId="26471"/>
    <cellStyle name="40% - Accent5 2 2 4 2 2 2 2" xfId="46251"/>
    <cellStyle name="40% - Accent5 2 2 4 2 2 2 3" xfId="34395"/>
    <cellStyle name="40% - Accent5 2 2 4 2 2 3" xfId="21939"/>
    <cellStyle name="40% - Accent5 2 2 4 2 2 3 2" xfId="42275"/>
    <cellStyle name="40% - Accent5 2 2 4 2 2 4" xfId="38334"/>
    <cellStyle name="40% - Accent5 2 2 4 2 2 5" xfId="30419"/>
    <cellStyle name="40% - Accent5 2 2 4 2 3" xfId="24905"/>
    <cellStyle name="40% - Accent5 2 2 4 2 3 2" xfId="44685"/>
    <cellStyle name="40% - Accent5 2 2 4 2 3 3" xfId="32829"/>
    <cellStyle name="40% - Accent5 2 2 4 2 4" xfId="20373"/>
    <cellStyle name="40% - Accent5 2 2 4 2 4 2" xfId="40709"/>
    <cellStyle name="40% - Accent5 2 2 4 2 5" xfId="36768"/>
    <cellStyle name="40% - Accent5 2 2 4 2 6" xfId="28853"/>
    <cellStyle name="40% - Accent5 2 2 4 3" xfId="15128"/>
    <cellStyle name="40% - Accent5 2 2 4 3 2" xfId="25682"/>
    <cellStyle name="40% - Accent5 2 2 4 3 2 2" xfId="45462"/>
    <cellStyle name="40% - Accent5 2 2 4 3 2 3" xfId="33606"/>
    <cellStyle name="40% - Accent5 2 2 4 3 3" xfId="21150"/>
    <cellStyle name="40% - Accent5 2 2 4 3 3 2" xfId="41486"/>
    <cellStyle name="40% - Accent5 2 2 4 3 4" xfId="37545"/>
    <cellStyle name="40% - Accent5 2 2 4 3 5" xfId="29630"/>
    <cellStyle name="40% - Accent5 2 2 4 4" xfId="8240"/>
    <cellStyle name="40% - Accent5 2 2 4 4 2" xfId="24135"/>
    <cellStyle name="40% - Accent5 2 2 4 4 2 2" xfId="43915"/>
    <cellStyle name="40% - Accent5 2 2 4 4 2 3" xfId="32059"/>
    <cellStyle name="40% - Accent5 2 2 4 4 3" xfId="19603"/>
    <cellStyle name="40% - Accent5 2 2 4 4 3 2" xfId="39939"/>
    <cellStyle name="40% - Accent5 2 2 4 4 4" xfId="35998"/>
    <cellStyle name="40% - Accent5 2 2 4 4 5" xfId="28083"/>
    <cellStyle name="40% - Accent5 2 2 4 5" xfId="23360"/>
    <cellStyle name="40% - Accent5 2 2 4 5 2" xfId="43140"/>
    <cellStyle name="40% - Accent5 2 2 4 5 3" xfId="31284"/>
    <cellStyle name="40% - Accent5 2 2 4 6" xfId="18830"/>
    <cellStyle name="40% - Accent5 2 2 4 6 2" xfId="39166"/>
    <cellStyle name="40% - Accent5 2 2 4 7" xfId="35223"/>
    <cellStyle name="40% - Accent5 2 2 4 8" xfId="27310"/>
    <cellStyle name="40% - Accent5 2 2 5" xfId="1368"/>
    <cellStyle name="40% - Accent5 2 2 5 2" xfId="11609"/>
    <cellStyle name="40% - Accent5 2 2 5 2 2" xfId="17995"/>
    <cellStyle name="40% - Accent5 2 2 5 2 2 2" xfId="26472"/>
    <cellStyle name="40% - Accent5 2 2 5 2 2 2 2" xfId="46252"/>
    <cellStyle name="40% - Accent5 2 2 5 2 2 2 3" xfId="34396"/>
    <cellStyle name="40% - Accent5 2 2 5 2 2 3" xfId="21940"/>
    <cellStyle name="40% - Accent5 2 2 5 2 2 3 2" xfId="42276"/>
    <cellStyle name="40% - Accent5 2 2 5 2 2 4" xfId="38335"/>
    <cellStyle name="40% - Accent5 2 2 5 2 2 5" xfId="30420"/>
    <cellStyle name="40% - Accent5 2 2 5 2 3" xfId="24906"/>
    <cellStyle name="40% - Accent5 2 2 5 2 3 2" xfId="44686"/>
    <cellStyle name="40% - Accent5 2 2 5 2 3 3" xfId="32830"/>
    <cellStyle name="40% - Accent5 2 2 5 2 4" xfId="20374"/>
    <cellStyle name="40% - Accent5 2 2 5 2 4 2" xfId="40710"/>
    <cellStyle name="40% - Accent5 2 2 5 2 5" xfId="36769"/>
    <cellStyle name="40% - Accent5 2 2 5 2 6" xfId="28854"/>
    <cellStyle name="40% - Accent5 2 2 5 3" xfId="15129"/>
    <cellStyle name="40% - Accent5 2 2 5 3 2" xfId="25683"/>
    <cellStyle name="40% - Accent5 2 2 5 3 2 2" xfId="45463"/>
    <cellStyle name="40% - Accent5 2 2 5 3 2 3" xfId="33607"/>
    <cellStyle name="40% - Accent5 2 2 5 3 3" xfId="21151"/>
    <cellStyle name="40% - Accent5 2 2 5 3 3 2" xfId="41487"/>
    <cellStyle name="40% - Accent5 2 2 5 3 4" xfId="37546"/>
    <cellStyle name="40% - Accent5 2 2 5 3 5" xfId="29631"/>
    <cellStyle name="40% - Accent5 2 2 5 4" xfId="8241"/>
    <cellStyle name="40% - Accent5 2 2 5 4 2" xfId="24136"/>
    <cellStyle name="40% - Accent5 2 2 5 4 2 2" xfId="43916"/>
    <cellStyle name="40% - Accent5 2 2 5 4 2 3" xfId="32060"/>
    <cellStyle name="40% - Accent5 2 2 5 4 3" xfId="19604"/>
    <cellStyle name="40% - Accent5 2 2 5 4 3 2" xfId="39940"/>
    <cellStyle name="40% - Accent5 2 2 5 4 4" xfId="35999"/>
    <cellStyle name="40% - Accent5 2 2 5 4 5" xfId="28084"/>
    <cellStyle name="40% - Accent5 2 2 5 5" xfId="23361"/>
    <cellStyle name="40% - Accent5 2 2 5 5 2" xfId="43141"/>
    <cellStyle name="40% - Accent5 2 2 5 5 3" xfId="31285"/>
    <cellStyle name="40% - Accent5 2 2 5 6" xfId="18831"/>
    <cellStyle name="40% - Accent5 2 2 5 6 2" xfId="39167"/>
    <cellStyle name="40% - Accent5 2 2 5 7" xfId="35224"/>
    <cellStyle name="40% - Accent5 2 2 5 8" xfId="27311"/>
    <cellStyle name="40% - Accent5 2 2 6" xfId="1369"/>
    <cellStyle name="40% - Accent5 2 2 6 2" xfId="11610"/>
    <cellStyle name="40% - Accent5 2 2 6 2 2" xfId="17996"/>
    <cellStyle name="40% - Accent5 2 2 6 2 2 2" xfId="26473"/>
    <cellStyle name="40% - Accent5 2 2 6 2 2 2 2" xfId="46253"/>
    <cellStyle name="40% - Accent5 2 2 6 2 2 2 3" xfId="34397"/>
    <cellStyle name="40% - Accent5 2 2 6 2 2 3" xfId="21941"/>
    <cellStyle name="40% - Accent5 2 2 6 2 2 3 2" xfId="42277"/>
    <cellStyle name="40% - Accent5 2 2 6 2 2 4" xfId="38336"/>
    <cellStyle name="40% - Accent5 2 2 6 2 2 5" xfId="30421"/>
    <cellStyle name="40% - Accent5 2 2 6 2 3" xfId="24907"/>
    <cellStyle name="40% - Accent5 2 2 6 2 3 2" xfId="44687"/>
    <cellStyle name="40% - Accent5 2 2 6 2 3 3" xfId="32831"/>
    <cellStyle name="40% - Accent5 2 2 6 2 4" xfId="20375"/>
    <cellStyle name="40% - Accent5 2 2 6 2 4 2" xfId="40711"/>
    <cellStyle name="40% - Accent5 2 2 6 2 5" xfId="36770"/>
    <cellStyle name="40% - Accent5 2 2 6 2 6" xfId="28855"/>
    <cellStyle name="40% - Accent5 2 2 6 3" xfId="15130"/>
    <cellStyle name="40% - Accent5 2 2 6 3 2" xfId="25684"/>
    <cellStyle name="40% - Accent5 2 2 6 3 2 2" xfId="45464"/>
    <cellStyle name="40% - Accent5 2 2 6 3 2 3" xfId="33608"/>
    <cellStyle name="40% - Accent5 2 2 6 3 3" xfId="21152"/>
    <cellStyle name="40% - Accent5 2 2 6 3 3 2" xfId="41488"/>
    <cellStyle name="40% - Accent5 2 2 6 3 4" xfId="37547"/>
    <cellStyle name="40% - Accent5 2 2 6 3 5" xfId="29632"/>
    <cellStyle name="40% - Accent5 2 2 6 4" xfId="8242"/>
    <cellStyle name="40% - Accent5 2 2 6 4 2" xfId="24137"/>
    <cellStyle name="40% - Accent5 2 2 6 4 2 2" xfId="43917"/>
    <cellStyle name="40% - Accent5 2 2 6 4 2 3" xfId="32061"/>
    <cellStyle name="40% - Accent5 2 2 6 4 3" xfId="19605"/>
    <cellStyle name="40% - Accent5 2 2 6 4 3 2" xfId="39941"/>
    <cellStyle name="40% - Accent5 2 2 6 4 4" xfId="36000"/>
    <cellStyle name="40% - Accent5 2 2 6 4 5" xfId="28085"/>
    <cellStyle name="40% - Accent5 2 2 6 5" xfId="23362"/>
    <cellStyle name="40% - Accent5 2 2 6 5 2" xfId="43142"/>
    <cellStyle name="40% - Accent5 2 2 6 5 3" xfId="31286"/>
    <cellStyle name="40% - Accent5 2 2 6 6" xfId="18832"/>
    <cellStyle name="40% - Accent5 2 2 6 6 2" xfId="39168"/>
    <cellStyle name="40% - Accent5 2 2 6 7" xfId="35225"/>
    <cellStyle name="40% - Accent5 2 2 6 8" xfId="27312"/>
    <cellStyle name="40% - Accent5 2 2 7" xfId="1370"/>
    <cellStyle name="40% - Accent5 2 2 7 2" xfId="11611"/>
    <cellStyle name="40% - Accent5 2 2 7 2 2" xfId="17997"/>
    <cellStyle name="40% - Accent5 2 2 7 2 2 2" xfId="26474"/>
    <cellStyle name="40% - Accent5 2 2 7 2 2 2 2" xfId="46254"/>
    <cellStyle name="40% - Accent5 2 2 7 2 2 2 3" xfId="34398"/>
    <cellStyle name="40% - Accent5 2 2 7 2 2 3" xfId="21942"/>
    <cellStyle name="40% - Accent5 2 2 7 2 2 3 2" xfId="42278"/>
    <cellStyle name="40% - Accent5 2 2 7 2 2 4" xfId="38337"/>
    <cellStyle name="40% - Accent5 2 2 7 2 2 5" xfId="30422"/>
    <cellStyle name="40% - Accent5 2 2 7 2 3" xfId="24908"/>
    <cellStyle name="40% - Accent5 2 2 7 2 3 2" xfId="44688"/>
    <cellStyle name="40% - Accent5 2 2 7 2 3 3" xfId="32832"/>
    <cellStyle name="40% - Accent5 2 2 7 2 4" xfId="20376"/>
    <cellStyle name="40% - Accent5 2 2 7 2 4 2" xfId="40712"/>
    <cellStyle name="40% - Accent5 2 2 7 2 5" xfId="36771"/>
    <cellStyle name="40% - Accent5 2 2 7 2 6" xfId="28856"/>
    <cellStyle name="40% - Accent5 2 2 7 3" xfId="15131"/>
    <cellStyle name="40% - Accent5 2 2 7 3 2" xfId="25685"/>
    <cellStyle name="40% - Accent5 2 2 7 3 2 2" xfId="45465"/>
    <cellStyle name="40% - Accent5 2 2 7 3 2 3" xfId="33609"/>
    <cellStyle name="40% - Accent5 2 2 7 3 3" xfId="21153"/>
    <cellStyle name="40% - Accent5 2 2 7 3 3 2" xfId="41489"/>
    <cellStyle name="40% - Accent5 2 2 7 3 4" xfId="37548"/>
    <cellStyle name="40% - Accent5 2 2 7 3 5" xfId="29633"/>
    <cellStyle name="40% - Accent5 2 2 7 4" xfId="8243"/>
    <cellStyle name="40% - Accent5 2 2 7 4 2" xfId="24138"/>
    <cellStyle name="40% - Accent5 2 2 7 4 2 2" xfId="43918"/>
    <cellStyle name="40% - Accent5 2 2 7 4 2 3" xfId="32062"/>
    <cellStyle name="40% - Accent5 2 2 7 4 3" xfId="19606"/>
    <cellStyle name="40% - Accent5 2 2 7 4 3 2" xfId="39942"/>
    <cellStyle name="40% - Accent5 2 2 7 4 4" xfId="36001"/>
    <cellStyle name="40% - Accent5 2 2 7 4 5" xfId="28086"/>
    <cellStyle name="40% - Accent5 2 2 7 5" xfId="23363"/>
    <cellStyle name="40% - Accent5 2 2 7 5 2" xfId="43143"/>
    <cellStyle name="40% - Accent5 2 2 7 5 3" xfId="31287"/>
    <cellStyle name="40% - Accent5 2 2 7 6" xfId="18833"/>
    <cellStyle name="40% - Accent5 2 2 7 6 2" xfId="39169"/>
    <cellStyle name="40% - Accent5 2 2 7 7" xfId="35226"/>
    <cellStyle name="40% - Accent5 2 2 7 8" xfId="27313"/>
    <cellStyle name="40% - Accent5 2 2 8" xfId="1371"/>
    <cellStyle name="40% - Accent5 2 2 8 2" xfId="11612"/>
    <cellStyle name="40% - Accent5 2 2 8 2 2" xfId="17998"/>
    <cellStyle name="40% - Accent5 2 2 8 2 2 2" xfId="26475"/>
    <cellStyle name="40% - Accent5 2 2 8 2 2 2 2" xfId="46255"/>
    <cellStyle name="40% - Accent5 2 2 8 2 2 2 3" xfId="34399"/>
    <cellStyle name="40% - Accent5 2 2 8 2 2 3" xfId="21943"/>
    <cellStyle name="40% - Accent5 2 2 8 2 2 3 2" xfId="42279"/>
    <cellStyle name="40% - Accent5 2 2 8 2 2 4" xfId="38338"/>
    <cellStyle name="40% - Accent5 2 2 8 2 2 5" xfId="30423"/>
    <cellStyle name="40% - Accent5 2 2 8 2 3" xfId="24909"/>
    <cellStyle name="40% - Accent5 2 2 8 2 3 2" xfId="44689"/>
    <cellStyle name="40% - Accent5 2 2 8 2 3 3" xfId="32833"/>
    <cellStyle name="40% - Accent5 2 2 8 2 4" xfId="20377"/>
    <cellStyle name="40% - Accent5 2 2 8 2 4 2" xfId="40713"/>
    <cellStyle name="40% - Accent5 2 2 8 2 5" xfId="36772"/>
    <cellStyle name="40% - Accent5 2 2 8 2 6" xfId="28857"/>
    <cellStyle name="40% - Accent5 2 2 8 3" xfId="15132"/>
    <cellStyle name="40% - Accent5 2 2 8 3 2" xfId="25686"/>
    <cellStyle name="40% - Accent5 2 2 8 3 2 2" xfId="45466"/>
    <cellStyle name="40% - Accent5 2 2 8 3 2 3" xfId="33610"/>
    <cellStyle name="40% - Accent5 2 2 8 3 3" xfId="21154"/>
    <cellStyle name="40% - Accent5 2 2 8 3 3 2" xfId="41490"/>
    <cellStyle name="40% - Accent5 2 2 8 3 4" xfId="37549"/>
    <cellStyle name="40% - Accent5 2 2 8 3 5" xfId="29634"/>
    <cellStyle name="40% - Accent5 2 2 8 4" xfId="8244"/>
    <cellStyle name="40% - Accent5 2 2 8 4 2" xfId="24139"/>
    <cellStyle name="40% - Accent5 2 2 8 4 2 2" xfId="43919"/>
    <cellStyle name="40% - Accent5 2 2 8 4 2 3" xfId="32063"/>
    <cellStyle name="40% - Accent5 2 2 8 4 3" xfId="19607"/>
    <cellStyle name="40% - Accent5 2 2 8 4 3 2" xfId="39943"/>
    <cellStyle name="40% - Accent5 2 2 8 4 4" xfId="36002"/>
    <cellStyle name="40% - Accent5 2 2 8 4 5" xfId="28087"/>
    <cellStyle name="40% - Accent5 2 2 8 5" xfId="23364"/>
    <cellStyle name="40% - Accent5 2 2 8 5 2" xfId="43144"/>
    <cellStyle name="40% - Accent5 2 2 8 5 3" xfId="31288"/>
    <cellStyle name="40% - Accent5 2 2 8 6" xfId="18834"/>
    <cellStyle name="40% - Accent5 2 2 8 6 2" xfId="39170"/>
    <cellStyle name="40% - Accent5 2 2 8 7" xfId="35227"/>
    <cellStyle name="40% - Accent5 2 2 8 8" xfId="27314"/>
    <cellStyle name="40% - Accent5 2 2 9" xfId="1372"/>
    <cellStyle name="40% - Accent5 2 2 9 2" xfId="11613"/>
    <cellStyle name="40% - Accent5 2 2 9 2 2" xfId="17999"/>
    <cellStyle name="40% - Accent5 2 2 9 2 2 2" xfId="26476"/>
    <cellStyle name="40% - Accent5 2 2 9 2 2 2 2" xfId="46256"/>
    <cellStyle name="40% - Accent5 2 2 9 2 2 2 3" xfId="34400"/>
    <cellStyle name="40% - Accent5 2 2 9 2 2 3" xfId="21944"/>
    <cellStyle name="40% - Accent5 2 2 9 2 2 3 2" xfId="42280"/>
    <cellStyle name="40% - Accent5 2 2 9 2 2 4" xfId="38339"/>
    <cellStyle name="40% - Accent5 2 2 9 2 2 5" xfId="30424"/>
    <cellStyle name="40% - Accent5 2 2 9 2 3" xfId="24910"/>
    <cellStyle name="40% - Accent5 2 2 9 2 3 2" xfId="44690"/>
    <cellStyle name="40% - Accent5 2 2 9 2 3 3" xfId="32834"/>
    <cellStyle name="40% - Accent5 2 2 9 2 4" xfId="20378"/>
    <cellStyle name="40% - Accent5 2 2 9 2 4 2" xfId="40714"/>
    <cellStyle name="40% - Accent5 2 2 9 2 5" xfId="36773"/>
    <cellStyle name="40% - Accent5 2 2 9 2 6" xfId="28858"/>
    <cellStyle name="40% - Accent5 2 2 9 3" xfId="15133"/>
    <cellStyle name="40% - Accent5 2 2 9 3 2" xfId="25687"/>
    <cellStyle name="40% - Accent5 2 2 9 3 2 2" xfId="45467"/>
    <cellStyle name="40% - Accent5 2 2 9 3 2 3" xfId="33611"/>
    <cellStyle name="40% - Accent5 2 2 9 3 3" xfId="21155"/>
    <cellStyle name="40% - Accent5 2 2 9 3 3 2" xfId="41491"/>
    <cellStyle name="40% - Accent5 2 2 9 3 4" xfId="37550"/>
    <cellStyle name="40% - Accent5 2 2 9 3 5" xfId="29635"/>
    <cellStyle name="40% - Accent5 2 2 9 4" xfId="8245"/>
    <cellStyle name="40% - Accent5 2 2 9 4 2" xfId="24140"/>
    <cellStyle name="40% - Accent5 2 2 9 4 2 2" xfId="43920"/>
    <cellStyle name="40% - Accent5 2 2 9 4 2 3" xfId="32064"/>
    <cellStyle name="40% - Accent5 2 2 9 4 3" xfId="19608"/>
    <cellStyle name="40% - Accent5 2 2 9 4 3 2" xfId="39944"/>
    <cellStyle name="40% - Accent5 2 2 9 4 4" xfId="36003"/>
    <cellStyle name="40% - Accent5 2 2 9 4 5" xfId="28088"/>
    <cellStyle name="40% - Accent5 2 2 9 5" xfId="23365"/>
    <cellStyle name="40% - Accent5 2 2 9 5 2" xfId="43145"/>
    <cellStyle name="40% - Accent5 2 2 9 5 3" xfId="31289"/>
    <cellStyle name="40% - Accent5 2 2 9 6" xfId="18835"/>
    <cellStyle name="40% - Accent5 2 2 9 6 2" xfId="39171"/>
    <cellStyle name="40% - Accent5 2 2 9 7" xfId="35228"/>
    <cellStyle name="40% - Accent5 2 2 9 8" xfId="27315"/>
    <cellStyle name="40% - Accent5 2 3" xfId="1373"/>
    <cellStyle name="40% - Accent5 2 3 10" xfId="11614"/>
    <cellStyle name="40% - Accent5 2 3 10 2" xfId="18000"/>
    <cellStyle name="40% - Accent5 2 3 10 2 2" xfId="26477"/>
    <cellStyle name="40% - Accent5 2 3 10 2 2 2" xfId="46257"/>
    <cellStyle name="40% - Accent5 2 3 10 2 2 3" xfId="34401"/>
    <cellStyle name="40% - Accent5 2 3 10 2 3" xfId="21945"/>
    <cellStyle name="40% - Accent5 2 3 10 2 3 2" xfId="42281"/>
    <cellStyle name="40% - Accent5 2 3 10 2 4" xfId="38340"/>
    <cellStyle name="40% - Accent5 2 3 10 2 5" xfId="30425"/>
    <cellStyle name="40% - Accent5 2 3 10 3" xfId="24911"/>
    <cellStyle name="40% - Accent5 2 3 10 3 2" xfId="44691"/>
    <cellStyle name="40% - Accent5 2 3 10 3 3" xfId="32835"/>
    <cellStyle name="40% - Accent5 2 3 10 4" xfId="20379"/>
    <cellStyle name="40% - Accent5 2 3 10 4 2" xfId="40715"/>
    <cellStyle name="40% - Accent5 2 3 10 5" xfId="36774"/>
    <cellStyle name="40% - Accent5 2 3 10 6" xfId="28859"/>
    <cellStyle name="40% - Accent5 2 3 11" xfId="15134"/>
    <cellStyle name="40% - Accent5 2 3 11 2" xfId="25688"/>
    <cellStyle name="40% - Accent5 2 3 11 2 2" xfId="45468"/>
    <cellStyle name="40% - Accent5 2 3 11 2 3" xfId="33612"/>
    <cellStyle name="40% - Accent5 2 3 11 3" xfId="21156"/>
    <cellStyle name="40% - Accent5 2 3 11 3 2" xfId="41492"/>
    <cellStyle name="40% - Accent5 2 3 11 4" xfId="37551"/>
    <cellStyle name="40% - Accent5 2 3 11 5" xfId="29636"/>
    <cellStyle name="40% - Accent5 2 3 12" xfId="8246"/>
    <cellStyle name="40% - Accent5 2 3 12 2" xfId="24141"/>
    <cellStyle name="40% - Accent5 2 3 12 2 2" xfId="43921"/>
    <cellStyle name="40% - Accent5 2 3 12 2 3" xfId="32065"/>
    <cellStyle name="40% - Accent5 2 3 12 3" xfId="19609"/>
    <cellStyle name="40% - Accent5 2 3 12 3 2" xfId="39945"/>
    <cellStyle name="40% - Accent5 2 3 12 4" xfId="36004"/>
    <cellStyle name="40% - Accent5 2 3 12 5" xfId="28089"/>
    <cellStyle name="40% - Accent5 2 3 13" xfId="23366"/>
    <cellStyle name="40% - Accent5 2 3 13 2" xfId="43146"/>
    <cellStyle name="40% - Accent5 2 3 13 3" xfId="31290"/>
    <cellStyle name="40% - Accent5 2 3 14" xfId="18836"/>
    <cellStyle name="40% - Accent5 2 3 14 2" xfId="39172"/>
    <cellStyle name="40% - Accent5 2 3 15" xfId="35229"/>
    <cellStyle name="40% - Accent5 2 3 16" xfId="27316"/>
    <cellStyle name="40% - Accent5 2 3 2" xfId="1374"/>
    <cellStyle name="40% - Accent5 2 3 2 2" xfId="11615"/>
    <cellStyle name="40% - Accent5 2 3 2 2 2" xfId="18001"/>
    <cellStyle name="40% - Accent5 2 3 2 2 2 2" xfId="26478"/>
    <cellStyle name="40% - Accent5 2 3 2 2 2 2 2" xfId="46258"/>
    <cellStyle name="40% - Accent5 2 3 2 2 2 2 3" xfId="34402"/>
    <cellStyle name="40% - Accent5 2 3 2 2 2 3" xfId="21946"/>
    <cellStyle name="40% - Accent5 2 3 2 2 2 3 2" xfId="42282"/>
    <cellStyle name="40% - Accent5 2 3 2 2 2 4" xfId="38341"/>
    <cellStyle name="40% - Accent5 2 3 2 2 2 5" xfId="30426"/>
    <cellStyle name="40% - Accent5 2 3 2 2 3" xfId="24912"/>
    <cellStyle name="40% - Accent5 2 3 2 2 3 2" xfId="44692"/>
    <cellStyle name="40% - Accent5 2 3 2 2 3 3" xfId="32836"/>
    <cellStyle name="40% - Accent5 2 3 2 2 4" xfId="20380"/>
    <cellStyle name="40% - Accent5 2 3 2 2 4 2" xfId="40716"/>
    <cellStyle name="40% - Accent5 2 3 2 2 5" xfId="36775"/>
    <cellStyle name="40% - Accent5 2 3 2 2 6" xfId="28860"/>
    <cellStyle name="40% - Accent5 2 3 2 3" xfId="15135"/>
    <cellStyle name="40% - Accent5 2 3 2 3 2" xfId="25689"/>
    <cellStyle name="40% - Accent5 2 3 2 3 2 2" xfId="45469"/>
    <cellStyle name="40% - Accent5 2 3 2 3 2 3" xfId="33613"/>
    <cellStyle name="40% - Accent5 2 3 2 3 3" xfId="21157"/>
    <cellStyle name="40% - Accent5 2 3 2 3 3 2" xfId="41493"/>
    <cellStyle name="40% - Accent5 2 3 2 3 4" xfId="37552"/>
    <cellStyle name="40% - Accent5 2 3 2 3 5" xfId="29637"/>
    <cellStyle name="40% - Accent5 2 3 2 4" xfId="8247"/>
    <cellStyle name="40% - Accent5 2 3 2 4 2" xfId="24142"/>
    <cellStyle name="40% - Accent5 2 3 2 4 2 2" xfId="43922"/>
    <cellStyle name="40% - Accent5 2 3 2 4 2 3" xfId="32066"/>
    <cellStyle name="40% - Accent5 2 3 2 4 3" xfId="19610"/>
    <cellStyle name="40% - Accent5 2 3 2 4 3 2" xfId="39946"/>
    <cellStyle name="40% - Accent5 2 3 2 4 4" xfId="36005"/>
    <cellStyle name="40% - Accent5 2 3 2 4 5" xfId="28090"/>
    <cellStyle name="40% - Accent5 2 3 2 5" xfId="23367"/>
    <cellStyle name="40% - Accent5 2 3 2 5 2" xfId="43147"/>
    <cellStyle name="40% - Accent5 2 3 2 5 3" xfId="31291"/>
    <cellStyle name="40% - Accent5 2 3 2 6" xfId="18837"/>
    <cellStyle name="40% - Accent5 2 3 2 6 2" xfId="39173"/>
    <cellStyle name="40% - Accent5 2 3 2 7" xfId="35230"/>
    <cellStyle name="40% - Accent5 2 3 2 8" xfId="27317"/>
    <cellStyle name="40% - Accent5 2 3 3" xfId="1375"/>
    <cellStyle name="40% - Accent5 2 3 3 2" xfId="11616"/>
    <cellStyle name="40% - Accent5 2 3 3 2 2" xfId="18002"/>
    <cellStyle name="40% - Accent5 2 3 3 2 2 2" xfId="26479"/>
    <cellStyle name="40% - Accent5 2 3 3 2 2 2 2" xfId="46259"/>
    <cellStyle name="40% - Accent5 2 3 3 2 2 2 3" xfId="34403"/>
    <cellStyle name="40% - Accent5 2 3 3 2 2 3" xfId="21947"/>
    <cellStyle name="40% - Accent5 2 3 3 2 2 3 2" xfId="42283"/>
    <cellStyle name="40% - Accent5 2 3 3 2 2 4" xfId="38342"/>
    <cellStyle name="40% - Accent5 2 3 3 2 2 5" xfId="30427"/>
    <cellStyle name="40% - Accent5 2 3 3 2 3" xfId="24913"/>
    <cellStyle name="40% - Accent5 2 3 3 2 3 2" xfId="44693"/>
    <cellStyle name="40% - Accent5 2 3 3 2 3 3" xfId="32837"/>
    <cellStyle name="40% - Accent5 2 3 3 2 4" xfId="20381"/>
    <cellStyle name="40% - Accent5 2 3 3 2 4 2" xfId="40717"/>
    <cellStyle name="40% - Accent5 2 3 3 2 5" xfId="36776"/>
    <cellStyle name="40% - Accent5 2 3 3 2 6" xfId="28861"/>
    <cellStyle name="40% - Accent5 2 3 3 3" xfId="15136"/>
    <cellStyle name="40% - Accent5 2 3 3 3 2" xfId="25690"/>
    <cellStyle name="40% - Accent5 2 3 3 3 2 2" xfId="45470"/>
    <cellStyle name="40% - Accent5 2 3 3 3 2 3" xfId="33614"/>
    <cellStyle name="40% - Accent5 2 3 3 3 3" xfId="21158"/>
    <cellStyle name="40% - Accent5 2 3 3 3 3 2" xfId="41494"/>
    <cellStyle name="40% - Accent5 2 3 3 3 4" xfId="37553"/>
    <cellStyle name="40% - Accent5 2 3 3 3 5" xfId="29638"/>
    <cellStyle name="40% - Accent5 2 3 3 4" xfId="8248"/>
    <cellStyle name="40% - Accent5 2 3 3 4 2" xfId="24143"/>
    <cellStyle name="40% - Accent5 2 3 3 4 2 2" xfId="43923"/>
    <cellStyle name="40% - Accent5 2 3 3 4 2 3" xfId="32067"/>
    <cellStyle name="40% - Accent5 2 3 3 4 3" xfId="19611"/>
    <cellStyle name="40% - Accent5 2 3 3 4 3 2" xfId="39947"/>
    <cellStyle name="40% - Accent5 2 3 3 4 4" xfId="36006"/>
    <cellStyle name="40% - Accent5 2 3 3 4 5" xfId="28091"/>
    <cellStyle name="40% - Accent5 2 3 3 5" xfId="23368"/>
    <cellStyle name="40% - Accent5 2 3 3 5 2" xfId="43148"/>
    <cellStyle name="40% - Accent5 2 3 3 5 3" xfId="31292"/>
    <cellStyle name="40% - Accent5 2 3 3 6" xfId="18838"/>
    <cellStyle name="40% - Accent5 2 3 3 6 2" xfId="39174"/>
    <cellStyle name="40% - Accent5 2 3 3 7" xfId="35231"/>
    <cellStyle name="40% - Accent5 2 3 3 8" xfId="27318"/>
    <cellStyle name="40% - Accent5 2 3 4" xfId="1376"/>
    <cellStyle name="40% - Accent5 2 3 4 2" xfId="11617"/>
    <cellStyle name="40% - Accent5 2 3 4 2 2" xfId="18003"/>
    <cellStyle name="40% - Accent5 2 3 4 2 2 2" xfId="26480"/>
    <cellStyle name="40% - Accent5 2 3 4 2 2 2 2" xfId="46260"/>
    <cellStyle name="40% - Accent5 2 3 4 2 2 2 3" xfId="34404"/>
    <cellStyle name="40% - Accent5 2 3 4 2 2 3" xfId="21948"/>
    <cellStyle name="40% - Accent5 2 3 4 2 2 3 2" xfId="42284"/>
    <cellStyle name="40% - Accent5 2 3 4 2 2 4" xfId="38343"/>
    <cellStyle name="40% - Accent5 2 3 4 2 2 5" xfId="30428"/>
    <cellStyle name="40% - Accent5 2 3 4 2 3" xfId="24914"/>
    <cellStyle name="40% - Accent5 2 3 4 2 3 2" xfId="44694"/>
    <cellStyle name="40% - Accent5 2 3 4 2 3 3" xfId="32838"/>
    <cellStyle name="40% - Accent5 2 3 4 2 4" xfId="20382"/>
    <cellStyle name="40% - Accent5 2 3 4 2 4 2" xfId="40718"/>
    <cellStyle name="40% - Accent5 2 3 4 2 5" xfId="36777"/>
    <cellStyle name="40% - Accent5 2 3 4 2 6" xfId="28862"/>
    <cellStyle name="40% - Accent5 2 3 4 3" xfId="15137"/>
    <cellStyle name="40% - Accent5 2 3 4 3 2" xfId="25691"/>
    <cellStyle name="40% - Accent5 2 3 4 3 2 2" xfId="45471"/>
    <cellStyle name="40% - Accent5 2 3 4 3 2 3" xfId="33615"/>
    <cellStyle name="40% - Accent5 2 3 4 3 3" xfId="21159"/>
    <cellStyle name="40% - Accent5 2 3 4 3 3 2" xfId="41495"/>
    <cellStyle name="40% - Accent5 2 3 4 3 4" xfId="37554"/>
    <cellStyle name="40% - Accent5 2 3 4 3 5" xfId="29639"/>
    <cellStyle name="40% - Accent5 2 3 4 4" xfId="8249"/>
    <cellStyle name="40% - Accent5 2 3 4 4 2" xfId="24144"/>
    <cellStyle name="40% - Accent5 2 3 4 4 2 2" xfId="43924"/>
    <cellStyle name="40% - Accent5 2 3 4 4 2 3" xfId="32068"/>
    <cellStyle name="40% - Accent5 2 3 4 4 3" xfId="19612"/>
    <cellStyle name="40% - Accent5 2 3 4 4 3 2" xfId="39948"/>
    <cellStyle name="40% - Accent5 2 3 4 4 4" xfId="36007"/>
    <cellStyle name="40% - Accent5 2 3 4 4 5" xfId="28092"/>
    <cellStyle name="40% - Accent5 2 3 4 5" xfId="23369"/>
    <cellStyle name="40% - Accent5 2 3 4 5 2" xfId="43149"/>
    <cellStyle name="40% - Accent5 2 3 4 5 3" xfId="31293"/>
    <cellStyle name="40% - Accent5 2 3 4 6" xfId="18839"/>
    <cellStyle name="40% - Accent5 2 3 4 6 2" xfId="39175"/>
    <cellStyle name="40% - Accent5 2 3 4 7" xfId="35232"/>
    <cellStyle name="40% - Accent5 2 3 4 8" xfId="27319"/>
    <cellStyle name="40% - Accent5 2 3 5" xfId="1377"/>
    <cellStyle name="40% - Accent5 2 3 5 2" xfId="11618"/>
    <cellStyle name="40% - Accent5 2 3 5 2 2" xfId="18004"/>
    <cellStyle name="40% - Accent5 2 3 5 2 2 2" xfId="26481"/>
    <cellStyle name="40% - Accent5 2 3 5 2 2 2 2" xfId="46261"/>
    <cellStyle name="40% - Accent5 2 3 5 2 2 2 3" xfId="34405"/>
    <cellStyle name="40% - Accent5 2 3 5 2 2 3" xfId="21949"/>
    <cellStyle name="40% - Accent5 2 3 5 2 2 3 2" xfId="42285"/>
    <cellStyle name="40% - Accent5 2 3 5 2 2 4" xfId="38344"/>
    <cellStyle name="40% - Accent5 2 3 5 2 2 5" xfId="30429"/>
    <cellStyle name="40% - Accent5 2 3 5 2 3" xfId="24915"/>
    <cellStyle name="40% - Accent5 2 3 5 2 3 2" xfId="44695"/>
    <cellStyle name="40% - Accent5 2 3 5 2 3 3" xfId="32839"/>
    <cellStyle name="40% - Accent5 2 3 5 2 4" xfId="20383"/>
    <cellStyle name="40% - Accent5 2 3 5 2 4 2" xfId="40719"/>
    <cellStyle name="40% - Accent5 2 3 5 2 5" xfId="36778"/>
    <cellStyle name="40% - Accent5 2 3 5 2 6" xfId="28863"/>
    <cellStyle name="40% - Accent5 2 3 5 3" xfId="15138"/>
    <cellStyle name="40% - Accent5 2 3 5 3 2" xfId="25692"/>
    <cellStyle name="40% - Accent5 2 3 5 3 2 2" xfId="45472"/>
    <cellStyle name="40% - Accent5 2 3 5 3 2 3" xfId="33616"/>
    <cellStyle name="40% - Accent5 2 3 5 3 3" xfId="21160"/>
    <cellStyle name="40% - Accent5 2 3 5 3 3 2" xfId="41496"/>
    <cellStyle name="40% - Accent5 2 3 5 3 4" xfId="37555"/>
    <cellStyle name="40% - Accent5 2 3 5 3 5" xfId="29640"/>
    <cellStyle name="40% - Accent5 2 3 5 4" xfId="8250"/>
    <cellStyle name="40% - Accent5 2 3 5 4 2" xfId="24145"/>
    <cellStyle name="40% - Accent5 2 3 5 4 2 2" xfId="43925"/>
    <cellStyle name="40% - Accent5 2 3 5 4 2 3" xfId="32069"/>
    <cellStyle name="40% - Accent5 2 3 5 4 3" xfId="19613"/>
    <cellStyle name="40% - Accent5 2 3 5 4 3 2" xfId="39949"/>
    <cellStyle name="40% - Accent5 2 3 5 4 4" xfId="36008"/>
    <cellStyle name="40% - Accent5 2 3 5 4 5" xfId="28093"/>
    <cellStyle name="40% - Accent5 2 3 5 5" xfId="23370"/>
    <cellStyle name="40% - Accent5 2 3 5 5 2" xfId="43150"/>
    <cellStyle name="40% - Accent5 2 3 5 5 3" xfId="31294"/>
    <cellStyle name="40% - Accent5 2 3 5 6" xfId="18840"/>
    <cellStyle name="40% - Accent5 2 3 5 6 2" xfId="39176"/>
    <cellStyle name="40% - Accent5 2 3 5 7" xfId="35233"/>
    <cellStyle name="40% - Accent5 2 3 5 8" xfId="27320"/>
    <cellStyle name="40% - Accent5 2 3 6" xfId="1378"/>
    <cellStyle name="40% - Accent5 2 3 6 2" xfId="11619"/>
    <cellStyle name="40% - Accent5 2 3 6 2 2" xfId="18005"/>
    <cellStyle name="40% - Accent5 2 3 6 2 2 2" xfId="26482"/>
    <cellStyle name="40% - Accent5 2 3 6 2 2 2 2" xfId="46262"/>
    <cellStyle name="40% - Accent5 2 3 6 2 2 2 3" xfId="34406"/>
    <cellStyle name="40% - Accent5 2 3 6 2 2 3" xfId="21950"/>
    <cellStyle name="40% - Accent5 2 3 6 2 2 3 2" xfId="42286"/>
    <cellStyle name="40% - Accent5 2 3 6 2 2 4" xfId="38345"/>
    <cellStyle name="40% - Accent5 2 3 6 2 2 5" xfId="30430"/>
    <cellStyle name="40% - Accent5 2 3 6 2 3" xfId="24916"/>
    <cellStyle name="40% - Accent5 2 3 6 2 3 2" xfId="44696"/>
    <cellStyle name="40% - Accent5 2 3 6 2 3 3" xfId="32840"/>
    <cellStyle name="40% - Accent5 2 3 6 2 4" xfId="20384"/>
    <cellStyle name="40% - Accent5 2 3 6 2 4 2" xfId="40720"/>
    <cellStyle name="40% - Accent5 2 3 6 2 5" xfId="36779"/>
    <cellStyle name="40% - Accent5 2 3 6 2 6" xfId="28864"/>
    <cellStyle name="40% - Accent5 2 3 6 3" xfId="15139"/>
    <cellStyle name="40% - Accent5 2 3 6 3 2" xfId="25693"/>
    <cellStyle name="40% - Accent5 2 3 6 3 2 2" xfId="45473"/>
    <cellStyle name="40% - Accent5 2 3 6 3 2 3" xfId="33617"/>
    <cellStyle name="40% - Accent5 2 3 6 3 3" xfId="21161"/>
    <cellStyle name="40% - Accent5 2 3 6 3 3 2" xfId="41497"/>
    <cellStyle name="40% - Accent5 2 3 6 3 4" xfId="37556"/>
    <cellStyle name="40% - Accent5 2 3 6 3 5" xfId="29641"/>
    <cellStyle name="40% - Accent5 2 3 6 4" xfId="8251"/>
    <cellStyle name="40% - Accent5 2 3 6 4 2" xfId="24146"/>
    <cellStyle name="40% - Accent5 2 3 6 4 2 2" xfId="43926"/>
    <cellStyle name="40% - Accent5 2 3 6 4 2 3" xfId="32070"/>
    <cellStyle name="40% - Accent5 2 3 6 4 3" xfId="19614"/>
    <cellStyle name="40% - Accent5 2 3 6 4 3 2" xfId="39950"/>
    <cellStyle name="40% - Accent5 2 3 6 4 4" xfId="36009"/>
    <cellStyle name="40% - Accent5 2 3 6 4 5" xfId="28094"/>
    <cellStyle name="40% - Accent5 2 3 6 5" xfId="23371"/>
    <cellStyle name="40% - Accent5 2 3 6 5 2" xfId="43151"/>
    <cellStyle name="40% - Accent5 2 3 6 5 3" xfId="31295"/>
    <cellStyle name="40% - Accent5 2 3 6 6" xfId="18841"/>
    <cellStyle name="40% - Accent5 2 3 6 6 2" xfId="39177"/>
    <cellStyle name="40% - Accent5 2 3 6 7" xfId="35234"/>
    <cellStyle name="40% - Accent5 2 3 6 8" xfId="27321"/>
    <cellStyle name="40% - Accent5 2 3 7" xfId="1379"/>
    <cellStyle name="40% - Accent5 2 3 7 2" xfId="11620"/>
    <cellStyle name="40% - Accent5 2 3 7 2 2" xfId="18006"/>
    <cellStyle name="40% - Accent5 2 3 7 2 2 2" xfId="26483"/>
    <cellStyle name="40% - Accent5 2 3 7 2 2 2 2" xfId="46263"/>
    <cellStyle name="40% - Accent5 2 3 7 2 2 2 3" xfId="34407"/>
    <cellStyle name="40% - Accent5 2 3 7 2 2 3" xfId="21951"/>
    <cellStyle name="40% - Accent5 2 3 7 2 2 3 2" xfId="42287"/>
    <cellStyle name="40% - Accent5 2 3 7 2 2 4" xfId="38346"/>
    <cellStyle name="40% - Accent5 2 3 7 2 2 5" xfId="30431"/>
    <cellStyle name="40% - Accent5 2 3 7 2 3" xfId="24917"/>
    <cellStyle name="40% - Accent5 2 3 7 2 3 2" xfId="44697"/>
    <cellStyle name="40% - Accent5 2 3 7 2 3 3" xfId="32841"/>
    <cellStyle name="40% - Accent5 2 3 7 2 4" xfId="20385"/>
    <cellStyle name="40% - Accent5 2 3 7 2 4 2" xfId="40721"/>
    <cellStyle name="40% - Accent5 2 3 7 2 5" xfId="36780"/>
    <cellStyle name="40% - Accent5 2 3 7 2 6" xfId="28865"/>
    <cellStyle name="40% - Accent5 2 3 7 3" xfId="15140"/>
    <cellStyle name="40% - Accent5 2 3 7 3 2" xfId="25694"/>
    <cellStyle name="40% - Accent5 2 3 7 3 2 2" xfId="45474"/>
    <cellStyle name="40% - Accent5 2 3 7 3 2 3" xfId="33618"/>
    <cellStyle name="40% - Accent5 2 3 7 3 3" xfId="21162"/>
    <cellStyle name="40% - Accent5 2 3 7 3 3 2" xfId="41498"/>
    <cellStyle name="40% - Accent5 2 3 7 3 4" xfId="37557"/>
    <cellStyle name="40% - Accent5 2 3 7 3 5" xfId="29642"/>
    <cellStyle name="40% - Accent5 2 3 7 4" xfId="8252"/>
    <cellStyle name="40% - Accent5 2 3 7 4 2" xfId="24147"/>
    <cellStyle name="40% - Accent5 2 3 7 4 2 2" xfId="43927"/>
    <cellStyle name="40% - Accent5 2 3 7 4 2 3" xfId="32071"/>
    <cellStyle name="40% - Accent5 2 3 7 4 3" xfId="19615"/>
    <cellStyle name="40% - Accent5 2 3 7 4 3 2" xfId="39951"/>
    <cellStyle name="40% - Accent5 2 3 7 4 4" xfId="36010"/>
    <cellStyle name="40% - Accent5 2 3 7 4 5" xfId="28095"/>
    <cellStyle name="40% - Accent5 2 3 7 5" xfId="23372"/>
    <cellStyle name="40% - Accent5 2 3 7 5 2" xfId="43152"/>
    <cellStyle name="40% - Accent5 2 3 7 5 3" xfId="31296"/>
    <cellStyle name="40% - Accent5 2 3 7 6" xfId="18842"/>
    <cellStyle name="40% - Accent5 2 3 7 6 2" xfId="39178"/>
    <cellStyle name="40% - Accent5 2 3 7 7" xfId="35235"/>
    <cellStyle name="40% - Accent5 2 3 7 8" xfId="27322"/>
    <cellStyle name="40% - Accent5 2 3 8" xfId="1380"/>
    <cellStyle name="40% - Accent5 2 3 8 2" xfId="11621"/>
    <cellStyle name="40% - Accent5 2 3 8 2 2" xfId="18007"/>
    <cellStyle name="40% - Accent5 2 3 8 2 2 2" xfId="26484"/>
    <cellStyle name="40% - Accent5 2 3 8 2 2 2 2" xfId="46264"/>
    <cellStyle name="40% - Accent5 2 3 8 2 2 2 3" xfId="34408"/>
    <cellStyle name="40% - Accent5 2 3 8 2 2 3" xfId="21952"/>
    <cellStyle name="40% - Accent5 2 3 8 2 2 3 2" xfId="42288"/>
    <cellStyle name="40% - Accent5 2 3 8 2 2 4" xfId="38347"/>
    <cellStyle name="40% - Accent5 2 3 8 2 2 5" xfId="30432"/>
    <cellStyle name="40% - Accent5 2 3 8 2 3" xfId="24918"/>
    <cellStyle name="40% - Accent5 2 3 8 2 3 2" xfId="44698"/>
    <cellStyle name="40% - Accent5 2 3 8 2 3 3" xfId="32842"/>
    <cellStyle name="40% - Accent5 2 3 8 2 4" xfId="20386"/>
    <cellStyle name="40% - Accent5 2 3 8 2 4 2" xfId="40722"/>
    <cellStyle name="40% - Accent5 2 3 8 2 5" xfId="36781"/>
    <cellStyle name="40% - Accent5 2 3 8 2 6" xfId="28866"/>
    <cellStyle name="40% - Accent5 2 3 8 3" xfId="15141"/>
    <cellStyle name="40% - Accent5 2 3 8 3 2" xfId="25695"/>
    <cellStyle name="40% - Accent5 2 3 8 3 2 2" xfId="45475"/>
    <cellStyle name="40% - Accent5 2 3 8 3 2 3" xfId="33619"/>
    <cellStyle name="40% - Accent5 2 3 8 3 3" xfId="21163"/>
    <cellStyle name="40% - Accent5 2 3 8 3 3 2" xfId="41499"/>
    <cellStyle name="40% - Accent5 2 3 8 3 4" xfId="37558"/>
    <cellStyle name="40% - Accent5 2 3 8 3 5" xfId="29643"/>
    <cellStyle name="40% - Accent5 2 3 8 4" xfId="8253"/>
    <cellStyle name="40% - Accent5 2 3 8 4 2" xfId="24148"/>
    <cellStyle name="40% - Accent5 2 3 8 4 2 2" xfId="43928"/>
    <cellStyle name="40% - Accent5 2 3 8 4 2 3" xfId="32072"/>
    <cellStyle name="40% - Accent5 2 3 8 4 3" xfId="19616"/>
    <cellStyle name="40% - Accent5 2 3 8 4 3 2" xfId="39952"/>
    <cellStyle name="40% - Accent5 2 3 8 4 4" xfId="36011"/>
    <cellStyle name="40% - Accent5 2 3 8 4 5" xfId="28096"/>
    <cellStyle name="40% - Accent5 2 3 8 5" xfId="23373"/>
    <cellStyle name="40% - Accent5 2 3 8 5 2" xfId="43153"/>
    <cellStyle name="40% - Accent5 2 3 8 5 3" xfId="31297"/>
    <cellStyle name="40% - Accent5 2 3 8 6" xfId="18843"/>
    <cellStyle name="40% - Accent5 2 3 8 6 2" xfId="39179"/>
    <cellStyle name="40% - Accent5 2 3 8 7" xfId="35236"/>
    <cellStyle name="40% - Accent5 2 3 8 8" xfId="27323"/>
    <cellStyle name="40% - Accent5 2 3 9" xfId="1381"/>
    <cellStyle name="40% - Accent5 2 3 9 2" xfId="11622"/>
    <cellStyle name="40% - Accent5 2 3 9 2 2" xfId="18008"/>
    <cellStyle name="40% - Accent5 2 3 9 2 2 2" xfId="26485"/>
    <cellStyle name="40% - Accent5 2 3 9 2 2 2 2" xfId="46265"/>
    <cellStyle name="40% - Accent5 2 3 9 2 2 2 3" xfId="34409"/>
    <cellStyle name="40% - Accent5 2 3 9 2 2 3" xfId="21953"/>
    <cellStyle name="40% - Accent5 2 3 9 2 2 3 2" xfId="42289"/>
    <cellStyle name="40% - Accent5 2 3 9 2 2 4" xfId="38348"/>
    <cellStyle name="40% - Accent5 2 3 9 2 2 5" xfId="30433"/>
    <cellStyle name="40% - Accent5 2 3 9 2 3" xfId="24919"/>
    <cellStyle name="40% - Accent5 2 3 9 2 3 2" xfId="44699"/>
    <cellStyle name="40% - Accent5 2 3 9 2 3 3" xfId="32843"/>
    <cellStyle name="40% - Accent5 2 3 9 2 4" xfId="20387"/>
    <cellStyle name="40% - Accent5 2 3 9 2 4 2" xfId="40723"/>
    <cellStyle name="40% - Accent5 2 3 9 2 5" xfId="36782"/>
    <cellStyle name="40% - Accent5 2 3 9 2 6" xfId="28867"/>
    <cellStyle name="40% - Accent5 2 3 9 3" xfId="15142"/>
    <cellStyle name="40% - Accent5 2 3 9 3 2" xfId="25696"/>
    <cellStyle name="40% - Accent5 2 3 9 3 2 2" xfId="45476"/>
    <cellStyle name="40% - Accent5 2 3 9 3 2 3" xfId="33620"/>
    <cellStyle name="40% - Accent5 2 3 9 3 3" xfId="21164"/>
    <cellStyle name="40% - Accent5 2 3 9 3 3 2" xfId="41500"/>
    <cellStyle name="40% - Accent5 2 3 9 3 4" xfId="37559"/>
    <cellStyle name="40% - Accent5 2 3 9 3 5" xfId="29644"/>
    <cellStyle name="40% - Accent5 2 3 9 4" xfId="8254"/>
    <cellStyle name="40% - Accent5 2 3 9 4 2" xfId="24149"/>
    <cellStyle name="40% - Accent5 2 3 9 4 2 2" xfId="43929"/>
    <cellStyle name="40% - Accent5 2 3 9 4 2 3" xfId="32073"/>
    <cellStyle name="40% - Accent5 2 3 9 4 3" xfId="19617"/>
    <cellStyle name="40% - Accent5 2 3 9 4 3 2" xfId="39953"/>
    <cellStyle name="40% - Accent5 2 3 9 4 4" xfId="36012"/>
    <cellStyle name="40% - Accent5 2 3 9 4 5" xfId="28097"/>
    <cellStyle name="40% - Accent5 2 3 9 5" xfId="23374"/>
    <cellStyle name="40% - Accent5 2 3 9 5 2" xfId="43154"/>
    <cellStyle name="40% - Accent5 2 3 9 5 3" xfId="31298"/>
    <cellStyle name="40% - Accent5 2 3 9 6" xfId="18844"/>
    <cellStyle name="40% - Accent5 2 3 9 6 2" xfId="39180"/>
    <cellStyle name="40% - Accent5 2 3 9 7" xfId="35237"/>
    <cellStyle name="40% - Accent5 2 3 9 8" xfId="27324"/>
    <cellStyle name="40% - Accent5 2 4" xfId="1382"/>
    <cellStyle name="40% - Accent5 2 4 10" xfId="11623"/>
    <cellStyle name="40% - Accent5 2 4 10 2" xfId="18009"/>
    <cellStyle name="40% - Accent5 2 4 10 2 2" xfId="26486"/>
    <cellStyle name="40% - Accent5 2 4 10 2 2 2" xfId="46266"/>
    <cellStyle name="40% - Accent5 2 4 10 2 2 3" xfId="34410"/>
    <cellStyle name="40% - Accent5 2 4 10 2 3" xfId="21954"/>
    <cellStyle name="40% - Accent5 2 4 10 2 3 2" xfId="42290"/>
    <cellStyle name="40% - Accent5 2 4 10 2 4" xfId="38349"/>
    <cellStyle name="40% - Accent5 2 4 10 2 5" xfId="30434"/>
    <cellStyle name="40% - Accent5 2 4 10 3" xfId="24920"/>
    <cellStyle name="40% - Accent5 2 4 10 3 2" xfId="44700"/>
    <cellStyle name="40% - Accent5 2 4 10 3 3" xfId="32844"/>
    <cellStyle name="40% - Accent5 2 4 10 4" xfId="20388"/>
    <cellStyle name="40% - Accent5 2 4 10 4 2" xfId="40724"/>
    <cellStyle name="40% - Accent5 2 4 10 5" xfId="36783"/>
    <cellStyle name="40% - Accent5 2 4 10 6" xfId="28868"/>
    <cellStyle name="40% - Accent5 2 4 11" xfId="15143"/>
    <cellStyle name="40% - Accent5 2 4 11 2" xfId="25697"/>
    <cellStyle name="40% - Accent5 2 4 11 2 2" xfId="45477"/>
    <cellStyle name="40% - Accent5 2 4 11 2 3" xfId="33621"/>
    <cellStyle name="40% - Accent5 2 4 11 3" xfId="21165"/>
    <cellStyle name="40% - Accent5 2 4 11 3 2" xfId="41501"/>
    <cellStyle name="40% - Accent5 2 4 11 4" xfId="37560"/>
    <cellStyle name="40% - Accent5 2 4 11 5" xfId="29645"/>
    <cellStyle name="40% - Accent5 2 4 12" xfId="8255"/>
    <cellStyle name="40% - Accent5 2 4 12 2" xfId="24150"/>
    <cellStyle name="40% - Accent5 2 4 12 2 2" xfId="43930"/>
    <cellStyle name="40% - Accent5 2 4 12 2 3" xfId="32074"/>
    <cellStyle name="40% - Accent5 2 4 12 3" xfId="19618"/>
    <cellStyle name="40% - Accent5 2 4 12 3 2" xfId="39954"/>
    <cellStyle name="40% - Accent5 2 4 12 4" xfId="36013"/>
    <cellStyle name="40% - Accent5 2 4 12 5" xfId="28098"/>
    <cellStyle name="40% - Accent5 2 4 13" xfId="23375"/>
    <cellStyle name="40% - Accent5 2 4 13 2" xfId="43155"/>
    <cellStyle name="40% - Accent5 2 4 13 3" xfId="31299"/>
    <cellStyle name="40% - Accent5 2 4 14" xfId="18845"/>
    <cellStyle name="40% - Accent5 2 4 14 2" xfId="39181"/>
    <cellStyle name="40% - Accent5 2 4 15" xfId="35238"/>
    <cellStyle name="40% - Accent5 2 4 16" xfId="27325"/>
    <cellStyle name="40% - Accent5 2 4 2" xfId="1383"/>
    <cellStyle name="40% - Accent5 2 4 2 2" xfId="11624"/>
    <cellStyle name="40% - Accent5 2 4 2 2 2" xfId="18010"/>
    <cellStyle name="40% - Accent5 2 4 2 2 2 2" xfId="26487"/>
    <cellStyle name="40% - Accent5 2 4 2 2 2 2 2" xfId="46267"/>
    <cellStyle name="40% - Accent5 2 4 2 2 2 2 3" xfId="34411"/>
    <cellStyle name="40% - Accent5 2 4 2 2 2 3" xfId="21955"/>
    <cellStyle name="40% - Accent5 2 4 2 2 2 3 2" xfId="42291"/>
    <cellStyle name="40% - Accent5 2 4 2 2 2 4" xfId="38350"/>
    <cellStyle name="40% - Accent5 2 4 2 2 2 5" xfId="30435"/>
    <cellStyle name="40% - Accent5 2 4 2 2 3" xfId="24921"/>
    <cellStyle name="40% - Accent5 2 4 2 2 3 2" xfId="44701"/>
    <cellStyle name="40% - Accent5 2 4 2 2 3 3" xfId="32845"/>
    <cellStyle name="40% - Accent5 2 4 2 2 4" xfId="20389"/>
    <cellStyle name="40% - Accent5 2 4 2 2 4 2" xfId="40725"/>
    <cellStyle name="40% - Accent5 2 4 2 2 5" xfId="36784"/>
    <cellStyle name="40% - Accent5 2 4 2 2 6" xfId="28869"/>
    <cellStyle name="40% - Accent5 2 4 2 3" xfId="15144"/>
    <cellStyle name="40% - Accent5 2 4 2 3 2" xfId="25698"/>
    <cellStyle name="40% - Accent5 2 4 2 3 2 2" xfId="45478"/>
    <cellStyle name="40% - Accent5 2 4 2 3 2 3" xfId="33622"/>
    <cellStyle name="40% - Accent5 2 4 2 3 3" xfId="21166"/>
    <cellStyle name="40% - Accent5 2 4 2 3 3 2" xfId="41502"/>
    <cellStyle name="40% - Accent5 2 4 2 3 4" xfId="37561"/>
    <cellStyle name="40% - Accent5 2 4 2 3 5" xfId="29646"/>
    <cellStyle name="40% - Accent5 2 4 2 4" xfId="8256"/>
    <cellStyle name="40% - Accent5 2 4 2 4 2" xfId="24151"/>
    <cellStyle name="40% - Accent5 2 4 2 4 2 2" xfId="43931"/>
    <cellStyle name="40% - Accent5 2 4 2 4 2 3" xfId="32075"/>
    <cellStyle name="40% - Accent5 2 4 2 4 3" xfId="19619"/>
    <cellStyle name="40% - Accent5 2 4 2 4 3 2" xfId="39955"/>
    <cellStyle name="40% - Accent5 2 4 2 4 4" xfId="36014"/>
    <cellStyle name="40% - Accent5 2 4 2 4 5" xfId="28099"/>
    <cellStyle name="40% - Accent5 2 4 2 5" xfId="23376"/>
    <cellStyle name="40% - Accent5 2 4 2 5 2" xfId="43156"/>
    <cellStyle name="40% - Accent5 2 4 2 5 3" xfId="31300"/>
    <cellStyle name="40% - Accent5 2 4 2 6" xfId="18846"/>
    <cellStyle name="40% - Accent5 2 4 2 6 2" xfId="39182"/>
    <cellStyle name="40% - Accent5 2 4 2 7" xfId="35239"/>
    <cellStyle name="40% - Accent5 2 4 2 8" xfId="27326"/>
    <cellStyle name="40% - Accent5 2 4 3" xfId="1384"/>
    <cellStyle name="40% - Accent5 2 4 3 2" xfId="11625"/>
    <cellStyle name="40% - Accent5 2 4 3 2 2" xfId="18011"/>
    <cellStyle name="40% - Accent5 2 4 3 2 2 2" xfId="26488"/>
    <cellStyle name="40% - Accent5 2 4 3 2 2 2 2" xfId="46268"/>
    <cellStyle name="40% - Accent5 2 4 3 2 2 2 3" xfId="34412"/>
    <cellStyle name="40% - Accent5 2 4 3 2 2 3" xfId="21956"/>
    <cellStyle name="40% - Accent5 2 4 3 2 2 3 2" xfId="42292"/>
    <cellStyle name="40% - Accent5 2 4 3 2 2 4" xfId="38351"/>
    <cellStyle name="40% - Accent5 2 4 3 2 2 5" xfId="30436"/>
    <cellStyle name="40% - Accent5 2 4 3 2 3" xfId="24922"/>
    <cellStyle name="40% - Accent5 2 4 3 2 3 2" xfId="44702"/>
    <cellStyle name="40% - Accent5 2 4 3 2 3 3" xfId="32846"/>
    <cellStyle name="40% - Accent5 2 4 3 2 4" xfId="20390"/>
    <cellStyle name="40% - Accent5 2 4 3 2 4 2" xfId="40726"/>
    <cellStyle name="40% - Accent5 2 4 3 2 5" xfId="36785"/>
    <cellStyle name="40% - Accent5 2 4 3 2 6" xfId="28870"/>
    <cellStyle name="40% - Accent5 2 4 3 3" xfId="15145"/>
    <cellStyle name="40% - Accent5 2 4 3 3 2" xfId="25699"/>
    <cellStyle name="40% - Accent5 2 4 3 3 2 2" xfId="45479"/>
    <cellStyle name="40% - Accent5 2 4 3 3 2 3" xfId="33623"/>
    <cellStyle name="40% - Accent5 2 4 3 3 3" xfId="21167"/>
    <cellStyle name="40% - Accent5 2 4 3 3 3 2" xfId="41503"/>
    <cellStyle name="40% - Accent5 2 4 3 3 4" xfId="37562"/>
    <cellStyle name="40% - Accent5 2 4 3 3 5" xfId="29647"/>
    <cellStyle name="40% - Accent5 2 4 3 4" xfId="8257"/>
    <cellStyle name="40% - Accent5 2 4 3 4 2" xfId="24152"/>
    <cellStyle name="40% - Accent5 2 4 3 4 2 2" xfId="43932"/>
    <cellStyle name="40% - Accent5 2 4 3 4 2 3" xfId="32076"/>
    <cellStyle name="40% - Accent5 2 4 3 4 3" xfId="19620"/>
    <cellStyle name="40% - Accent5 2 4 3 4 3 2" xfId="39956"/>
    <cellStyle name="40% - Accent5 2 4 3 4 4" xfId="36015"/>
    <cellStyle name="40% - Accent5 2 4 3 4 5" xfId="28100"/>
    <cellStyle name="40% - Accent5 2 4 3 5" xfId="23377"/>
    <cellStyle name="40% - Accent5 2 4 3 5 2" xfId="43157"/>
    <cellStyle name="40% - Accent5 2 4 3 5 3" xfId="31301"/>
    <cellStyle name="40% - Accent5 2 4 3 6" xfId="18847"/>
    <cellStyle name="40% - Accent5 2 4 3 6 2" xfId="39183"/>
    <cellStyle name="40% - Accent5 2 4 3 7" xfId="35240"/>
    <cellStyle name="40% - Accent5 2 4 3 8" xfId="27327"/>
    <cellStyle name="40% - Accent5 2 4 4" xfId="1385"/>
    <cellStyle name="40% - Accent5 2 4 4 2" xfId="11626"/>
    <cellStyle name="40% - Accent5 2 4 4 2 2" xfId="18012"/>
    <cellStyle name="40% - Accent5 2 4 4 2 2 2" xfId="26489"/>
    <cellStyle name="40% - Accent5 2 4 4 2 2 2 2" xfId="46269"/>
    <cellStyle name="40% - Accent5 2 4 4 2 2 2 3" xfId="34413"/>
    <cellStyle name="40% - Accent5 2 4 4 2 2 3" xfId="21957"/>
    <cellStyle name="40% - Accent5 2 4 4 2 2 3 2" xfId="42293"/>
    <cellStyle name="40% - Accent5 2 4 4 2 2 4" xfId="38352"/>
    <cellStyle name="40% - Accent5 2 4 4 2 2 5" xfId="30437"/>
    <cellStyle name="40% - Accent5 2 4 4 2 3" xfId="24923"/>
    <cellStyle name="40% - Accent5 2 4 4 2 3 2" xfId="44703"/>
    <cellStyle name="40% - Accent5 2 4 4 2 3 3" xfId="32847"/>
    <cellStyle name="40% - Accent5 2 4 4 2 4" xfId="20391"/>
    <cellStyle name="40% - Accent5 2 4 4 2 4 2" xfId="40727"/>
    <cellStyle name="40% - Accent5 2 4 4 2 5" xfId="36786"/>
    <cellStyle name="40% - Accent5 2 4 4 2 6" xfId="28871"/>
    <cellStyle name="40% - Accent5 2 4 4 3" xfId="15146"/>
    <cellStyle name="40% - Accent5 2 4 4 3 2" xfId="25700"/>
    <cellStyle name="40% - Accent5 2 4 4 3 2 2" xfId="45480"/>
    <cellStyle name="40% - Accent5 2 4 4 3 2 3" xfId="33624"/>
    <cellStyle name="40% - Accent5 2 4 4 3 3" xfId="21168"/>
    <cellStyle name="40% - Accent5 2 4 4 3 3 2" xfId="41504"/>
    <cellStyle name="40% - Accent5 2 4 4 3 4" xfId="37563"/>
    <cellStyle name="40% - Accent5 2 4 4 3 5" xfId="29648"/>
    <cellStyle name="40% - Accent5 2 4 4 4" xfId="8258"/>
    <cellStyle name="40% - Accent5 2 4 4 4 2" xfId="24153"/>
    <cellStyle name="40% - Accent5 2 4 4 4 2 2" xfId="43933"/>
    <cellStyle name="40% - Accent5 2 4 4 4 2 3" xfId="32077"/>
    <cellStyle name="40% - Accent5 2 4 4 4 3" xfId="19621"/>
    <cellStyle name="40% - Accent5 2 4 4 4 3 2" xfId="39957"/>
    <cellStyle name="40% - Accent5 2 4 4 4 4" xfId="36016"/>
    <cellStyle name="40% - Accent5 2 4 4 4 5" xfId="28101"/>
    <cellStyle name="40% - Accent5 2 4 4 5" xfId="23378"/>
    <cellStyle name="40% - Accent5 2 4 4 5 2" xfId="43158"/>
    <cellStyle name="40% - Accent5 2 4 4 5 3" xfId="31302"/>
    <cellStyle name="40% - Accent5 2 4 4 6" xfId="18848"/>
    <cellStyle name="40% - Accent5 2 4 4 6 2" xfId="39184"/>
    <cellStyle name="40% - Accent5 2 4 4 7" xfId="35241"/>
    <cellStyle name="40% - Accent5 2 4 4 8" xfId="27328"/>
    <cellStyle name="40% - Accent5 2 4 5" xfId="1386"/>
    <cellStyle name="40% - Accent5 2 4 5 2" xfId="11627"/>
    <cellStyle name="40% - Accent5 2 4 5 2 2" xfId="18013"/>
    <cellStyle name="40% - Accent5 2 4 5 2 2 2" xfId="26490"/>
    <cellStyle name="40% - Accent5 2 4 5 2 2 2 2" xfId="46270"/>
    <cellStyle name="40% - Accent5 2 4 5 2 2 2 3" xfId="34414"/>
    <cellStyle name="40% - Accent5 2 4 5 2 2 3" xfId="21958"/>
    <cellStyle name="40% - Accent5 2 4 5 2 2 3 2" xfId="42294"/>
    <cellStyle name="40% - Accent5 2 4 5 2 2 4" xfId="38353"/>
    <cellStyle name="40% - Accent5 2 4 5 2 2 5" xfId="30438"/>
    <cellStyle name="40% - Accent5 2 4 5 2 3" xfId="24924"/>
    <cellStyle name="40% - Accent5 2 4 5 2 3 2" xfId="44704"/>
    <cellStyle name="40% - Accent5 2 4 5 2 3 3" xfId="32848"/>
    <cellStyle name="40% - Accent5 2 4 5 2 4" xfId="20392"/>
    <cellStyle name="40% - Accent5 2 4 5 2 4 2" xfId="40728"/>
    <cellStyle name="40% - Accent5 2 4 5 2 5" xfId="36787"/>
    <cellStyle name="40% - Accent5 2 4 5 2 6" xfId="28872"/>
    <cellStyle name="40% - Accent5 2 4 5 3" xfId="15147"/>
    <cellStyle name="40% - Accent5 2 4 5 3 2" xfId="25701"/>
    <cellStyle name="40% - Accent5 2 4 5 3 2 2" xfId="45481"/>
    <cellStyle name="40% - Accent5 2 4 5 3 2 3" xfId="33625"/>
    <cellStyle name="40% - Accent5 2 4 5 3 3" xfId="21169"/>
    <cellStyle name="40% - Accent5 2 4 5 3 3 2" xfId="41505"/>
    <cellStyle name="40% - Accent5 2 4 5 3 4" xfId="37564"/>
    <cellStyle name="40% - Accent5 2 4 5 3 5" xfId="29649"/>
    <cellStyle name="40% - Accent5 2 4 5 4" xfId="8259"/>
    <cellStyle name="40% - Accent5 2 4 5 4 2" xfId="24154"/>
    <cellStyle name="40% - Accent5 2 4 5 4 2 2" xfId="43934"/>
    <cellStyle name="40% - Accent5 2 4 5 4 2 3" xfId="32078"/>
    <cellStyle name="40% - Accent5 2 4 5 4 3" xfId="19622"/>
    <cellStyle name="40% - Accent5 2 4 5 4 3 2" xfId="39958"/>
    <cellStyle name="40% - Accent5 2 4 5 4 4" xfId="36017"/>
    <cellStyle name="40% - Accent5 2 4 5 4 5" xfId="28102"/>
    <cellStyle name="40% - Accent5 2 4 5 5" xfId="23379"/>
    <cellStyle name="40% - Accent5 2 4 5 5 2" xfId="43159"/>
    <cellStyle name="40% - Accent5 2 4 5 5 3" xfId="31303"/>
    <cellStyle name="40% - Accent5 2 4 5 6" xfId="18849"/>
    <cellStyle name="40% - Accent5 2 4 5 6 2" xfId="39185"/>
    <cellStyle name="40% - Accent5 2 4 5 7" xfId="35242"/>
    <cellStyle name="40% - Accent5 2 4 5 8" xfId="27329"/>
    <cellStyle name="40% - Accent5 2 4 6" xfId="1387"/>
    <cellStyle name="40% - Accent5 2 4 6 2" xfId="11628"/>
    <cellStyle name="40% - Accent5 2 4 6 2 2" xfId="18014"/>
    <cellStyle name="40% - Accent5 2 4 6 2 2 2" xfId="26491"/>
    <cellStyle name="40% - Accent5 2 4 6 2 2 2 2" xfId="46271"/>
    <cellStyle name="40% - Accent5 2 4 6 2 2 2 3" xfId="34415"/>
    <cellStyle name="40% - Accent5 2 4 6 2 2 3" xfId="21959"/>
    <cellStyle name="40% - Accent5 2 4 6 2 2 3 2" xfId="42295"/>
    <cellStyle name="40% - Accent5 2 4 6 2 2 4" xfId="38354"/>
    <cellStyle name="40% - Accent5 2 4 6 2 2 5" xfId="30439"/>
    <cellStyle name="40% - Accent5 2 4 6 2 3" xfId="24925"/>
    <cellStyle name="40% - Accent5 2 4 6 2 3 2" xfId="44705"/>
    <cellStyle name="40% - Accent5 2 4 6 2 3 3" xfId="32849"/>
    <cellStyle name="40% - Accent5 2 4 6 2 4" xfId="20393"/>
    <cellStyle name="40% - Accent5 2 4 6 2 4 2" xfId="40729"/>
    <cellStyle name="40% - Accent5 2 4 6 2 5" xfId="36788"/>
    <cellStyle name="40% - Accent5 2 4 6 2 6" xfId="28873"/>
    <cellStyle name="40% - Accent5 2 4 6 3" xfId="15148"/>
    <cellStyle name="40% - Accent5 2 4 6 3 2" xfId="25702"/>
    <cellStyle name="40% - Accent5 2 4 6 3 2 2" xfId="45482"/>
    <cellStyle name="40% - Accent5 2 4 6 3 2 3" xfId="33626"/>
    <cellStyle name="40% - Accent5 2 4 6 3 3" xfId="21170"/>
    <cellStyle name="40% - Accent5 2 4 6 3 3 2" xfId="41506"/>
    <cellStyle name="40% - Accent5 2 4 6 3 4" xfId="37565"/>
    <cellStyle name="40% - Accent5 2 4 6 3 5" xfId="29650"/>
    <cellStyle name="40% - Accent5 2 4 6 4" xfId="8260"/>
    <cellStyle name="40% - Accent5 2 4 6 4 2" xfId="24155"/>
    <cellStyle name="40% - Accent5 2 4 6 4 2 2" xfId="43935"/>
    <cellStyle name="40% - Accent5 2 4 6 4 2 3" xfId="32079"/>
    <cellStyle name="40% - Accent5 2 4 6 4 3" xfId="19623"/>
    <cellStyle name="40% - Accent5 2 4 6 4 3 2" xfId="39959"/>
    <cellStyle name="40% - Accent5 2 4 6 4 4" xfId="36018"/>
    <cellStyle name="40% - Accent5 2 4 6 4 5" xfId="28103"/>
    <cellStyle name="40% - Accent5 2 4 6 5" xfId="23380"/>
    <cellStyle name="40% - Accent5 2 4 6 5 2" xfId="43160"/>
    <cellStyle name="40% - Accent5 2 4 6 5 3" xfId="31304"/>
    <cellStyle name="40% - Accent5 2 4 6 6" xfId="18850"/>
    <cellStyle name="40% - Accent5 2 4 6 6 2" xfId="39186"/>
    <cellStyle name="40% - Accent5 2 4 6 7" xfId="35243"/>
    <cellStyle name="40% - Accent5 2 4 6 8" xfId="27330"/>
    <cellStyle name="40% - Accent5 2 4 7" xfId="1388"/>
    <cellStyle name="40% - Accent5 2 4 7 2" xfId="11629"/>
    <cellStyle name="40% - Accent5 2 4 7 2 2" xfId="18015"/>
    <cellStyle name="40% - Accent5 2 4 7 2 2 2" xfId="26492"/>
    <cellStyle name="40% - Accent5 2 4 7 2 2 2 2" xfId="46272"/>
    <cellStyle name="40% - Accent5 2 4 7 2 2 2 3" xfId="34416"/>
    <cellStyle name="40% - Accent5 2 4 7 2 2 3" xfId="21960"/>
    <cellStyle name="40% - Accent5 2 4 7 2 2 3 2" xfId="42296"/>
    <cellStyle name="40% - Accent5 2 4 7 2 2 4" xfId="38355"/>
    <cellStyle name="40% - Accent5 2 4 7 2 2 5" xfId="30440"/>
    <cellStyle name="40% - Accent5 2 4 7 2 3" xfId="24926"/>
    <cellStyle name="40% - Accent5 2 4 7 2 3 2" xfId="44706"/>
    <cellStyle name="40% - Accent5 2 4 7 2 3 3" xfId="32850"/>
    <cellStyle name="40% - Accent5 2 4 7 2 4" xfId="20394"/>
    <cellStyle name="40% - Accent5 2 4 7 2 4 2" xfId="40730"/>
    <cellStyle name="40% - Accent5 2 4 7 2 5" xfId="36789"/>
    <cellStyle name="40% - Accent5 2 4 7 2 6" xfId="28874"/>
    <cellStyle name="40% - Accent5 2 4 7 3" xfId="15149"/>
    <cellStyle name="40% - Accent5 2 4 7 3 2" xfId="25703"/>
    <cellStyle name="40% - Accent5 2 4 7 3 2 2" xfId="45483"/>
    <cellStyle name="40% - Accent5 2 4 7 3 2 3" xfId="33627"/>
    <cellStyle name="40% - Accent5 2 4 7 3 3" xfId="21171"/>
    <cellStyle name="40% - Accent5 2 4 7 3 3 2" xfId="41507"/>
    <cellStyle name="40% - Accent5 2 4 7 3 4" xfId="37566"/>
    <cellStyle name="40% - Accent5 2 4 7 3 5" xfId="29651"/>
    <cellStyle name="40% - Accent5 2 4 7 4" xfId="8261"/>
    <cellStyle name="40% - Accent5 2 4 7 4 2" xfId="24156"/>
    <cellStyle name="40% - Accent5 2 4 7 4 2 2" xfId="43936"/>
    <cellStyle name="40% - Accent5 2 4 7 4 2 3" xfId="32080"/>
    <cellStyle name="40% - Accent5 2 4 7 4 3" xfId="19624"/>
    <cellStyle name="40% - Accent5 2 4 7 4 3 2" xfId="39960"/>
    <cellStyle name="40% - Accent5 2 4 7 4 4" xfId="36019"/>
    <cellStyle name="40% - Accent5 2 4 7 4 5" xfId="28104"/>
    <cellStyle name="40% - Accent5 2 4 7 5" xfId="23381"/>
    <cellStyle name="40% - Accent5 2 4 7 5 2" xfId="43161"/>
    <cellStyle name="40% - Accent5 2 4 7 5 3" xfId="31305"/>
    <cellStyle name="40% - Accent5 2 4 7 6" xfId="18851"/>
    <cellStyle name="40% - Accent5 2 4 7 6 2" xfId="39187"/>
    <cellStyle name="40% - Accent5 2 4 7 7" xfId="35244"/>
    <cellStyle name="40% - Accent5 2 4 7 8" xfId="27331"/>
    <cellStyle name="40% - Accent5 2 4 8" xfId="1389"/>
    <cellStyle name="40% - Accent5 2 4 8 2" xfId="11630"/>
    <cellStyle name="40% - Accent5 2 4 8 2 2" xfId="18016"/>
    <cellStyle name="40% - Accent5 2 4 8 2 2 2" xfId="26493"/>
    <cellStyle name="40% - Accent5 2 4 8 2 2 2 2" xfId="46273"/>
    <cellStyle name="40% - Accent5 2 4 8 2 2 2 3" xfId="34417"/>
    <cellStyle name="40% - Accent5 2 4 8 2 2 3" xfId="21961"/>
    <cellStyle name="40% - Accent5 2 4 8 2 2 3 2" xfId="42297"/>
    <cellStyle name="40% - Accent5 2 4 8 2 2 4" xfId="38356"/>
    <cellStyle name="40% - Accent5 2 4 8 2 2 5" xfId="30441"/>
    <cellStyle name="40% - Accent5 2 4 8 2 3" xfId="24927"/>
    <cellStyle name="40% - Accent5 2 4 8 2 3 2" xfId="44707"/>
    <cellStyle name="40% - Accent5 2 4 8 2 3 3" xfId="32851"/>
    <cellStyle name="40% - Accent5 2 4 8 2 4" xfId="20395"/>
    <cellStyle name="40% - Accent5 2 4 8 2 4 2" xfId="40731"/>
    <cellStyle name="40% - Accent5 2 4 8 2 5" xfId="36790"/>
    <cellStyle name="40% - Accent5 2 4 8 2 6" xfId="28875"/>
    <cellStyle name="40% - Accent5 2 4 8 3" xfId="15150"/>
    <cellStyle name="40% - Accent5 2 4 8 3 2" xfId="25704"/>
    <cellStyle name="40% - Accent5 2 4 8 3 2 2" xfId="45484"/>
    <cellStyle name="40% - Accent5 2 4 8 3 2 3" xfId="33628"/>
    <cellStyle name="40% - Accent5 2 4 8 3 3" xfId="21172"/>
    <cellStyle name="40% - Accent5 2 4 8 3 3 2" xfId="41508"/>
    <cellStyle name="40% - Accent5 2 4 8 3 4" xfId="37567"/>
    <cellStyle name="40% - Accent5 2 4 8 3 5" xfId="29652"/>
    <cellStyle name="40% - Accent5 2 4 8 4" xfId="8262"/>
    <cellStyle name="40% - Accent5 2 4 8 4 2" xfId="24157"/>
    <cellStyle name="40% - Accent5 2 4 8 4 2 2" xfId="43937"/>
    <cellStyle name="40% - Accent5 2 4 8 4 2 3" xfId="32081"/>
    <cellStyle name="40% - Accent5 2 4 8 4 3" xfId="19625"/>
    <cellStyle name="40% - Accent5 2 4 8 4 3 2" xfId="39961"/>
    <cellStyle name="40% - Accent5 2 4 8 4 4" xfId="36020"/>
    <cellStyle name="40% - Accent5 2 4 8 4 5" xfId="28105"/>
    <cellStyle name="40% - Accent5 2 4 8 5" xfId="23382"/>
    <cellStyle name="40% - Accent5 2 4 8 5 2" xfId="43162"/>
    <cellStyle name="40% - Accent5 2 4 8 5 3" xfId="31306"/>
    <cellStyle name="40% - Accent5 2 4 8 6" xfId="18852"/>
    <cellStyle name="40% - Accent5 2 4 8 6 2" xfId="39188"/>
    <cellStyle name="40% - Accent5 2 4 8 7" xfId="35245"/>
    <cellStyle name="40% - Accent5 2 4 8 8" xfId="27332"/>
    <cellStyle name="40% - Accent5 2 4 9" xfId="1390"/>
    <cellStyle name="40% - Accent5 2 4 9 2" xfId="11631"/>
    <cellStyle name="40% - Accent5 2 4 9 2 2" xfId="18017"/>
    <cellStyle name="40% - Accent5 2 4 9 2 2 2" xfId="26494"/>
    <cellStyle name="40% - Accent5 2 4 9 2 2 2 2" xfId="46274"/>
    <cellStyle name="40% - Accent5 2 4 9 2 2 2 3" xfId="34418"/>
    <cellStyle name="40% - Accent5 2 4 9 2 2 3" xfId="21962"/>
    <cellStyle name="40% - Accent5 2 4 9 2 2 3 2" xfId="42298"/>
    <cellStyle name="40% - Accent5 2 4 9 2 2 4" xfId="38357"/>
    <cellStyle name="40% - Accent5 2 4 9 2 2 5" xfId="30442"/>
    <cellStyle name="40% - Accent5 2 4 9 2 3" xfId="24928"/>
    <cellStyle name="40% - Accent5 2 4 9 2 3 2" xfId="44708"/>
    <cellStyle name="40% - Accent5 2 4 9 2 3 3" xfId="32852"/>
    <cellStyle name="40% - Accent5 2 4 9 2 4" xfId="20396"/>
    <cellStyle name="40% - Accent5 2 4 9 2 4 2" xfId="40732"/>
    <cellStyle name="40% - Accent5 2 4 9 2 5" xfId="36791"/>
    <cellStyle name="40% - Accent5 2 4 9 2 6" xfId="28876"/>
    <cellStyle name="40% - Accent5 2 4 9 3" xfId="15151"/>
    <cellStyle name="40% - Accent5 2 4 9 3 2" xfId="25705"/>
    <cellStyle name="40% - Accent5 2 4 9 3 2 2" xfId="45485"/>
    <cellStyle name="40% - Accent5 2 4 9 3 2 3" xfId="33629"/>
    <cellStyle name="40% - Accent5 2 4 9 3 3" xfId="21173"/>
    <cellStyle name="40% - Accent5 2 4 9 3 3 2" xfId="41509"/>
    <cellStyle name="40% - Accent5 2 4 9 3 4" xfId="37568"/>
    <cellStyle name="40% - Accent5 2 4 9 3 5" xfId="29653"/>
    <cellStyle name="40% - Accent5 2 4 9 4" xfId="8263"/>
    <cellStyle name="40% - Accent5 2 4 9 4 2" xfId="24158"/>
    <cellStyle name="40% - Accent5 2 4 9 4 2 2" xfId="43938"/>
    <cellStyle name="40% - Accent5 2 4 9 4 2 3" xfId="32082"/>
    <cellStyle name="40% - Accent5 2 4 9 4 3" xfId="19626"/>
    <cellStyle name="40% - Accent5 2 4 9 4 3 2" xfId="39962"/>
    <cellStyle name="40% - Accent5 2 4 9 4 4" xfId="36021"/>
    <cellStyle name="40% - Accent5 2 4 9 4 5" xfId="28106"/>
    <cellStyle name="40% - Accent5 2 4 9 5" xfId="23383"/>
    <cellStyle name="40% - Accent5 2 4 9 5 2" xfId="43163"/>
    <cellStyle name="40% - Accent5 2 4 9 5 3" xfId="31307"/>
    <cellStyle name="40% - Accent5 2 4 9 6" xfId="18853"/>
    <cellStyle name="40% - Accent5 2 4 9 6 2" xfId="39189"/>
    <cellStyle name="40% - Accent5 2 4 9 7" xfId="35246"/>
    <cellStyle name="40% - Accent5 2 4 9 8" xfId="27333"/>
    <cellStyle name="40% - Accent5 2 5" xfId="1391"/>
    <cellStyle name="40% - Accent5 2 5 10" xfId="11632"/>
    <cellStyle name="40% - Accent5 2 5 10 2" xfId="18018"/>
    <cellStyle name="40% - Accent5 2 5 10 2 2" xfId="26495"/>
    <cellStyle name="40% - Accent5 2 5 10 2 2 2" xfId="46275"/>
    <cellStyle name="40% - Accent5 2 5 10 2 2 3" xfId="34419"/>
    <cellStyle name="40% - Accent5 2 5 10 2 3" xfId="21963"/>
    <cellStyle name="40% - Accent5 2 5 10 2 3 2" xfId="42299"/>
    <cellStyle name="40% - Accent5 2 5 10 2 4" xfId="38358"/>
    <cellStyle name="40% - Accent5 2 5 10 2 5" xfId="30443"/>
    <cellStyle name="40% - Accent5 2 5 10 3" xfId="24929"/>
    <cellStyle name="40% - Accent5 2 5 10 3 2" xfId="44709"/>
    <cellStyle name="40% - Accent5 2 5 10 3 3" xfId="32853"/>
    <cellStyle name="40% - Accent5 2 5 10 4" xfId="20397"/>
    <cellStyle name="40% - Accent5 2 5 10 4 2" xfId="40733"/>
    <cellStyle name="40% - Accent5 2 5 10 5" xfId="36792"/>
    <cellStyle name="40% - Accent5 2 5 10 6" xfId="28877"/>
    <cellStyle name="40% - Accent5 2 5 11" xfId="15152"/>
    <cellStyle name="40% - Accent5 2 5 11 2" xfId="25706"/>
    <cellStyle name="40% - Accent5 2 5 11 2 2" xfId="45486"/>
    <cellStyle name="40% - Accent5 2 5 11 2 3" xfId="33630"/>
    <cellStyle name="40% - Accent5 2 5 11 3" xfId="21174"/>
    <cellStyle name="40% - Accent5 2 5 11 3 2" xfId="41510"/>
    <cellStyle name="40% - Accent5 2 5 11 4" xfId="37569"/>
    <cellStyle name="40% - Accent5 2 5 11 5" xfId="29654"/>
    <cellStyle name="40% - Accent5 2 5 12" xfId="8264"/>
    <cellStyle name="40% - Accent5 2 5 12 2" xfId="24159"/>
    <cellStyle name="40% - Accent5 2 5 12 2 2" xfId="43939"/>
    <cellStyle name="40% - Accent5 2 5 12 2 3" xfId="32083"/>
    <cellStyle name="40% - Accent5 2 5 12 3" xfId="19627"/>
    <cellStyle name="40% - Accent5 2 5 12 3 2" xfId="39963"/>
    <cellStyle name="40% - Accent5 2 5 12 4" xfId="36022"/>
    <cellStyle name="40% - Accent5 2 5 12 5" xfId="28107"/>
    <cellStyle name="40% - Accent5 2 5 13" xfId="23384"/>
    <cellStyle name="40% - Accent5 2 5 13 2" xfId="43164"/>
    <cellStyle name="40% - Accent5 2 5 13 3" xfId="31308"/>
    <cellStyle name="40% - Accent5 2 5 14" xfId="18854"/>
    <cellStyle name="40% - Accent5 2 5 14 2" xfId="39190"/>
    <cellStyle name="40% - Accent5 2 5 15" xfId="35247"/>
    <cellStyle name="40% - Accent5 2 5 16" xfId="27334"/>
    <cellStyle name="40% - Accent5 2 5 2" xfId="1392"/>
    <cellStyle name="40% - Accent5 2 5 2 2" xfId="11633"/>
    <cellStyle name="40% - Accent5 2 5 2 2 2" xfId="18019"/>
    <cellStyle name="40% - Accent5 2 5 2 2 2 2" xfId="26496"/>
    <cellStyle name="40% - Accent5 2 5 2 2 2 2 2" xfId="46276"/>
    <cellStyle name="40% - Accent5 2 5 2 2 2 2 3" xfId="34420"/>
    <cellStyle name="40% - Accent5 2 5 2 2 2 3" xfId="21964"/>
    <cellStyle name="40% - Accent5 2 5 2 2 2 3 2" xfId="42300"/>
    <cellStyle name="40% - Accent5 2 5 2 2 2 4" xfId="38359"/>
    <cellStyle name="40% - Accent5 2 5 2 2 2 5" xfId="30444"/>
    <cellStyle name="40% - Accent5 2 5 2 2 3" xfId="24930"/>
    <cellStyle name="40% - Accent5 2 5 2 2 3 2" xfId="44710"/>
    <cellStyle name="40% - Accent5 2 5 2 2 3 3" xfId="32854"/>
    <cellStyle name="40% - Accent5 2 5 2 2 4" xfId="20398"/>
    <cellStyle name="40% - Accent5 2 5 2 2 4 2" xfId="40734"/>
    <cellStyle name="40% - Accent5 2 5 2 2 5" xfId="36793"/>
    <cellStyle name="40% - Accent5 2 5 2 2 6" xfId="28878"/>
    <cellStyle name="40% - Accent5 2 5 2 3" xfId="15153"/>
    <cellStyle name="40% - Accent5 2 5 2 3 2" xfId="25707"/>
    <cellStyle name="40% - Accent5 2 5 2 3 2 2" xfId="45487"/>
    <cellStyle name="40% - Accent5 2 5 2 3 2 3" xfId="33631"/>
    <cellStyle name="40% - Accent5 2 5 2 3 3" xfId="21175"/>
    <cellStyle name="40% - Accent5 2 5 2 3 3 2" xfId="41511"/>
    <cellStyle name="40% - Accent5 2 5 2 3 4" xfId="37570"/>
    <cellStyle name="40% - Accent5 2 5 2 3 5" xfId="29655"/>
    <cellStyle name="40% - Accent5 2 5 2 4" xfId="8265"/>
    <cellStyle name="40% - Accent5 2 5 2 4 2" xfId="24160"/>
    <cellStyle name="40% - Accent5 2 5 2 4 2 2" xfId="43940"/>
    <cellStyle name="40% - Accent5 2 5 2 4 2 3" xfId="32084"/>
    <cellStyle name="40% - Accent5 2 5 2 4 3" xfId="19628"/>
    <cellStyle name="40% - Accent5 2 5 2 4 3 2" xfId="39964"/>
    <cellStyle name="40% - Accent5 2 5 2 4 4" xfId="36023"/>
    <cellStyle name="40% - Accent5 2 5 2 4 5" xfId="28108"/>
    <cellStyle name="40% - Accent5 2 5 2 5" xfId="23385"/>
    <cellStyle name="40% - Accent5 2 5 2 5 2" xfId="43165"/>
    <cellStyle name="40% - Accent5 2 5 2 5 3" xfId="31309"/>
    <cellStyle name="40% - Accent5 2 5 2 6" xfId="18855"/>
    <cellStyle name="40% - Accent5 2 5 2 6 2" xfId="39191"/>
    <cellStyle name="40% - Accent5 2 5 2 7" xfId="35248"/>
    <cellStyle name="40% - Accent5 2 5 2 8" xfId="27335"/>
    <cellStyle name="40% - Accent5 2 5 3" xfId="1393"/>
    <cellStyle name="40% - Accent5 2 5 3 2" xfId="11634"/>
    <cellStyle name="40% - Accent5 2 5 3 2 2" xfId="18020"/>
    <cellStyle name="40% - Accent5 2 5 3 2 2 2" xfId="26497"/>
    <cellStyle name="40% - Accent5 2 5 3 2 2 2 2" xfId="46277"/>
    <cellStyle name="40% - Accent5 2 5 3 2 2 2 3" xfId="34421"/>
    <cellStyle name="40% - Accent5 2 5 3 2 2 3" xfId="21965"/>
    <cellStyle name="40% - Accent5 2 5 3 2 2 3 2" xfId="42301"/>
    <cellStyle name="40% - Accent5 2 5 3 2 2 4" xfId="38360"/>
    <cellStyle name="40% - Accent5 2 5 3 2 2 5" xfId="30445"/>
    <cellStyle name="40% - Accent5 2 5 3 2 3" xfId="24931"/>
    <cellStyle name="40% - Accent5 2 5 3 2 3 2" xfId="44711"/>
    <cellStyle name="40% - Accent5 2 5 3 2 3 3" xfId="32855"/>
    <cellStyle name="40% - Accent5 2 5 3 2 4" xfId="20399"/>
    <cellStyle name="40% - Accent5 2 5 3 2 4 2" xfId="40735"/>
    <cellStyle name="40% - Accent5 2 5 3 2 5" xfId="36794"/>
    <cellStyle name="40% - Accent5 2 5 3 2 6" xfId="28879"/>
    <cellStyle name="40% - Accent5 2 5 3 3" xfId="15154"/>
    <cellStyle name="40% - Accent5 2 5 3 3 2" xfId="25708"/>
    <cellStyle name="40% - Accent5 2 5 3 3 2 2" xfId="45488"/>
    <cellStyle name="40% - Accent5 2 5 3 3 2 3" xfId="33632"/>
    <cellStyle name="40% - Accent5 2 5 3 3 3" xfId="21176"/>
    <cellStyle name="40% - Accent5 2 5 3 3 3 2" xfId="41512"/>
    <cellStyle name="40% - Accent5 2 5 3 3 4" xfId="37571"/>
    <cellStyle name="40% - Accent5 2 5 3 3 5" xfId="29656"/>
    <cellStyle name="40% - Accent5 2 5 3 4" xfId="8266"/>
    <cellStyle name="40% - Accent5 2 5 3 4 2" xfId="24161"/>
    <cellStyle name="40% - Accent5 2 5 3 4 2 2" xfId="43941"/>
    <cellStyle name="40% - Accent5 2 5 3 4 2 3" xfId="32085"/>
    <cellStyle name="40% - Accent5 2 5 3 4 3" xfId="19629"/>
    <cellStyle name="40% - Accent5 2 5 3 4 3 2" xfId="39965"/>
    <cellStyle name="40% - Accent5 2 5 3 4 4" xfId="36024"/>
    <cellStyle name="40% - Accent5 2 5 3 4 5" xfId="28109"/>
    <cellStyle name="40% - Accent5 2 5 3 5" xfId="23386"/>
    <cellStyle name="40% - Accent5 2 5 3 5 2" xfId="43166"/>
    <cellStyle name="40% - Accent5 2 5 3 5 3" xfId="31310"/>
    <cellStyle name="40% - Accent5 2 5 3 6" xfId="18856"/>
    <cellStyle name="40% - Accent5 2 5 3 6 2" xfId="39192"/>
    <cellStyle name="40% - Accent5 2 5 3 7" xfId="35249"/>
    <cellStyle name="40% - Accent5 2 5 3 8" xfId="27336"/>
    <cellStyle name="40% - Accent5 2 5 4" xfId="1394"/>
    <cellStyle name="40% - Accent5 2 5 4 2" xfId="11635"/>
    <cellStyle name="40% - Accent5 2 5 4 2 2" xfId="18021"/>
    <cellStyle name="40% - Accent5 2 5 4 2 2 2" xfId="26498"/>
    <cellStyle name="40% - Accent5 2 5 4 2 2 2 2" xfId="46278"/>
    <cellStyle name="40% - Accent5 2 5 4 2 2 2 3" xfId="34422"/>
    <cellStyle name="40% - Accent5 2 5 4 2 2 3" xfId="21966"/>
    <cellStyle name="40% - Accent5 2 5 4 2 2 3 2" xfId="42302"/>
    <cellStyle name="40% - Accent5 2 5 4 2 2 4" xfId="38361"/>
    <cellStyle name="40% - Accent5 2 5 4 2 2 5" xfId="30446"/>
    <cellStyle name="40% - Accent5 2 5 4 2 3" xfId="24932"/>
    <cellStyle name="40% - Accent5 2 5 4 2 3 2" xfId="44712"/>
    <cellStyle name="40% - Accent5 2 5 4 2 3 3" xfId="32856"/>
    <cellStyle name="40% - Accent5 2 5 4 2 4" xfId="20400"/>
    <cellStyle name="40% - Accent5 2 5 4 2 4 2" xfId="40736"/>
    <cellStyle name="40% - Accent5 2 5 4 2 5" xfId="36795"/>
    <cellStyle name="40% - Accent5 2 5 4 2 6" xfId="28880"/>
    <cellStyle name="40% - Accent5 2 5 4 3" xfId="15155"/>
    <cellStyle name="40% - Accent5 2 5 4 3 2" xfId="25709"/>
    <cellStyle name="40% - Accent5 2 5 4 3 2 2" xfId="45489"/>
    <cellStyle name="40% - Accent5 2 5 4 3 2 3" xfId="33633"/>
    <cellStyle name="40% - Accent5 2 5 4 3 3" xfId="21177"/>
    <cellStyle name="40% - Accent5 2 5 4 3 3 2" xfId="41513"/>
    <cellStyle name="40% - Accent5 2 5 4 3 4" xfId="37572"/>
    <cellStyle name="40% - Accent5 2 5 4 3 5" xfId="29657"/>
    <cellStyle name="40% - Accent5 2 5 4 4" xfId="8267"/>
    <cellStyle name="40% - Accent5 2 5 4 4 2" xfId="24162"/>
    <cellStyle name="40% - Accent5 2 5 4 4 2 2" xfId="43942"/>
    <cellStyle name="40% - Accent5 2 5 4 4 2 3" xfId="32086"/>
    <cellStyle name="40% - Accent5 2 5 4 4 3" xfId="19630"/>
    <cellStyle name="40% - Accent5 2 5 4 4 3 2" xfId="39966"/>
    <cellStyle name="40% - Accent5 2 5 4 4 4" xfId="36025"/>
    <cellStyle name="40% - Accent5 2 5 4 4 5" xfId="28110"/>
    <cellStyle name="40% - Accent5 2 5 4 5" xfId="23387"/>
    <cellStyle name="40% - Accent5 2 5 4 5 2" xfId="43167"/>
    <cellStyle name="40% - Accent5 2 5 4 5 3" xfId="31311"/>
    <cellStyle name="40% - Accent5 2 5 4 6" xfId="18857"/>
    <cellStyle name="40% - Accent5 2 5 4 6 2" xfId="39193"/>
    <cellStyle name="40% - Accent5 2 5 4 7" xfId="35250"/>
    <cellStyle name="40% - Accent5 2 5 4 8" xfId="27337"/>
    <cellStyle name="40% - Accent5 2 5 5" xfId="1395"/>
    <cellStyle name="40% - Accent5 2 5 5 2" xfId="11636"/>
    <cellStyle name="40% - Accent5 2 5 5 2 2" xfId="18022"/>
    <cellStyle name="40% - Accent5 2 5 5 2 2 2" xfId="26499"/>
    <cellStyle name="40% - Accent5 2 5 5 2 2 2 2" xfId="46279"/>
    <cellStyle name="40% - Accent5 2 5 5 2 2 2 3" xfId="34423"/>
    <cellStyle name="40% - Accent5 2 5 5 2 2 3" xfId="21967"/>
    <cellStyle name="40% - Accent5 2 5 5 2 2 3 2" xfId="42303"/>
    <cellStyle name="40% - Accent5 2 5 5 2 2 4" xfId="38362"/>
    <cellStyle name="40% - Accent5 2 5 5 2 2 5" xfId="30447"/>
    <cellStyle name="40% - Accent5 2 5 5 2 3" xfId="24933"/>
    <cellStyle name="40% - Accent5 2 5 5 2 3 2" xfId="44713"/>
    <cellStyle name="40% - Accent5 2 5 5 2 3 3" xfId="32857"/>
    <cellStyle name="40% - Accent5 2 5 5 2 4" xfId="20401"/>
    <cellStyle name="40% - Accent5 2 5 5 2 4 2" xfId="40737"/>
    <cellStyle name="40% - Accent5 2 5 5 2 5" xfId="36796"/>
    <cellStyle name="40% - Accent5 2 5 5 2 6" xfId="28881"/>
    <cellStyle name="40% - Accent5 2 5 5 3" xfId="15156"/>
    <cellStyle name="40% - Accent5 2 5 5 3 2" xfId="25710"/>
    <cellStyle name="40% - Accent5 2 5 5 3 2 2" xfId="45490"/>
    <cellStyle name="40% - Accent5 2 5 5 3 2 3" xfId="33634"/>
    <cellStyle name="40% - Accent5 2 5 5 3 3" xfId="21178"/>
    <cellStyle name="40% - Accent5 2 5 5 3 3 2" xfId="41514"/>
    <cellStyle name="40% - Accent5 2 5 5 3 4" xfId="37573"/>
    <cellStyle name="40% - Accent5 2 5 5 3 5" xfId="29658"/>
    <cellStyle name="40% - Accent5 2 5 5 4" xfId="8268"/>
    <cellStyle name="40% - Accent5 2 5 5 4 2" xfId="24163"/>
    <cellStyle name="40% - Accent5 2 5 5 4 2 2" xfId="43943"/>
    <cellStyle name="40% - Accent5 2 5 5 4 2 3" xfId="32087"/>
    <cellStyle name="40% - Accent5 2 5 5 4 3" xfId="19631"/>
    <cellStyle name="40% - Accent5 2 5 5 4 3 2" xfId="39967"/>
    <cellStyle name="40% - Accent5 2 5 5 4 4" xfId="36026"/>
    <cellStyle name="40% - Accent5 2 5 5 4 5" xfId="28111"/>
    <cellStyle name="40% - Accent5 2 5 5 5" xfId="23388"/>
    <cellStyle name="40% - Accent5 2 5 5 5 2" xfId="43168"/>
    <cellStyle name="40% - Accent5 2 5 5 5 3" xfId="31312"/>
    <cellStyle name="40% - Accent5 2 5 5 6" xfId="18858"/>
    <cellStyle name="40% - Accent5 2 5 5 6 2" xfId="39194"/>
    <cellStyle name="40% - Accent5 2 5 5 7" xfId="35251"/>
    <cellStyle name="40% - Accent5 2 5 5 8" xfId="27338"/>
    <cellStyle name="40% - Accent5 2 5 6" xfId="1396"/>
    <cellStyle name="40% - Accent5 2 5 6 2" xfId="11637"/>
    <cellStyle name="40% - Accent5 2 5 6 2 2" xfId="18023"/>
    <cellStyle name="40% - Accent5 2 5 6 2 2 2" xfId="26500"/>
    <cellStyle name="40% - Accent5 2 5 6 2 2 2 2" xfId="46280"/>
    <cellStyle name="40% - Accent5 2 5 6 2 2 2 3" xfId="34424"/>
    <cellStyle name="40% - Accent5 2 5 6 2 2 3" xfId="21968"/>
    <cellStyle name="40% - Accent5 2 5 6 2 2 3 2" xfId="42304"/>
    <cellStyle name="40% - Accent5 2 5 6 2 2 4" xfId="38363"/>
    <cellStyle name="40% - Accent5 2 5 6 2 2 5" xfId="30448"/>
    <cellStyle name="40% - Accent5 2 5 6 2 3" xfId="24934"/>
    <cellStyle name="40% - Accent5 2 5 6 2 3 2" xfId="44714"/>
    <cellStyle name="40% - Accent5 2 5 6 2 3 3" xfId="32858"/>
    <cellStyle name="40% - Accent5 2 5 6 2 4" xfId="20402"/>
    <cellStyle name="40% - Accent5 2 5 6 2 4 2" xfId="40738"/>
    <cellStyle name="40% - Accent5 2 5 6 2 5" xfId="36797"/>
    <cellStyle name="40% - Accent5 2 5 6 2 6" xfId="28882"/>
    <cellStyle name="40% - Accent5 2 5 6 3" xfId="15157"/>
    <cellStyle name="40% - Accent5 2 5 6 3 2" xfId="25711"/>
    <cellStyle name="40% - Accent5 2 5 6 3 2 2" xfId="45491"/>
    <cellStyle name="40% - Accent5 2 5 6 3 2 3" xfId="33635"/>
    <cellStyle name="40% - Accent5 2 5 6 3 3" xfId="21179"/>
    <cellStyle name="40% - Accent5 2 5 6 3 3 2" xfId="41515"/>
    <cellStyle name="40% - Accent5 2 5 6 3 4" xfId="37574"/>
    <cellStyle name="40% - Accent5 2 5 6 3 5" xfId="29659"/>
    <cellStyle name="40% - Accent5 2 5 6 4" xfId="8269"/>
    <cellStyle name="40% - Accent5 2 5 6 4 2" xfId="24164"/>
    <cellStyle name="40% - Accent5 2 5 6 4 2 2" xfId="43944"/>
    <cellStyle name="40% - Accent5 2 5 6 4 2 3" xfId="32088"/>
    <cellStyle name="40% - Accent5 2 5 6 4 3" xfId="19632"/>
    <cellStyle name="40% - Accent5 2 5 6 4 3 2" xfId="39968"/>
    <cellStyle name="40% - Accent5 2 5 6 4 4" xfId="36027"/>
    <cellStyle name="40% - Accent5 2 5 6 4 5" xfId="28112"/>
    <cellStyle name="40% - Accent5 2 5 6 5" xfId="23389"/>
    <cellStyle name="40% - Accent5 2 5 6 5 2" xfId="43169"/>
    <cellStyle name="40% - Accent5 2 5 6 5 3" xfId="31313"/>
    <cellStyle name="40% - Accent5 2 5 6 6" xfId="18859"/>
    <cellStyle name="40% - Accent5 2 5 6 6 2" xfId="39195"/>
    <cellStyle name="40% - Accent5 2 5 6 7" xfId="35252"/>
    <cellStyle name="40% - Accent5 2 5 6 8" xfId="27339"/>
    <cellStyle name="40% - Accent5 2 5 7" xfId="1397"/>
    <cellStyle name="40% - Accent5 2 5 7 2" xfId="11638"/>
    <cellStyle name="40% - Accent5 2 5 7 2 2" xfId="18024"/>
    <cellStyle name="40% - Accent5 2 5 7 2 2 2" xfId="26501"/>
    <cellStyle name="40% - Accent5 2 5 7 2 2 2 2" xfId="46281"/>
    <cellStyle name="40% - Accent5 2 5 7 2 2 2 3" xfId="34425"/>
    <cellStyle name="40% - Accent5 2 5 7 2 2 3" xfId="21969"/>
    <cellStyle name="40% - Accent5 2 5 7 2 2 3 2" xfId="42305"/>
    <cellStyle name="40% - Accent5 2 5 7 2 2 4" xfId="38364"/>
    <cellStyle name="40% - Accent5 2 5 7 2 2 5" xfId="30449"/>
    <cellStyle name="40% - Accent5 2 5 7 2 3" xfId="24935"/>
    <cellStyle name="40% - Accent5 2 5 7 2 3 2" xfId="44715"/>
    <cellStyle name="40% - Accent5 2 5 7 2 3 3" xfId="32859"/>
    <cellStyle name="40% - Accent5 2 5 7 2 4" xfId="20403"/>
    <cellStyle name="40% - Accent5 2 5 7 2 4 2" xfId="40739"/>
    <cellStyle name="40% - Accent5 2 5 7 2 5" xfId="36798"/>
    <cellStyle name="40% - Accent5 2 5 7 2 6" xfId="28883"/>
    <cellStyle name="40% - Accent5 2 5 7 3" xfId="15158"/>
    <cellStyle name="40% - Accent5 2 5 7 3 2" xfId="25712"/>
    <cellStyle name="40% - Accent5 2 5 7 3 2 2" xfId="45492"/>
    <cellStyle name="40% - Accent5 2 5 7 3 2 3" xfId="33636"/>
    <cellStyle name="40% - Accent5 2 5 7 3 3" xfId="21180"/>
    <cellStyle name="40% - Accent5 2 5 7 3 3 2" xfId="41516"/>
    <cellStyle name="40% - Accent5 2 5 7 3 4" xfId="37575"/>
    <cellStyle name="40% - Accent5 2 5 7 3 5" xfId="29660"/>
    <cellStyle name="40% - Accent5 2 5 7 4" xfId="8270"/>
    <cellStyle name="40% - Accent5 2 5 7 4 2" xfId="24165"/>
    <cellStyle name="40% - Accent5 2 5 7 4 2 2" xfId="43945"/>
    <cellStyle name="40% - Accent5 2 5 7 4 2 3" xfId="32089"/>
    <cellStyle name="40% - Accent5 2 5 7 4 3" xfId="19633"/>
    <cellStyle name="40% - Accent5 2 5 7 4 3 2" xfId="39969"/>
    <cellStyle name="40% - Accent5 2 5 7 4 4" xfId="36028"/>
    <cellStyle name="40% - Accent5 2 5 7 4 5" xfId="28113"/>
    <cellStyle name="40% - Accent5 2 5 7 5" xfId="23390"/>
    <cellStyle name="40% - Accent5 2 5 7 5 2" xfId="43170"/>
    <cellStyle name="40% - Accent5 2 5 7 5 3" xfId="31314"/>
    <cellStyle name="40% - Accent5 2 5 7 6" xfId="18860"/>
    <cellStyle name="40% - Accent5 2 5 7 6 2" xfId="39196"/>
    <cellStyle name="40% - Accent5 2 5 7 7" xfId="35253"/>
    <cellStyle name="40% - Accent5 2 5 7 8" xfId="27340"/>
    <cellStyle name="40% - Accent5 2 5 8" xfId="1398"/>
    <cellStyle name="40% - Accent5 2 5 8 2" xfId="11639"/>
    <cellStyle name="40% - Accent5 2 5 8 2 2" xfId="18025"/>
    <cellStyle name="40% - Accent5 2 5 8 2 2 2" xfId="26502"/>
    <cellStyle name="40% - Accent5 2 5 8 2 2 2 2" xfId="46282"/>
    <cellStyle name="40% - Accent5 2 5 8 2 2 2 3" xfId="34426"/>
    <cellStyle name="40% - Accent5 2 5 8 2 2 3" xfId="21970"/>
    <cellStyle name="40% - Accent5 2 5 8 2 2 3 2" xfId="42306"/>
    <cellStyle name="40% - Accent5 2 5 8 2 2 4" xfId="38365"/>
    <cellStyle name="40% - Accent5 2 5 8 2 2 5" xfId="30450"/>
    <cellStyle name="40% - Accent5 2 5 8 2 3" xfId="24936"/>
    <cellStyle name="40% - Accent5 2 5 8 2 3 2" xfId="44716"/>
    <cellStyle name="40% - Accent5 2 5 8 2 3 3" xfId="32860"/>
    <cellStyle name="40% - Accent5 2 5 8 2 4" xfId="20404"/>
    <cellStyle name="40% - Accent5 2 5 8 2 4 2" xfId="40740"/>
    <cellStyle name="40% - Accent5 2 5 8 2 5" xfId="36799"/>
    <cellStyle name="40% - Accent5 2 5 8 2 6" xfId="28884"/>
    <cellStyle name="40% - Accent5 2 5 8 3" xfId="15159"/>
    <cellStyle name="40% - Accent5 2 5 8 3 2" xfId="25713"/>
    <cellStyle name="40% - Accent5 2 5 8 3 2 2" xfId="45493"/>
    <cellStyle name="40% - Accent5 2 5 8 3 2 3" xfId="33637"/>
    <cellStyle name="40% - Accent5 2 5 8 3 3" xfId="21181"/>
    <cellStyle name="40% - Accent5 2 5 8 3 3 2" xfId="41517"/>
    <cellStyle name="40% - Accent5 2 5 8 3 4" xfId="37576"/>
    <cellStyle name="40% - Accent5 2 5 8 3 5" xfId="29661"/>
    <cellStyle name="40% - Accent5 2 5 8 4" xfId="8271"/>
    <cellStyle name="40% - Accent5 2 5 8 4 2" xfId="24166"/>
    <cellStyle name="40% - Accent5 2 5 8 4 2 2" xfId="43946"/>
    <cellStyle name="40% - Accent5 2 5 8 4 2 3" xfId="32090"/>
    <cellStyle name="40% - Accent5 2 5 8 4 3" xfId="19634"/>
    <cellStyle name="40% - Accent5 2 5 8 4 3 2" xfId="39970"/>
    <cellStyle name="40% - Accent5 2 5 8 4 4" xfId="36029"/>
    <cellStyle name="40% - Accent5 2 5 8 4 5" xfId="28114"/>
    <cellStyle name="40% - Accent5 2 5 8 5" xfId="23391"/>
    <cellStyle name="40% - Accent5 2 5 8 5 2" xfId="43171"/>
    <cellStyle name="40% - Accent5 2 5 8 5 3" xfId="31315"/>
    <cellStyle name="40% - Accent5 2 5 8 6" xfId="18861"/>
    <cellStyle name="40% - Accent5 2 5 8 6 2" xfId="39197"/>
    <cellStyle name="40% - Accent5 2 5 8 7" xfId="35254"/>
    <cellStyle name="40% - Accent5 2 5 8 8" xfId="27341"/>
    <cellStyle name="40% - Accent5 2 5 9" xfId="1399"/>
    <cellStyle name="40% - Accent5 2 5 9 2" xfId="11640"/>
    <cellStyle name="40% - Accent5 2 5 9 2 2" xfId="18026"/>
    <cellStyle name="40% - Accent5 2 5 9 2 2 2" xfId="26503"/>
    <cellStyle name="40% - Accent5 2 5 9 2 2 2 2" xfId="46283"/>
    <cellStyle name="40% - Accent5 2 5 9 2 2 2 3" xfId="34427"/>
    <cellStyle name="40% - Accent5 2 5 9 2 2 3" xfId="21971"/>
    <cellStyle name="40% - Accent5 2 5 9 2 2 3 2" xfId="42307"/>
    <cellStyle name="40% - Accent5 2 5 9 2 2 4" xfId="38366"/>
    <cellStyle name="40% - Accent5 2 5 9 2 2 5" xfId="30451"/>
    <cellStyle name="40% - Accent5 2 5 9 2 3" xfId="24937"/>
    <cellStyle name="40% - Accent5 2 5 9 2 3 2" xfId="44717"/>
    <cellStyle name="40% - Accent5 2 5 9 2 3 3" xfId="32861"/>
    <cellStyle name="40% - Accent5 2 5 9 2 4" xfId="20405"/>
    <cellStyle name="40% - Accent5 2 5 9 2 4 2" xfId="40741"/>
    <cellStyle name="40% - Accent5 2 5 9 2 5" xfId="36800"/>
    <cellStyle name="40% - Accent5 2 5 9 2 6" xfId="28885"/>
    <cellStyle name="40% - Accent5 2 5 9 3" xfId="15160"/>
    <cellStyle name="40% - Accent5 2 5 9 3 2" xfId="25714"/>
    <cellStyle name="40% - Accent5 2 5 9 3 2 2" xfId="45494"/>
    <cellStyle name="40% - Accent5 2 5 9 3 2 3" xfId="33638"/>
    <cellStyle name="40% - Accent5 2 5 9 3 3" xfId="21182"/>
    <cellStyle name="40% - Accent5 2 5 9 3 3 2" xfId="41518"/>
    <cellStyle name="40% - Accent5 2 5 9 3 4" xfId="37577"/>
    <cellStyle name="40% - Accent5 2 5 9 3 5" xfId="29662"/>
    <cellStyle name="40% - Accent5 2 5 9 4" xfId="8272"/>
    <cellStyle name="40% - Accent5 2 5 9 4 2" xfId="24167"/>
    <cellStyle name="40% - Accent5 2 5 9 4 2 2" xfId="43947"/>
    <cellStyle name="40% - Accent5 2 5 9 4 2 3" xfId="32091"/>
    <cellStyle name="40% - Accent5 2 5 9 4 3" xfId="19635"/>
    <cellStyle name="40% - Accent5 2 5 9 4 3 2" xfId="39971"/>
    <cellStyle name="40% - Accent5 2 5 9 4 4" xfId="36030"/>
    <cellStyle name="40% - Accent5 2 5 9 4 5" xfId="28115"/>
    <cellStyle name="40% - Accent5 2 5 9 5" xfId="23392"/>
    <cellStyle name="40% - Accent5 2 5 9 5 2" xfId="43172"/>
    <cellStyle name="40% - Accent5 2 5 9 5 3" xfId="31316"/>
    <cellStyle name="40% - Accent5 2 5 9 6" xfId="18862"/>
    <cellStyle name="40% - Accent5 2 5 9 6 2" xfId="39198"/>
    <cellStyle name="40% - Accent5 2 5 9 7" xfId="35255"/>
    <cellStyle name="40% - Accent5 2 5 9 8" xfId="27342"/>
    <cellStyle name="40% - Accent5 2 6" xfId="1400"/>
    <cellStyle name="40% - Accent5 2 6 10" xfId="18863"/>
    <cellStyle name="40% - Accent5 2 6 10 2" xfId="39199"/>
    <cellStyle name="40% - Accent5 2 6 11" xfId="35256"/>
    <cellStyle name="40% - Accent5 2 6 12" xfId="27343"/>
    <cellStyle name="40% - Accent5 2 6 2" xfId="1401"/>
    <cellStyle name="40% - Accent5 2 6 2 2" xfId="11642"/>
    <cellStyle name="40% - Accent5 2 6 2 2 2" xfId="18028"/>
    <cellStyle name="40% - Accent5 2 6 2 2 2 2" xfId="26505"/>
    <cellStyle name="40% - Accent5 2 6 2 2 2 2 2" xfId="46285"/>
    <cellStyle name="40% - Accent5 2 6 2 2 2 2 3" xfId="34429"/>
    <cellStyle name="40% - Accent5 2 6 2 2 2 3" xfId="21973"/>
    <cellStyle name="40% - Accent5 2 6 2 2 2 3 2" xfId="42309"/>
    <cellStyle name="40% - Accent5 2 6 2 2 2 4" xfId="38368"/>
    <cellStyle name="40% - Accent5 2 6 2 2 2 5" xfId="30453"/>
    <cellStyle name="40% - Accent5 2 6 2 2 3" xfId="24939"/>
    <cellStyle name="40% - Accent5 2 6 2 2 3 2" xfId="44719"/>
    <cellStyle name="40% - Accent5 2 6 2 2 3 3" xfId="32863"/>
    <cellStyle name="40% - Accent5 2 6 2 2 4" xfId="20407"/>
    <cellStyle name="40% - Accent5 2 6 2 2 4 2" xfId="40743"/>
    <cellStyle name="40% - Accent5 2 6 2 2 5" xfId="36802"/>
    <cellStyle name="40% - Accent5 2 6 2 2 6" xfId="28887"/>
    <cellStyle name="40% - Accent5 2 6 2 3" xfId="15162"/>
    <cellStyle name="40% - Accent5 2 6 2 3 2" xfId="25716"/>
    <cellStyle name="40% - Accent5 2 6 2 3 2 2" xfId="45496"/>
    <cellStyle name="40% - Accent5 2 6 2 3 2 3" xfId="33640"/>
    <cellStyle name="40% - Accent5 2 6 2 3 3" xfId="21184"/>
    <cellStyle name="40% - Accent5 2 6 2 3 3 2" xfId="41520"/>
    <cellStyle name="40% - Accent5 2 6 2 3 4" xfId="37579"/>
    <cellStyle name="40% - Accent5 2 6 2 3 5" xfId="29664"/>
    <cellStyle name="40% - Accent5 2 6 2 4" xfId="8274"/>
    <cellStyle name="40% - Accent5 2 6 2 4 2" xfId="24169"/>
    <cellStyle name="40% - Accent5 2 6 2 4 2 2" xfId="43949"/>
    <cellStyle name="40% - Accent5 2 6 2 4 2 3" xfId="32093"/>
    <cellStyle name="40% - Accent5 2 6 2 4 3" xfId="19637"/>
    <cellStyle name="40% - Accent5 2 6 2 4 3 2" xfId="39973"/>
    <cellStyle name="40% - Accent5 2 6 2 4 4" xfId="36032"/>
    <cellStyle name="40% - Accent5 2 6 2 4 5" xfId="28117"/>
    <cellStyle name="40% - Accent5 2 6 2 5" xfId="23394"/>
    <cellStyle name="40% - Accent5 2 6 2 5 2" xfId="43174"/>
    <cellStyle name="40% - Accent5 2 6 2 5 3" xfId="31318"/>
    <cellStyle name="40% - Accent5 2 6 2 6" xfId="18864"/>
    <cellStyle name="40% - Accent5 2 6 2 6 2" xfId="39200"/>
    <cellStyle name="40% - Accent5 2 6 2 7" xfId="35257"/>
    <cellStyle name="40% - Accent5 2 6 2 8" xfId="27344"/>
    <cellStyle name="40% - Accent5 2 6 3" xfId="1402"/>
    <cellStyle name="40% - Accent5 2 6 3 2" xfId="11643"/>
    <cellStyle name="40% - Accent5 2 6 3 2 2" xfId="18029"/>
    <cellStyle name="40% - Accent5 2 6 3 2 2 2" xfId="26506"/>
    <cellStyle name="40% - Accent5 2 6 3 2 2 2 2" xfId="46286"/>
    <cellStyle name="40% - Accent5 2 6 3 2 2 2 3" xfId="34430"/>
    <cellStyle name="40% - Accent5 2 6 3 2 2 3" xfId="21974"/>
    <cellStyle name="40% - Accent5 2 6 3 2 2 3 2" xfId="42310"/>
    <cellStyle name="40% - Accent5 2 6 3 2 2 4" xfId="38369"/>
    <cellStyle name="40% - Accent5 2 6 3 2 2 5" xfId="30454"/>
    <cellStyle name="40% - Accent5 2 6 3 2 3" xfId="24940"/>
    <cellStyle name="40% - Accent5 2 6 3 2 3 2" xfId="44720"/>
    <cellStyle name="40% - Accent5 2 6 3 2 3 3" xfId="32864"/>
    <cellStyle name="40% - Accent5 2 6 3 2 4" xfId="20408"/>
    <cellStyle name="40% - Accent5 2 6 3 2 4 2" xfId="40744"/>
    <cellStyle name="40% - Accent5 2 6 3 2 5" xfId="36803"/>
    <cellStyle name="40% - Accent5 2 6 3 2 6" xfId="28888"/>
    <cellStyle name="40% - Accent5 2 6 3 3" xfId="15163"/>
    <cellStyle name="40% - Accent5 2 6 3 3 2" xfId="25717"/>
    <cellStyle name="40% - Accent5 2 6 3 3 2 2" xfId="45497"/>
    <cellStyle name="40% - Accent5 2 6 3 3 2 3" xfId="33641"/>
    <cellStyle name="40% - Accent5 2 6 3 3 3" xfId="21185"/>
    <cellStyle name="40% - Accent5 2 6 3 3 3 2" xfId="41521"/>
    <cellStyle name="40% - Accent5 2 6 3 3 4" xfId="37580"/>
    <cellStyle name="40% - Accent5 2 6 3 3 5" xfId="29665"/>
    <cellStyle name="40% - Accent5 2 6 3 4" xfId="8275"/>
    <cellStyle name="40% - Accent5 2 6 3 4 2" xfId="24170"/>
    <cellStyle name="40% - Accent5 2 6 3 4 2 2" xfId="43950"/>
    <cellStyle name="40% - Accent5 2 6 3 4 2 3" xfId="32094"/>
    <cellStyle name="40% - Accent5 2 6 3 4 3" xfId="19638"/>
    <cellStyle name="40% - Accent5 2 6 3 4 3 2" xfId="39974"/>
    <cellStyle name="40% - Accent5 2 6 3 4 4" xfId="36033"/>
    <cellStyle name="40% - Accent5 2 6 3 4 5" xfId="28118"/>
    <cellStyle name="40% - Accent5 2 6 3 5" xfId="23395"/>
    <cellStyle name="40% - Accent5 2 6 3 5 2" xfId="43175"/>
    <cellStyle name="40% - Accent5 2 6 3 5 3" xfId="31319"/>
    <cellStyle name="40% - Accent5 2 6 3 6" xfId="18865"/>
    <cellStyle name="40% - Accent5 2 6 3 6 2" xfId="39201"/>
    <cellStyle name="40% - Accent5 2 6 3 7" xfId="35258"/>
    <cellStyle name="40% - Accent5 2 6 3 8" xfId="27345"/>
    <cellStyle name="40% - Accent5 2 6 4" xfId="1403"/>
    <cellStyle name="40% - Accent5 2 6 4 2" xfId="11644"/>
    <cellStyle name="40% - Accent5 2 6 4 2 2" xfId="18030"/>
    <cellStyle name="40% - Accent5 2 6 4 2 2 2" xfId="26507"/>
    <cellStyle name="40% - Accent5 2 6 4 2 2 2 2" xfId="46287"/>
    <cellStyle name="40% - Accent5 2 6 4 2 2 2 3" xfId="34431"/>
    <cellStyle name="40% - Accent5 2 6 4 2 2 3" xfId="21975"/>
    <cellStyle name="40% - Accent5 2 6 4 2 2 3 2" xfId="42311"/>
    <cellStyle name="40% - Accent5 2 6 4 2 2 4" xfId="38370"/>
    <cellStyle name="40% - Accent5 2 6 4 2 2 5" xfId="30455"/>
    <cellStyle name="40% - Accent5 2 6 4 2 3" xfId="24941"/>
    <cellStyle name="40% - Accent5 2 6 4 2 3 2" xfId="44721"/>
    <cellStyle name="40% - Accent5 2 6 4 2 3 3" xfId="32865"/>
    <cellStyle name="40% - Accent5 2 6 4 2 4" xfId="20409"/>
    <cellStyle name="40% - Accent5 2 6 4 2 4 2" xfId="40745"/>
    <cellStyle name="40% - Accent5 2 6 4 2 5" xfId="36804"/>
    <cellStyle name="40% - Accent5 2 6 4 2 6" xfId="28889"/>
    <cellStyle name="40% - Accent5 2 6 4 3" xfId="15164"/>
    <cellStyle name="40% - Accent5 2 6 4 3 2" xfId="25718"/>
    <cellStyle name="40% - Accent5 2 6 4 3 2 2" xfId="45498"/>
    <cellStyle name="40% - Accent5 2 6 4 3 2 3" xfId="33642"/>
    <cellStyle name="40% - Accent5 2 6 4 3 3" xfId="21186"/>
    <cellStyle name="40% - Accent5 2 6 4 3 3 2" xfId="41522"/>
    <cellStyle name="40% - Accent5 2 6 4 3 4" xfId="37581"/>
    <cellStyle name="40% - Accent5 2 6 4 3 5" xfId="29666"/>
    <cellStyle name="40% - Accent5 2 6 4 4" xfId="8276"/>
    <cellStyle name="40% - Accent5 2 6 4 4 2" xfId="24171"/>
    <cellStyle name="40% - Accent5 2 6 4 4 2 2" xfId="43951"/>
    <cellStyle name="40% - Accent5 2 6 4 4 2 3" xfId="32095"/>
    <cellStyle name="40% - Accent5 2 6 4 4 3" xfId="19639"/>
    <cellStyle name="40% - Accent5 2 6 4 4 3 2" xfId="39975"/>
    <cellStyle name="40% - Accent5 2 6 4 4 4" xfId="36034"/>
    <cellStyle name="40% - Accent5 2 6 4 4 5" xfId="28119"/>
    <cellStyle name="40% - Accent5 2 6 4 5" xfId="23396"/>
    <cellStyle name="40% - Accent5 2 6 4 5 2" xfId="43176"/>
    <cellStyle name="40% - Accent5 2 6 4 5 3" xfId="31320"/>
    <cellStyle name="40% - Accent5 2 6 4 6" xfId="18866"/>
    <cellStyle name="40% - Accent5 2 6 4 6 2" xfId="39202"/>
    <cellStyle name="40% - Accent5 2 6 4 7" xfId="35259"/>
    <cellStyle name="40% - Accent5 2 6 4 8" xfId="27346"/>
    <cellStyle name="40% - Accent5 2 6 5" xfId="1404"/>
    <cellStyle name="40% - Accent5 2 6 5 2" xfId="11645"/>
    <cellStyle name="40% - Accent5 2 6 5 2 2" xfId="18031"/>
    <cellStyle name="40% - Accent5 2 6 5 2 2 2" xfId="26508"/>
    <cellStyle name="40% - Accent5 2 6 5 2 2 2 2" xfId="46288"/>
    <cellStyle name="40% - Accent5 2 6 5 2 2 2 3" xfId="34432"/>
    <cellStyle name="40% - Accent5 2 6 5 2 2 3" xfId="21976"/>
    <cellStyle name="40% - Accent5 2 6 5 2 2 3 2" xfId="42312"/>
    <cellStyle name="40% - Accent5 2 6 5 2 2 4" xfId="38371"/>
    <cellStyle name="40% - Accent5 2 6 5 2 2 5" xfId="30456"/>
    <cellStyle name="40% - Accent5 2 6 5 2 3" xfId="24942"/>
    <cellStyle name="40% - Accent5 2 6 5 2 3 2" xfId="44722"/>
    <cellStyle name="40% - Accent5 2 6 5 2 3 3" xfId="32866"/>
    <cellStyle name="40% - Accent5 2 6 5 2 4" xfId="20410"/>
    <cellStyle name="40% - Accent5 2 6 5 2 4 2" xfId="40746"/>
    <cellStyle name="40% - Accent5 2 6 5 2 5" xfId="36805"/>
    <cellStyle name="40% - Accent5 2 6 5 2 6" xfId="28890"/>
    <cellStyle name="40% - Accent5 2 6 5 3" xfId="15165"/>
    <cellStyle name="40% - Accent5 2 6 5 3 2" xfId="25719"/>
    <cellStyle name="40% - Accent5 2 6 5 3 2 2" xfId="45499"/>
    <cellStyle name="40% - Accent5 2 6 5 3 2 3" xfId="33643"/>
    <cellStyle name="40% - Accent5 2 6 5 3 3" xfId="21187"/>
    <cellStyle name="40% - Accent5 2 6 5 3 3 2" xfId="41523"/>
    <cellStyle name="40% - Accent5 2 6 5 3 4" xfId="37582"/>
    <cellStyle name="40% - Accent5 2 6 5 3 5" xfId="29667"/>
    <cellStyle name="40% - Accent5 2 6 5 4" xfId="8277"/>
    <cellStyle name="40% - Accent5 2 6 5 4 2" xfId="24172"/>
    <cellStyle name="40% - Accent5 2 6 5 4 2 2" xfId="43952"/>
    <cellStyle name="40% - Accent5 2 6 5 4 2 3" xfId="32096"/>
    <cellStyle name="40% - Accent5 2 6 5 4 3" xfId="19640"/>
    <cellStyle name="40% - Accent5 2 6 5 4 3 2" xfId="39976"/>
    <cellStyle name="40% - Accent5 2 6 5 4 4" xfId="36035"/>
    <cellStyle name="40% - Accent5 2 6 5 4 5" xfId="28120"/>
    <cellStyle name="40% - Accent5 2 6 5 5" xfId="23397"/>
    <cellStyle name="40% - Accent5 2 6 5 5 2" xfId="43177"/>
    <cellStyle name="40% - Accent5 2 6 5 5 3" xfId="31321"/>
    <cellStyle name="40% - Accent5 2 6 5 6" xfId="18867"/>
    <cellStyle name="40% - Accent5 2 6 5 6 2" xfId="39203"/>
    <cellStyle name="40% - Accent5 2 6 5 7" xfId="35260"/>
    <cellStyle name="40% - Accent5 2 6 5 8" xfId="27347"/>
    <cellStyle name="40% - Accent5 2 6 6" xfId="11641"/>
    <cellStyle name="40% - Accent5 2 6 6 2" xfId="18027"/>
    <cellStyle name="40% - Accent5 2 6 6 2 2" xfId="26504"/>
    <cellStyle name="40% - Accent5 2 6 6 2 2 2" xfId="46284"/>
    <cellStyle name="40% - Accent5 2 6 6 2 2 3" xfId="34428"/>
    <cellStyle name="40% - Accent5 2 6 6 2 3" xfId="21972"/>
    <cellStyle name="40% - Accent5 2 6 6 2 3 2" xfId="42308"/>
    <cellStyle name="40% - Accent5 2 6 6 2 4" xfId="38367"/>
    <cellStyle name="40% - Accent5 2 6 6 2 5" xfId="30452"/>
    <cellStyle name="40% - Accent5 2 6 6 3" xfId="24938"/>
    <cellStyle name="40% - Accent5 2 6 6 3 2" xfId="44718"/>
    <cellStyle name="40% - Accent5 2 6 6 3 3" xfId="32862"/>
    <cellStyle name="40% - Accent5 2 6 6 4" xfId="20406"/>
    <cellStyle name="40% - Accent5 2 6 6 4 2" xfId="40742"/>
    <cellStyle name="40% - Accent5 2 6 6 5" xfId="36801"/>
    <cellStyle name="40% - Accent5 2 6 6 6" xfId="28886"/>
    <cellStyle name="40% - Accent5 2 6 7" xfId="15161"/>
    <cellStyle name="40% - Accent5 2 6 7 2" xfId="25715"/>
    <cellStyle name="40% - Accent5 2 6 7 2 2" xfId="45495"/>
    <cellStyle name="40% - Accent5 2 6 7 2 3" xfId="33639"/>
    <cellStyle name="40% - Accent5 2 6 7 3" xfId="21183"/>
    <cellStyle name="40% - Accent5 2 6 7 3 2" xfId="41519"/>
    <cellStyle name="40% - Accent5 2 6 7 4" xfId="37578"/>
    <cellStyle name="40% - Accent5 2 6 7 5" xfId="29663"/>
    <cellStyle name="40% - Accent5 2 6 8" xfId="8273"/>
    <cellStyle name="40% - Accent5 2 6 8 2" xfId="24168"/>
    <cellStyle name="40% - Accent5 2 6 8 2 2" xfId="43948"/>
    <cellStyle name="40% - Accent5 2 6 8 2 3" xfId="32092"/>
    <cellStyle name="40% - Accent5 2 6 8 3" xfId="19636"/>
    <cellStyle name="40% - Accent5 2 6 8 3 2" xfId="39972"/>
    <cellStyle name="40% - Accent5 2 6 8 4" xfId="36031"/>
    <cellStyle name="40% - Accent5 2 6 8 5" xfId="28116"/>
    <cellStyle name="40% - Accent5 2 6 9" xfId="23393"/>
    <cellStyle name="40% - Accent5 2 6 9 2" xfId="43173"/>
    <cellStyle name="40% - Accent5 2 6 9 3" xfId="31317"/>
    <cellStyle name="40% - Accent5 2 7" xfId="1405"/>
    <cellStyle name="40% - Accent5 2 7 2" xfId="11646"/>
    <cellStyle name="40% - Accent5 2 7 2 2" xfId="18032"/>
    <cellStyle name="40% - Accent5 2 7 2 2 2" xfId="26509"/>
    <cellStyle name="40% - Accent5 2 7 2 2 2 2" xfId="46289"/>
    <cellStyle name="40% - Accent5 2 7 2 2 2 3" xfId="34433"/>
    <cellStyle name="40% - Accent5 2 7 2 2 3" xfId="21977"/>
    <cellStyle name="40% - Accent5 2 7 2 2 3 2" xfId="42313"/>
    <cellStyle name="40% - Accent5 2 7 2 2 4" xfId="38372"/>
    <cellStyle name="40% - Accent5 2 7 2 2 5" xfId="30457"/>
    <cellStyle name="40% - Accent5 2 7 2 3" xfId="24943"/>
    <cellStyle name="40% - Accent5 2 7 2 3 2" xfId="44723"/>
    <cellStyle name="40% - Accent5 2 7 2 3 3" xfId="32867"/>
    <cellStyle name="40% - Accent5 2 7 2 4" xfId="20411"/>
    <cellStyle name="40% - Accent5 2 7 2 4 2" xfId="40747"/>
    <cellStyle name="40% - Accent5 2 7 2 5" xfId="36806"/>
    <cellStyle name="40% - Accent5 2 7 2 6" xfId="28891"/>
    <cellStyle name="40% - Accent5 2 7 3" xfId="15166"/>
    <cellStyle name="40% - Accent5 2 7 3 2" xfId="25720"/>
    <cellStyle name="40% - Accent5 2 7 3 2 2" xfId="45500"/>
    <cellStyle name="40% - Accent5 2 7 3 2 3" xfId="33644"/>
    <cellStyle name="40% - Accent5 2 7 3 3" xfId="21188"/>
    <cellStyle name="40% - Accent5 2 7 3 3 2" xfId="41524"/>
    <cellStyle name="40% - Accent5 2 7 3 4" xfId="37583"/>
    <cellStyle name="40% - Accent5 2 7 3 5" xfId="29668"/>
    <cellStyle name="40% - Accent5 2 7 4" xfId="8278"/>
    <cellStyle name="40% - Accent5 2 7 4 2" xfId="24173"/>
    <cellStyle name="40% - Accent5 2 7 4 2 2" xfId="43953"/>
    <cellStyle name="40% - Accent5 2 7 4 2 3" xfId="32097"/>
    <cellStyle name="40% - Accent5 2 7 4 3" xfId="19641"/>
    <cellStyle name="40% - Accent5 2 7 4 3 2" xfId="39977"/>
    <cellStyle name="40% - Accent5 2 7 4 4" xfId="36036"/>
    <cellStyle name="40% - Accent5 2 7 4 5" xfId="28121"/>
    <cellStyle name="40% - Accent5 2 7 5" xfId="23398"/>
    <cellStyle name="40% - Accent5 2 7 5 2" xfId="43178"/>
    <cellStyle name="40% - Accent5 2 7 5 3" xfId="31322"/>
    <cellStyle name="40% - Accent5 2 7 6" xfId="18868"/>
    <cellStyle name="40% - Accent5 2 7 6 2" xfId="39204"/>
    <cellStyle name="40% - Accent5 2 7 7" xfId="35261"/>
    <cellStyle name="40% - Accent5 2 7 8" xfId="27348"/>
    <cellStyle name="40% - Accent5 2 8" xfId="1406"/>
    <cellStyle name="40% - Accent5 2 8 2" xfId="11647"/>
    <cellStyle name="40% - Accent5 2 8 2 2" xfId="18033"/>
    <cellStyle name="40% - Accent5 2 8 2 2 2" xfId="26510"/>
    <cellStyle name="40% - Accent5 2 8 2 2 2 2" xfId="46290"/>
    <cellStyle name="40% - Accent5 2 8 2 2 2 3" xfId="34434"/>
    <cellStyle name="40% - Accent5 2 8 2 2 3" xfId="21978"/>
    <cellStyle name="40% - Accent5 2 8 2 2 3 2" xfId="42314"/>
    <cellStyle name="40% - Accent5 2 8 2 2 4" xfId="38373"/>
    <cellStyle name="40% - Accent5 2 8 2 2 5" xfId="30458"/>
    <cellStyle name="40% - Accent5 2 8 2 3" xfId="24944"/>
    <cellStyle name="40% - Accent5 2 8 2 3 2" xfId="44724"/>
    <cellStyle name="40% - Accent5 2 8 2 3 3" xfId="32868"/>
    <cellStyle name="40% - Accent5 2 8 2 4" xfId="20412"/>
    <cellStyle name="40% - Accent5 2 8 2 4 2" xfId="40748"/>
    <cellStyle name="40% - Accent5 2 8 2 5" xfId="36807"/>
    <cellStyle name="40% - Accent5 2 8 2 6" xfId="28892"/>
    <cellStyle name="40% - Accent5 2 8 3" xfId="15167"/>
    <cellStyle name="40% - Accent5 2 8 3 2" xfId="25721"/>
    <cellStyle name="40% - Accent5 2 8 3 2 2" xfId="45501"/>
    <cellStyle name="40% - Accent5 2 8 3 2 3" xfId="33645"/>
    <cellStyle name="40% - Accent5 2 8 3 3" xfId="21189"/>
    <cellStyle name="40% - Accent5 2 8 3 3 2" xfId="41525"/>
    <cellStyle name="40% - Accent5 2 8 3 4" xfId="37584"/>
    <cellStyle name="40% - Accent5 2 8 3 5" xfId="29669"/>
    <cellStyle name="40% - Accent5 2 8 4" xfId="8279"/>
    <cellStyle name="40% - Accent5 2 8 4 2" xfId="24174"/>
    <cellStyle name="40% - Accent5 2 8 4 2 2" xfId="43954"/>
    <cellStyle name="40% - Accent5 2 8 4 2 3" xfId="32098"/>
    <cellStyle name="40% - Accent5 2 8 4 3" xfId="19642"/>
    <cellStyle name="40% - Accent5 2 8 4 3 2" xfId="39978"/>
    <cellStyle name="40% - Accent5 2 8 4 4" xfId="36037"/>
    <cellStyle name="40% - Accent5 2 8 4 5" xfId="28122"/>
    <cellStyle name="40% - Accent5 2 8 5" xfId="23399"/>
    <cellStyle name="40% - Accent5 2 8 5 2" xfId="43179"/>
    <cellStyle name="40% - Accent5 2 8 5 3" xfId="31323"/>
    <cellStyle name="40% - Accent5 2 8 6" xfId="18869"/>
    <cellStyle name="40% - Accent5 2 8 6 2" xfId="39205"/>
    <cellStyle name="40% - Accent5 2 8 7" xfId="35262"/>
    <cellStyle name="40% - Accent5 2 8 8" xfId="27349"/>
    <cellStyle name="40% - Accent5 2 9" xfId="1407"/>
    <cellStyle name="40% - Accent5 2 9 2" xfId="11648"/>
    <cellStyle name="40% - Accent5 2 9 2 2" xfId="18034"/>
    <cellStyle name="40% - Accent5 2 9 2 2 2" xfId="26511"/>
    <cellStyle name="40% - Accent5 2 9 2 2 2 2" xfId="46291"/>
    <cellStyle name="40% - Accent5 2 9 2 2 2 3" xfId="34435"/>
    <cellStyle name="40% - Accent5 2 9 2 2 3" xfId="21979"/>
    <cellStyle name="40% - Accent5 2 9 2 2 3 2" xfId="42315"/>
    <cellStyle name="40% - Accent5 2 9 2 2 4" xfId="38374"/>
    <cellStyle name="40% - Accent5 2 9 2 2 5" xfId="30459"/>
    <cellStyle name="40% - Accent5 2 9 2 3" xfId="24945"/>
    <cellStyle name="40% - Accent5 2 9 2 3 2" xfId="44725"/>
    <cellStyle name="40% - Accent5 2 9 2 3 3" xfId="32869"/>
    <cellStyle name="40% - Accent5 2 9 2 4" xfId="20413"/>
    <cellStyle name="40% - Accent5 2 9 2 4 2" xfId="40749"/>
    <cellStyle name="40% - Accent5 2 9 2 5" xfId="36808"/>
    <cellStyle name="40% - Accent5 2 9 2 6" xfId="28893"/>
    <cellStyle name="40% - Accent5 2 9 3" xfId="15168"/>
    <cellStyle name="40% - Accent5 2 9 3 2" xfId="25722"/>
    <cellStyle name="40% - Accent5 2 9 3 2 2" xfId="45502"/>
    <cellStyle name="40% - Accent5 2 9 3 2 3" xfId="33646"/>
    <cellStyle name="40% - Accent5 2 9 3 3" xfId="21190"/>
    <cellStyle name="40% - Accent5 2 9 3 3 2" xfId="41526"/>
    <cellStyle name="40% - Accent5 2 9 3 4" xfId="37585"/>
    <cellStyle name="40% - Accent5 2 9 3 5" xfId="29670"/>
    <cellStyle name="40% - Accent5 2 9 4" xfId="8280"/>
    <cellStyle name="40% - Accent5 2 9 4 2" xfId="24175"/>
    <cellStyle name="40% - Accent5 2 9 4 2 2" xfId="43955"/>
    <cellStyle name="40% - Accent5 2 9 4 2 3" xfId="32099"/>
    <cellStyle name="40% - Accent5 2 9 4 3" xfId="19643"/>
    <cellStyle name="40% - Accent5 2 9 4 3 2" xfId="39979"/>
    <cellStyle name="40% - Accent5 2 9 4 4" xfId="36038"/>
    <cellStyle name="40% - Accent5 2 9 4 5" xfId="28123"/>
    <cellStyle name="40% - Accent5 2 9 5" xfId="23400"/>
    <cellStyle name="40% - Accent5 2 9 5 2" xfId="43180"/>
    <cellStyle name="40% - Accent5 2 9 5 3" xfId="31324"/>
    <cellStyle name="40% - Accent5 2 9 6" xfId="18870"/>
    <cellStyle name="40% - Accent5 2 9 6 2" xfId="39206"/>
    <cellStyle name="40% - Accent5 2 9 7" xfId="35263"/>
    <cellStyle name="40% - Accent5 2 9 8" xfId="27350"/>
    <cellStyle name="40% - Accent5 20" xfId="35411"/>
    <cellStyle name="40% - Accent5 21" xfId="27496"/>
    <cellStyle name="40% - Accent5 3" xfId="1408"/>
    <cellStyle name="40% - Accent5 3 10" xfId="1409"/>
    <cellStyle name="40% - Accent5 3 2" xfId="1410"/>
    <cellStyle name="40% - Accent5 3 2 2" xfId="11649"/>
    <cellStyle name="40% - Accent5 3 2 2 2" xfId="18035"/>
    <cellStyle name="40% - Accent5 3 2 2 2 2" xfId="26512"/>
    <cellStyle name="40% - Accent5 3 2 2 2 2 2" xfId="46292"/>
    <cellStyle name="40% - Accent5 3 2 2 2 2 3" xfId="34436"/>
    <cellStyle name="40% - Accent5 3 2 2 2 3" xfId="21980"/>
    <cellStyle name="40% - Accent5 3 2 2 2 3 2" xfId="42316"/>
    <cellStyle name="40% - Accent5 3 2 2 2 4" xfId="38375"/>
    <cellStyle name="40% - Accent5 3 2 2 2 5" xfId="30460"/>
    <cellStyle name="40% - Accent5 3 2 2 3" xfId="24946"/>
    <cellStyle name="40% - Accent5 3 2 2 3 2" xfId="44726"/>
    <cellStyle name="40% - Accent5 3 2 2 3 3" xfId="32870"/>
    <cellStyle name="40% - Accent5 3 2 2 4" xfId="20414"/>
    <cellStyle name="40% - Accent5 3 2 2 4 2" xfId="40750"/>
    <cellStyle name="40% - Accent5 3 2 2 5" xfId="36809"/>
    <cellStyle name="40% - Accent5 3 2 2 6" xfId="28894"/>
    <cellStyle name="40% - Accent5 3 2 3" xfId="15170"/>
    <cellStyle name="40% - Accent5 3 2 3 2" xfId="25723"/>
    <cellStyle name="40% - Accent5 3 2 3 2 2" xfId="45503"/>
    <cellStyle name="40% - Accent5 3 2 3 2 3" xfId="33647"/>
    <cellStyle name="40% - Accent5 3 2 3 3" xfId="21191"/>
    <cellStyle name="40% - Accent5 3 2 3 3 2" xfId="41527"/>
    <cellStyle name="40% - Accent5 3 2 3 4" xfId="37586"/>
    <cellStyle name="40% - Accent5 3 2 3 5" xfId="29671"/>
    <cellStyle name="40% - Accent5 3 2 4" xfId="8281"/>
    <cellStyle name="40% - Accent5 3 2 4 2" xfId="24176"/>
    <cellStyle name="40% - Accent5 3 2 4 2 2" xfId="43956"/>
    <cellStyle name="40% - Accent5 3 2 4 2 3" xfId="32100"/>
    <cellStyle name="40% - Accent5 3 2 4 3" xfId="19644"/>
    <cellStyle name="40% - Accent5 3 2 4 3 2" xfId="39980"/>
    <cellStyle name="40% - Accent5 3 2 4 4" xfId="36039"/>
    <cellStyle name="40% - Accent5 3 2 4 5" xfId="28124"/>
    <cellStyle name="40% - Accent5 3 2 5" xfId="23401"/>
    <cellStyle name="40% - Accent5 3 2 5 2" xfId="43181"/>
    <cellStyle name="40% - Accent5 3 2 5 3" xfId="31325"/>
    <cellStyle name="40% - Accent5 3 2 6" xfId="18871"/>
    <cellStyle name="40% - Accent5 3 2 6 2" xfId="39207"/>
    <cellStyle name="40% - Accent5 3 2 7" xfId="35264"/>
    <cellStyle name="40% - Accent5 3 2 8" xfId="27351"/>
    <cellStyle name="40% - Accent5 3 3" xfId="1411"/>
    <cellStyle name="40% - Accent5 3 3 2" xfId="11650"/>
    <cellStyle name="40% - Accent5 3 3 2 2" xfId="18036"/>
    <cellStyle name="40% - Accent5 3 3 2 2 2" xfId="26513"/>
    <cellStyle name="40% - Accent5 3 3 2 2 2 2" xfId="46293"/>
    <cellStyle name="40% - Accent5 3 3 2 2 2 3" xfId="34437"/>
    <cellStyle name="40% - Accent5 3 3 2 2 3" xfId="21981"/>
    <cellStyle name="40% - Accent5 3 3 2 2 3 2" xfId="42317"/>
    <cellStyle name="40% - Accent5 3 3 2 2 4" xfId="38376"/>
    <cellStyle name="40% - Accent5 3 3 2 2 5" xfId="30461"/>
    <cellStyle name="40% - Accent5 3 3 2 3" xfId="24947"/>
    <cellStyle name="40% - Accent5 3 3 2 3 2" xfId="44727"/>
    <cellStyle name="40% - Accent5 3 3 2 3 3" xfId="32871"/>
    <cellStyle name="40% - Accent5 3 3 2 4" xfId="20415"/>
    <cellStyle name="40% - Accent5 3 3 2 4 2" xfId="40751"/>
    <cellStyle name="40% - Accent5 3 3 2 5" xfId="36810"/>
    <cellStyle name="40% - Accent5 3 3 2 6" xfId="28895"/>
    <cellStyle name="40% - Accent5 3 3 3" xfId="15171"/>
    <cellStyle name="40% - Accent5 3 3 3 2" xfId="25724"/>
    <cellStyle name="40% - Accent5 3 3 3 2 2" xfId="45504"/>
    <cellStyle name="40% - Accent5 3 3 3 2 3" xfId="33648"/>
    <cellStyle name="40% - Accent5 3 3 3 3" xfId="21192"/>
    <cellStyle name="40% - Accent5 3 3 3 3 2" xfId="41528"/>
    <cellStyle name="40% - Accent5 3 3 3 4" xfId="37587"/>
    <cellStyle name="40% - Accent5 3 3 3 5" xfId="29672"/>
    <cellStyle name="40% - Accent5 3 3 4" xfId="8282"/>
    <cellStyle name="40% - Accent5 3 3 4 2" xfId="24177"/>
    <cellStyle name="40% - Accent5 3 3 4 2 2" xfId="43957"/>
    <cellStyle name="40% - Accent5 3 3 4 2 3" xfId="32101"/>
    <cellStyle name="40% - Accent5 3 3 4 3" xfId="19645"/>
    <cellStyle name="40% - Accent5 3 3 4 3 2" xfId="39981"/>
    <cellStyle name="40% - Accent5 3 3 4 4" xfId="36040"/>
    <cellStyle name="40% - Accent5 3 3 4 5" xfId="28125"/>
    <cellStyle name="40% - Accent5 3 3 5" xfId="23402"/>
    <cellStyle name="40% - Accent5 3 3 5 2" xfId="43182"/>
    <cellStyle name="40% - Accent5 3 3 5 3" xfId="31326"/>
    <cellStyle name="40% - Accent5 3 3 6" xfId="18872"/>
    <cellStyle name="40% - Accent5 3 3 6 2" xfId="39208"/>
    <cellStyle name="40% - Accent5 3 3 7" xfId="35265"/>
    <cellStyle name="40% - Accent5 3 3 8" xfId="27352"/>
    <cellStyle name="40% - Accent5 3 4" xfId="1412"/>
    <cellStyle name="40% - Accent5 3 4 2" xfId="11651"/>
    <cellStyle name="40% - Accent5 3 4 2 2" xfId="18037"/>
    <cellStyle name="40% - Accent5 3 4 2 2 2" xfId="26514"/>
    <cellStyle name="40% - Accent5 3 4 2 2 2 2" xfId="46294"/>
    <cellStyle name="40% - Accent5 3 4 2 2 2 3" xfId="34438"/>
    <cellStyle name="40% - Accent5 3 4 2 2 3" xfId="21982"/>
    <cellStyle name="40% - Accent5 3 4 2 2 3 2" xfId="42318"/>
    <cellStyle name="40% - Accent5 3 4 2 2 4" xfId="38377"/>
    <cellStyle name="40% - Accent5 3 4 2 2 5" xfId="30462"/>
    <cellStyle name="40% - Accent5 3 4 2 3" xfId="24948"/>
    <cellStyle name="40% - Accent5 3 4 2 3 2" xfId="44728"/>
    <cellStyle name="40% - Accent5 3 4 2 3 3" xfId="32872"/>
    <cellStyle name="40% - Accent5 3 4 2 4" xfId="20416"/>
    <cellStyle name="40% - Accent5 3 4 2 4 2" xfId="40752"/>
    <cellStyle name="40% - Accent5 3 4 2 5" xfId="36811"/>
    <cellStyle name="40% - Accent5 3 4 2 6" xfId="28896"/>
    <cellStyle name="40% - Accent5 3 4 3" xfId="15172"/>
    <cellStyle name="40% - Accent5 3 4 3 2" xfId="25725"/>
    <cellStyle name="40% - Accent5 3 4 3 2 2" xfId="45505"/>
    <cellStyle name="40% - Accent5 3 4 3 2 3" xfId="33649"/>
    <cellStyle name="40% - Accent5 3 4 3 3" xfId="21193"/>
    <cellStyle name="40% - Accent5 3 4 3 3 2" xfId="41529"/>
    <cellStyle name="40% - Accent5 3 4 3 4" xfId="37588"/>
    <cellStyle name="40% - Accent5 3 4 3 5" xfId="29673"/>
    <cellStyle name="40% - Accent5 3 4 4" xfId="8283"/>
    <cellStyle name="40% - Accent5 3 4 4 2" xfId="24178"/>
    <cellStyle name="40% - Accent5 3 4 4 2 2" xfId="43958"/>
    <cellStyle name="40% - Accent5 3 4 4 2 3" xfId="32102"/>
    <cellStyle name="40% - Accent5 3 4 4 3" xfId="19646"/>
    <cellStyle name="40% - Accent5 3 4 4 3 2" xfId="39982"/>
    <cellStyle name="40% - Accent5 3 4 4 4" xfId="36041"/>
    <cellStyle name="40% - Accent5 3 4 4 5" xfId="28126"/>
    <cellStyle name="40% - Accent5 3 4 5" xfId="23403"/>
    <cellStyle name="40% - Accent5 3 4 5 2" xfId="43183"/>
    <cellStyle name="40% - Accent5 3 4 5 3" xfId="31327"/>
    <cellStyle name="40% - Accent5 3 4 6" xfId="18873"/>
    <cellStyle name="40% - Accent5 3 4 6 2" xfId="39209"/>
    <cellStyle name="40% - Accent5 3 4 7" xfId="35266"/>
    <cellStyle name="40% - Accent5 3 4 8" xfId="27353"/>
    <cellStyle name="40% - Accent5 3 5" xfId="1413"/>
    <cellStyle name="40% - Accent5 3 5 2" xfId="11652"/>
    <cellStyle name="40% - Accent5 3 5 2 2" xfId="18038"/>
    <cellStyle name="40% - Accent5 3 5 2 2 2" xfId="26515"/>
    <cellStyle name="40% - Accent5 3 5 2 2 2 2" xfId="46295"/>
    <cellStyle name="40% - Accent5 3 5 2 2 2 3" xfId="34439"/>
    <cellStyle name="40% - Accent5 3 5 2 2 3" xfId="21983"/>
    <cellStyle name="40% - Accent5 3 5 2 2 3 2" xfId="42319"/>
    <cellStyle name="40% - Accent5 3 5 2 2 4" xfId="38378"/>
    <cellStyle name="40% - Accent5 3 5 2 2 5" xfId="30463"/>
    <cellStyle name="40% - Accent5 3 5 2 3" xfId="24949"/>
    <cellStyle name="40% - Accent5 3 5 2 3 2" xfId="44729"/>
    <cellStyle name="40% - Accent5 3 5 2 3 3" xfId="32873"/>
    <cellStyle name="40% - Accent5 3 5 2 4" xfId="20417"/>
    <cellStyle name="40% - Accent5 3 5 2 4 2" xfId="40753"/>
    <cellStyle name="40% - Accent5 3 5 2 5" xfId="36812"/>
    <cellStyle name="40% - Accent5 3 5 2 6" xfId="28897"/>
    <cellStyle name="40% - Accent5 3 5 3" xfId="15173"/>
    <cellStyle name="40% - Accent5 3 5 3 2" xfId="25726"/>
    <cellStyle name="40% - Accent5 3 5 3 2 2" xfId="45506"/>
    <cellStyle name="40% - Accent5 3 5 3 2 3" xfId="33650"/>
    <cellStyle name="40% - Accent5 3 5 3 3" xfId="21194"/>
    <cellStyle name="40% - Accent5 3 5 3 3 2" xfId="41530"/>
    <cellStyle name="40% - Accent5 3 5 3 4" xfId="37589"/>
    <cellStyle name="40% - Accent5 3 5 3 5" xfId="29674"/>
    <cellStyle name="40% - Accent5 3 5 4" xfId="8284"/>
    <cellStyle name="40% - Accent5 3 5 4 2" xfId="24179"/>
    <cellStyle name="40% - Accent5 3 5 4 2 2" xfId="43959"/>
    <cellStyle name="40% - Accent5 3 5 4 2 3" xfId="32103"/>
    <cellStyle name="40% - Accent5 3 5 4 3" xfId="19647"/>
    <cellStyle name="40% - Accent5 3 5 4 3 2" xfId="39983"/>
    <cellStyle name="40% - Accent5 3 5 4 4" xfId="36042"/>
    <cellStyle name="40% - Accent5 3 5 4 5" xfId="28127"/>
    <cellStyle name="40% - Accent5 3 5 5" xfId="23404"/>
    <cellStyle name="40% - Accent5 3 5 5 2" xfId="43184"/>
    <cellStyle name="40% - Accent5 3 5 5 3" xfId="31328"/>
    <cellStyle name="40% - Accent5 3 5 6" xfId="18874"/>
    <cellStyle name="40% - Accent5 3 5 6 2" xfId="39210"/>
    <cellStyle name="40% - Accent5 3 5 7" xfId="35267"/>
    <cellStyle name="40% - Accent5 3 5 8" xfId="27354"/>
    <cellStyle name="40% - Accent5 3 6" xfId="1414"/>
    <cellStyle name="40% - Accent5 3 7" xfId="1415"/>
    <cellStyle name="40% - Accent5 3 8" xfId="1416"/>
    <cellStyle name="40% - Accent5 3 9" xfId="1417"/>
    <cellStyle name="40% - Accent5 4" xfId="1418"/>
    <cellStyle name="40% - Accent5 4 2" xfId="1419"/>
    <cellStyle name="40% - Accent5 4 3" xfId="1420"/>
    <cellStyle name="40% - Accent5 4 4" xfId="1421"/>
    <cellStyle name="40% - Accent5 4 5" xfId="1422"/>
    <cellStyle name="40% - Accent5 4 6" xfId="1423"/>
    <cellStyle name="40% - Accent5 5" xfId="1424"/>
    <cellStyle name="40% - Accent5 5 2" xfId="1425"/>
    <cellStyle name="40% - Accent5 5 3" xfId="1426"/>
    <cellStyle name="40% - Accent5 5 4" xfId="1427"/>
    <cellStyle name="40% - Accent5 5 5" xfId="1428"/>
    <cellStyle name="40% - Accent5 5 6" xfId="1429"/>
    <cellStyle name="40% - Accent5 6" xfId="1430"/>
    <cellStyle name="40% - Accent5 6 2" xfId="1431"/>
    <cellStyle name="40% - Accent5 6 3" xfId="1432"/>
    <cellStyle name="40% - Accent5 6 4" xfId="1433"/>
    <cellStyle name="40% - Accent5 6 5" xfId="1434"/>
    <cellStyle name="40% - Accent5 6 6" xfId="1435"/>
    <cellStyle name="40% - Accent5 7" xfId="1436"/>
    <cellStyle name="40% - Accent5 7 10" xfId="23405"/>
    <cellStyle name="40% - Accent5 7 10 2" xfId="43185"/>
    <cellStyle name="40% - Accent5 7 10 3" xfId="31329"/>
    <cellStyle name="40% - Accent5 7 11" xfId="18875"/>
    <cellStyle name="40% - Accent5 7 11 2" xfId="39211"/>
    <cellStyle name="40% - Accent5 7 12" xfId="35268"/>
    <cellStyle name="40% - Accent5 7 13" xfId="27355"/>
    <cellStyle name="40% - Accent5 7 2" xfId="1437"/>
    <cellStyle name="40% - Accent5 7 3" xfId="1438"/>
    <cellStyle name="40% - Accent5 7 4" xfId="1439"/>
    <cellStyle name="40% - Accent5 7 5" xfId="1440"/>
    <cellStyle name="40% - Accent5 7 6" xfId="1441"/>
    <cellStyle name="40% - Accent5 7 7" xfId="11653"/>
    <cellStyle name="40% - Accent5 7 7 2" xfId="18039"/>
    <cellStyle name="40% - Accent5 7 7 2 2" xfId="26516"/>
    <cellStyle name="40% - Accent5 7 7 2 2 2" xfId="46296"/>
    <cellStyle name="40% - Accent5 7 7 2 2 3" xfId="34440"/>
    <cellStyle name="40% - Accent5 7 7 2 3" xfId="21984"/>
    <cellStyle name="40% - Accent5 7 7 2 3 2" xfId="42320"/>
    <cellStyle name="40% - Accent5 7 7 2 4" xfId="38379"/>
    <cellStyle name="40% - Accent5 7 7 2 5" xfId="30464"/>
    <cellStyle name="40% - Accent5 7 7 3" xfId="24950"/>
    <cellStyle name="40% - Accent5 7 7 3 2" xfId="44730"/>
    <cellStyle name="40% - Accent5 7 7 3 3" xfId="32874"/>
    <cellStyle name="40% - Accent5 7 7 4" xfId="20418"/>
    <cellStyle name="40% - Accent5 7 7 4 2" xfId="40754"/>
    <cellStyle name="40% - Accent5 7 7 5" xfId="36813"/>
    <cellStyle name="40% - Accent5 7 7 6" xfId="28898"/>
    <cellStyle name="40% - Accent5 7 8" xfId="15179"/>
    <cellStyle name="40% - Accent5 7 8 2" xfId="25727"/>
    <cellStyle name="40% - Accent5 7 8 2 2" xfId="45507"/>
    <cellStyle name="40% - Accent5 7 8 2 3" xfId="33651"/>
    <cellStyle name="40% - Accent5 7 8 3" xfId="21195"/>
    <cellStyle name="40% - Accent5 7 8 3 2" xfId="41531"/>
    <cellStyle name="40% - Accent5 7 8 4" xfId="37590"/>
    <cellStyle name="40% - Accent5 7 8 5" xfId="29675"/>
    <cellStyle name="40% - Accent5 7 9" xfId="8285"/>
    <cellStyle name="40% - Accent5 7 9 2" xfId="24180"/>
    <cellStyle name="40% - Accent5 7 9 2 2" xfId="43960"/>
    <cellStyle name="40% - Accent5 7 9 2 3" xfId="32104"/>
    <cellStyle name="40% - Accent5 7 9 3" xfId="19648"/>
    <cellStyle name="40% - Accent5 7 9 3 2" xfId="39984"/>
    <cellStyle name="40% - Accent5 7 9 4" xfId="36043"/>
    <cellStyle name="40% - Accent5 7 9 5" xfId="28128"/>
    <cellStyle name="40% - Accent5 8" xfId="1442"/>
    <cellStyle name="40% - Accent5 8 2" xfId="1443"/>
    <cellStyle name="40% - Accent5 9" xfId="1444"/>
    <cellStyle name="40% - Accent6" xfId="7615" builtinId="51" customBuiltin="1"/>
    <cellStyle name="40% - Accent6 10" xfId="1445"/>
    <cellStyle name="40% - Accent6 10 2" xfId="1446"/>
    <cellStyle name="40% - Accent6 10 3" xfId="1447"/>
    <cellStyle name="40% - Accent6 10 4" xfId="1448"/>
    <cellStyle name="40% - Accent6 10 5" xfId="1449"/>
    <cellStyle name="40% - Accent6 11" xfId="1450"/>
    <cellStyle name="40% - Accent6 11 2" xfId="1451"/>
    <cellStyle name="40% - Accent6 11 3" xfId="1452"/>
    <cellStyle name="40% - Accent6 11 4" xfId="1453"/>
    <cellStyle name="40% - Accent6 11 5" xfId="1454"/>
    <cellStyle name="40% - Accent6 12" xfId="1455"/>
    <cellStyle name="40% - Accent6 12 2" xfId="1456"/>
    <cellStyle name="40% - Accent6 12 3" xfId="1457"/>
    <cellStyle name="40% - Accent6 12 4" xfId="1458"/>
    <cellStyle name="40% - Accent6 12 5" xfId="1459"/>
    <cellStyle name="40% - Accent6 13" xfId="1460"/>
    <cellStyle name="40% - Accent6 14" xfId="1461"/>
    <cellStyle name="40% - Accent6 15" xfId="1462"/>
    <cellStyle name="40% - Accent6 16" xfId="1463"/>
    <cellStyle name="40% - Accent6 17" xfId="1464"/>
    <cellStyle name="40% - Accent6 18" xfId="1465"/>
    <cellStyle name="40% - Accent6 19" xfId="1466"/>
    <cellStyle name="40% - Accent6 2" xfId="1467"/>
    <cellStyle name="40% - Accent6 2 10" xfId="1468"/>
    <cellStyle name="40% - Accent6 2 10 2" xfId="11654"/>
    <cellStyle name="40% - Accent6 2 10 2 2" xfId="18040"/>
    <cellStyle name="40% - Accent6 2 10 2 2 2" xfId="26517"/>
    <cellStyle name="40% - Accent6 2 10 2 2 2 2" xfId="46297"/>
    <cellStyle name="40% - Accent6 2 10 2 2 2 3" xfId="34441"/>
    <cellStyle name="40% - Accent6 2 10 2 2 3" xfId="21985"/>
    <cellStyle name="40% - Accent6 2 10 2 2 3 2" xfId="42321"/>
    <cellStyle name="40% - Accent6 2 10 2 2 4" xfId="38380"/>
    <cellStyle name="40% - Accent6 2 10 2 2 5" xfId="30465"/>
    <cellStyle name="40% - Accent6 2 10 2 3" xfId="24951"/>
    <cellStyle name="40% - Accent6 2 10 2 3 2" xfId="44731"/>
    <cellStyle name="40% - Accent6 2 10 2 3 3" xfId="32875"/>
    <cellStyle name="40% - Accent6 2 10 2 4" xfId="20419"/>
    <cellStyle name="40% - Accent6 2 10 2 4 2" xfId="40755"/>
    <cellStyle name="40% - Accent6 2 10 2 5" xfId="36814"/>
    <cellStyle name="40% - Accent6 2 10 2 6" xfId="28899"/>
    <cellStyle name="40% - Accent6 2 10 3" xfId="15183"/>
    <cellStyle name="40% - Accent6 2 10 3 2" xfId="25728"/>
    <cellStyle name="40% - Accent6 2 10 3 2 2" xfId="45508"/>
    <cellStyle name="40% - Accent6 2 10 3 2 3" xfId="33652"/>
    <cellStyle name="40% - Accent6 2 10 3 3" xfId="21196"/>
    <cellStyle name="40% - Accent6 2 10 3 3 2" xfId="41532"/>
    <cellStyle name="40% - Accent6 2 10 3 4" xfId="37591"/>
    <cellStyle name="40% - Accent6 2 10 3 5" xfId="29676"/>
    <cellStyle name="40% - Accent6 2 10 4" xfId="8286"/>
    <cellStyle name="40% - Accent6 2 10 4 2" xfId="24181"/>
    <cellStyle name="40% - Accent6 2 10 4 2 2" xfId="43961"/>
    <cellStyle name="40% - Accent6 2 10 4 2 3" xfId="32105"/>
    <cellStyle name="40% - Accent6 2 10 4 3" xfId="19649"/>
    <cellStyle name="40% - Accent6 2 10 4 3 2" xfId="39985"/>
    <cellStyle name="40% - Accent6 2 10 4 4" xfId="36044"/>
    <cellStyle name="40% - Accent6 2 10 4 5" xfId="28129"/>
    <cellStyle name="40% - Accent6 2 10 5" xfId="23406"/>
    <cellStyle name="40% - Accent6 2 10 5 2" xfId="43186"/>
    <cellStyle name="40% - Accent6 2 10 5 3" xfId="31330"/>
    <cellStyle name="40% - Accent6 2 10 6" xfId="18876"/>
    <cellStyle name="40% - Accent6 2 10 6 2" xfId="39212"/>
    <cellStyle name="40% - Accent6 2 10 7" xfId="35269"/>
    <cellStyle name="40% - Accent6 2 10 8" xfId="27356"/>
    <cellStyle name="40% - Accent6 2 11" xfId="1469"/>
    <cellStyle name="40% - Accent6 2 11 2" xfId="1470"/>
    <cellStyle name="40% - Accent6 2 11 2 2" xfId="11655"/>
    <cellStyle name="40% - Accent6 2 11 2 2 2" xfId="18041"/>
    <cellStyle name="40% - Accent6 2 11 2 2 2 2" xfId="26518"/>
    <cellStyle name="40% - Accent6 2 11 2 2 2 2 2" xfId="46298"/>
    <cellStyle name="40% - Accent6 2 11 2 2 2 2 3" xfId="34442"/>
    <cellStyle name="40% - Accent6 2 11 2 2 2 3" xfId="21986"/>
    <cellStyle name="40% - Accent6 2 11 2 2 2 3 2" xfId="42322"/>
    <cellStyle name="40% - Accent6 2 11 2 2 2 4" xfId="38381"/>
    <cellStyle name="40% - Accent6 2 11 2 2 2 5" xfId="30466"/>
    <cellStyle name="40% - Accent6 2 11 2 2 3" xfId="24952"/>
    <cellStyle name="40% - Accent6 2 11 2 2 3 2" xfId="44732"/>
    <cellStyle name="40% - Accent6 2 11 2 2 3 3" xfId="32876"/>
    <cellStyle name="40% - Accent6 2 11 2 2 4" xfId="20420"/>
    <cellStyle name="40% - Accent6 2 11 2 2 4 2" xfId="40756"/>
    <cellStyle name="40% - Accent6 2 11 2 2 5" xfId="36815"/>
    <cellStyle name="40% - Accent6 2 11 2 2 6" xfId="28900"/>
    <cellStyle name="40% - Accent6 2 11 2 3" xfId="15184"/>
    <cellStyle name="40% - Accent6 2 11 2 3 2" xfId="25729"/>
    <cellStyle name="40% - Accent6 2 11 2 3 2 2" xfId="45509"/>
    <cellStyle name="40% - Accent6 2 11 2 3 2 3" xfId="33653"/>
    <cellStyle name="40% - Accent6 2 11 2 3 3" xfId="21197"/>
    <cellStyle name="40% - Accent6 2 11 2 3 3 2" xfId="41533"/>
    <cellStyle name="40% - Accent6 2 11 2 3 4" xfId="37592"/>
    <cellStyle name="40% - Accent6 2 11 2 3 5" xfId="29677"/>
    <cellStyle name="40% - Accent6 2 11 2 4" xfId="8287"/>
    <cellStyle name="40% - Accent6 2 11 2 4 2" xfId="24182"/>
    <cellStyle name="40% - Accent6 2 11 2 4 2 2" xfId="43962"/>
    <cellStyle name="40% - Accent6 2 11 2 4 2 3" xfId="32106"/>
    <cellStyle name="40% - Accent6 2 11 2 4 3" xfId="19650"/>
    <cellStyle name="40% - Accent6 2 11 2 4 3 2" xfId="39986"/>
    <cellStyle name="40% - Accent6 2 11 2 4 4" xfId="36045"/>
    <cellStyle name="40% - Accent6 2 11 2 4 5" xfId="28130"/>
    <cellStyle name="40% - Accent6 2 11 2 5" xfId="23407"/>
    <cellStyle name="40% - Accent6 2 11 2 5 2" xfId="43187"/>
    <cellStyle name="40% - Accent6 2 11 2 5 3" xfId="31331"/>
    <cellStyle name="40% - Accent6 2 11 2 6" xfId="18877"/>
    <cellStyle name="40% - Accent6 2 11 2 6 2" xfId="39213"/>
    <cellStyle name="40% - Accent6 2 11 2 7" xfId="35270"/>
    <cellStyle name="40% - Accent6 2 11 2 8" xfId="27357"/>
    <cellStyle name="40% - Accent6 2 11 3" xfId="1471"/>
    <cellStyle name="40% - Accent6 2 11 3 2" xfId="11656"/>
    <cellStyle name="40% - Accent6 2 11 3 2 2" xfId="18042"/>
    <cellStyle name="40% - Accent6 2 11 3 2 2 2" xfId="26519"/>
    <cellStyle name="40% - Accent6 2 11 3 2 2 2 2" xfId="46299"/>
    <cellStyle name="40% - Accent6 2 11 3 2 2 2 3" xfId="34443"/>
    <cellStyle name="40% - Accent6 2 11 3 2 2 3" xfId="21987"/>
    <cellStyle name="40% - Accent6 2 11 3 2 2 3 2" xfId="42323"/>
    <cellStyle name="40% - Accent6 2 11 3 2 2 4" xfId="38382"/>
    <cellStyle name="40% - Accent6 2 11 3 2 2 5" xfId="30467"/>
    <cellStyle name="40% - Accent6 2 11 3 2 3" xfId="24953"/>
    <cellStyle name="40% - Accent6 2 11 3 2 3 2" xfId="44733"/>
    <cellStyle name="40% - Accent6 2 11 3 2 3 3" xfId="32877"/>
    <cellStyle name="40% - Accent6 2 11 3 2 4" xfId="20421"/>
    <cellStyle name="40% - Accent6 2 11 3 2 4 2" xfId="40757"/>
    <cellStyle name="40% - Accent6 2 11 3 2 5" xfId="36816"/>
    <cellStyle name="40% - Accent6 2 11 3 2 6" xfId="28901"/>
    <cellStyle name="40% - Accent6 2 11 3 3" xfId="15185"/>
    <cellStyle name="40% - Accent6 2 11 3 3 2" xfId="25730"/>
    <cellStyle name="40% - Accent6 2 11 3 3 2 2" xfId="45510"/>
    <cellStyle name="40% - Accent6 2 11 3 3 2 3" xfId="33654"/>
    <cellStyle name="40% - Accent6 2 11 3 3 3" xfId="21198"/>
    <cellStyle name="40% - Accent6 2 11 3 3 3 2" xfId="41534"/>
    <cellStyle name="40% - Accent6 2 11 3 3 4" xfId="37593"/>
    <cellStyle name="40% - Accent6 2 11 3 3 5" xfId="29678"/>
    <cellStyle name="40% - Accent6 2 11 3 4" xfId="8288"/>
    <cellStyle name="40% - Accent6 2 11 3 4 2" xfId="24183"/>
    <cellStyle name="40% - Accent6 2 11 3 4 2 2" xfId="43963"/>
    <cellStyle name="40% - Accent6 2 11 3 4 2 3" xfId="32107"/>
    <cellStyle name="40% - Accent6 2 11 3 4 3" xfId="19651"/>
    <cellStyle name="40% - Accent6 2 11 3 4 3 2" xfId="39987"/>
    <cellStyle name="40% - Accent6 2 11 3 4 4" xfId="36046"/>
    <cellStyle name="40% - Accent6 2 11 3 4 5" xfId="28131"/>
    <cellStyle name="40% - Accent6 2 11 3 5" xfId="23408"/>
    <cellStyle name="40% - Accent6 2 11 3 5 2" xfId="43188"/>
    <cellStyle name="40% - Accent6 2 11 3 5 3" xfId="31332"/>
    <cellStyle name="40% - Accent6 2 11 3 6" xfId="18878"/>
    <cellStyle name="40% - Accent6 2 11 3 6 2" xfId="39214"/>
    <cellStyle name="40% - Accent6 2 11 3 7" xfId="35271"/>
    <cellStyle name="40% - Accent6 2 11 3 8" xfId="27358"/>
    <cellStyle name="40% - Accent6 2 11 4" xfId="1472"/>
    <cellStyle name="40% - Accent6 2 11 4 2" xfId="11657"/>
    <cellStyle name="40% - Accent6 2 11 4 2 2" xfId="18043"/>
    <cellStyle name="40% - Accent6 2 11 4 2 2 2" xfId="26520"/>
    <cellStyle name="40% - Accent6 2 11 4 2 2 2 2" xfId="46300"/>
    <cellStyle name="40% - Accent6 2 11 4 2 2 2 3" xfId="34444"/>
    <cellStyle name="40% - Accent6 2 11 4 2 2 3" xfId="21988"/>
    <cellStyle name="40% - Accent6 2 11 4 2 2 3 2" xfId="42324"/>
    <cellStyle name="40% - Accent6 2 11 4 2 2 4" xfId="38383"/>
    <cellStyle name="40% - Accent6 2 11 4 2 2 5" xfId="30468"/>
    <cellStyle name="40% - Accent6 2 11 4 2 3" xfId="24954"/>
    <cellStyle name="40% - Accent6 2 11 4 2 3 2" xfId="44734"/>
    <cellStyle name="40% - Accent6 2 11 4 2 3 3" xfId="32878"/>
    <cellStyle name="40% - Accent6 2 11 4 2 4" xfId="20422"/>
    <cellStyle name="40% - Accent6 2 11 4 2 4 2" xfId="40758"/>
    <cellStyle name="40% - Accent6 2 11 4 2 5" xfId="36817"/>
    <cellStyle name="40% - Accent6 2 11 4 2 6" xfId="28902"/>
    <cellStyle name="40% - Accent6 2 11 4 3" xfId="15186"/>
    <cellStyle name="40% - Accent6 2 11 4 3 2" xfId="25731"/>
    <cellStyle name="40% - Accent6 2 11 4 3 2 2" xfId="45511"/>
    <cellStyle name="40% - Accent6 2 11 4 3 2 3" xfId="33655"/>
    <cellStyle name="40% - Accent6 2 11 4 3 3" xfId="21199"/>
    <cellStyle name="40% - Accent6 2 11 4 3 3 2" xfId="41535"/>
    <cellStyle name="40% - Accent6 2 11 4 3 4" xfId="37594"/>
    <cellStyle name="40% - Accent6 2 11 4 3 5" xfId="29679"/>
    <cellStyle name="40% - Accent6 2 11 4 4" xfId="8289"/>
    <cellStyle name="40% - Accent6 2 11 4 4 2" xfId="24184"/>
    <cellStyle name="40% - Accent6 2 11 4 4 2 2" xfId="43964"/>
    <cellStyle name="40% - Accent6 2 11 4 4 2 3" xfId="32108"/>
    <cellStyle name="40% - Accent6 2 11 4 4 3" xfId="19652"/>
    <cellStyle name="40% - Accent6 2 11 4 4 3 2" xfId="39988"/>
    <cellStyle name="40% - Accent6 2 11 4 4 4" xfId="36047"/>
    <cellStyle name="40% - Accent6 2 11 4 4 5" xfId="28132"/>
    <cellStyle name="40% - Accent6 2 11 4 5" xfId="23409"/>
    <cellStyle name="40% - Accent6 2 11 4 5 2" xfId="43189"/>
    <cellStyle name="40% - Accent6 2 11 4 5 3" xfId="31333"/>
    <cellStyle name="40% - Accent6 2 11 4 6" xfId="18879"/>
    <cellStyle name="40% - Accent6 2 11 4 6 2" xfId="39215"/>
    <cellStyle name="40% - Accent6 2 11 4 7" xfId="35272"/>
    <cellStyle name="40% - Accent6 2 11 4 8" xfId="27359"/>
    <cellStyle name="40% - Accent6 2 11 5" xfId="1473"/>
    <cellStyle name="40% - Accent6 2 11 5 2" xfId="11658"/>
    <cellStyle name="40% - Accent6 2 11 5 2 2" xfId="18044"/>
    <cellStyle name="40% - Accent6 2 11 5 2 2 2" xfId="26521"/>
    <cellStyle name="40% - Accent6 2 11 5 2 2 2 2" xfId="46301"/>
    <cellStyle name="40% - Accent6 2 11 5 2 2 2 3" xfId="34445"/>
    <cellStyle name="40% - Accent6 2 11 5 2 2 3" xfId="21989"/>
    <cellStyle name="40% - Accent6 2 11 5 2 2 3 2" xfId="42325"/>
    <cellStyle name="40% - Accent6 2 11 5 2 2 4" xfId="38384"/>
    <cellStyle name="40% - Accent6 2 11 5 2 2 5" xfId="30469"/>
    <cellStyle name="40% - Accent6 2 11 5 2 3" xfId="24955"/>
    <cellStyle name="40% - Accent6 2 11 5 2 3 2" xfId="44735"/>
    <cellStyle name="40% - Accent6 2 11 5 2 3 3" xfId="32879"/>
    <cellStyle name="40% - Accent6 2 11 5 2 4" xfId="20423"/>
    <cellStyle name="40% - Accent6 2 11 5 2 4 2" xfId="40759"/>
    <cellStyle name="40% - Accent6 2 11 5 2 5" xfId="36818"/>
    <cellStyle name="40% - Accent6 2 11 5 2 6" xfId="28903"/>
    <cellStyle name="40% - Accent6 2 11 5 3" xfId="15187"/>
    <cellStyle name="40% - Accent6 2 11 5 3 2" xfId="25732"/>
    <cellStyle name="40% - Accent6 2 11 5 3 2 2" xfId="45512"/>
    <cellStyle name="40% - Accent6 2 11 5 3 2 3" xfId="33656"/>
    <cellStyle name="40% - Accent6 2 11 5 3 3" xfId="21200"/>
    <cellStyle name="40% - Accent6 2 11 5 3 3 2" xfId="41536"/>
    <cellStyle name="40% - Accent6 2 11 5 3 4" xfId="37595"/>
    <cellStyle name="40% - Accent6 2 11 5 3 5" xfId="29680"/>
    <cellStyle name="40% - Accent6 2 11 5 4" xfId="8290"/>
    <cellStyle name="40% - Accent6 2 11 5 4 2" xfId="24185"/>
    <cellStyle name="40% - Accent6 2 11 5 4 2 2" xfId="43965"/>
    <cellStyle name="40% - Accent6 2 11 5 4 2 3" xfId="32109"/>
    <cellStyle name="40% - Accent6 2 11 5 4 3" xfId="19653"/>
    <cellStyle name="40% - Accent6 2 11 5 4 3 2" xfId="39989"/>
    <cellStyle name="40% - Accent6 2 11 5 4 4" xfId="36048"/>
    <cellStyle name="40% - Accent6 2 11 5 4 5" xfId="28133"/>
    <cellStyle name="40% - Accent6 2 11 5 5" xfId="23410"/>
    <cellStyle name="40% - Accent6 2 11 5 5 2" xfId="43190"/>
    <cellStyle name="40% - Accent6 2 11 5 5 3" xfId="31334"/>
    <cellStyle name="40% - Accent6 2 11 5 6" xfId="18880"/>
    <cellStyle name="40% - Accent6 2 11 5 6 2" xfId="39216"/>
    <cellStyle name="40% - Accent6 2 11 5 7" xfId="35273"/>
    <cellStyle name="40% - Accent6 2 11 5 8" xfId="27360"/>
    <cellStyle name="40% - Accent6 2 12" xfId="1474"/>
    <cellStyle name="40% - Accent6 2 13" xfId="1475"/>
    <cellStyle name="40% - Accent6 2 14" xfId="1476"/>
    <cellStyle name="40% - Accent6 2 15" xfId="1477"/>
    <cellStyle name="40% - Accent6 2 15 2" xfId="11659"/>
    <cellStyle name="40% - Accent6 2 15 2 2" xfId="18045"/>
    <cellStyle name="40% - Accent6 2 15 2 2 2" xfId="26522"/>
    <cellStyle name="40% - Accent6 2 15 2 2 2 2" xfId="46302"/>
    <cellStyle name="40% - Accent6 2 15 2 2 2 3" xfId="34446"/>
    <cellStyle name="40% - Accent6 2 15 2 2 3" xfId="21990"/>
    <cellStyle name="40% - Accent6 2 15 2 2 3 2" xfId="42326"/>
    <cellStyle name="40% - Accent6 2 15 2 2 4" xfId="38385"/>
    <cellStyle name="40% - Accent6 2 15 2 2 5" xfId="30470"/>
    <cellStyle name="40% - Accent6 2 15 2 3" xfId="24956"/>
    <cellStyle name="40% - Accent6 2 15 2 3 2" xfId="44736"/>
    <cellStyle name="40% - Accent6 2 15 2 3 3" xfId="32880"/>
    <cellStyle name="40% - Accent6 2 15 2 4" xfId="20424"/>
    <cellStyle name="40% - Accent6 2 15 2 4 2" xfId="40760"/>
    <cellStyle name="40% - Accent6 2 15 2 5" xfId="36819"/>
    <cellStyle name="40% - Accent6 2 15 2 6" xfId="28904"/>
    <cellStyle name="40% - Accent6 2 15 3" xfId="15188"/>
    <cellStyle name="40% - Accent6 2 15 3 2" xfId="25733"/>
    <cellStyle name="40% - Accent6 2 15 3 2 2" xfId="45513"/>
    <cellStyle name="40% - Accent6 2 15 3 2 3" xfId="33657"/>
    <cellStyle name="40% - Accent6 2 15 3 3" xfId="21201"/>
    <cellStyle name="40% - Accent6 2 15 3 3 2" xfId="41537"/>
    <cellStyle name="40% - Accent6 2 15 3 4" xfId="37596"/>
    <cellStyle name="40% - Accent6 2 15 3 5" xfId="29681"/>
    <cellStyle name="40% - Accent6 2 15 4" xfId="8291"/>
    <cellStyle name="40% - Accent6 2 15 4 2" xfId="24186"/>
    <cellStyle name="40% - Accent6 2 15 4 2 2" xfId="43966"/>
    <cellStyle name="40% - Accent6 2 15 4 2 3" xfId="32110"/>
    <cellStyle name="40% - Accent6 2 15 4 3" xfId="19654"/>
    <cellStyle name="40% - Accent6 2 15 4 3 2" xfId="39990"/>
    <cellStyle name="40% - Accent6 2 15 4 4" xfId="36049"/>
    <cellStyle name="40% - Accent6 2 15 4 5" xfId="28134"/>
    <cellStyle name="40% - Accent6 2 15 5" xfId="23411"/>
    <cellStyle name="40% - Accent6 2 15 5 2" xfId="43191"/>
    <cellStyle name="40% - Accent6 2 15 5 3" xfId="31335"/>
    <cellStyle name="40% - Accent6 2 15 6" xfId="18881"/>
    <cellStyle name="40% - Accent6 2 15 6 2" xfId="39217"/>
    <cellStyle name="40% - Accent6 2 15 7" xfId="35274"/>
    <cellStyle name="40% - Accent6 2 15 8" xfId="27361"/>
    <cellStyle name="40% - Accent6 2 16" xfId="1478"/>
    <cellStyle name="40% - Accent6 2 2" xfId="1479"/>
    <cellStyle name="40% - Accent6 2 2 10" xfId="11660"/>
    <cellStyle name="40% - Accent6 2 2 10 2" xfId="18046"/>
    <cellStyle name="40% - Accent6 2 2 10 2 2" xfId="26523"/>
    <cellStyle name="40% - Accent6 2 2 10 2 2 2" xfId="46303"/>
    <cellStyle name="40% - Accent6 2 2 10 2 2 3" xfId="34447"/>
    <cellStyle name="40% - Accent6 2 2 10 2 3" xfId="21991"/>
    <cellStyle name="40% - Accent6 2 2 10 2 3 2" xfId="42327"/>
    <cellStyle name="40% - Accent6 2 2 10 2 4" xfId="38386"/>
    <cellStyle name="40% - Accent6 2 2 10 2 5" xfId="30471"/>
    <cellStyle name="40% - Accent6 2 2 10 3" xfId="24957"/>
    <cellStyle name="40% - Accent6 2 2 10 3 2" xfId="44737"/>
    <cellStyle name="40% - Accent6 2 2 10 3 3" xfId="32881"/>
    <cellStyle name="40% - Accent6 2 2 10 4" xfId="20425"/>
    <cellStyle name="40% - Accent6 2 2 10 4 2" xfId="40761"/>
    <cellStyle name="40% - Accent6 2 2 10 5" xfId="36820"/>
    <cellStyle name="40% - Accent6 2 2 10 6" xfId="28905"/>
    <cellStyle name="40% - Accent6 2 2 11" xfId="15189"/>
    <cellStyle name="40% - Accent6 2 2 11 2" xfId="25734"/>
    <cellStyle name="40% - Accent6 2 2 11 2 2" xfId="45514"/>
    <cellStyle name="40% - Accent6 2 2 11 2 3" xfId="33658"/>
    <cellStyle name="40% - Accent6 2 2 11 3" xfId="21202"/>
    <cellStyle name="40% - Accent6 2 2 11 3 2" xfId="41538"/>
    <cellStyle name="40% - Accent6 2 2 11 4" xfId="37597"/>
    <cellStyle name="40% - Accent6 2 2 11 5" xfId="29682"/>
    <cellStyle name="40% - Accent6 2 2 12" xfId="8292"/>
    <cellStyle name="40% - Accent6 2 2 12 2" xfId="24187"/>
    <cellStyle name="40% - Accent6 2 2 12 2 2" xfId="43967"/>
    <cellStyle name="40% - Accent6 2 2 12 2 3" xfId="32111"/>
    <cellStyle name="40% - Accent6 2 2 12 3" xfId="19655"/>
    <cellStyle name="40% - Accent6 2 2 12 3 2" xfId="39991"/>
    <cellStyle name="40% - Accent6 2 2 12 4" xfId="36050"/>
    <cellStyle name="40% - Accent6 2 2 12 5" xfId="28135"/>
    <cellStyle name="40% - Accent6 2 2 13" xfId="18201"/>
    <cellStyle name="40% - Accent6 2 2 13 2" xfId="26677"/>
    <cellStyle name="40% - Accent6 2 2 13 2 2" xfId="46457"/>
    <cellStyle name="40% - Accent6 2 2 13 2 3" xfId="34601"/>
    <cellStyle name="40% - Accent6 2 2 13 3" xfId="22145"/>
    <cellStyle name="40% - Accent6 2 2 13 3 2" xfId="42481"/>
    <cellStyle name="40% - Accent6 2 2 13 4" xfId="38540"/>
    <cellStyle name="40% - Accent6 2 2 13 5" xfId="30625"/>
    <cellStyle name="40% - Accent6 2 2 14" xfId="23412"/>
    <cellStyle name="40% - Accent6 2 2 14 2" xfId="43192"/>
    <cellStyle name="40% - Accent6 2 2 14 3" xfId="31336"/>
    <cellStyle name="40% - Accent6 2 2 15" xfId="18882"/>
    <cellStyle name="40% - Accent6 2 2 15 2" xfId="39218"/>
    <cellStyle name="40% - Accent6 2 2 16" xfId="35275"/>
    <cellStyle name="40% - Accent6 2 2 17" xfId="27362"/>
    <cellStyle name="40% - Accent6 2 2 2" xfId="1480"/>
    <cellStyle name="40% - Accent6 2 2 2 2" xfId="11661"/>
    <cellStyle name="40% - Accent6 2 2 2 2 2" xfId="18047"/>
    <cellStyle name="40% - Accent6 2 2 2 2 2 2" xfId="26524"/>
    <cellStyle name="40% - Accent6 2 2 2 2 2 2 2" xfId="46304"/>
    <cellStyle name="40% - Accent6 2 2 2 2 2 2 3" xfId="34448"/>
    <cellStyle name="40% - Accent6 2 2 2 2 2 3" xfId="21992"/>
    <cellStyle name="40% - Accent6 2 2 2 2 2 3 2" xfId="42328"/>
    <cellStyle name="40% - Accent6 2 2 2 2 2 4" xfId="38387"/>
    <cellStyle name="40% - Accent6 2 2 2 2 2 5" xfId="30472"/>
    <cellStyle name="40% - Accent6 2 2 2 2 3" xfId="24958"/>
    <cellStyle name="40% - Accent6 2 2 2 2 3 2" xfId="44738"/>
    <cellStyle name="40% - Accent6 2 2 2 2 3 3" xfId="32882"/>
    <cellStyle name="40% - Accent6 2 2 2 2 4" xfId="20426"/>
    <cellStyle name="40% - Accent6 2 2 2 2 4 2" xfId="40762"/>
    <cellStyle name="40% - Accent6 2 2 2 2 5" xfId="36821"/>
    <cellStyle name="40% - Accent6 2 2 2 2 6" xfId="28906"/>
    <cellStyle name="40% - Accent6 2 2 2 3" xfId="15190"/>
    <cellStyle name="40% - Accent6 2 2 2 3 2" xfId="25735"/>
    <cellStyle name="40% - Accent6 2 2 2 3 2 2" xfId="45515"/>
    <cellStyle name="40% - Accent6 2 2 2 3 2 3" xfId="33659"/>
    <cellStyle name="40% - Accent6 2 2 2 3 3" xfId="21203"/>
    <cellStyle name="40% - Accent6 2 2 2 3 3 2" xfId="41539"/>
    <cellStyle name="40% - Accent6 2 2 2 3 4" xfId="37598"/>
    <cellStyle name="40% - Accent6 2 2 2 3 5" xfId="29683"/>
    <cellStyle name="40% - Accent6 2 2 2 4" xfId="8293"/>
    <cellStyle name="40% - Accent6 2 2 2 4 2" xfId="24188"/>
    <cellStyle name="40% - Accent6 2 2 2 4 2 2" xfId="43968"/>
    <cellStyle name="40% - Accent6 2 2 2 4 2 3" xfId="32112"/>
    <cellStyle name="40% - Accent6 2 2 2 4 3" xfId="19656"/>
    <cellStyle name="40% - Accent6 2 2 2 4 3 2" xfId="39992"/>
    <cellStyle name="40% - Accent6 2 2 2 4 4" xfId="36051"/>
    <cellStyle name="40% - Accent6 2 2 2 4 5" xfId="28136"/>
    <cellStyle name="40% - Accent6 2 2 2 5" xfId="23413"/>
    <cellStyle name="40% - Accent6 2 2 2 5 2" xfId="43193"/>
    <cellStyle name="40% - Accent6 2 2 2 5 3" xfId="31337"/>
    <cellStyle name="40% - Accent6 2 2 2 6" xfId="18883"/>
    <cellStyle name="40% - Accent6 2 2 2 6 2" xfId="39219"/>
    <cellStyle name="40% - Accent6 2 2 2 7" xfId="35276"/>
    <cellStyle name="40% - Accent6 2 2 2 8" xfId="27363"/>
    <cellStyle name="40% - Accent6 2 2 3" xfId="1481"/>
    <cellStyle name="40% - Accent6 2 2 3 2" xfId="11662"/>
    <cellStyle name="40% - Accent6 2 2 3 2 2" xfId="18048"/>
    <cellStyle name="40% - Accent6 2 2 3 2 2 2" xfId="26525"/>
    <cellStyle name="40% - Accent6 2 2 3 2 2 2 2" xfId="46305"/>
    <cellStyle name="40% - Accent6 2 2 3 2 2 2 3" xfId="34449"/>
    <cellStyle name="40% - Accent6 2 2 3 2 2 3" xfId="21993"/>
    <cellStyle name="40% - Accent6 2 2 3 2 2 3 2" xfId="42329"/>
    <cellStyle name="40% - Accent6 2 2 3 2 2 4" xfId="38388"/>
    <cellStyle name="40% - Accent6 2 2 3 2 2 5" xfId="30473"/>
    <cellStyle name="40% - Accent6 2 2 3 2 3" xfId="24959"/>
    <cellStyle name="40% - Accent6 2 2 3 2 3 2" xfId="44739"/>
    <cellStyle name="40% - Accent6 2 2 3 2 3 3" xfId="32883"/>
    <cellStyle name="40% - Accent6 2 2 3 2 4" xfId="20427"/>
    <cellStyle name="40% - Accent6 2 2 3 2 4 2" xfId="40763"/>
    <cellStyle name="40% - Accent6 2 2 3 2 5" xfId="36822"/>
    <cellStyle name="40% - Accent6 2 2 3 2 6" xfId="28907"/>
    <cellStyle name="40% - Accent6 2 2 3 3" xfId="15191"/>
    <cellStyle name="40% - Accent6 2 2 3 3 2" xfId="25736"/>
    <cellStyle name="40% - Accent6 2 2 3 3 2 2" xfId="45516"/>
    <cellStyle name="40% - Accent6 2 2 3 3 2 3" xfId="33660"/>
    <cellStyle name="40% - Accent6 2 2 3 3 3" xfId="21204"/>
    <cellStyle name="40% - Accent6 2 2 3 3 3 2" xfId="41540"/>
    <cellStyle name="40% - Accent6 2 2 3 3 4" xfId="37599"/>
    <cellStyle name="40% - Accent6 2 2 3 3 5" xfId="29684"/>
    <cellStyle name="40% - Accent6 2 2 3 4" xfId="8294"/>
    <cellStyle name="40% - Accent6 2 2 3 4 2" xfId="24189"/>
    <cellStyle name="40% - Accent6 2 2 3 4 2 2" xfId="43969"/>
    <cellStyle name="40% - Accent6 2 2 3 4 2 3" xfId="32113"/>
    <cellStyle name="40% - Accent6 2 2 3 4 3" xfId="19657"/>
    <cellStyle name="40% - Accent6 2 2 3 4 3 2" xfId="39993"/>
    <cellStyle name="40% - Accent6 2 2 3 4 4" xfId="36052"/>
    <cellStyle name="40% - Accent6 2 2 3 4 5" xfId="28137"/>
    <cellStyle name="40% - Accent6 2 2 3 5" xfId="23414"/>
    <cellStyle name="40% - Accent6 2 2 3 5 2" xfId="43194"/>
    <cellStyle name="40% - Accent6 2 2 3 5 3" xfId="31338"/>
    <cellStyle name="40% - Accent6 2 2 3 6" xfId="18884"/>
    <cellStyle name="40% - Accent6 2 2 3 6 2" xfId="39220"/>
    <cellStyle name="40% - Accent6 2 2 3 7" xfId="35277"/>
    <cellStyle name="40% - Accent6 2 2 3 8" xfId="27364"/>
    <cellStyle name="40% - Accent6 2 2 4" xfId="1482"/>
    <cellStyle name="40% - Accent6 2 2 4 2" xfId="11663"/>
    <cellStyle name="40% - Accent6 2 2 4 2 2" xfId="18049"/>
    <cellStyle name="40% - Accent6 2 2 4 2 2 2" xfId="26526"/>
    <cellStyle name="40% - Accent6 2 2 4 2 2 2 2" xfId="46306"/>
    <cellStyle name="40% - Accent6 2 2 4 2 2 2 3" xfId="34450"/>
    <cellStyle name="40% - Accent6 2 2 4 2 2 3" xfId="21994"/>
    <cellStyle name="40% - Accent6 2 2 4 2 2 3 2" xfId="42330"/>
    <cellStyle name="40% - Accent6 2 2 4 2 2 4" xfId="38389"/>
    <cellStyle name="40% - Accent6 2 2 4 2 2 5" xfId="30474"/>
    <cellStyle name="40% - Accent6 2 2 4 2 3" xfId="24960"/>
    <cellStyle name="40% - Accent6 2 2 4 2 3 2" xfId="44740"/>
    <cellStyle name="40% - Accent6 2 2 4 2 3 3" xfId="32884"/>
    <cellStyle name="40% - Accent6 2 2 4 2 4" xfId="20428"/>
    <cellStyle name="40% - Accent6 2 2 4 2 4 2" xfId="40764"/>
    <cellStyle name="40% - Accent6 2 2 4 2 5" xfId="36823"/>
    <cellStyle name="40% - Accent6 2 2 4 2 6" xfId="28908"/>
    <cellStyle name="40% - Accent6 2 2 4 3" xfId="15192"/>
    <cellStyle name="40% - Accent6 2 2 4 3 2" xfId="25737"/>
    <cellStyle name="40% - Accent6 2 2 4 3 2 2" xfId="45517"/>
    <cellStyle name="40% - Accent6 2 2 4 3 2 3" xfId="33661"/>
    <cellStyle name="40% - Accent6 2 2 4 3 3" xfId="21205"/>
    <cellStyle name="40% - Accent6 2 2 4 3 3 2" xfId="41541"/>
    <cellStyle name="40% - Accent6 2 2 4 3 4" xfId="37600"/>
    <cellStyle name="40% - Accent6 2 2 4 3 5" xfId="29685"/>
    <cellStyle name="40% - Accent6 2 2 4 4" xfId="8295"/>
    <cellStyle name="40% - Accent6 2 2 4 4 2" xfId="24190"/>
    <cellStyle name="40% - Accent6 2 2 4 4 2 2" xfId="43970"/>
    <cellStyle name="40% - Accent6 2 2 4 4 2 3" xfId="32114"/>
    <cellStyle name="40% - Accent6 2 2 4 4 3" xfId="19658"/>
    <cellStyle name="40% - Accent6 2 2 4 4 3 2" xfId="39994"/>
    <cellStyle name="40% - Accent6 2 2 4 4 4" xfId="36053"/>
    <cellStyle name="40% - Accent6 2 2 4 4 5" xfId="28138"/>
    <cellStyle name="40% - Accent6 2 2 4 5" xfId="23415"/>
    <cellStyle name="40% - Accent6 2 2 4 5 2" xfId="43195"/>
    <cellStyle name="40% - Accent6 2 2 4 5 3" xfId="31339"/>
    <cellStyle name="40% - Accent6 2 2 4 6" xfId="18885"/>
    <cellStyle name="40% - Accent6 2 2 4 6 2" xfId="39221"/>
    <cellStyle name="40% - Accent6 2 2 4 7" xfId="35278"/>
    <cellStyle name="40% - Accent6 2 2 4 8" xfId="27365"/>
    <cellStyle name="40% - Accent6 2 2 5" xfId="1483"/>
    <cellStyle name="40% - Accent6 2 2 5 2" xfId="11664"/>
    <cellStyle name="40% - Accent6 2 2 5 2 2" xfId="18050"/>
    <cellStyle name="40% - Accent6 2 2 5 2 2 2" xfId="26527"/>
    <cellStyle name="40% - Accent6 2 2 5 2 2 2 2" xfId="46307"/>
    <cellStyle name="40% - Accent6 2 2 5 2 2 2 3" xfId="34451"/>
    <cellStyle name="40% - Accent6 2 2 5 2 2 3" xfId="21995"/>
    <cellStyle name="40% - Accent6 2 2 5 2 2 3 2" xfId="42331"/>
    <cellStyle name="40% - Accent6 2 2 5 2 2 4" xfId="38390"/>
    <cellStyle name="40% - Accent6 2 2 5 2 2 5" xfId="30475"/>
    <cellStyle name="40% - Accent6 2 2 5 2 3" xfId="24961"/>
    <cellStyle name="40% - Accent6 2 2 5 2 3 2" xfId="44741"/>
    <cellStyle name="40% - Accent6 2 2 5 2 3 3" xfId="32885"/>
    <cellStyle name="40% - Accent6 2 2 5 2 4" xfId="20429"/>
    <cellStyle name="40% - Accent6 2 2 5 2 4 2" xfId="40765"/>
    <cellStyle name="40% - Accent6 2 2 5 2 5" xfId="36824"/>
    <cellStyle name="40% - Accent6 2 2 5 2 6" xfId="28909"/>
    <cellStyle name="40% - Accent6 2 2 5 3" xfId="15193"/>
    <cellStyle name="40% - Accent6 2 2 5 3 2" xfId="25738"/>
    <cellStyle name="40% - Accent6 2 2 5 3 2 2" xfId="45518"/>
    <cellStyle name="40% - Accent6 2 2 5 3 2 3" xfId="33662"/>
    <cellStyle name="40% - Accent6 2 2 5 3 3" xfId="21206"/>
    <cellStyle name="40% - Accent6 2 2 5 3 3 2" xfId="41542"/>
    <cellStyle name="40% - Accent6 2 2 5 3 4" xfId="37601"/>
    <cellStyle name="40% - Accent6 2 2 5 3 5" xfId="29686"/>
    <cellStyle name="40% - Accent6 2 2 5 4" xfId="8296"/>
    <cellStyle name="40% - Accent6 2 2 5 4 2" xfId="24191"/>
    <cellStyle name="40% - Accent6 2 2 5 4 2 2" xfId="43971"/>
    <cellStyle name="40% - Accent6 2 2 5 4 2 3" xfId="32115"/>
    <cellStyle name="40% - Accent6 2 2 5 4 3" xfId="19659"/>
    <cellStyle name="40% - Accent6 2 2 5 4 3 2" xfId="39995"/>
    <cellStyle name="40% - Accent6 2 2 5 4 4" xfId="36054"/>
    <cellStyle name="40% - Accent6 2 2 5 4 5" xfId="28139"/>
    <cellStyle name="40% - Accent6 2 2 5 5" xfId="23416"/>
    <cellStyle name="40% - Accent6 2 2 5 5 2" xfId="43196"/>
    <cellStyle name="40% - Accent6 2 2 5 5 3" xfId="31340"/>
    <cellStyle name="40% - Accent6 2 2 5 6" xfId="18886"/>
    <cellStyle name="40% - Accent6 2 2 5 6 2" xfId="39222"/>
    <cellStyle name="40% - Accent6 2 2 5 7" xfId="35279"/>
    <cellStyle name="40% - Accent6 2 2 5 8" xfId="27366"/>
    <cellStyle name="40% - Accent6 2 2 6" xfId="1484"/>
    <cellStyle name="40% - Accent6 2 2 6 2" xfId="11665"/>
    <cellStyle name="40% - Accent6 2 2 6 2 2" xfId="18051"/>
    <cellStyle name="40% - Accent6 2 2 6 2 2 2" xfId="26528"/>
    <cellStyle name="40% - Accent6 2 2 6 2 2 2 2" xfId="46308"/>
    <cellStyle name="40% - Accent6 2 2 6 2 2 2 3" xfId="34452"/>
    <cellStyle name="40% - Accent6 2 2 6 2 2 3" xfId="21996"/>
    <cellStyle name="40% - Accent6 2 2 6 2 2 3 2" xfId="42332"/>
    <cellStyle name="40% - Accent6 2 2 6 2 2 4" xfId="38391"/>
    <cellStyle name="40% - Accent6 2 2 6 2 2 5" xfId="30476"/>
    <cellStyle name="40% - Accent6 2 2 6 2 3" xfId="24962"/>
    <cellStyle name="40% - Accent6 2 2 6 2 3 2" xfId="44742"/>
    <cellStyle name="40% - Accent6 2 2 6 2 3 3" xfId="32886"/>
    <cellStyle name="40% - Accent6 2 2 6 2 4" xfId="20430"/>
    <cellStyle name="40% - Accent6 2 2 6 2 4 2" xfId="40766"/>
    <cellStyle name="40% - Accent6 2 2 6 2 5" xfId="36825"/>
    <cellStyle name="40% - Accent6 2 2 6 2 6" xfId="28910"/>
    <cellStyle name="40% - Accent6 2 2 6 3" xfId="15194"/>
    <cellStyle name="40% - Accent6 2 2 6 3 2" xfId="25739"/>
    <cellStyle name="40% - Accent6 2 2 6 3 2 2" xfId="45519"/>
    <cellStyle name="40% - Accent6 2 2 6 3 2 3" xfId="33663"/>
    <cellStyle name="40% - Accent6 2 2 6 3 3" xfId="21207"/>
    <cellStyle name="40% - Accent6 2 2 6 3 3 2" xfId="41543"/>
    <cellStyle name="40% - Accent6 2 2 6 3 4" xfId="37602"/>
    <cellStyle name="40% - Accent6 2 2 6 3 5" xfId="29687"/>
    <cellStyle name="40% - Accent6 2 2 6 4" xfId="8297"/>
    <cellStyle name="40% - Accent6 2 2 6 4 2" xfId="24192"/>
    <cellStyle name="40% - Accent6 2 2 6 4 2 2" xfId="43972"/>
    <cellStyle name="40% - Accent6 2 2 6 4 2 3" xfId="32116"/>
    <cellStyle name="40% - Accent6 2 2 6 4 3" xfId="19660"/>
    <cellStyle name="40% - Accent6 2 2 6 4 3 2" xfId="39996"/>
    <cellStyle name="40% - Accent6 2 2 6 4 4" xfId="36055"/>
    <cellStyle name="40% - Accent6 2 2 6 4 5" xfId="28140"/>
    <cellStyle name="40% - Accent6 2 2 6 5" xfId="23417"/>
    <cellStyle name="40% - Accent6 2 2 6 5 2" xfId="43197"/>
    <cellStyle name="40% - Accent6 2 2 6 5 3" xfId="31341"/>
    <cellStyle name="40% - Accent6 2 2 6 6" xfId="18887"/>
    <cellStyle name="40% - Accent6 2 2 6 6 2" xfId="39223"/>
    <cellStyle name="40% - Accent6 2 2 6 7" xfId="35280"/>
    <cellStyle name="40% - Accent6 2 2 6 8" xfId="27367"/>
    <cellStyle name="40% - Accent6 2 2 7" xfId="1485"/>
    <cellStyle name="40% - Accent6 2 2 7 2" xfId="11666"/>
    <cellStyle name="40% - Accent6 2 2 7 2 2" xfId="18052"/>
    <cellStyle name="40% - Accent6 2 2 7 2 2 2" xfId="26529"/>
    <cellStyle name="40% - Accent6 2 2 7 2 2 2 2" xfId="46309"/>
    <cellStyle name="40% - Accent6 2 2 7 2 2 2 3" xfId="34453"/>
    <cellStyle name="40% - Accent6 2 2 7 2 2 3" xfId="21997"/>
    <cellStyle name="40% - Accent6 2 2 7 2 2 3 2" xfId="42333"/>
    <cellStyle name="40% - Accent6 2 2 7 2 2 4" xfId="38392"/>
    <cellStyle name="40% - Accent6 2 2 7 2 2 5" xfId="30477"/>
    <cellStyle name="40% - Accent6 2 2 7 2 3" xfId="24963"/>
    <cellStyle name="40% - Accent6 2 2 7 2 3 2" xfId="44743"/>
    <cellStyle name="40% - Accent6 2 2 7 2 3 3" xfId="32887"/>
    <cellStyle name="40% - Accent6 2 2 7 2 4" xfId="20431"/>
    <cellStyle name="40% - Accent6 2 2 7 2 4 2" xfId="40767"/>
    <cellStyle name="40% - Accent6 2 2 7 2 5" xfId="36826"/>
    <cellStyle name="40% - Accent6 2 2 7 2 6" xfId="28911"/>
    <cellStyle name="40% - Accent6 2 2 7 3" xfId="15195"/>
    <cellStyle name="40% - Accent6 2 2 7 3 2" xfId="25740"/>
    <cellStyle name="40% - Accent6 2 2 7 3 2 2" xfId="45520"/>
    <cellStyle name="40% - Accent6 2 2 7 3 2 3" xfId="33664"/>
    <cellStyle name="40% - Accent6 2 2 7 3 3" xfId="21208"/>
    <cellStyle name="40% - Accent6 2 2 7 3 3 2" xfId="41544"/>
    <cellStyle name="40% - Accent6 2 2 7 3 4" xfId="37603"/>
    <cellStyle name="40% - Accent6 2 2 7 3 5" xfId="29688"/>
    <cellStyle name="40% - Accent6 2 2 7 4" xfId="8298"/>
    <cellStyle name="40% - Accent6 2 2 7 4 2" xfId="24193"/>
    <cellStyle name="40% - Accent6 2 2 7 4 2 2" xfId="43973"/>
    <cellStyle name="40% - Accent6 2 2 7 4 2 3" xfId="32117"/>
    <cellStyle name="40% - Accent6 2 2 7 4 3" xfId="19661"/>
    <cellStyle name="40% - Accent6 2 2 7 4 3 2" xfId="39997"/>
    <cellStyle name="40% - Accent6 2 2 7 4 4" xfId="36056"/>
    <cellStyle name="40% - Accent6 2 2 7 4 5" xfId="28141"/>
    <cellStyle name="40% - Accent6 2 2 7 5" xfId="23418"/>
    <cellStyle name="40% - Accent6 2 2 7 5 2" xfId="43198"/>
    <cellStyle name="40% - Accent6 2 2 7 5 3" xfId="31342"/>
    <cellStyle name="40% - Accent6 2 2 7 6" xfId="18888"/>
    <cellStyle name="40% - Accent6 2 2 7 6 2" xfId="39224"/>
    <cellStyle name="40% - Accent6 2 2 7 7" xfId="35281"/>
    <cellStyle name="40% - Accent6 2 2 7 8" xfId="27368"/>
    <cellStyle name="40% - Accent6 2 2 8" xfId="1486"/>
    <cellStyle name="40% - Accent6 2 2 8 2" xfId="11667"/>
    <cellStyle name="40% - Accent6 2 2 8 2 2" xfId="18053"/>
    <cellStyle name="40% - Accent6 2 2 8 2 2 2" xfId="26530"/>
    <cellStyle name="40% - Accent6 2 2 8 2 2 2 2" xfId="46310"/>
    <cellStyle name="40% - Accent6 2 2 8 2 2 2 3" xfId="34454"/>
    <cellStyle name="40% - Accent6 2 2 8 2 2 3" xfId="21998"/>
    <cellStyle name="40% - Accent6 2 2 8 2 2 3 2" xfId="42334"/>
    <cellStyle name="40% - Accent6 2 2 8 2 2 4" xfId="38393"/>
    <cellStyle name="40% - Accent6 2 2 8 2 2 5" xfId="30478"/>
    <cellStyle name="40% - Accent6 2 2 8 2 3" xfId="24964"/>
    <cellStyle name="40% - Accent6 2 2 8 2 3 2" xfId="44744"/>
    <cellStyle name="40% - Accent6 2 2 8 2 3 3" xfId="32888"/>
    <cellStyle name="40% - Accent6 2 2 8 2 4" xfId="20432"/>
    <cellStyle name="40% - Accent6 2 2 8 2 4 2" xfId="40768"/>
    <cellStyle name="40% - Accent6 2 2 8 2 5" xfId="36827"/>
    <cellStyle name="40% - Accent6 2 2 8 2 6" xfId="28912"/>
    <cellStyle name="40% - Accent6 2 2 8 3" xfId="15196"/>
    <cellStyle name="40% - Accent6 2 2 8 3 2" xfId="25741"/>
    <cellStyle name="40% - Accent6 2 2 8 3 2 2" xfId="45521"/>
    <cellStyle name="40% - Accent6 2 2 8 3 2 3" xfId="33665"/>
    <cellStyle name="40% - Accent6 2 2 8 3 3" xfId="21209"/>
    <cellStyle name="40% - Accent6 2 2 8 3 3 2" xfId="41545"/>
    <cellStyle name="40% - Accent6 2 2 8 3 4" xfId="37604"/>
    <cellStyle name="40% - Accent6 2 2 8 3 5" xfId="29689"/>
    <cellStyle name="40% - Accent6 2 2 8 4" xfId="8299"/>
    <cellStyle name="40% - Accent6 2 2 8 4 2" xfId="24194"/>
    <cellStyle name="40% - Accent6 2 2 8 4 2 2" xfId="43974"/>
    <cellStyle name="40% - Accent6 2 2 8 4 2 3" xfId="32118"/>
    <cellStyle name="40% - Accent6 2 2 8 4 3" xfId="19662"/>
    <cellStyle name="40% - Accent6 2 2 8 4 3 2" xfId="39998"/>
    <cellStyle name="40% - Accent6 2 2 8 4 4" xfId="36057"/>
    <cellStyle name="40% - Accent6 2 2 8 4 5" xfId="28142"/>
    <cellStyle name="40% - Accent6 2 2 8 5" xfId="23419"/>
    <cellStyle name="40% - Accent6 2 2 8 5 2" xfId="43199"/>
    <cellStyle name="40% - Accent6 2 2 8 5 3" xfId="31343"/>
    <cellStyle name="40% - Accent6 2 2 8 6" xfId="18889"/>
    <cellStyle name="40% - Accent6 2 2 8 6 2" xfId="39225"/>
    <cellStyle name="40% - Accent6 2 2 8 7" xfId="35282"/>
    <cellStyle name="40% - Accent6 2 2 8 8" xfId="27369"/>
    <cellStyle name="40% - Accent6 2 2 9" xfId="1487"/>
    <cellStyle name="40% - Accent6 2 2 9 2" xfId="11668"/>
    <cellStyle name="40% - Accent6 2 2 9 2 2" xfId="18054"/>
    <cellStyle name="40% - Accent6 2 2 9 2 2 2" xfId="26531"/>
    <cellStyle name="40% - Accent6 2 2 9 2 2 2 2" xfId="46311"/>
    <cellStyle name="40% - Accent6 2 2 9 2 2 2 3" xfId="34455"/>
    <cellStyle name="40% - Accent6 2 2 9 2 2 3" xfId="21999"/>
    <cellStyle name="40% - Accent6 2 2 9 2 2 3 2" xfId="42335"/>
    <cellStyle name="40% - Accent6 2 2 9 2 2 4" xfId="38394"/>
    <cellStyle name="40% - Accent6 2 2 9 2 2 5" xfId="30479"/>
    <cellStyle name="40% - Accent6 2 2 9 2 3" xfId="24965"/>
    <cellStyle name="40% - Accent6 2 2 9 2 3 2" xfId="44745"/>
    <cellStyle name="40% - Accent6 2 2 9 2 3 3" xfId="32889"/>
    <cellStyle name="40% - Accent6 2 2 9 2 4" xfId="20433"/>
    <cellStyle name="40% - Accent6 2 2 9 2 4 2" xfId="40769"/>
    <cellStyle name="40% - Accent6 2 2 9 2 5" xfId="36828"/>
    <cellStyle name="40% - Accent6 2 2 9 2 6" xfId="28913"/>
    <cellStyle name="40% - Accent6 2 2 9 3" xfId="15197"/>
    <cellStyle name="40% - Accent6 2 2 9 3 2" xfId="25742"/>
    <cellStyle name="40% - Accent6 2 2 9 3 2 2" xfId="45522"/>
    <cellStyle name="40% - Accent6 2 2 9 3 2 3" xfId="33666"/>
    <cellStyle name="40% - Accent6 2 2 9 3 3" xfId="21210"/>
    <cellStyle name="40% - Accent6 2 2 9 3 3 2" xfId="41546"/>
    <cellStyle name="40% - Accent6 2 2 9 3 4" xfId="37605"/>
    <cellStyle name="40% - Accent6 2 2 9 3 5" xfId="29690"/>
    <cellStyle name="40% - Accent6 2 2 9 4" xfId="8300"/>
    <cellStyle name="40% - Accent6 2 2 9 4 2" xfId="24195"/>
    <cellStyle name="40% - Accent6 2 2 9 4 2 2" xfId="43975"/>
    <cellStyle name="40% - Accent6 2 2 9 4 2 3" xfId="32119"/>
    <cellStyle name="40% - Accent6 2 2 9 4 3" xfId="19663"/>
    <cellStyle name="40% - Accent6 2 2 9 4 3 2" xfId="39999"/>
    <cellStyle name="40% - Accent6 2 2 9 4 4" xfId="36058"/>
    <cellStyle name="40% - Accent6 2 2 9 4 5" xfId="28143"/>
    <cellStyle name="40% - Accent6 2 2 9 5" xfId="23420"/>
    <cellStyle name="40% - Accent6 2 2 9 5 2" xfId="43200"/>
    <cellStyle name="40% - Accent6 2 2 9 5 3" xfId="31344"/>
    <cellStyle name="40% - Accent6 2 2 9 6" xfId="18890"/>
    <cellStyle name="40% - Accent6 2 2 9 6 2" xfId="39226"/>
    <cellStyle name="40% - Accent6 2 2 9 7" xfId="35283"/>
    <cellStyle name="40% - Accent6 2 2 9 8" xfId="27370"/>
    <cellStyle name="40% - Accent6 2 3" xfId="1488"/>
    <cellStyle name="40% - Accent6 2 3 10" xfId="11669"/>
    <cellStyle name="40% - Accent6 2 3 10 2" xfId="18055"/>
    <cellStyle name="40% - Accent6 2 3 10 2 2" xfId="26532"/>
    <cellStyle name="40% - Accent6 2 3 10 2 2 2" xfId="46312"/>
    <cellStyle name="40% - Accent6 2 3 10 2 2 3" xfId="34456"/>
    <cellStyle name="40% - Accent6 2 3 10 2 3" xfId="22000"/>
    <cellStyle name="40% - Accent6 2 3 10 2 3 2" xfId="42336"/>
    <cellStyle name="40% - Accent6 2 3 10 2 4" xfId="38395"/>
    <cellStyle name="40% - Accent6 2 3 10 2 5" xfId="30480"/>
    <cellStyle name="40% - Accent6 2 3 10 3" xfId="24966"/>
    <cellStyle name="40% - Accent6 2 3 10 3 2" xfId="44746"/>
    <cellStyle name="40% - Accent6 2 3 10 3 3" xfId="32890"/>
    <cellStyle name="40% - Accent6 2 3 10 4" xfId="20434"/>
    <cellStyle name="40% - Accent6 2 3 10 4 2" xfId="40770"/>
    <cellStyle name="40% - Accent6 2 3 10 5" xfId="36829"/>
    <cellStyle name="40% - Accent6 2 3 10 6" xfId="28914"/>
    <cellStyle name="40% - Accent6 2 3 11" xfId="15198"/>
    <cellStyle name="40% - Accent6 2 3 11 2" xfId="25743"/>
    <cellStyle name="40% - Accent6 2 3 11 2 2" xfId="45523"/>
    <cellStyle name="40% - Accent6 2 3 11 2 3" xfId="33667"/>
    <cellStyle name="40% - Accent6 2 3 11 3" xfId="21211"/>
    <cellStyle name="40% - Accent6 2 3 11 3 2" xfId="41547"/>
    <cellStyle name="40% - Accent6 2 3 11 4" xfId="37606"/>
    <cellStyle name="40% - Accent6 2 3 11 5" xfId="29691"/>
    <cellStyle name="40% - Accent6 2 3 12" xfId="8301"/>
    <cellStyle name="40% - Accent6 2 3 12 2" xfId="24196"/>
    <cellStyle name="40% - Accent6 2 3 12 2 2" xfId="43976"/>
    <cellStyle name="40% - Accent6 2 3 12 2 3" xfId="32120"/>
    <cellStyle name="40% - Accent6 2 3 12 3" xfId="19664"/>
    <cellStyle name="40% - Accent6 2 3 12 3 2" xfId="40000"/>
    <cellStyle name="40% - Accent6 2 3 12 4" xfId="36059"/>
    <cellStyle name="40% - Accent6 2 3 12 5" xfId="28144"/>
    <cellStyle name="40% - Accent6 2 3 13" xfId="23421"/>
    <cellStyle name="40% - Accent6 2 3 13 2" xfId="43201"/>
    <cellStyle name="40% - Accent6 2 3 13 3" xfId="31345"/>
    <cellStyle name="40% - Accent6 2 3 14" xfId="18891"/>
    <cellStyle name="40% - Accent6 2 3 14 2" xfId="39227"/>
    <cellStyle name="40% - Accent6 2 3 15" xfId="35284"/>
    <cellStyle name="40% - Accent6 2 3 16" xfId="27371"/>
    <cellStyle name="40% - Accent6 2 3 2" xfId="1489"/>
    <cellStyle name="40% - Accent6 2 3 2 2" xfId="11670"/>
    <cellStyle name="40% - Accent6 2 3 2 2 2" xfId="18056"/>
    <cellStyle name="40% - Accent6 2 3 2 2 2 2" xfId="26533"/>
    <cellStyle name="40% - Accent6 2 3 2 2 2 2 2" xfId="46313"/>
    <cellStyle name="40% - Accent6 2 3 2 2 2 2 3" xfId="34457"/>
    <cellStyle name="40% - Accent6 2 3 2 2 2 3" xfId="22001"/>
    <cellStyle name="40% - Accent6 2 3 2 2 2 3 2" xfId="42337"/>
    <cellStyle name="40% - Accent6 2 3 2 2 2 4" xfId="38396"/>
    <cellStyle name="40% - Accent6 2 3 2 2 2 5" xfId="30481"/>
    <cellStyle name="40% - Accent6 2 3 2 2 3" xfId="24967"/>
    <cellStyle name="40% - Accent6 2 3 2 2 3 2" xfId="44747"/>
    <cellStyle name="40% - Accent6 2 3 2 2 3 3" xfId="32891"/>
    <cellStyle name="40% - Accent6 2 3 2 2 4" xfId="20435"/>
    <cellStyle name="40% - Accent6 2 3 2 2 4 2" xfId="40771"/>
    <cellStyle name="40% - Accent6 2 3 2 2 5" xfId="36830"/>
    <cellStyle name="40% - Accent6 2 3 2 2 6" xfId="28915"/>
    <cellStyle name="40% - Accent6 2 3 2 3" xfId="15199"/>
    <cellStyle name="40% - Accent6 2 3 2 3 2" xfId="25744"/>
    <cellStyle name="40% - Accent6 2 3 2 3 2 2" xfId="45524"/>
    <cellStyle name="40% - Accent6 2 3 2 3 2 3" xfId="33668"/>
    <cellStyle name="40% - Accent6 2 3 2 3 3" xfId="21212"/>
    <cellStyle name="40% - Accent6 2 3 2 3 3 2" xfId="41548"/>
    <cellStyle name="40% - Accent6 2 3 2 3 4" xfId="37607"/>
    <cellStyle name="40% - Accent6 2 3 2 3 5" xfId="29692"/>
    <cellStyle name="40% - Accent6 2 3 2 4" xfId="8302"/>
    <cellStyle name="40% - Accent6 2 3 2 4 2" xfId="24197"/>
    <cellStyle name="40% - Accent6 2 3 2 4 2 2" xfId="43977"/>
    <cellStyle name="40% - Accent6 2 3 2 4 2 3" xfId="32121"/>
    <cellStyle name="40% - Accent6 2 3 2 4 3" xfId="19665"/>
    <cellStyle name="40% - Accent6 2 3 2 4 3 2" xfId="40001"/>
    <cellStyle name="40% - Accent6 2 3 2 4 4" xfId="36060"/>
    <cellStyle name="40% - Accent6 2 3 2 4 5" xfId="28145"/>
    <cellStyle name="40% - Accent6 2 3 2 5" xfId="23422"/>
    <cellStyle name="40% - Accent6 2 3 2 5 2" xfId="43202"/>
    <cellStyle name="40% - Accent6 2 3 2 5 3" xfId="31346"/>
    <cellStyle name="40% - Accent6 2 3 2 6" xfId="18892"/>
    <cellStyle name="40% - Accent6 2 3 2 6 2" xfId="39228"/>
    <cellStyle name="40% - Accent6 2 3 2 7" xfId="35285"/>
    <cellStyle name="40% - Accent6 2 3 2 8" xfId="27372"/>
    <cellStyle name="40% - Accent6 2 3 3" xfId="1490"/>
    <cellStyle name="40% - Accent6 2 3 3 2" xfId="11671"/>
    <cellStyle name="40% - Accent6 2 3 3 2 2" xfId="18057"/>
    <cellStyle name="40% - Accent6 2 3 3 2 2 2" xfId="26534"/>
    <cellStyle name="40% - Accent6 2 3 3 2 2 2 2" xfId="46314"/>
    <cellStyle name="40% - Accent6 2 3 3 2 2 2 3" xfId="34458"/>
    <cellStyle name="40% - Accent6 2 3 3 2 2 3" xfId="22002"/>
    <cellStyle name="40% - Accent6 2 3 3 2 2 3 2" xfId="42338"/>
    <cellStyle name="40% - Accent6 2 3 3 2 2 4" xfId="38397"/>
    <cellStyle name="40% - Accent6 2 3 3 2 2 5" xfId="30482"/>
    <cellStyle name="40% - Accent6 2 3 3 2 3" xfId="24968"/>
    <cellStyle name="40% - Accent6 2 3 3 2 3 2" xfId="44748"/>
    <cellStyle name="40% - Accent6 2 3 3 2 3 3" xfId="32892"/>
    <cellStyle name="40% - Accent6 2 3 3 2 4" xfId="20436"/>
    <cellStyle name="40% - Accent6 2 3 3 2 4 2" xfId="40772"/>
    <cellStyle name="40% - Accent6 2 3 3 2 5" xfId="36831"/>
    <cellStyle name="40% - Accent6 2 3 3 2 6" xfId="28916"/>
    <cellStyle name="40% - Accent6 2 3 3 3" xfId="15200"/>
    <cellStyle name="40% - Accent6 2 3 3 3 2" xfId="25745"/>
    <cellStyle name="40% - Accent6 2 3 3 3 2 2" xfId="45525"/>
    <cellStyle name="40% - Accent6 2 3 3 3 2 3" xfId="33669"/>
    <cellStyle name="40% - Accent6 2 3 3 3 3" xfId="21213"/>
    <cellStyle name="40% - Accent6 2 3 3 3 3 2" xfId="41549"/>
    <cellStyle name="40% - Accent6 2 3 3 3 4" xfId="37608"/>
    <cellStyle name="40% - Accent6 2 3 3 3 5" xfId="29693"/>
    <cellStyle name="40% - Accent6 2 3 3 4" xfId="8303"/>
    <cellStyle name="40% - Accent6 2 3 3 4 2" xfId="24198"/>
    <cellStyle name="40% - Accent6 2 3 3 4 2 2" xfId="43978"/>
    <cellStyle name="40% - Accent6 2 3 3 4 2 3" xfId="32122"/>
    <cellStyle name="40% - Accent6 2 3 3 4 3" xfId="19666"/>
    <cellStyle name="40% - Accent6 2 3 3 4 3 2" xfId="40002"/>
    <cellStyle name="40% - Accent6 2 3 3 4 4" xfId="36061"/>
    <cellStyle name="40% - Accent6 2 3 3 4 5" xfId="28146"/>
    <cellStyle name="40% - Accent6 2 3 3 5" xfId="23423"/>
    <cellStyle name="40% - Accent6 2 3 3 5 2" xfId="43203"/>
    <cellStyle name="40% - Accent6 2 3 3 5 3" xfId="31347"/>
    <cellStyle name="40% - Accent6 2 3 3 6" xfId="18893"/>
    <cellStyle name="40% - Accent6 2 3 3 6 2" xfId="39229"/>
    <cellStyle name="40% - Accent6 2 3 3 7" xfId="35286"/>
    <cellStyle name="40% - Accent6 2 3 3 8" xfId="27373"/>
    <cellStyle name="40% - Accent6 2 3 4" xfId="1491"/>
    <cellStyle name="40% - Accent6 2 3 4 2" xfId="11672"/>
    <cellStyle name="40% - Accent6 2 3 4 2 2" xfId="18058"/>
    <cellStyle name="40% - Accent6 2 3 4 2 2 2" xfId="26535"/>
    <cellStyle name="40% - Accent6 2 3 4 2 2 2 2" xfId="46315"/>
    <cellStyle name="40% - Accent6 2 3 4 2 2 2 3" xfId="34459"/>
    <cellStyle name="40% - Accent6 2 3 4 2 2 3" xfId="22003"/>
    <cellStyle name="40% - Accent6 2 3 4 2 2 3 2" xfId="42339"/>
    <cellStyle name="40% - Accent6 2 3 4 2 2 4" xfId="38398"/>
    <cellStyle name="40% - Accent6 2 3 4 2 2 5" xfId="30483"/>
    <cellStyle name="40% - Accent6 2 3 4 2 3" xfId="24969"/>
    <cellStyle name="40% - Accent6 2 3 4 2 3 2" xfId="44749"/>
    <cellStyle name="40% - Accent6 2 3 4 2 3 3" xfId="32893"/>
    <cellStyle name="40% - Accent6 2 3 4 2 4" xfId="20437"/>
    <cellStyle name="40% - Accent6 2 3 4 2 4 2" xfId="40773"/>
    <cellStyle name="40% - Accent6 2 3 4 2 5" xfId="36832"/>
    <cellStyle name="40% - Accent6 2 3 4 2 6" xfId="28917"/>
    <cellStyle name="40% - Accent6 2 3 4 3" xfId="15201"/>
    <cellStyle name="40% - Accent6 2 3 4 3 2" xfId="25746"/>
    <cellStyle name="40% - Accent6 2 3 4 3 2 2" xfId="45526"/>
    <cellStyle name="40% - Accent6 2 3 4 3 2 3" xfId="33670"/>
    <cellStyle name="40% - Accent6 2 3 4 3 3" xfId="21214"/>
    <cellStyle name="40% - Accent6 2 3 4 3 3 2" xfId="41550"/>
    <cellStyle name="40% - Accent6 2 3 4 3 4" xfId="37609"/>
    <cellStyle name="40% - Accent6 2 3 4 3 5" xfId="29694"/>
    <cellStyle name="40% - Accent6 2 3 4 4" xfId="8304"/>
    <cellStyle name="40% - Accent6 2 3 4 4 2" xfId="24199"/>
    <cellStyle name="40% - Accent6 2 3 4 4 2 2" xfId="43979"/>
    <cellStyle name="40% - Accent6 2 3 4 4 2 3" xfId="32123"/>
    <cellStyle name="40% - Accent6 2 3 4 4 3" xfId="19667"/>
    <cellStyle name="40% - Accent6 2 3 4 4 3 2" xfId="40003"/>
    <cellStyle name="40% - Accent6 2 3 4 4 4" xfId="36062"/>
    <cellStyle name="40% - Accent6 2 3 4 4 5" xfId="28147"/>
    <cellStyle name="40% - Accent6 2 3 4 5" xfId="23424"/>
    <cellStyle name="40% - Accent6 2 3 4 5 2" xfId="43204"/>
    <cellStyle name="40% - Accent6 2 3 4 5 3" xfId="31348"/>
    <cellStyle name="40% - Accent6 2 3 4 6" xfId="18894"/>
    <cellStyle name="40% - Accent6 2 3 4 6 2" xfId="39230"/>
    <cellStyle name="40% - Accent6 2 3 4 7" xfId="35287"/>
    <cellStyle name="40% - Accent6 2 3 4 8" xfId="27374"/>
    <cellStyle name="40% - Accent6 2 3 5" xfId="1492"/>
    <cellStyle name="40% - Accent6 2 3 5 2" xfId="11673"/>
    <cellStyle name="40% - Accent6 2 3 5 2 2" xfId="18059"/>
    <cellStyle name="40% - Accent6 2 3 5 2 2 2" xfId="26536"/>
    <cellStyle name="40% - Accent6 2 3 5 2 2 2 2" xfId="46316"/>
    <cellStyle name="40% - Accent6 2 3 5 2 2 2 3" xfId="34460"/>
    <cellStyle name="40% - Accent6 2 3 5 2 2 3" xfId="22004"/>
    <cellStyle name="40% - Accent6 2 3 5 2 2 3 2" xfId="42340"/>
    <cellStyle name="40% - Accent6 2 3 5 2 2 4" xfId="38399"/>
    <cellStyle name="40% - Accent6 2 3 5 2 2 5" xfId="30484"/>
    <cellStyle name="40% - Accent6 2 3 5 2 3" xfId="24970"/>
    <cellStyle name="40% - Accent6 2 3 5 2 3 2" xfId="44750"/>
    <cellStyle name="40% - Accent6 2 3 5 2 3 3" xfId="32894"/>
    <cellStyle name="40% - Accent6 2 3 5 2 4" xfId="20438"/>
    <cellStyle name="40% - Accent6 2 3 5 2 4 2" xfId="40774"/>
    <cellStyle name="40% - Accent6 2 3 5 2 5" xfId="36833"/>
    <cellStyle name="40% - Accent6 2 3 5 2 6" xfId="28918"/>
    <cellStyle name="40% - Accent6 2 3 5 3" xfId="15202"/>
    <cellStyle name="40% - Accent6 2 3 5 3 2" xfId="25747"/>
    <cellStyle name="40% - Accent6 2 3 5 3 2 2" xfId="45527"/>
    <cellStyle name="40% - Accent6 2 3 5 3 2 3" xfId="33671"/>
    <cellStyle name="40% - Accent6 2 3 5 3 3" xfId="21215"/>
    <cellStyle name="40% - Accent6 2 3 5 3 3 2" xfId="41551"/>
    <cellStyle name="40% - Accent6 2 3 5 3 4" xfId="37610"/>
    <cellStyle name="40% - Accent6 2 3 5 3 5" xfId="29695"/>
    <cellStyle name="40% - Accent6 2 3 5 4" xfId="8305"/>
    <cellStyle name="40% - Accent6 2 3 5 4 2" xfId="24200"/>
    <cellStyle name="40% - Accent6 2 3 5 4 2 2" xfId="43980"/>
    <cellStyle name="40% - Accent6 2 3 5 4 2 3" xfId="32124"/>
    <cellStyle name="40% - Accent6 2 3 5 4 3" xfId="19668"/>
    <cellStyle name="40% - Accent6 2 3 5 4 3 2" xfId="40004"/>
    <cellStyle name="40% - Accent6 2 3 5 4 4" xfId="36063"/>
    <cellStyle name="40% - Accent6 2 3 5 4 5" xfId="28148"/>
    <cellStyle name="40% - Accent6 2 3 5 5" xfId="23425"/>
    <cellStyle name="40% - Accent6 2 3 5 5 2" xfId="43205"/>
    <cellStyle name="40% - Accent6 2 3 5 5 3" xfId="31349"/>
    <cellStyle name="40% - Accent6 2 3 5 6" xfId="18895"/>
    <cellStyle name="40% - Accent6 2 3 5 6 2" xfId="39231"/>
    <cellStyle name="40% - Accent6 2 3 5 7" xfId="35288"/>
    <cellStyle name="40% - Accent6 2 3 5 8" xfId="27375"/>
    <cellStyle name="40% - Accent6 2 3 6" xfId="1493"/>
    <cellStyle name="40% - Accent6 2 3 6 2" xfId="11674"/>
    <cellStyle name="40% - Accent6 2 3 6 2 2" xfId="18060"/>
    <cellStyle name="40% - Accent6 2 3 6 2 2 2" xfId="26537"/>
    <cellStyle name="40% - Accent6 2 3 6 2 2 2 2" xfId="46317"/>
    <cellStyle name="40% - Accent6 2 3 6 2 2 2 3" xfId="34461"/>
    <cellStyle name="40% - Accent6 2 3 6 2 2 3" xfId="22005"/>
    <cellStyle name="40% - Accent6 2 3 6 2 2 3 2" xfId="42341"/>
    <cellStyle name="40% - Accent6 2 3 6 2 2 4" xfId="38400"/>
    <cellStyle name="40% - Accent6 2 3 6 2 2 5" xfId="30485"/>
    <cellStyle name="40% - Accent6 2 3 6 2 3" xfId="24971"/>
    <cellStyle name="40% - Accent6 2 3 6 2 3 2" xfId="44751"/>
    <cellStyle name="40% - Accent6 2 3 6 2 3 3" xfId="32895"/>
    <cellStyle name="40% - Accent6 2 3 6 2 4" xfId="20439"/>
    <cellStyle name="40% - Accent6 2 3 6 2 4 2" xfId="40775"/>
    <cellStyle name="40% - Accent6 2 3 6 2 5" xfId="36834"/>
    <cellStyle name="40% - Accent6 2 3 6 2 6" xfId="28919"/>
    <cellStyle name="40% - Accent6 2 3 6 3" xfId="15203"/>
    <cellStyle name="40% - Accent6 2 3 6 3 2" xfId="25748"/>
    <cellStyle name="40% - Accent6 2 3 6 3 2 2" xfId="45528"/>
    <cellStyle name="40% - Accent6 2 3 6 3 2 3" xfId="33672"/>
    <cellStyle name="40% - Accent6 2 3 6 3 3" xfId="21216"/>
    <cellStyle name="40% - Accent6 2 3 6 3 3 2" xfId="41552"/>
    <cellStyle name="40% - Accent6 2 3 6 3 4" xfId="37611"/>
    <cellStyle name="40% - Accent6 2 3 6 3 5" xfId="29696"/>
    <cellStyle name="40% - Accent6 2 3 6 4" xfId="8306"/>
    <cellStyle name="40% - Accent6 2 3 6 4 2" xfId="24201"/>
    <cellStyle name="40% - Accent6 2 3 6 4 2 2" xfId="43981"/>
    <cellStyle name="40% - Accent6 2 3 6 4 2 3" xfId="32125"/>
    <cellStyle name="40% - Accent6 2 3 6 4 3" xfId="19669"/>
    <cellStyle name="40% - Accent6 2 3 6 4 3 2" xfId="40005"/>
    <cellStyle name="40% - Accent6 2 3 6 4 4" xfId="36064"/>
    <cellStyle name="40% - Accent6 2 3 6 4 5" xfId="28149"/>
    <cellStyle name="40% - Accent6 2 3 6 5" xfId="23426"/>
    <cellStyle name="40% - Accent6 2 3 6 5 2" xfId="43206"/>
    <cellStyle name="40% - Accent6 2 3 6 5 3" xfId="31350"/>
    <cellStyle name="40% - Accent6 2 3 6 6" xfId="18896"/>
    <cellStyle name="40% - Accent6 2 3 6 6 2" xfId="39232"/>
    <cellStyle name="40% - Accent6 2 3 6 7" xfId="35289"/>
    <cellStyle name="40% - Accent6 2 3 6 8" xfId="27376"/>
    <cellStyle name="40% - Accent6 2 3 7" xfId="1494"/>
    <cellStyle name="40% - Accent6 2 3 7 2" xfId="11675"/>
    <cellStyle name="40% - Accent6 2 3 7 2 2" xfId="18061"/>
    <cellStyle name="40% - Accent6 2 3 7 2 2 2" xfId="26538"/>
    <cellStyle name="40% - Accent6 2 3 7 2 2 2 2" xfId="46318"/>
    <cellStyle name="40% - Accent6 2 3 7 2 2 2 3" xfId="34462"/>
    <cellStyle name="40% - Accent6 2 3 7 2 2 3" xfId="22006"/>
    <cellStyle name="40% - Accent6 2 3 7 2 2 3 2" xfId="42342"/>
    <cellStyle name="40% - Accent6 2 3 7 2 2 4" xfId="38401"/>
    <cellStyle name="40% - Accent6 2 3 7 2 2 5" xfId="30486"/>
    <cellStyle name="40% - Accent6 2 3 7 2 3" xfId="24972"/>
    <cellStyle name="40% - Accent6 2 3 7 2 3 2" xfId="44752"/>
    <cellStyle name="40% - Accent6 2 3 7 2 3 3" xfId="32896"/>
    <cellStyle name="40% - Accent6 2 3 7 2 4" xfId="20440"/>
    <cellStyle name="40% - Accent6 2 3 7 2 4 2" xfId="40776"/>
    <cellStyle name="40% - Accent6 2 3 7 2 5" xfId="36835"/>
    <cellStyle name="40% - Accent6 2 3 7 2 6" xfId="28920"/>
    <cellStyle name="40% - Accent6 2 3 7 3" xfId="15204"/>
    <cellStyle name="40% - Accent6 2 3 7 3 2" xfId="25749"/>
    <cellStyle name="40% - Accent6 2 3 7 3 2 2" xfId="45529"/>
    <cellStyle name="40% - Accent6 2 3 7 3 2 3" xfId="33673"/>
    <cellStyle name="40% - Accent6 2 3 7 3 3" xfId="21217"/>
    <cellStyle name="40% - Accent6 2 3 7 3 3 2" xfId="41553"/>
    <cellStyle name="40% - Accent6 2 3 7 3 4" xfId="37612"/>
    <cellStyle name="40% - Accent6 2 3 7 3 5" xfId="29697"/>
    <cellStyle name="40% - Accent6 2 3 7 4" xfId="8307"/>
    <cellStyle name="40% - Accent6 2 3 7 4 2" xfId="24202"/>
    <cellStyle name="40% - Accent6 2 3 7 4 2 2" xfId="43982"/>
    <cellStyle name="40% - Accent6 2 3 7 4 2 3" xfId="32126"/>
    <cellStyle name="40% - Accent6 2 3 7 4 3" xfId="19670"/>
    <cellStyle name="40% - Accent6 2 3 7 4 3 2" xfId="40006"/>
    <cellStyle name="40% - Accent6 2 3 7 4 4" xfId="36065"/>
    <cellStyle name="40% - Accent6 2 3 7 4 5" xfId="28150"/>
    <cellStyle name="40% - Accent6 2 3 7 5" xfId="23427"/>
    <cellStyle name="40% - Accent6 2 3 7 5 2" xfId="43207"/>
    <cellStyle name="40% - Accent6 2 3 7 5 3" xfId="31351"/>
    <cellStyle name="40% - Accent6 2 3 7 6" xfId="18897"/>
    <cellStyle name="40% - Accent6 2 3 7 6 2" xfId="39233"/>
    <cellStyle name="40% - Accent6 2 3 7 7" xfId="35290"/>
    <cellStyle name="40% - Accent6 2 3 7 8" xfId="27377"/>
    <cellStyle name="40% - Accent6 2 3 8" xfId="1495"/>
    <cellStyle name="40% - Accent6 2 3 8 2" xfId="11676"/>
    <cellStyle name="40% - Accent6 2 3 8 2 2" xfId="18062"/>
    <cellStyle name="40% - Accent6 2 3 8 2 2 2" xfId="26539"/>
    <cellStyle name="40% - Accent6 2 3 8 2 2 2 2" xfId="46319"/>
    <cellStyle name="40% - Accent6 2 3 8 2 2 2 3" xfId="34463"/>
    <cellStyle name="40% - Accent6 2 3 8 2 2 3" xfId="22007"/>
    <cellStyle name="40% - Accent6 2 3 8 2 2 3 2" xfId="42343"/>
    <cellStyle name="40% - Accent6 2 3 8 2 2 4" xfId="38402"/>
    <cellStyle name="40% - Accent6 2 3 8 2 2 5" xfId="30487"/>
    <cellStyle name="40% - Accent6 2 3 8 2 3" xfId="24973"/>
    <cellStyle name="40% - Accent6 2 3 8 2 3 2" xfId="44753"/>
    <cellStyle name="40% - Accent6 2 3 8 2 3 3" xfId="32897"/>
    <cellStyle name="40% - Accent6 2 3 8 2 4" xfId="20441"/>
    <cellStyle name="40% - Accent6 2 3 8 2 4 2" xfId="40777"/>
    <cellStyle name="40% - Accent6 2 3 8 2 5" xfId="36836"/>
    <cellStyle name="40% - Accent6 2 3 8 2 6" xfId="28921"/>
    <cellStyle name="40% - Accent6 2 3 8 3" xfId="15205"/>
    <cellStyle name="40% - Accent6 2 3 8 3 2" xfId="25750"/>
    <cellStyle name="40% - Accent6 2 3 8 3 2 2" xfId="45530"/>
    <cellStyle name="40% - Accent6 2 3 8 3 2 3" xfId="33674"/>
    <cellStyle name="40% - Accent6 2 3 8 3 3" xfId="21218"/>
    <cellStyle name="40% - Accent6 2 3 8 3 3 2" xfId="41554"/>
    <cellStyle name="40% - Accent6 2 3 8 3 4" xfId="37613"/>
    <cellStyle name="40% - Accent6 2 3 8 3 5" xfId="29698"/>
    <cellStyle name="40% - Accent6 2 3 8 4" xfId="8308"/>
    <cellStyle name="40% - Accent6 2 3 8 4 2" xfId="24203"/>
    <cellStyle name="40% - Accent6 2 3 8 4 2 2" xfId="43983"/>
    <cellStyle name="40% - Accent6 2 3 8 4 2 3" xfId="32127"/>
    <cellStyle name="40% - Accent6 2 3 8 4 3" xfId="19671"/>
    <cellStyle name="40% - Accent6 2 3 8 4 3 2" xfId="40007"/>
    <cellStyle name="40% - Accent6 2 3 8 4 4" xfId="36066"/>
    <cellStyle name="40% - Accent6 2 3 8 4 5" xfId="28151"/>
    <cellStyle name="40% - Accent6 2 3 8 5" xfId="23428"/>
    <cellStyle name="40% - Accent6 2 3 8 5 2" xfId="43208"/>
    <cellStyle name="40% - Accent6 2 3 8 5 3" xfId="31352"/>
    <cellStyle name="40% - Accent6 2 3 8 6" xfId="18898"/>
    <cellStyle name="40% - Accent6 2 3 8 6 2" xfId="39234"/>
    <cellStyle name="40% - Accent6 2 3 8 7" xfId="35291"/>
    <cellStyle name="40% - Accent6 2 3 8 8" xfId="27378"/>
    <cellStyle name="40% - Accent6 2 3 9" xfId="1496"/>
    <cellStyle name="40% - Accent6 2 3 9 2" xfId="11677"/>
    <cellStyle name="40% - Accent6 2 3 9 2 2" xfId="18063"/>
    <cellStyle name="40% - Accent6 2 3 9 2 2 2" xfId="26540"/>
    <cellStyle name="40% - Accent6 2 3 9 2 2 2 2" xfId="46320"/>
    <cellStyle name="40% - Accent6 2 3 9 2 2 2 3" xfId="34464"/>
    <cellStyle name="40% - Accent6 2 3 9 2 2 3" xfId="22008"/>
    <cellStyle name="40% - Accent6 2 3 9 2 2 3 2" xfId="42344"/>
    <cellStyle name="40% - Accent6 2 3 9 2 2 4" xfId="38403"/>
    <cellStyle name="40% - Accent6 2 3 9 2 2 5" xfId="30488"/>
    <cellStyle name="40% - Accent6 2 3 9 2 3" xfId="24974"/>
    <cellStyle name="40% - Accent6 2 3 9 2 3 2" xfId="44754"/>
    <cellStyle name="40% - Accent6 2 3 9 2 3 3" xfId="32898"/>
    <cellStyle name="40% - Accent6 2 3 9 2 4" xfId="20442"/>
    <cellStyle name="40% - Accent6 2 3 9 2 4 2" xfId="40778"/>
    <cellStyle name="40% - Accent6 2 3 9 2 5" xfId="36837"/>
    <cellStyle name="40% - Accent6 2 3 9 2 6" xfId="28922"/>
    <cellStyle name="40% - Accent6 2 3 9 3" xfId="15206"/>
    <cellStyle name="40% - Accent6 2 3 9 3 2" xfId="25751"/>
    <cellStyle name="40% - Accent6 2 3 9 3 2 2" xfId="45531"/>
    <cellStyle name="40% - Accent6 2 3 9 3 2 3" xfId="33675"/>
    <cellStyle name="40% - Accent6 2 3 9 3 3" xfId="21219"/>
    <cellStyle name="40% - Accent6 2 3 9 3 3 2" xfId="41555"/>
    <cellStyle name="40% - Accent6 2 3 9 3 4" xfId="37614"/>
    <cellStyle name="40% - Accent6 2 3 9 3 5" xfId="29699"/>
    <cellStyle name="40% - Accent6 2 3 9 4" xfId="8309"/>
    <cellStyle name="40% - Accent6 2 3 9 4 2" xfId="24204"/>
    <cellStyle name="40% - Accent6 2 3 9 4 2 2" xfId="43984"/>
    <cellStyle name="40% - Accent6 2 3 9 4 2 3" xfId="32128"/>
    <cellStyle name="40% - Accent6 2 3 9 4 3" xfId="19672"/>
    <cellStyle name="40% - Accent6 2 3 9 4 3 2" xfId="40008"/>
    <cellStyle name="40% - Accent6 2 3 9 4 4" xfId="36067"/>
    <cellStyle name="40% - Accent6 2 3 9 4 5" xfId="28152"/>
    <cellStyle name="40% - Accent6 2 3 9 5" xfId="23429"/>
    <cellStyle name="40% - Accent6 2 3 9 5 2" xfId="43209"/>
    <cellStyle name="40% - Accent6 2 3 9 5 3" xfId="31353"/>
    <cellStyle name="40% - Accent6 2 3 9 6" xfId="18899"/>
    <cellStyle name="40% - Accent6 2 3 9 6 2" xfId="39235"/>
    <cellStyle name="40% - Accent6 2 3 9 7" xfId="35292"/>
    <cellStyle name="40% - Accent6 2 3 9 8" xfId="27379"/>
    <cellStyle name="40% - Accent6 2 4" xfId="1497"/>
    <cellStyle name="40% - Accent6 2 4 10" xfId="11678"/>
    <cellStyle name="40% - Accent6 2 4 10 2" xfId="18064"/>
    <cellStyle name="40% - Accent6 2 4 10 2 2" xfId="26541"/>
    <cellStyle name="40% - Accent6 2 4 10 2 2 2" xfId="46321"/>
    <cellStyle name="40% - Accent6 2 4 10 2 2 3" xfId="34465"/>
    <cellStyle name="40% - Accent6 2 4 10 2 3" xfId="22009"/>
    <cellStyle name="40% - Accent6 2 4 10 2 3 2" xfId="42345"/>
    <cellStyle name="40% - Accent6 2 4 10 2 4" xfId="38404"/>
    <cellStyle name="40% - Accent6 2 4 10 2 5" xfId="30489"/>
    <cellStyle name="40% - Accent6 2 4 10 3" xfId="24975"/>
    <cellStyle name="40% - Accent6 2 4 10 3 2" xfId="44755"/>
    <cellStyle name="40% - Accent6 2 4 10 3 3" xfId="32899"/>
    <cellStyle name="40% - Accent6 2 4 10 4" xfId="20443"/>
    <cellStyle name="40% - Accent6 2 4 10 4 2" xfId="40779"/>
    <cellStyle name="40% - Accent6 2 4 10 5" xfId="36838"/>
    <cellStyle name="40% - Accent6 2 4 10 6" xfId="28923"/>
    <cellStyle name="40% - Accent6 2 4 11" xfId="15207"/>
    <cellStyle name="40% - Accent6 2 4 11 2" xfId="25752"/>
    <cellStyle name="40% - Accent6 2 4 11 2 2" xfId="45532"/>
    <cellStyle name="40% - Accent6 2 4 11 2 3" xfId="33676"/>
    <cellStyle name="40% - Accent6 2 4 11 3" xfId="21220"/>
    <cellStyle name="40% - Accent6 2 4 11 3 2" xfId="41556"/>
    <cellStyle name="40% - Accent6 2 4 11 4" xfId="37615"/>
    <cellStyle name="40% - Accent6 2 4 11 5" xfId="29700"/>
    <cellStyle name="40% - Accent6 2 4 12" xfId="8310"/>
    <cellStyle name="40% - Accent6 2 4 12 2" xfId="24205"/>
    <cellStyle name="40% - Accent6 2 4 12 2 2" xfId="43985"/>
    <cellStyle name="40% - Accent6 2 4 12 2 3" xfId="32129"/>
    <cellStyle name="40% - Accent6 2 4 12 3" xfId="19673"/>
    <cellStyle name="40% - Accent6 2 4 12 3 2" xfId="40009"/>
    <cellStyle name="40% - Accent6 2 4 12 4" xfId="36068"/>
    <cellStyle name="40% - Accent6 2 4 12 5" xfId="28153"/>
    <cellStyle name="40% - Accent6 2 4 13" xfId="23430"/>
    <cellStyle name="40% - Accent6 2 4 13 2" xfId="43210"/>
    <cellStyle name="40% - Accent6 2 4 13 3" xfId="31354"/>
    <cellStyle name="40% - Accent6 2 4 14" xfId="18900"/>
    <cellStyle name="40% - Accent6 2 4 14 2" xfId="39236"/>
    <cellStyle name="40% - Accent6 2 4 15" xfId="35293"/>
    <cellStyle name="40% - Accent6 2 4 16" xfId="27380"/>
    <cellStyle name="40% - Accent6 2 4 2" xfId="1498"/>
    <cellStyle name="40% - Accent6 2 4 2 2" xfId="11679"/>
    <cellStyle name="40% - Accent6 2 4 2 2 2" xfId="18065"/>
    <cellStyle name="40% - Accent6 2 4 2 2 2 2" xfId="26542"/>
    <cellStyle name="40% - Accent6 2 4 2 2 2 2 2" xfId="46322"/>
    <cellStyle name="40% - Accent6 2 4 2 2 2 2 3" xfId="34466"/>
    <cellStyle name="40% - Accent6 2 4 2 2 2 3" xfId="22010"/>
    <cellStyle name="40% - Accent6 2 4 2 2 2 3 2" xfId="42346"/>
    <cellStyle name="40% - Accent6 2 4 2 2 2 4" xfId="38405"/>
    <cellStyle name="40% - Accent6 2 4 2 2 2 5" xfId="30490"/>
    <cellStyle name="40% - Accent6 2 4 2 2 3" xfId="24976"/>
    <cellStyle name="40% - Accent6 2 4 2 2 3 2" xfId="44756"/>
    <cellStyle name="40% - Accent6 2 4 2 2 3 3" xfId="32900"/>
    <cellStyle name="40% - Accent6 2 4 2 2 4" xfId="20444"/>
    <cellStyle name="40% - Accent6 2 4 2 2 4 2" xfId="40780"/>
    <cellStyle name="40% - Accent6 2 4 2 2 5" xfId="36839"/>
    <cellStyle name="40% - Accent6 2 4 2 2 6" xfId="28924"/>
    <cellStyle name="40% - Accent6 2 4 2 3" xfId="15208"/>
    <cellStyle name="40% - Accent6 2 4 2 3 2" xfId="25753"/>
    <cellStyle name="40% - Accent6 2 4 2 3 2 2" xfId="45533"/>
    <cellStyle name="40% - Accent6 2 4 2 3 2 3" xfId="33677"/>
    <cellStyle name="40% - Accent6 2 4 2 3 3" xfId="21221"/>
    <cellStyle name="40% - Accent6 2 4 2 3 3 2" xfId="41557"/>
    <cellStyle name="40% - Accent6 2 4 2 3 4" xfId="37616"/>
    <cellStyle name="40% - Accent6 2 4 2 3 5" xfId="29701"/>
    <cellStyle name="40% - Accent6 2 4 2 4" xfId="8311"/>
    <cellStyle name="40% - Accent6 2 4 2 4 2" xfId="24206"/>
    <cellStyle name="40% - Accent6 2 4 2 4 2 2" xfId="43986"/>
    <cellStyle name="40% - Accent6 2 4 2 4 2 3" xfId="32130"/>
    <cellStyle name="40% - Accent6 2 4 2 4 3" xfId="19674"/>
    <cellStyle name="40% - Accent6 2 4 2 4 3 2" xfId="40010"/>
    <cellStyle name="40% - Accent6 2 4 2 4 4" xfId="36069"/>
    <cellStyle name="40% - Accent6 2 4 2 4 5" xfId="28154"/>
    <cellStyle name="40% - Accent6 2 4 2 5" xfId="23431"/>
    <cellStyle name="40% - Accent6 2 4 2 5 2" xfId="43211"/>
    <cellStyle name="40% - Accent6 2 4 2 5 3" xfId="31355"/>
    <cellStyle name="40% - Accent6 2 4 2 6" xfId="18901"/>
    <cellStyle name="40% - Accent6 2 4 2 6 2" xfId="39237"/>
    <cellStyle name="40% - Accent6 2 4 2 7" xfId="35294"/>
    <cellStyle name="40% - Accent6 2 4 2 8" xfId="27381"/>
    <cellStyle name="40% - Accent6 2 4 3" xfId="1499"/>
    <cellStyle name="40% - Accent6 2 4 3 2" xfId="11680"/>
    <cellStyle name="40% - Accent6 2 4 3 2 2" xfId="18066"/>
    <cellStyle name="40% - Accent6 2 4 3 2 2 2" xfId="26543"/>
    <cellStyle name="40% - Accent6 2 4 3 2 2 2 2" xfId="46323"/>
    <cellStyle name="40% - Accent6 2 4 3 2 2 2 3" xfId="34467"/>
    <cellStyle name="40% - Accent6 2 4 3 2 2 3" xfId="22011"/>
    <cellStyle name="40% - Accent6 2 4 3 2 2 3 2" xfId="42347"/>
    <cellStyle name="40% - Accent6 2 4 3 2 2 4" xfId="38406"/>
    <cellStyle name="40% - Accent6 2 4 3 2 2 5" xfId="30491"/>
    <cellStyle name="40% - Accent6 2 4 3 2 3" xfId="24977"/>
    <cellStyle name="40% - Accent6 2 4 3 2 3 2" xfId="44757"/>
    <cellStyle name="40% - Accent6 2 4 3 2 3 3" xfId="32901"/>
    <cellStyle name="40% - Accent6 2 4 3 2 4" xfId="20445"/>
    <cellStyle name="40% - Accent6 2 4 3 2 4 2" xfId="40781"/>
    <cellStyle name="40% - Accent6 2 4 3 2 5" xfId="36840"/>
    <cellStyle name="40% - Accent6 2 4 3 2 6" xfId="28925"/>
    <cellStyle name="40% - Accent6 2 4 3 3" xfId="15209"/>
    <cellStyle name="40% - Accent6 2 4 3 3 2" xfId="25754"/>
    <cellStyle name="40% - Accent6 2 4 3 3 2 2" xfId="45534"/>
    <cellStyle name="40% - Accent6 2 4 3 3 2 3" xfId="33678"/>
    <cellStyle name="40% - Accent6 2 4 3 3 3" xfId="21222"/>
    <cellStyle name="40% - Accent6 2 4 3 3 3 2" xfId="41558"/>
    <cellStyle name="40% - Accent6 2 4 3 3 4" xfId="37617"/>
    <cellStyle name="40% - Accent6 2 4 3 3 5" xfId="29702"/>
    <cellStyle name="40% - Accent6 2 4 3 4" xfId="8312"/>
    <cellStyle name="40% - Accent6 2 4 3 4 2" xfId="24207"/>
    <cellStyle name="40% - Accent6 2 4 3 4 2 2" xfId="43987"/>
    <cellStyle name="40% - Accent6 2 4 3 4 2 3" xfId="32131"/>
    <cellStyle name="40% - Accent6 2 4 3 4 3" xfId="19675"/>
    <cellStyle name="40% - Accent6 2 4 3 4 3 2" xfId="40011"/>
    <cellStyle name="40% - Accent6 2 4 3 4 4" xfId="36070"/>
    <cellStyle name="40% - Accent6 2 4 3 4 5" xfId="28155"/>
    <cellStyle name="40% - Accent6 2 4 3 5" xfId="23432"/>
    <cellStyle name="40% - Accent6 2 4 3 5 2" xfId="43212"/>
    <cellStyle name="40% - Accent6 2 4 3 5 3" xfId="31356"/>
    <cellStyle name="40% - Accent6 2 4 3 6" xfId="18902"/>
    <cellStyle name="40% - Accent6 2 4 3 6 2" xfId="39238"/>
    <cellStyle name="40% - Accent6 2 4 3 7" xfId="35295"/>
    <cellStyle name="40% - Accent6 2 4 3 8" xfId="27382"/>
    <cellStyle name="40% - Accent6 2 4 4" xfId="1500"/>
    <cellStyle name="40% - Accent6 2 4 4 2" xfId="11681"/>
    <cellStyle name="40% - Accent6 2 4 4 2 2" xfId="18067"/>
    <cellStyle name="40% - Accent6 2 4 4 2 2 2" xfId="26544"/>
    <cellStyle name="40% - Accent6 2 4 4 2 2 2 2" xfId="46324"/>
    <cellStyle name="40% - Accent6 2 4 4 2 2 2 3" xfId="34468"/>
    <cellStyle name="40% - Accent6 2 4 4 2 2 3" xfId="22012"/>
    <cellStyle name="40% - Accent6 2 4 4 2 2 3 2" xfId="42348"/>
    <cellStyle name="40% - Accent6 2 4 4 2 2 4" xfId="38407"/>
    <cellStyle name="40% - Accent6 2 4 4 2 2 5" xfId="30492"/>
    <cellStyle name="40% - Accent6 2 4 4 2 3" xfId="24978"/>
    <cellStyle name="40% - Accent6 2 4 4 2 3 2" xfId="44758"/>
    <cellStyle name="40% - Accent6 2 4 4 2 3 3" xfId="32902"/>
    <cellStyle name="40% - Accent6 2 4 4 2 4" xfId="20446"/>
    <cellStyle name="40% - Accent6 2 4 4 2 4 2" xfId="40782"/>
    <cellStyle name="40% - Accent6 2 4 4 2 5" xfId="36841"/>
    <cellStyle name="40% - Accent6 2 4 4 2 6" xfId="28926"/>
    <cellStyle name="40% - Accent6 2 4 4 3" xfId="15210"/>
    <cellStyle name="40% - Accent6 2 4 4 3 2" xfId="25755"/>
    <cellStyle name="40% - Accent6 2 4 4 3 2 2" xfId="45535"/>
    <cellStyle name="40% - Accent6 2 4 4 3 2 3" xfId="33679"/>
    <cellStyle name="40% - Accent6 2 4 4 3 3" xfId="21223"/>
    <cellStyle name="40% - Accent6 2 4 4 3 3 2" xfId="41559"/>
    <cellStyle name="40% - Accent6 2 4 4 3 4" xfId="37618"/>
    <cellStyle name="40% - Accent6 2 4 4 3 5" xfId="29703"/>
    <cellStyle name="40% - Accent6 2 4 4 4" xfId="8313"/>
    <cellStyle name="40% - Accent6 2 4 4 4 2" xfId="24208"/>
    <cellStyle name="40% - Accent6 2 4 4 4 2 2" xfId="43988"/>
    <cellStyle name="40% - Accent6 2 4 4 4 2 3" xfId="32132"/>
    <cellStyle name="40% - Accent6 2 4 4 4 3" xfId="19676"/>
    <cellStyle name="40% - Accent6 2 4 4 4 3 2" xfId="40012"/>
    <cellStyle name="40% - Accent6 2 4 4 4 4" xfId="36071"/>
    <cellStyle name="40% - Accent6 2 4 4 4 5" xfId="28156"/>
    <cellStyle name="40% - Accent6 2 4 4 5" xfId="23433"/>
    <cellStyle name="40% - Accent6 2 4 4 5 2" xfId="43213"/>
    <cellStyle name="40% - Accent6 2 4 4 5 3" xfId="31357"/>
    <cellStyle name="40% - Accent6 2 4 4 6" xfId="18903"/>
    <cellStyle name="40% - Accent6 2 4 4 6 2" xfId="39239"/>
    <cellStyle name="40% - Accent6 2 4 4 7" xfId="35296"/>
    <cellStyle name="40% - Accent6 2 4 4 8" xfId="27383"/>
    <cellStyle name="40% - Accent6 2 4 5" xfId="1501"/>
    <cellStyle name="40% - Accent6 2 4 5 2" xfId="11682"/>
    <cellStyle name="40% - Accent6 2 4 5 2 2" xfId="18068"/>
    <cellStyle name="40% - Accent6 2 4 5 2 2 2" xfId="26545"/>
    <cellStyle name="40% - Accent6 2 4 5 2 2 2 2" xfId="46325"/>
    <cellStyle name="40% - Accent6 2 4 5 2 2 2 3" xfId="34469"/>
    <cellStyle name="40% - Accent6 2 4 5 2 2 3" xfId="22013"/>
    <cellStyle name="40% - Accent6 2 4 5 2 2 3 2" xfId="42349"/>
    <cellStyle name="40% - Accent6 2 4 5 2 2 4" xfId="38408"/>
    <cellStyle name="40% - Accent6 2 4 5 2 2 5" xfId="30493"/>
    <cellStyle name="40% - Accent6 2 4 5 2 3" xfId="24979"/>
    <cellStyle name="40% - Accent6 2 4 5 2 3 2" xfId="44759"/>
    <cellStyle name="40% - Accent6 2 4 5 2 3 3" xfId="32903"/>
    <cellStyle name="40% - Accent6 2 4 5 2 4" xfId="20447"/>
    <cellStyle name="40% - Accent6 2 4 5 2 4 2" xfId="40783"/>
    <cellStyle name="40% - Accent6 2 4 5 2 5" xfId="36842"/>
    <cellStyle name="40% - Accent6 2 4 5 2 6" xfId="28927"/>
    <cellStyle name="40% - Accent6 2 4 5 3" xfId="15211"/>
    <cellStyle name="40% - Accent6 2 4 5 3 2" xfId="25756"/>
    <cellStyle name="40% - Accent6 2 4 5 3 2 2" xfId="45536"/>
    <cellStyle name="40% - Accent6 2 4 5 3 2 3" xfId="33680"/>
    <cellStyle name="40% - Accent6 2 4 5 3 3" xfId="21224"/>
    <cellStyle name="40% - Accent6 2 4 5 3 3 2" xfId="41560"/>
    <cellStyle name="40% - Accent6 2 4 5 3 4" xfId="37619"/>
    <cellStyle name="40% - Accent6 2 4 5 3 5" xfId="29704"/>
    <cellStyle name="40% - Accent6 2 4 5 4" xfId="8314"/>
    <cellStyle name="40% - Accent6 2 4 5 4 2" xfId="24209"/>
    <cellStyle name="40% - Accent6 2 4 5 4 2 2" xfId="43989"/>
    <cellStyle name="40% - Accent6 2 4 5 4 2 3" xfId="32133"/>
    <cellStyle name="40% - Accent6 2 4 5 4 3" xfId="19677"/>
    <cellStyle name="40% - Accent6 2 4 5 4 3 2" xfId="40013"/>
    <cellStyle name="40% - Accent6 2 4 5 4 4" xfId="36072"/>
    <cellStyle name="40% - Accent6 2 4 5 4 5" xfId="28157"/>
    <cellStyle name="40% - Accent6 2 4 5 5" xfId="23434"/>
    <cellStyle name="40% - Accent6 2 4 5 5 2" xfId="43214"/>
    <cellStyle name="40% - Accent6 2 4 5 5 3" xfId="31358"/>
    <cellStyle name="40% - Accent6 2 4 5 6" xfId="18904"/>
    <cellStyle name="40% - Accent6 2 4 5 6 2" xfId="39240"/>
    <cellStyle name="40% - Accent6 2 4 5 7" xfId="35297"/>
    <cellStyle name="40% - Accent6 2 4 5 8" xfId="27384"/>
    <cellStyle name="40% - Accent6 2 4 6" xfId="1502"/>
    <cellStyle name="40% - Accent6 2 4 6 2" xfId="11683"/>
    <cellStyle name="40% - Accent6 2 4 6 2 2" xfId="18069"/>
    <cellStyle name="40% - Accent6 2 4 6 2 2 2" xfId="26546"/>
    <cellStyle name="40% - Accent6 2 4 6 2 2 2 2" xfId="46326"/>
    <cellStyle name="40% - Accent6 2 4 6 2 2 2 3" xfId="34470"/>
    <cellStyle name="40% - Accent6 2 4 6 2 2 3" xfId="22014"/>
    <cellStyle name="40% - Accent6 2 4 6 2 2 3 2" xfId="42350"/>
    <cellStyle name="40% - Accent6 2 4 6 2 2 4" xfId="38409"/>
    <cellStyle name="40% - Accent6 2 4 6 2 2 5" xfId="30494"/>
    <cellStyle name="40% - Accent6 2 4 6 2 3" xfId="24980"/>
    <cellStyle name="40% - Accent6 2 4 6 2 3 2" xfId="44760"/>
    <cellStyle name="40% - Accent6 2 4 6 2 3 3" xfId="32904"/>
    <cellStyle name="40% - Accent6 2 4 6 2 4" xfId="20448"/>
    <cellStyle name="40% - Accent6 2 4 6 2 4 2" xfId="40784"/>
    <cellStyle name="40% - Accent6 2 4 6 2 5" xfId="36843"/>
    <cellStyle name="40% - Accent6 2 4 6 2 6" xfId="28928"/>
    <cellStyle name="40% - Accent6 2 4 6 3" xfId="15212"/>
    <cellStyle name="40% - Accent6 2 4 6 3 2" xfId="25757"/>
    <cellStyle name="40% - Accent6 2 4 6 3 2 2" xfId="45537"/>
    <cellStyle name="40% - Accent6 2 4 6 3 2 3" xfId="33681"/>
    <cellStyle name="40% - Accent6 2 4 6 3 3" xfId="21225"/>
    <cellStyle name="40% - Accent6 2 4 6 3 3 2" xfId="41561"/>
    <cellStyle name="40% - Accent6 2 4 6 3 4" xfId="37620"/>
    <cellStyle name="40% - Accent6 2 4 6 3 5" xfId="29705"/>
    <cellStyle name="40% - Accent6 2 4 6 4" xfId="8315"/>
    <cellStyle name="40% - Accent6 2 4 6 4 2" xfId="24210"/>
    <cellStyle name="40% - Accent6 2 4 6 4 2 2" xfId="43990"/>
    <cellStyle name="40% - Accent6 2 4 6 4 2 3" xfId="32134"/>
    <cellStyle name="40% - Accent6 2 4 6 4 3" xfId="19678"/>
    <cellStyle name="40% - Accent6 2 4 6 4 3 2" xfId="40014"/>
    <cellStyle name="40% - Accent6 2 4 6 4 4" xfId="36073"/>
    <cellStyle name="40% - Accent6 2 4 6 4 5" xfId="28158"/>
    <cellStyle name="40% - Accent6 2 4 6 5" xfId="23435"/>
    <cellStyle name="40% - Accent6 2 4 6 5 2" xfId="43215"/>
    <cellStyle name="40% - Accent6 2 4 6 5 3" xfId="31359"/>
    <cellStyle name="40% - Accent6 2 4 6 6" xfId="18905"/>
    <cellStyle name="40% - Accent6 2 4 6 6 2" xfId="39241"/>
    <cellStyle name="40% - Accent6 2 4 6 7" xfId="35298"/>
    <cellStyle name="40% - Accent6 2 4 6 8" xfId="27385"/>
    <cellStyle name="40% - Accent6 2 4 7" xfId="1503"/>
    <cellStyle name="40% - Accent6 2 4 7 2" xfId="11684"/>
    <cellStyle name="40% - Accent6 2 4 7 2 2" xfId="18070"/>
    <cellStyle name="40% - Accent6 2 4 7 2 2 2" xfId="26547"/>
    <cellStyle name="40% - Accent6 2 4 7 2 2 2 2" xfId="46327"/>
    <cellStyle name="40% - Accent6 2 4 7 2 2 2 3" xfId="34471"/>
    <cellStyle name="40% - Accent6 2 4 7 2 2 3" xfId="22015"/>
    <cellStyle name="40% - Accent6 2 4 7 2 2 3 2" xfId="42351"/>
    <cellStyle name="40% - Accent6 2 4 7 2 2 4" xfId="38410"/>
    <cellStyle name="40% - Accent6 2 4 7 2 2 5" xfId="30495"/>
    <cellStyle name="40% - Accent6 2 4 7 2 3" xfId="24981"/>
    <cellStyle name="40% - Accent6 2 4 7 2 3 2" xfId="44761"/>
    <cellStyle name="40% - Accent6 2 4 7 2 3 3" xfId="32905"/>
    <cellStyle name="40% - Accent6 2 4 7 2 4" xfId="20449"/>
    <cellStyle name="40% - Accent6 2 4 7 2 4 2" xfId="40785"/>
    <cellStyle name="40% - Accent6 2 4 7 2 5" xfId="36844"/>
    <cellStyle name="40% - Accent6 2 4 7 2 6" xfId="28929"/>
    <cellStyle name="40% - Accent6 2 4 7 3" xfId="15213"/>
    <cellStyle name="40% - Accent6 2 4 7 3 2" xfId="25758"/>
    <cellStyle name="40% - Accent6 2 4 7 3 2 2" xfId="45538"/>
    <cellStyle name="40% - Accent6 2 4 7 3 2 3" xfId="33682"/>
    <cellStyle name="40% - Accent6 2 4 7 3 3" xfId="21226"/>
    <cellStyle name="40% - Accent6 2 4 7 3 3 2" xfId="41562"/>
    <cellStyle name="40% - Accent6 2 4 7 3 4" xfId="37621"/>
    <cellStyle name="40% - Accent6 2 4 7 3 5" xfId="29706"/>
    <cellStyle name="40% - Accent6 2 4 7 4" xfId="8316"/>
    <cellStyle name="40% - Accent6 2 4 7 4 2" xfId="24211"/>
    <cellStyle name="40% - Accent6 2 4 7 4 2 2" xfId="43991"/>
    <cellStyle name="40% - Accent6 2 4 7 4 2 3" xfId="32135"/>
    <cellStyle name="40% - Accent6 2 4 7 4 3" xfId="19679"/>
    <cellStyle name="40% - Accent6 2 4 7 4 3 2" xfId="40015"/>
    <cellStyle name="40% - Accent6 2 4 7 4 4" xfId="36074"/>
    <cellStyle name="40% - Accent6 2 4 7 4 5" xfId="28159"/>
    <cellStyle name="40% - Accent6 2 4 7 5" xfId="23436"/>
    <cellStyle name="40% - Accent6 2 4 7 5 2" xfId="43216"/>
    <cellStyle name="40% - Accent6 2 4 7 5 3" xfId="31360"/>
    <cellStyle name="40% - Accent6 2 4 7 6" xfId="18906"/>
    <cellStyle name="40% - Accent6 2 4 7 6 2" xfId="39242"/>
    <cellStyle name="40% - Accent6 2 4 7 7" xfId="35299"/>
    <cellStyle name="40% - Accent6 2 4 7 8" xfId="27386"/>
    <cellStyle name="40% - Accent6 2 4 8" xfId="1504"/>
    <cellStyle name="40% - Accent6 2 4 8 2" xfId="11685"/>
    <cellStyle name="40% - Accent6 2 4 8 2 2" xfId="18071"/>
    <cellStyle name="40% - Accent6 2 4 8 2 2 2" xfId="26548"/>
    <cellStyle name="40% - Accent6 2 4 8 2 2 2 2" xfId="46328"/>
    <cellStyle name="40% - Accent6 2 4 8 2 2 2 3" xfId="34472"/>
    <cellStyle name="40% - Accent6 2 4 8 2 2 3" xfId="22016"/>
    <cellStyle name="40% - Accent6 2 4 8 2 2 3 2" xfId="42352"/>
    <cellStyle name="40% - Accent6 2 4 8 2 2 4" xfId="38411"/>
    <cellStyle name="40% - Accent6 2 4 8 2 2 5" xfId="30496"/>
    <cellStyle name="40% - Accent6 2 4 8 2 3" xfId="24982"/>
    <cellStyle name="40% - Accent6 2 4 8 2 3 2" xfId="44762"/>
    <cellStyle name="40% - Accent6 2 4 8 2 3 3" xfId="32906"/>
    <cellStyle name="40% - Accent6 2 4 8 2 4" xfId="20450"/>
    <cellStyle name="40% - Accent6 2 4 8 2 4 2" xfId="40786"/>
    <cellStyle name="40% - Accent6 2 4 8 2 5" xfId="36845"/>
    <cellStyle name="40% - Accent6 2 4 8 2 6" xfId="28930"/>
    <cellStyle name="40% - Accent6 2 4 8 3" xfId="15214"/>
    <cellStyle name="40% - Accent6 2 4 8 3 2" xfId="25759"/>
    <cellStyle name="40% - Accent6 2 4 8 3 2 2" xfId="45539"/>
    <cellStyle name="40% - Accent6 2 4 8 3 2 3" xfId="33683"/>
    <cellStyle name="40% - Accent6 2 4 8 3 3" xfId="21227"/>
    <cellStyle name="40% - Accent6 2 4 8 3 3 2" xfId="41563"/>
    <cellStyle name="40% - Accent6 2 4 8 3 4" xfId="37622"/>
    <cellStyle name="40% - Accent6 2 4 8 3 5" xfId="29707"/>
    <cellStyle name="40% - Accent6 2 4 8 4" xfId="8317"/>
    <cellStyle name="40% - Accent6 2 4 8 4 2" xfId="24212"/>
    <cellStyle name="40% - Accent6 2 4 8 4 2 2" xfId="43992"/>
    <cellStyle name="40% - Accent6 2 4 8 4 2 3" xfId="32136"/>
    <cellStyle name="40% - Accent6 2 4 8 4 3" xfId="19680"/>
    <cellStyle name="40% - Accent6 2 4 8 4 3 2" xfId="40016"/>
    <cellStyle name="40% - Accent6 2 4 8 4 4" xfId="36075"/>
    <cellStyle name="40% - Accent6 2 4 8 4 5" xfId="28160"/>
    <cellStyle name="40% - Accent6 2 4 8 5" xfId="23437"/>
    <cellStyle name="40% - Accent6 2 4 8 5 2" xfId="43217"/>
    <cellStyle name="40% - Accent6 2 4 8 5 3" xfId="31361"/>
    <cellStyle name="40% - Accent6 2 4 8 6" xfId="18907"/>
    <cellStyle name="40% - Accent6 2 4 8 6 2" xfId="39243"/>
    <cellStyle name="40% - Accent6 2 4 8 7" xfId="35300"/>
    <cellStyle name="40% - Accent6 2 4 8 8" xfId="27387"/>
    <cellStyle name="40% - Accent6 2 4 9" xfId="1505"/>
    <cellStyle name="40% - Accent6 2 4 9 2" xfId="11686"/>
    <cellStyle name="40% - Accent6 2 4 9 2 2" xfId="18072"/>
    <cellStyle name="40% - Accent6 2 4 9 2 2 2" xfId="26549"/>
    <cellStyle name="40% - Accent6 2 4 9 2 2 2 2" xfId="46329"/>
    <cellStyle name="40% - Accent6 2 4 9 2 2 2 3" xfId="34473"/>
    <cellStyle name="40% - Accent6 2 4 9 2 2 3" xfId="22017"/>
    <cellStyle name="40% - Accent6 2 4 9 2 2 3 2" xfId="42353"/>
    <cellStyle name="40% - Accent6 2 4 9 2 2 4" xfId="38412"/>
    <cellStyle name="40% - Accent6 2 4 9 2 2 5" xfId="30497"/>
    <cellStyle name="40% - Accent6 2 4 9 2 3" xfId="24983"/>
    <cellStyle name="40% - Accent6 2 4 9 2 3 2" xfId="44763"/>
    <cellStyle name="40% - Accent6 2 4 9 2 3 3" xfId="32907"/>
    <cellStyle name="40% - Accent6 2 4 9 2 4" xfId="20451"/>
    <cellStyle name="40% - Accent6 2 4 9 2 4 2" xfId="40787"/>
    <cellStyle name="40% - Accent6 2 4 9 2 5" xfId="36846"/>
    <cellStyle name="40% - Accent6 2 4 9 2 6" xfId="28931"/>
    <cellStyle name="40% - Accent6 2 4 9 3" xfId="15215"/>
    <cellStyle name="40% - Accent6 2 4 9 3 2" xfId="25760"/>
    <cellStyle name="40% - Accent6 2 4 9 3 2 2" xfId="45540"/>
    <cellStyle name="40% - Accent6 2 4 9 3 2 3" xfId="33684"/>
    <cellStyle name="40% - Accent6 2 4 9 3 3" xfId="21228"/>
    <cellStyle name="40% - Accent6 2 4 9 3 3 2" xfId="41564"/>
    <cellStyle name="40% - Accent6 2 4 9 3 4" xfId="37623"/>
    <cellStyle name="40% - Accent6 2 4 9 3 5" xfId="29708"/>
    <cellStyle name="40% - Accent6 2 4 9 4" xfId="8318"/>
    <cellStyle name="40% - Accent6 2 4 9 4 2" xfId="24213"/>
    <cellStyle name="40% - Accent6 2 4 9 4 2 2" xfId="43993"/>
    <cellStyle name="40% - Accent6 2 4 9 4 2 3" xfId="32137"/>
    <cellStyle name="40% - Accent6 2 4 9 4 3" xfId="19681"/>
    <cellStyle name="40% - Accent6 2 4 9 4 3 2" xfId="40017"/>
    <cellStyle name="40% - Accent6 2 4 9 4 4" xfId="36076"/>
    <cellStyle name="40% - Accent6 2 4 9 4 5" xfId="28161"/>
    <cellStyle name="40% - Accent6 2 4 9 5" xfId="23438"/>
    <cellStyle name="40% - Accent6 2 4 9 5 2" xfId="43218"/>
    <cellStyle name="40% - Accent6 2 4 9 5 3" xfId="31362"/>
    <cellStyle name="40% - Accent6 2 4 9 6" xfId="18908"/>
    <cellStyle name="40% - Accent6 2 4 9 6 2" xfId="39244"/>
    <cellStyle name="40% - Accent6 2 4 9 7" xfId="35301"/>
    <cellStyle name="40% - Accent6 2 4 9 8" xfId="27388"/>
    <cellStyle name="40% - Accent6 2 5" xfId="1506"/>
    <cellStyle name="40% - Accent6 2 5 10" xfId="11687"/>
    <cellStyle name="40% - Accent6 2 5 10 2" xfId="18073"/>
    <cellStyle name="40% - Accent6 2 5 10 2 2" xfId="26550"/>
    <cellStyle name="40% - Accent6 2 5 10 2 2 2" xfId="46330"/>
    <cellStyle name="40% - Accent6 2 5 10 2 2 3" xfId="34474"/>
    <cellStyle name="40% - Accent6 2 5 10 2 3" xfId="22018"/>
    <cellStyle name="40% - Accent6 2 5 10 2 3 2" xfId="42354"/>
    <cellStyle name="40% - Accent6 2 5 10 2 4" xfId="38413"/>
    <cellStyle name="40% - Accent6 2 5 10 2 5" xfId="30498"/>
    <cellStyle name="40% - Accent6 2 5 10 3" xfId="24984"/>
    <cellStyle name="40% - Accent6 2 5 10 3 2" xfId="44764"/>
    <cellStyle name="40% - Accent6 2 5 10 3 3" xfId="32908"/>
    <cellStyle name="40% - Accent6 2 5 10 4" xfId="20452"/>
    <cellStyle name="40% - Accent6 2 5 10 4 2" xfId="40788"/>
    <cellStyle name="40% - Accent6 2 5 10 5" xfId="36847"/>
    <cellStyle name="40% - Accent6 2 5 10 6" xfId="28932"/>
    <cellStyle name="40% - Accent6 2 5 11" xfId="15216"/>
    <cellStyle name="40% - Accent6 2 5 11 2" xfId="25761"/>
    <cellStyle name="40% - Accent6 2 5 11 2 2" xfId="45541"/>
    <cellStyle name="40% - Accent6 2 5 11 2 3" xfId="33685"/>
    <cellStyle name="40% - Accent6 2 5 11 3" xfId="21229"/>
    <cellStyle name="40% - Accent6 2 5 11 3 2" xfId="41565"/>
    <cellStyle name="40% - Accent6 2 5 11 4" xfId="37624"/>
    <cellStyle name="40% - Accent6 2 5 11 5" xfId="29709"/>
    <cellStyle name="40% - Accent6 2 5 12" xfId="8319"/>
    <cellStyle name="40% - Accent6 2 5 12 2" xfId="24214"/>
    <cellStyle name="40% - Accent6 2 5 12 2 2" xfId="43994"/>
    <cellStyle name="40% - Accent6 2 5 12 2 3" xfId="32138"/>
    <cellStyle name="40% - Accent6 2 5 12 3" xfId="19682"/>
    <cellStyle name="40% - Accent6 2 5 12 3 2" xfId="40018"/>
    <cellStyle name="40% - Accent6 2 5 12 4" xfId="36077"/>
    <cellStyle name="40% - Accent6 2 5 12 5" xfId="28162"/>
    <cellStyle name="40% - Accent6 2 5 13" xfId="23439"/>
    <cellStyle name="40% - Accent6 2 5 13 2" xfId="43219"/>
    <cellStyle name="40% - Accent6 2 5 13 3" xfId="31363"/>
    <cellStyle name="40% - Accent6 2 5 14" xfId="18909"/>
    <cellStyle name="40% - Accent6 2 5 14 2" xfId="39245"/>
    <cellStyle name="40% - Accent6 2 5 15" xfId="35302"/>
    <cellStyle name="40% - Accent6 2 5 16" xfId="27389"/>
    <cellStyle name="40% - Accent6 2 5 2" xfId="1507"/>
    <cellStyle name="40% - Accent6 2 5 2 2" xfId="11688"/>
    <cellStyle name="40% - Accent6 2 5 2 2 2" xfId="18074"/>
    <cellStyle name="40% - Accent6 2 5 2 2 2 2" xfId="26551"/>
    <cellStyle name="40% - Accent6 2 5 2 2 2 2 2" xfId="46331"/>
    <cellStyle name="40% - Accent6 2 5 2 2 2 2 3" xfId="34475"/>
    <cellStyle name="40% - Accent6 2 5 2 2 2 3" xfId="22019"/>
    <cellStyle name="40% - Accent6 2 5 2 2 2 3 2" xfId="42355"/>
    <cellStyle name="40% - Accent6 2 5 2 2 2 4" xfId="38414"/>
    <cellStyle name="40% - Accent6 2 5 2 2 2 5" xfId="30499"/>
    <cellStyle name="40% - Accent6 2 5 2 2 3" xfId="24985"/>
    <cellStyle name="40% - Accent6 2 5 2 2 3 2" xfId="44765"/>
    <cellStyle name="40% - Accent6 2 5 2 2 3 3" xfId="32909"/>
    <cellStyle name="40% - Accent6 2 5 2 2 4" xfId="20453"/>
    <cellStyle name="40% - Accent6 2 5 2 2 4 2" xfId="40789"/>
    <cellStyle name="40% - Accent6 2 5 2 2 5" xfId="36848"/>
    <cellStyle name="40% - Accent6 2 5 2 2 6" xfId="28933"/>
    <cellStyle name="40% - Accent6 2 5 2 3" xfId="15217"/>
    <cellStyle name="40% - Accent6 2 5 2 3 2" xfId="25762"/>
    <cellStyle name="40% - Accent6 2 5 2 3 2 2" xfId="45542"/>
    <cellStyle name="40% - Accent6 2 5 2 3 2 3" xfId="33686"/>
    <cellStyle name="40% - Accent6 2 5 2 3 3" xfId="21230"/>
    <cellStyle name="40% - Accent6 2 5 2 3 3 2" xfId="41566"/>
    <cellStyle name="40% - Accent6 2 5 2 3 4" xfId="37625"/>
    <cellStyle name="40% - Accent6 2 5 2 3 5" xfId="29710"/>
    <cellStyle name="40% - Accent6 2 5 2 4" xfId="8320"/>
    <cellStyle name="40% - Accent6 2 5 2 4 2" xfId="24215"/>
    <cellStyle name="40% - Accent6 2 5 2 4 2 2" xfId="43995"/>
    <cellStyle name="40% - Accent6 2 5 2 4 2 3" xfId="32139"/>
    <cellStyle name="40% - Accent6 2 5 2 4 3" xfId="19683"/>
    <cellStyle name="40% - Accent6 2 5 2 4 3 2" xfId="40019"/>
    <cellStyle name="40% - Accent6 2 5 2 4 4" xfId="36078"/>
    <cellStyle name="40% - Accent6 2 5 2 4 5" xfId="28163"/>
    <cellStyle name="40% - Accent6 2 5 2 5" xfId="23440"/>
    <cellStyle name="40% - Accent6 2 5 2 5 2" xfId="43220"/>
    <cellStyle name="40% - Accent6 2 5 2 5 3" xfId="31364"/>
    <cellStyle name="40% - Accent6 2 5 2 6" xfId="18910"/>
    <cellStyle name="40% - Accent6 2 5 2 6 2" xfId="39246"/>
    <cellStyle name="40% - Accent6 2 5 2 7" xfId="35303"/>
    <cellStyle name="40% - Accent6 2 5 2 8" xfId="27390"/>
    <cellStyle name="40% - Accent6 2 5 3" xfId="1508"/>
    <cellStyle name="40% - Accent6 2 5 3 2" xfId="11689"/>
    <cellStyle name="40% - Accent6 2 5 3 2 2" xfId="18075"/>
    <cellStyle name="40% - Accent6 2 5 3 2 2 2" xfId="26552"/>
    <cellStyle name="40% - Accent6 2 5 3 2 2 2 2" xfId="46332"/>
    <cellStyle name="40% - Accent6 2 5 3 2 2 2 3" xfId="34476"/>
    <cellStyle name="40% - Accent6 2 5 3 2 2 3" xfId="22020"/>
    <cellStyle name="40% - Accent6 2 5 3 2 2 3 2" xfId="42356"/>
    <cellStyle name="40% - Accent6 2 5 3 2 2 4" xfId="38415"/>
    <cellStyle name="40% - Accent6 2 5 3 2 2 5" xfId="30500"/>
    <cellStyle name="40% - Accent6 2 5 3 2 3" xfId="24986"/>
    <cellStyle name="40% - Accent6 2 5 3 2 3 2" xfId="44766"/>
    <cellStyle name="40% - Accent6 2 5 3 2 3 3" xfId="32910"/>
    <cellStyle name="40% - Accent6 2 5 3 2 4" xfId="20454"/>
    <cellStyle name="40% - Accent6 2 5 3 2 4 2" xfId="40790"/>
    <cellStyle name="40% - Accent6 2 5 3 2 5" xfId="36849"/>
    <cellStyle name="40% - Accent6 2 5 3 2 6" xfId="28934"/>
    <cellStyle name="40% - Accent6 2 5 3 3" xfId="15218"/>
    <cellStyle name="40% - Accent6 2 5 3 3 2" xfId="25763"/>
    <cellStyle name="40% - Accent6 2 5 3 3 2 2" xfId="45543"/>
    <cellStyle name="40% - Accent6 2 5 3 3 2 3" xfId="33687"/>
    <cellStyle name="40% - Accent6 2 5 3 3 3" xfId="21231"/>
    <cellStyle name="40% - Accent6 2 5 3 3 3 2" xfId="41567"/>
    <cellStyle name="40% - Accent6 2 5 3 3 4" xfId="37626"/>
    <cellStyle name="40% - Accent6 2 5 3 3 5" xfId="29711"/>
    <cellStyle name="40% - Accent6 2 5 3 4" xfId="8321"/>
    <cellStyle name="40% - Accent6 2 5 3 4 2" xfId="24216"/>
    <cellStyle name="40% - Accent6 2 5 3 4 2 2" xfId="43996"/>
    <cellStyle name="40% - Accent6 2 5 3 4 2 3" xfId="32140"/>
    <cellStyle name="40% - Accent6 2 5 3 4 3" xfId="19684"/>
    <cellStyle name="40% - Accent6 2 5 3 4 3 2" xfId="40020"/>
    <cellStyle name="40% - Accent6 2 5 3 4 4" xfId="36079"/>
    <cellStyle name="40% - Accent6 2 5 3 4 5" xfId="28164"/>
    <cellStyle name="40% - Accent6 2 5 3 5" xfId="23441"/>
    <cellStyle name="40% - Accent6 2 5 3 5 2" xfId="43221"/>
    <cellStyle name="40% - Accent6 2 5 3 5 3" xfId="31365"/>
    <cellStyle name="40% - Accent6 2 5 3 6" xfId="18911"/>
    <cellStyle name="40% - Accent6 2 5 3 6 2" xfId="39247"/>
    <cellStyle name="40% - Accent6 2 5 3 7" xfId="35304"/>
    <cellStyle name="40% - Accent6 2 5 3 8" xfId="27391"/>
    <cellStyle name="40% - Accent6 2 5 4" xfId="1509"/>
    <cellStyle name="40% - Accent6 2 5 4 2" xfId="11690"/>
    <cellStyle name="40% - Accent6 2 5 4 2 2" xfId="18076"/>
    <cellStyle name="40% - Accent6 2 5 4 2 2 2" xfId="26553"/>
    <cellStyle name="40% - Accent6 2 5 4 2 2 2 2" xfId="46333"/>
    <cellStyle name="40% - Accent6 2 5 4 2 2 2 3" xfId="34477"/>
    <cellStyle name="40% - Accent6 2 5 4 2 2 3" xfId="22021"/>
    <cellStyle name="40% - Accent6 2 5 4 2 2 3 2" xfId="42357"/>
    <cellStyle name="40% - Accent6 2 5 4 2 2 4" xfId="38416"/>
    <cellStyle name="40% - Accent6 2 5 4 2 2 5" xfId="30501"/>
    <cellStyle name="40% - Accent6 2 5 4 2 3" xfId="24987"/>
    <cellStyle name="40% - Accent6 2 5 4 2 3 2" xfId="44767"/>
    <cellStyle name="40% - Accent6 2 5 4 2 3 3" xfId="32911"/>
    <cellStyle name="40% - Accent6 2 5 4 2 4" xfId="20455"/>
    <cellStyle name="40% - Accent6 2 5 4 2 4 2" xfId="40791"/>
    <cellStyle name="40% - Accent6 2 5 4 2 5" xfId="36850"/>
    <cellStyle name="40% - Accent6 2 5 4 2 6" xfId="28935"/>
    <cellStyle name="40% - Accent6 2 5 4 3" xfId="15219"/>
    <cellStyle name="40% - Accent6 2 5 4 3 2" xfId="25764"/>
    <cellStyle name="40% - Accent6 2 5 4 3 2 2" xfId="45544"/>
    <cellStyle name="40% - Accent6 2 5 4 3 2 3" xfId="33688"/>
    <cellStyle name="40% - Accent6 2 5 4 3 3" xfId="21232"/>
    <cellStyle name="40% - Accent6 2 5 4 3 3 2" xfId="41568"/>
    <cellStyle name="40% - Accent6 2 5 4 3 4" xfId="37627"/>
    <cellStyle name="40% - Accent6 2 5 4 3 5" xfId="29712"/>
    <cellStyle name="40% - Accent6 2 5 4 4" xfId="8322"/>
    <cellStyle name="40% - Accent6 2 5 4 4 2" xfId="24217"/>
    <cellStyle name="40% - Accent6 2 5 4 4 2 2" xfId="43997"/>
    <cellStyle name="40% - Accent6 2 5 4 4 2 3" xfId="32141"/>
    <cellStyle name="40% - Accent6 2 5 4 4 3" xfId="19685"/>
    <cellStyle name="40% - Accent6 2 5 4 4 3 2" xfId="40021"/>
    <cellStyle name="40% - Accent6 2 5 4 4 4" xfId="36080"/>
    <cellStyle name="40% - Accent6 2 5 4 4 5" xfId="28165"/>
    <cellStyle name="40% - Accent6 2 5 4 5" xfId="23442"/>
    <cellStyle name="40% - Accent6 2 5 4 5 2" xfId="43222"/>
    <cellStyle name="40% - Accent6 2 5 4 5 3" xfId="31366"/>
    <cellStyle name="40% - Accent6 2 5 4 6" xfId="18912"/>
    <cellStyle name="40% - Accent6 2 5 4 6 2" xfId="39248"/>
    <cellStyle name="40% - Accent6 2 5 4 7" xfId="35305"/>
    <cellStyle name="40% - Accent6 2 5 4 8" xfId="27392"/>
    <cellStyle name="40% - Accent6 2 5 5" xfId="1510"/>
    <cellStyle name="40% - Accent6 2 5 5 2" xfId="11691"/>
    <cellStyle name="40% - Accent6 2 5 5 2 2" xfId="18077"/>
    <cellStyle name="40% - Accent6 2 5 5 2 2 2" xfId="26554"/>
    <cellStyle name="40% - Accent6 2 5 5 2 2 2 2" xfId="46334"/>
    <cellStyle name="40% - Accent6 2 5 5 2 2 2 3" xfId="34478"/>
    <cellStyle name="40% - Accent6 2 5 5 2 2 3" xfId="22022"/>
    <cellStyle name="40% - Accent6 2 5 5 2 2 3 2" xfId="42358"/>
    <cellStyle name="40% - Accent6 2 5 5 2 2 4" xfId="38417"/>
    <cellStyle name="40% - Accent6 2 5 5 2 2 5" xfId="30502"/>
    <cellStyle name="40% - Accent6 2 5 5 2 3" xfId="24988"/>
    <cellStyle name="40% - Accent6 2 5 5 2 3 2" xfId="44768"/>
    <cellStyle name="40% - Accent6 2 5 5 2 3 3" xfId="32912"/>
    <cellStyle name="40% - Accent6 2 5 5 2 4" xfId="20456"/>
    <cellStyle name="40% - Accent6 2 5 5 2 4 2" xfId="40792"/>
    <cellStyle name="40% - Accent6 2 5 5 2 5" xfId="36851"/>
    <cellStyle name="40% - Accent6 2 5 5 2 6" xfId="28936"/>
    <cellStyle name="40% - Accent6 2 5 5 3" xfId="15220"/>
    <cellStyle name="40% - Accent6 2 5 5 3 2" xfId="25765"/>
    <cellStyle name="40% - Accent6 2 5 5 3 2 2" xfId="45545"/>
    <cellStyle name="40% - Accent6 2 5 5 3 2 3" xfId="33689"/>
    <cellStyle name="40% - Accent6 2 5 5 3 3" xfId="21233"/>
    <cellStyle name="40% - Accent6 2 5 5 3 3 2" xfId="41569"/>
    <cellStyle name="40% - Accent6 2 5 5 3 4" xfId="37628"/>
    <cellStyle name="40% - Accent6 2 5 5 3 5" xfId="29713"/>
    <cellStyle name="40% - Accent6 2 5 5 4" xfId="8323"/>
    <cellStyle name="40% - Accent6 2 5 5 4 2" xfId="24218"/>
    <cellStyle name="40% - Accent6 2 5 5 4 2 2" xfId="43998"/>
    <cellStyle name="40% - Accent6 2 5 5 4 2 3" xfId="32142"/>
    <cellStyle name="40% - Accent6 2 5 5 4 3" xfId="19686"/>
    <cellStyle name="40% - Accent6 2 5 5 4 3 2" xfId="40022"/>
    <cellStyle name="40% - Accent6 2 5 5 4 4" xfId="36081"/>
    <cellStyle name="40% - Accent6 2 5 5 4 5" xfId="28166"/>
    <cellStyle name="40% - Accent6 2 5 5 5" xfId="23443"/>
    <cellStyle name="40% - Accent6 2 5 5 5 2" xfId="43223"/>
    <cellStyle name="40% - Accent6 2 5 5 5 3" xfId="31367"/>
    <cellStyle name="40% - Accent6 2 5 5 6" xfId="18913"/>
    <cellStyle name="40% - Accent6 2 5 5 6 2" xfId="39249"/>
    <cellStyle name="40% - Accent6 2 5 5 7" xfId="35306"/>
    <cellStyle name="40% - Accent6 2 5 5 8" xfId="27393"/>
    <cellStyle name="40% - Accent6 2 5 6" xfId="1511"/>
    <cellStyle name="40% - Accent6 2 5 6 2" xfId="11692"/>
    <cellStyle name="40% - Accent6 2 5 6 2 2" xfId="18078"/>
    <cellStyle name="40% - Accent6 2 5 6 2 2 2" xfId="26555"/>
    <cellStyle name="40% - Accent6 2 5 6 2 2 2 2" xfId="46335"/>
    <cellStyle name="40% - Accent6 2 5 6 2 2 2 3" xfId="34479"/>
    <cellStyle name="40% - Accent6 2 5 6 2 2 3" xfId="22023"/>
    <cellStyle name="40% - Accent6 2 5 6 2 2 3 2" xfId="42359"/>
    <cellStyle name="40% - Accent6 2 5 6 2 2 4" xfId="38418"/>
    <cellStyle name="40% - Accent6 2 5 6 2 2 5" xfId="30503"/>
    <cellStyle name="40% - Accent6 2 5 6 2 3" xfId="24989"/>
    <cellStyle name="40% - Accent6 2 5 6 2 3 2" xfId="44769"/>
    <cellStyle name="40% - Accent6 2 5 6 2 3 3" xfId="32913"/>
    <cellStyle name="40% - Accent6 2 5 6 2 4" xfId="20457"/>
    <cellStyle name="40% - Accent6 2 5 6 2 4 2" xfId="40793"/>
    <cellStyle name="40% - Accent6 2 5 6 2 5" xfId="36852"/>
    <cellStyle name="40% - Accent6 2 5 6 2 6" xfId="28937"/>
    <cellStyle name="40% - Accent6 2 5 6 3" xfId="15221"/>
    <cellStyle name="40% - Accent6 2 5 6 3 2" xfId="25766"/>
    <cellStyle name="40% - Accent6 2 5 6 3 2 2" xfId="45546"/>
    <cellStyle name="40% - Accent6 2 5 6 3 2 3" xfId="33690"/>
    <cellStyle name="40% - Accent6 2 5 6 3 3" xfId="21234"/>
    <cellStyle name="40% - Accent6 2 5 6 3 3 2" xfId="41570"/>
    <cellStyle name="40% - Accent6 2 5 6 3 4" xfId="37629"/>
    <cellStyle name="40% - Accent6 2 5 6 3 5" xfId="29714"/>
    <cellStyle name="40% - Accent6 2 5 6 4" xfId="8324"/>
    <cellStyle name="40% - Accent6 2 5 6 4 2" xfId="24219"/>
    <cellStyle name="40% - Accent6 2 5 6 4 2 2" xfId="43999"/>
    <cellStyle name="40% - Accent6 2 5 6 4 2 3" xfId="32143"/>
    <cellStyle name="40% - Accent6 2 5 6 4 3" xfId="19687"/>
    <cellStyle name="40% - Accent6 2 5 6 4 3 2" xfId="40023"/>
    <cellStyle name="40% - Accent6 2 5 6 4 4" xfId="36082"/>
    <cellStyle name="40% - Accent6 2 5 6 4 5" xfId="28167"/>
    <cellStyle name="40% - Accent6 2 5 6 5" xfId="23444"/>
    <cellStyle name="40% - Accent6 2 5 6 5 2" xfId="43224"/>
    <cellStyle name="40% - Accent6 2 5 6 5 3" xfId="31368"/>
    <cellStyle name="40% - Accent6 2 5 6 6" xfId="18914"/>
    <cellStyle name="40% - Accent6 2 5 6 6 2" xfId="39250"/>
    <cellStyle name="40% - Accent6 2 5 6 7" xfId="35307"/>
    <cellStyle name="40% - Accent6 2 5 6 8" xfId="27394"/>
    <cellStyle name="40% - Accent6 2 5 7" xfId="1512"/>
    <cellStyle name="40% - Accent6 2 5 7 2" xfId="11693"/>
    <cellStyle name="40% - Accent6 2 5 7 2 2" xfId="18079"/>
    <cellStyle name="40% - Accent6 2 5 7 2 2 2" xfId="26556"/>
    <cellStyle name="40% - Accent6 2 5 7 2 2 2 2" xfId="46336"/>
    <cellStyle name="40% - Accent6 2 5 7 2 2 2 3" xfId="34480"/>
    <cellStyle name="40% - Accent6 2 5 7 2 2 3" xfId="22024"/>
    <cellStyle name="40% - Accent6 2 5 7 2 2 3 2" xfId="42360"/>
    <cellStyle name="40% - Accent6 2 5 7 2 2 4" xfId="38419"/>
    <cellStyle name="40% - Accent6 2 5 7 2 2 5" xfId="30504"/>
    <cellStyle name="40% - Accent6 2 5 7 2 3" xfId="24990"/>
    <cellStyle name="40% - Accent6 2 5 7 2 3 2" xfId="44770"/>
    <cellStyle name="40% - Accent6 2 5 7 2 3 3" xfId="32914"/>
    <cellStyle name="40% - Accent6 2 5 7 2 4" xfId="20458"/>
    <cellStyle name="40% - Accent6 2 5 7 2 4 2" xfId="40794"/>
    <cellStyle name="40% - Accent6 2 5 7 2 5" xfId="36853"/>
    <cellStyle name="40% - Accent6 2 5 7 2 6" xfId="28938"/>
    <cellStyle name="40% - Accent6 2 5 7 3" xfId="15222"/>
    <cellStyle name="40% - Accent6 2 5 7 3 2" xfId="25767"/>
    <cellStyle name="40% - Accent6 2 5 7 3 2 2" xfId="45547"/>
    <cellStyle name="40% - Accent6 2 5 7 3 2 3" xfId="33691"/>
    <cellStyle name="40% - Accent6 2 5 7 3 3" xfId="21235"/>
    <cellStyle name="40% - Accent6 2 5 7 3 3 2" xfId="41571"/>
    <cellStyle name="40% - Accent6 2 5 7 3 4" xfId="37630"/>
    <cellStyle name="40% - Accent6 2 5 7 3 5" xfId="29715"/>
    <cellStyle name="40% - Accent6 2 5 7 4" xfId="8325"/>
    <cellStyle name="40% - Accent6 2 5 7 4 2" xfId="24220"/>
    <cellStyle name="40% - Accent6 2 5 7 4 2 2" xfId="44000"/>
    <cellStyle name="40% - Accent6 2 5 7 4 2 3" xfId="32144"/>
    <cellStyle name="40% - Accent6 2 5 7 4 3" xfId="19688"/>
    <cellStyle name="40% - Accent6 2 5 7 4 3 2" xfId="40024"/>
    <cellStyle name="40% - Accent6 2 5 7 4 4" xfId="36083"/>
    <cellStyle name="40% - Accent6 2 5 7 4 5" xfId="28168"/>
    <cellStyle name="40% - Accent6 2 5 7 5" xfId="23445"/>
    <cellStyle name="40% - Accent6 2 5 7 5 2" xfId="43225"/>
    <cellStyle name="40% - Accent6 2 5 7 5 3" xfId="31369"/>
    <cellStyle name="40% - Accent6 2 5 7 6" xfId="18915"/>
    <cellStyle name="40% - Accent6 2 5 7 6 2" xfId="39251"/>
    <cellStyle name="40% - Accent6 2 5 7 7" xfId="35308"/>
    <cellStyle name="40% - Accent6 2 5 7 8" xfId="27395"/>
    <cellStyle name="40% - Accent6 2 5 8" xfId="1513"/>
    <cellStyle name="40% - Accent6 2 5 8 2" xfId="11694"/>
    <cellStyle name="40% - Accent6 2 5 8 2 2" xfId="18080"/>
    <cellStyle name="40% - Accent6 2 5 8 2 2 2" xfId="26557"/>
    <cellStyle name="40% - Accent6 2 5 8 2 2 2 2" xfId="46337"/>
    <cellStyle name="40% - Accent6 2 5 8 2 2 2 3" xfId="34481"/>
    <cellStyle name="40% - Accent6 2 5 8 2 2 3" xfId="22025"/>
    <cellStyle name="40% - Accent6 2 5 8 2 2 3 2" xfId="42361"/>
    <cellStyle name="40% - Accent6 2 5 8 2 2 4" xfId="38420"/>
    <cellStyle name="40% - Accent6 2 5 8 2 2 5" xfId="30505"/>
    <cellStyle name="40% - Accent6 2 5 8 2 3" xfId="24991"/>
    <cellStyle name="40% - Accent6 2 5 8 2 3 2" xfId="44771"/>
    <cellStyle name="40% - Accent6 2 5 8 2 3 3" xfId="32915"/>
    <cellStyle name="40% - Accent6 2 5 8 2 4" xfId="20459"/>
    <cellStyle name="40% - Accent6 2 5 8 2 4 2" xfId="40795"/>
    <cellStyle name="40% - Accent6 2 5 8 2 5" xfId="36854"/>
    <cellStyle name="40% - Accent6 2 5 8 2 6" xfId="28939"/>
    <cellStyle name="40% - Accent6 2 5 8 3" xfId="15223"/>
    <cellStyle name="40% - Accent6 2 5 8 3 2" xfId="25768"/>
    <cellStyle name="40% - Accent6 2 5 8 3 2 2" xfId="45548"/>
    <cellStyle name="40% - Accent6 2 5 8 3 2 3" xfId="33692"/>
    <cellStyle name="40% - Accent6 2 5 8 3 3" xfId="21236"/>
    <cellStyle name="40% - Accent6 2 5 8 3 3 2" xfId="41572"/>
    <cellStyle name="40% - Accent6 2 5 8 3 4" xfId="37631"/>
    <cellStyle name="40% - Accent6 2 5 8 3 5" xfId="29716"/>
    <cellStyle name="40% - Accent6 2 5 8 4" xfId="8326"/>
    <cellStyle name="40% - Accent6 2 5 8 4 2" xfId="24221"/>
    <cellStyle name="40% - Accent6 2 5 8 4 2 2" xfId="44001"/>
    <cellStyle name="40% - Accent6 2 5 8 4 2 3" xfId="32145"/>
    <cellStyle name="40% - Accent6 2 5 8 4 3" xfId="19689"/>
    <cellStyle name="40% - Accent6 2 5 8 4 3 2" xfId="40025"/>
    <cellStyle name="40% - Accent6 2 5 8 4 4" xfId="36084"/>
    <cellStyle name="40% - Accent6 2 5 8 4 5" xfId="28169"/>
    <cellStyle name="40% - Accent6 2 5 8 5" xfId="23446"/>
    <cellStyle name="40% - Accent6 2 5 8 5 2" xfId="43226"/>
    <cellStyle name="40% - Accent6 2 5 8 5 3" xfId="31370"/>
    <cellStyle name="40% - Accent6 2 5 8 6" xfId="18916"/>
    <cellStyle name="40% - Accent6 2 5 8 6 2" xfId="39252"/>
    <cellStyle name="40% - Accent6 2 5 8 7" xfId="35309"/>
    <cellStyle name="40% - Accent6 2 5 8 8" xfId="27396"/>
    <cellStyle name="40% - Accent6 2 5 9" xfId="1514"/>
    <cellStyle name="40% - Accent6 2 5 9 2" xfId="11695"/>
    <cellStyle name="40% - Accent6 2 5 9 2 2" xfId="18081"/>
    <cellStyle name="40% - Accent6 2 5 9 2 2 2" xfId="26558"/>
    <cellStyle name="40% - Accent6 2 5 9 2 2 2 2" xfId="46338"/>
    <cellStyle name="40% - Accent6 2 5 9 2 2 2 3" xfId="34482"/>
    <cellStyle name="40% - Accent6 2 5 9 2 2 3" xfId="22026"/>
    <cellStyle name="40% - Accent6 2 5 9 2 2 3 2" xfId="42362"/>
    <cellStyle name="40% - Accent6 2 5 9 2 2 4" xfId="38421"/>
    <cellStyle name="40% - Accent6 2 5 9 2 2 5" xfId="30506"/>
    <cellStyle name="40% - Accent6 2 5 9 2 3" xfId="24992"/>
    <cellStyle name="40% - Accent6 2 5 9 2 3 2" xfId="44772"/>
    <cellStyle name="40% - Accent6 2 5 9 2 3 3" xfId="32916"/>
    <cellStyle name="40% - Accent6 2 5 9 2 4" xfId="20460"/>
    <cellStyle name="40% - Accent6 2 5 9 2 4 2" xfId="40796"/>
    <cellStyle name="40% - Accent6 2 5 9 2 5" xfId="36855"/>
    <cellStyle name="40% - Accent6 2 5 9 2 6" xfId="28940"/>
    <cellStyle name="40% - Accent6 2 5 9 3" xfId="15224"/>
    <cellStyle name="40% - Accent6 2 5 9 3 2" xfId="25769"/>
    <cellStyle name="40% - Accent6 2 5 9 3 2 2" xfId="45549"/>
    <cellStyle name="40% - Accent6 2 5 9 3 2 3" xfId="33693"/>
    <cellStyle name="40% - Accent6 2 5 9 3 3" xfId="21237"/>
    <cellStyle name="40% - Accent6 2 5 9 3 3 2" xfId="41573"/>
    <cellStyle name="40% - Accent6 2 5 9 3 4" xfId="37632"/>
    <cellStyle name="40% - Accent6 2 5 9 3 5" xfId="29717"/>
    <cellStyle name="40% - Accent6 2 5 9 4" xfId="8327"/>
    <cellStyle name="40% - Accent6 2 5 9 4 2" xfId="24222"/>
    <cellStyle name="40% - Accent6 2 5 9 4 2 2" xfId="44002"/>
    <cellStyle name="40% - Accent6 2 5 9 4 2 3" xfId="32146"/>
    <cellStyle name="40% - Accent6 2 5 9 4 3" xfId="19690"/>
    <cellStyle name="40% - Accent6 2 5 9 4 3 2" xfId="40026"/>
    <cellStyle name="40% - Accent6 2 5 9 4 4" xfId="36085"/>
    <cellStyle name="40% - Accent6 2 5 9 4 5" xfId="28170"/>
    <cellStyle name="40% - Accent6 2 5 9 5" xfId="23447"/>
    <cellStyle name="40% - Accent6 2 5 9 5 2" xfId="43227"/>
    <cellStyle name="40% - Accent6 2 5 9 5 3" xfId="31371"/>
    <cellStyle name="40% - Accent6 2 5 9 6" xfId="18917"/>
    <cellStyle name="40% - Accent6 2 5 9 6 2" xfId="39253"/>
    <cellStyle name="40% - Accent6 2 5 9 7" xfId="35310"/>
    <cellStyle name="40% - Accent6 2 5 9 8" xfId="27397"/>
    <cellStyle name="40% - Accent6 2 6" xfId="1515"/>
    <cellStyle name="40% - Accent6 2 6 10" xfId="18918"/>
    <cellStyle name="40% - Accent6 2 6 10 2" xfId="39254"/>
    <cellStyle name="40% - Accent6 2 6 11" xfId="35311"/>
    <cellStyle name="40% - Accent6 2 6 12" xfId="27398"/>
    <cellStyle name="40% - Accent6 2 6 2" xfId="1516"/>
    <cellStyle name="40% - Accent6 2 6 2 2" xfId="11697"/>
    <cellStyle name="40% - Accent6 2 6 2 2 2" xfId="18083"/>
    <cellStyle name="40% - Accent6 2 6 2 2 2 2" xfId="26560"/>
    <cellStyle name="40% - Accent6 2 6 2 2 2 2 2" xfId="46340"/>
    <cellStyle name="40% - Accent6 2 6 2 2 2 2 3" xfId="34484"/>
    <cellStyle name="40% - Accent6 2 6 2 2 2 3" xfId="22028"/>
    <cellStyle name="40% - Accent6 2 6 2 2 2 3 2" xfId="42364"/>
    <cellStyle name="40% - Accent6 2 6 2 2 2 4" xfId="38423"/>
    <cellStyle name="40% - Accent6 2 6 2 2 2 5" xfId="30508"/>
    <cellStyle name="40% - Accent6 2 6 2 2 3" xfId="24994"/>
    <cellStyle name="40% - Accent6 2 6 2 2 3 2" xfId="44774"/>
    <cellStyle name="40% - Accent6 2 6 2 2 3 3" xfId="32918"/>
    <cellStyle name="40% - Accent6 2 6 2 2 4" xfId="20462"/>
    <cellStyle name="40% - Accent6 2 6 2 2 4 2" xfId="40798"/>
    <cellStyle name="40% - Accent6 2 6 2 2 5" xfId="36857"/>
    <cellStyle name="40% - Accent6 2 6 2 2 6" xfId="28942"/>
    <cellStyle name="40% - Accent6 2 6 2 3" xfId="15226"/>
    <cellStyle name="40% - Accent6 2 6 2 3 2" xfId="25771"/>
    <cellStyle name="40% - Accent6 2 6 2 3 2 2" xfId="45551"/>
    <cellStyle name="40% - Accent6 2 6 2 3 2 3" xfId="33695"/>
    <cellStyle name="40% - Accent6 2 6 2 3 3" xfId="21239"/>
    <cellStyle name="40% - Accent6 2 6 2 3 3 2" xfId="41575"/>
    <cellStyle name="40% - Accent6 2 6 2 3 4" xfId="37634"/>
    <cellStyle name="40% - Accent6 2 6 2 3 5" xfId="29719"/>
    <cellStyle name="40% - Accent6 2 6 2 4" xfId="8329"/>
    <cellStyle name="40% - Accent6 2 6 2 4 2" xfId="24224"/>
    <cellStyle name="40% - Accent6 2 6 2 4 2 2" xfId="44004"/>
    <cellStyle name="40% - Accent6 2 6 2 4 2 3" xfId="32148"/>
    <cellStyle name="40% - Accent6 2 6 2 4 3" xfId="19692"/>
    <cellStyle name="40% - Accent6 2 6 2 4 3 2" xfId="40028"/>
    <cellStyle name="40% - Accent6 2 6 2 4 4" xfId="36087"/>
    <cellStyle name="40% - Accent6 2 6 2 4 5" xfId="28172"/>
    <cellStyle name="40% - Accent6 2 6 2 5" xfId="23449"/>
    <cellStyle name="40% - Accent6 2 6 2 5 2" xfId="43229"/>
    <cellStyle name="40% - Accent6 2 6 2 5 3" xfId="31373"/>
    <cellStyle name="40% - Accent6 2 6 2 6" xfId="18919"/>
    <cellStyle name="40% - Accent6 2 6 2 6 2" xfId="39255"/>
    <cellStyle name="40% - Accent6 2 6 2 7" xfId="35312"/>
    <cellStyle name="40% - Accent6 2 6 2 8" xfId="27399"/>
    <cellStyle name="40% - Accent6 2 6 3" xfId="1517"/>
    <cellStyle name="40% - Accent6 2 6 3 2" xfId="11698"/>
    <cellStyle name="40% - Accent6 2 6 3 2 2" xfId="18084"/>
    <cellStyle name="40% - Accent6 2 6 3 2 2 2" xfId="26561"/>
    <cellStyle name="40% - Accent6 2 6 3 2 2 2 2" xfId="46341"/>
    <cellStyle name="40% - Accent6 2 6 3 2 2 2 3" xfId="34485"/>
    <cellStyle name="40% - Accent6 2 6 3 2 2 3" xfId="22029"/>
    <cellStyle name="40% - Accent6 2 6 3 2 2 3 2" xfId="42365"/>
    <cellStyle name="40% - Accent6 2 6 3 2 2 4" xfId="38424"/>
    <cellStyle name="40% - Accent6 2 6 3 2 2 5" xfId="30509"/>
    <cellStyle name="40% - Accent6 2 6 3 2 3" xfId="24995"/>
    <cellStyle name="40% - Accent6 2 6 3 2 3 2" xfId="44775"/>
    <cellStyle name="40% - Accent6 2 6 3 2 3 3" xfId="32919"/>
    <cellStyle name="40% - Accent6 2 6 3 2 4" xfId="20463"/>
    <cellStyle name="40% - Accent6 2 6 3 2 4 2" xfId="40799"/>
    <cellStyle name="40% - Accent6 2 6 3 2 5" xfId="36858"/>
    <cellStyle name="40% - Accent6 2 6 3 2 6" xfId="28943"/>
    <cellStyle name="40% - Accent6 2 6 3 3" xfId="15227"/>
    <cellStyle name="40% - Accent6 2 6 3 3 2" xfId="25772"/>
    <cellStyle name="40% - Accent6 2 6 3 3 2 2" xfId="45552"/>
    <cellStyle name="40% - Accent6 2 6 3 3 2 3" xfId="33696"/>
    <cellStyle name="40% - Accent6 2 6 3 3 3" xfId="21240"/>
    <cellStyle name="40% - Accent6 2 6 3 3 3 2" xfId="41576"/>
    <cellStyle name="40% - Accent6 2 6 3 3 4" xfId="37635"/>
    <cellStyle name="40% - Accent6 2 6 3 3 5" xfId="29720"/>
    <cellStyle name="40% - Accent6 2 6 3 4" xfId="8330"/>
    <cellStyle name="40% - Accent6 2 6 3 4 2" xfId="24225"/>
    <cellStyle name="40% - Accent6 2 6 3 4 2 2" xfId="44005"/>
    <cellStyle name="40% - Accent6 2 6 3 4 2 3" xfId="32149"/>
    <cellStyle name="40% - Accent6 2 6 3 4 3" xfId="19693"/>
    <cellStyle name="40% - Accent6 2 6 3 4 3 2" xfId="40029"/>
    <cellStyle name="40% - Accent6 2 6 3 4 4" xfId="36088"/>
    <cellStyle name="40% - Accent6 2 6 3 4 5" xfId="28173"/>
    <cellStyle name="40% - Accent6 2 6 3 5" xfId="23450"/>
    <cellStyle name="40% - Accent6 2 6 3 5 2" xfId="43230"/>
    <cellStyle name="40% - Accent6 2 6 3 5 3" xfId="31374"/>
    <cellStyle name="40% - Accent6 2 6 3 6" xfId="18920"/>
    <cellStyle name="40% - Accent6 2 6 3 6 2" xfId="39256"/>
    <cellStyle name="40% - Accent6 2 6 3 7" xfId="35313"/>
    <cellStyle name="40% - Accent6 2 6 3 8" xfId="27400"/>
    <cellStyle name="40% - Accent6 2 6 4" xfId="1518"/>
    <cellStyle name="40% - Accent6 2 6 4 2" xfId="11699"/>
    <cellStyle name="40% - Accent6 2 6 4 2 2" xfId="18085"/>
    <cellStyle name="40% - Accent6 2 6 4 2 2 2" xfId="26562"/>
    <cellStyle name="40% - Accent6 2 6 4 2 2 2 2" xfId="46342"/>
    <cellStyle name="40% - Accent6 2 6 4 2 2 2 3" xfId="34486"/>
    <cellStyle name="40% - Accent6 2 6 4 2 2 3" xfId="22030"/>
    <cellStyle name="40% - Accent6 2 6 4 2 2 3 2" xfId="42366"/>
    <cellStyle name="40% - Accent6 2 6 4 2 2 4" xfId="38425"/>
    <cellStyle name="40% - Accent6 2 6 4 2 2 5" xfId="30510"/>
    <cellStyle name="40% - Accent6 2 6 4 2 3" xfId="24996"/>
    <cellStyle name="40% - Accent6 2 6 4 2 3 2" xfId="44776"/>
    <cellStyle name="40% - Accent6 2 6 4 2 3 3" xfId="32920"/>
    <cellStyle name="40% - Accent6 2 6 4 2 4" xfId="20464"/>
    <cellStyle name="40% - Accent6 2 6 4 2 4 2" xfId="40800"/>
    <cellStyle name="40% - Accent6 2 6 4 2 5" xfId="36859"/>
    <cellStyle name="40% - Accent6 2 6 4 2 6" xfId="28944"/>
    <cellStyle name="40% - Accent6 2 6 4 3" xfId="15228"/>
    <cellStyle name="40% - Accent6 2 6 4 3 2" xfId="25773"/>
    <cellStyle name="40% - Accent6 2 6 4 3 2 2" xfId="45553"/>
    <cellStyle name="40% - Accent6 2 6 4 3 2 3" xfId="33697"/>
    <cellStyle name="40% - Accent6 2 6 4 3 3" xfId="21241"/>
    <cellStyle name="40% - Accent6 2 6 4 3 3 2" xfId="41577"/>
    <cellStyle name="40% - Accent6 2 6 4 3 4" xfId="37636"/>
    <cellStyle name="40% - Accent6 2 6 4 3 5" xfId="29721"/>
    <cellStyle name="40% - Accent6 2 6 4 4" xfId="8331"/>
    <cellStyle name="40% - Accent6 2 6 4 4 2" xfId="24226"/>
    <cellStyle name="40% - Accent6 2 6 4 4 2 2" xfId="44006"/>
    <cellStyle name="40% - Accent6 2 6 4 4 2 3" xfId="32150"/>
    <cellStyle name="40% - Accent6 2 6 4 4 3" xfId="19694"/>
    <cellStyle name="40% - Accent6 2 6 4 4 3 2" xfId="40030"/>
    <cellStyle name="40% - Accent6 2 6 4 4 4" xfId="36089"/>
    <cellStyle name="40% - Accent6 2 6 4 4 5" xfId="28174"/>
    <cellStyle name="40% - Accent6 2 6 4 5" xfId="23451"/>
    <cellStyle name="40% - Accent6 2 6 4 5 2" xfId="43231"/>
    <cellStyle name="40% - Accent6 2 6 4 5 3" xfId="31375"/>
    <cellStyle name="40% - Accent6 2 6 4 6" xfId="18921"/>
    <cellStyle name="40% - Accent6 2 6 4 6 2" xfId="39257"/>
    <cellStyle name="40% - Accent6 2 6 4 7" xfId="35314"/>
    <cellStyle name="40% - Accent6 2 6 4 8" xfId="27401"/>
    <cellStyle name="40% - Accent6 2 6 5" xfId="1519"/>
    <cellStyle name="40% - Accent6 2 6 5 2" xfId="11700"/>
    <cellStyle name="40% - Accent6 2 6 5 2 2" xfId="18086"/>
    <cellStyle name="40% - Accent6 2 6 5 2 2 2" xfId="26563"/>
    <cellStyle name="40% - Accent6 2 6 5 2 2 2 2" xfId="46343"/>
    <cellStyle name="40% - Accent6 2 6 5 2 2 2 3" xfId="34487"/>
    <cellStyle name="40% - Accent6 2 6 5 2 2 3" xfId="22031"/>
    <cellStyle name="40% - Accent6 2 6 5 2 2 3 2" xfId="42367"/>
    <cellStyle name="40% - Accent6 2 6 5 2 2 4" xfId="38426"/>
    <cellStyle name="40% - Accent6 2 6 5 2 2 5" xfId="30511"/>
    <cellStyle name="40% - Accent6 2 6 5 2 3" xfId="24997"/>
    <cellStyle name="40% - Accent6 2 6 5 2 3 2" xfId="44777"/>
    <cellStyle name="40% - Accent6 2 6 5 2 3 3" xfId="32921"/>
    <cellStyle name="40% - Accent6 2 6 5 2 4" xfId="20465"/>
    <cellStyle name="40% - Accent6 2 6 5 2 4 2" xfId="40801"/>
    <cellStyle name="40% - Accent6 2 6 5 2 5" xfId="36860"/>
    <cellStyle name="40% - Accent6 2 6 5 2 6" xfId="28945"/>
    <cellStyle name="40% - Accent6 2 6 5 3" xfId="15229"/>
    <cellStyle name="40% - Accent6 2 6 5 3 2" xfId="25774"/>
    <cellStyle name="40% - Accent6 2 6 5 3 2 2" xfId="45554"/>
    <cellStyle name="40% - Accent6 2 6 5 3 2 3" xfId="33698"/>
    <cellStyle name="40% - Accent6 2 6 5 3 3" xfId="21242"/>
    <cellStyle name="40% - Accent6 2 6 5 3 3 2" xfId="41578"/>
    <cellStyle name="40% - Accent6 2 6 5 3 4" xfId="37637"/>
    <cellStyle name="40% - Accent6 2 6 5 3 5" xfId="29722"/>
    <cellStyle name="40% - Accent6 2 6 5 4" xfId="8332"/>
    <cellStyle name="40% - Accent6 2 6 5 4 2" xfId="24227"/>
    <cellStyle name="40% - Accent6 2 6 5 4 2 2" xfId="44007"/>
    <cellStyle name="40% - Accent6 2 6 5 4 2 3" xfId="32151"/>
    <cellStyle name="40% - Accent6 2 6 5 4 3" xfId="19695"/>
    <cellStyle name="40% - Accent6 2 6 5 4 3 2" xfId="40031"/>
    <cellStyle name="40% - Accent6 2 6 5 4 4" xfId="36090"/>
    <cellStyle name="40% - Accent6 2 6 5 4 5" xfId="28175"/>
    <cellStyle name="40% - Accent6 2 6 5 5" xfId="23452"/>
    <cellStyle name="40% - Accent6 2 6 5 5 2" xfId="43232"/>
    <cellStyle name="40% - Accent6 2 6 5 5 3" xfId="31376"/>
    <cellStyle name="40% - Accent6 2 6 5 6" xfId="18922"/>
    <cellStyle name="40% - Accent6 2 6 5 6 2" xfId="39258"/>
    <cellStyle name="40% - Accent6 2 6 5 7" xfId="35315"/>
    <cellStyle name="40% - Accent6 2 6 5 8" xfId="27402"/>
    <cellStyle name="40% - Accent6 2 6 6" xfId="11696"/>
    <cellStyle name="40% - Accent6 2 6 6 2" xfId="18082"/>
    <cellStyle name="40% - Accent6 2 6 6 2 2" xfId="26559"/>
    <cellStyle name="40% - Accent6 2 6 6 2 2 2" xfId="46339"/>
    <cellStyle name="40% - Accent6 2 6 6 2 2 3" xfId="34483"/>
    <cellStyle name="40% - Accent6 2 6 6 2 3" xfId="22027"/>
    <cellStyle name="40% - Accent6 2 6 6 2 3 2" xfId="42363"/>
    <cellStyle name="40% - Accent6 2 6 6 2 4" xfId="38422"/>
    <cellStyle name="40% - Accent6 2 6 6 2 5" xfId="30507"/>
    <cellStyle name="40% - Accent6 2 6 6 3" xfId="24993"/>
    <cellStyle name="40% - Accent6 2 6 6 3 2" xfId="44773"/>
    <cellStyle name="40% - Accent6 2 6 6 3 3" xfId="32917"/>
    <cellStyle name="40% - Accent6 2 6 6 4" xfId="20461"/>
    <cellStyle name="40% - Accent6 2 6 6 4 2" xfId="40797"/>
    <cellStyle name="40% - Accent6 2 6 6 5" xfId="36856"/>
    <cellStyle name="40% - Accent6 2 6 6 6" xfId="28941"/>
    <cellStyle name="40% - Accent6 2 6 7" xfId="15225"/>
    <cellStyle name="40% - Accent6 2 6 7 2" xfId="25770"/>
    <cellStyle name="40% - Accent6 2 6 7 2 2" xfId="45550"/>
    <cellStyle name="40% - Accent6 2 6 7 2 3" xfId="33694"/>
    <cellStyle name="40% - Accent6 2 6 7 3" xfId="21238"/>
    <cellStyle name="40% - Accent6 2 6 7 3 2" xfId="41574"/>
    <cellStyle name="40% - Accent6 2 6 7 4" xfId="37633"/>
    <cellStyle name="40% - Accent6 2 6 7 5" xfId="29718"/>
    <cellStyle name="40% - Accent6 2 6 8" xfId="8328"/>
    <cellStyle name="40% - Accent6 2 6 8 2" xfId="24223"/>
    <cellStyle name="40% - Accent6 2 6 8 2 2" xfId="44003"/>
    <cellStyle name="40% - Accent6 2 6 8 2 3" xfId="32147"/>
    <cellStyle name="40% - Accent6 2 6 8 3" xfId="19691"/>
    <cellStyle name="40% - Accent6 2 6 8 3 2" xfId="40027"/>
    <cellStyle name="40% - Accent6 2 6 8 4" xfId="36086"/>
    <cellStyle name="40% - Accent6 2 6 8 5" xfId="28171"/>
    <cellStyle name="40% - Accent6 2 6 9" xfId="23448"/>
    <cellStyle name="40% - Accent6 2 6 9 2" xfId="43228"/>
    <cellStyle name="40% - Accent6 2 6 9 3" xfId="31372"/>
    <cellStyle name="40% - Accent6 2 7" xfId="1520"/>
    <cellStyle name="40% - Accent6 2 7 2" xfId="11701"/>
    <cellStyle name="40% - Accent6 2 7 2 2" xfId="18087"/>
    <cellStyle name="40% - Accent6 2 7 2 2 2" xfId="26564"/>
    <cellStyle name="40% - Accent6 2 7 2 2 2 2" xfId="46344"/>
    <cellStyle name="40% - Accent6 2 7 2 2 2 3" xfId="34488"/>
    <cellStyle name="40% - Accent6 2 7 2 2 3" xfId="22032"/>
    <cellStyle name="40% - Accent6 2 7 2 2 3 2" xfId="42368"/>
    <cellStyle name="40% - Accent6 2 7 2 2 4" xfId="38427"/>
    <cellStyle name="40% - Accent6 2 7 2 2 5" xfId="30512"/>
    <cellStyle name="40% - Accent6 2 7 2 3" xfId="24998"/>
    <cellStyle name="40% - Accent6 2 7 2 3 2" xfId="44778"/>
    <cellStyle name="40% - Accent6 2 7 2 3 3" xfId="32922"/>
    <cellStyle name="40% - Accent6 2 7 2 4" xfId="20466"/>
    <cellStyle name="40% - Accent6 2 7 2 4 2" xfId="40802"/>
    <cellStyle name="40% - Accent6 2 7 2 5" xfId="36861"/>
    <cellStyle name="40% - Accent6 2 7 2 6" xfId="28946"/>
    <cellStyle name="40% - Accent6 2 7 3" xfId="15230"/>
    <cellStyle name="40% - Accent6 2 7 3 2" xfId="25775"/>
    <cellStyle name="40% - Accent6 2 7 3 2 2" xfId="45555"/>
    <cellStyle name="40% - Accent6 2 7 3 2 3" xfId="33699"/>
    <cellStyle name="40% - Accent6 2 7 3 3" xfId="21243"/>
    <cellStyle name="40% - Accent6 2 7 3 3 2" xfId="41579"/>
    <cellStyle name="40% - Accent6 2 7 3 4" xfId="37638"/>
    <cellStyle name="40% - Accent6 2 7 3 5" xfId="29723"/>
    <cellStyle name="40% - Accent6 2 7 4" xfId="8333"/>
    <cellStyle name="40% - Accent6 2 7 4 2" xfId="24228"/>
    <cellStyle name="40% - Accent6 2 7 4 2 2" xfId="44008"/>
    <cellStyle name="40% - Accent6 2 7 4 2 3" xfId="32152"/>
    <cellStyle name="40% - Accent6 2 7 4 3" xfId="19696"/>
    <cellStyle name="40% - Accent6 2 7 4 3 2" xfId="40032"/>
    <cellStyle name="40% - Accent6 2 7 4 4" xfId="36091"/>
    <cellStyle name="40% - Accent6 2 7 4 5" xfId="28176"/>
    <cellStyle name="40% - Accent6 2 7 5" xfId="23453"/>
    <cellStyle name="40% - Accent6 2 7 5 2" xfId="43233"/>
    <cellStyle name="40% - Accent6 2 7 5 3" xfId="31377"/>
    <cellStyle name="40% - Accent6 2 7 6" xfId="18923"/>
    <cellStyle name="40% - Accent6 2 7 6 2" xfId="39259"/>
    <cellStyle name="40% - Accent6 2 7 7" xfId="35316"/>
    <cellStyle name="40% - Accent6 2 7 8" xfId="27403"/>
    <cellStyle name="40% - Accent6 2 8" xfId="1521"/>
    <cellStyle name="40% - Accent6 2 8 2" xfId="11702"/>
    <cellStyle name="40% - Accent6 2 8 2 2" xfId="18088"/>
    <cellStyle name="40% - Accent6 2 8 2 2 2" xfId="26565"/>
    <cellStyle name="40% - Accent6 2 8 2 2 2 2" xfId="46345"/>
    <cellStyle name="40% - Accent6 2 8 2 2 2 3" xfId="34489"/>
    <cellStyle name="40% - Accent6 2 8 2 2 3" xfId="22033"/>
    <cellStyle name="40% - Accent6 2 8 2 2 3 2" xfId="42369"/>
    <cellStyle name="40% - Accent6 2 8 2 2 4" xfId="38428"/>
    <cellStyle name="40% - Accent6 2 8 2 2 5" xfId="30513"/>
    <cellStyle name="40% - Accent6 2 8 2 3" xfId="24999"/>
    <cellStyle name="40% - Accent6 2 8 2 3 2" xfId="44779"/>
    <cellStyle name="40% - Accent6 2 8 2 3 3" xfId="32923"/>
    <cellStyle name="40% - Accent6 2 8 2 4" xfId="20467"/>
    <cellStyle name="40% - Accent6 2 8 2 4 2" xfId="40803"/>
    <cellStyle name="40% - Accent6 2 8 2 5" xfId="36862"/>
    <cellStyle name="40% - Accent6 2 8 2 6" xfId="28947"/>
    <cellStyle name="40% - Accent6 2 8 3" xfId="15231"/>
    <cellStyle name="40% - Accent6 2 8 3 2" xfId="25776"/>
    <cellStyle name="40% - Accent6 2 8 3 2 2" xfId="45556"/>
    <cellStyle name="40% - Accent6 2 8 3 2 3" xfId="33700"/>
    <cellStyle name="40% - Accent6 2 8 3 3" xfId="21244"/>
    <cellStyle name="40% - Accent6 2 8 3 3 2" xfId="41580"/>
    <cellStyle name="40% - Accent6 2 8 3 4" xfId="37639"/>
    <cellStyle name="40% - Accent6 2 8 3 5" xfId="29724"/>
    <cellStyle name="40% - Accent6 2 8 4" xfId="8334"/>
    <cellStyle name="40% - Accent6 2 8 4 2" xfId="24229"/>
    <cellStyle name="40% - Accent6 2 8 4 2 2" xfId="44009"/>
    <cellStyle name="40% - Accent6 2 8 4 2 3" xfId="32153"/>
    <cellStyle name="40% - Accent6 2 8 4 3" xfId="19697"/>
    <cellStyle name="40% - Accent6 2 8 4 3 2" xfId="40033"/>
    <cellStyle name="40% - Accent6 2 8 4 4" xfId="36092"/>
    <cellStyle name="40% - Accent6 2 8 4 5" xfId="28177"/>
    <cellStyle name="40% - Accent6 2 8 5" xfId="23454"/>
    <cellStyle name="40% - Accent6 2 8 5 2" xfId="43234"/>
    <cellStyle name="40% - Accent6 2 8 5 3" xfId="31378"/>
    <cellStyle name="40% - Accent6 2 8 6" xfId="18924"/>
    <cellStyle name="40% - Accent6 2 8 6 2" xfId="39260"/>
    <cellStyle name="40% - Accent6 2 8 7" xfId="35317"/>
    <cellStyle name="40% - Accent6 2 8 8" xfId="27404"/>
    <cellStyle name="40% - Accent6 2 9" xfId="1522"/>
    <cellStyle name="40% - Accent6 2 9 2" xfId="11703"/>
    <cellStyle name="40% - Accent6 2 9 2 2" xfId="18089"/>
    <cellStyle name="40% - Accent6 2 9 2 2 2" xfId="26566"/>
    <cellStyle name="40% - Accent6 2 9 2 2 2 2" xfId="46346"/>
    <cellStyle name="40% - Accent6 2 9 2 2 2 3" xfId="34490"/>
    <cellStyle name="40% - Accent6 2 9 2 2 3" xfId="22034"/>
    <cellStyle name="40% - Accent6 2 9 2 2 3 2" xfId="42370"/>
    <cellStyle name="40% - Accent6 2 9 2 2 4" xfId="38429"/>
    <cellStyle name="40% - Accent6 2 9 2 2 5" xfId="30514"/>
    <cellStyle name="40% - Accent6 2 9 2 3" xfId="25000"/>
    <cellStyle name="40% - Accent6 2 9 2 3 2" xfId="44780"/>
    <cellStyle name="40% - Accent6 2 9 2 3 3" xfId="32924"/>
    <cellStyle name="40% - Accent6 2 9 2 4" xfId="20468"/>
    <cellStyle name="40% - Accent6 2 9 2 4 2" xfId="40804"/>
    <cellStyle name="40% - Accent6 2 9 2 5" xfId="36863"/>
    <cellStyle name="40% - Accent6 2 9 2 6" xfId="28948"/>
    <cellStyle name="40% - Accent6 2 9 3" xfId="15232"/>
    <cellStyle name="40% - Accent6 2 9 3 2" xfId="25777"/>
    <cellStyle name="40% - Accent6 2 9 3 2 2" xfId="45557"/>
    <cellStyle name="40% - Accent6 2 9 3 2 3" xfId="33701"/>
    <cellStyle name="40% - Accent6 2 9 3 3" xfId="21245"/>
    <cellStyle name="40% - Accent6 2 9 3 3 2" xfId="41581"/>
    <cellStyle name="40% - Accent6 2 9 3 4" xfId="37640"/>
    <cellStyle name="40% - Accent6 2 9 3 5" xfId="29725"/>
    <cellStyle name="40% - Accent6 2 9 4" xfId="8335"/>
    <cellStyle name="40% - Accent6 2 9 4 2" xfId="24230"/>
    <cellStyle name="40% - Accent6 2 9 4 2 2" xfId="44010"/>
    <cellStyle name="40% - Accent6 2 9 4 2 3" xfId="32154"/>
    <cellStyle name="40% - Accent6 2 9 4 3" xfId="19698"/>
    <cellStyle name="40% - Accent6 2 9 4 3 2" xfId="40034"/>
    <cellStyle name="40% - Accent6 2 9 4 4" xfId="36093"/>
    <cellStyle name="40% - Accent6 2 9 4 5" xfId="28178"/>
    <cellStyle name="40% - Accent6 2 9 5" xfId="23455"/>
    <cellStyle name="40% - Accent6 2 9 5 2" xfId="43235"/>
    <cellStyle name="40% - Accent6 2 9 5 3" xfId="31379"/>
    <cellStyle name="40% - Accent6 2 9 6" xfId="18925"/>
    <cellStyle name="40% - Accent6 2 9 6 2" xfId="39261"/>
    <cellStyle name="40% - Accent6 2 9 7" xfId="35318"/>
    <cellStyle name="40% - Accent6 2 9 8" xfId="27405"/>
    <cellStyle name="40% - Accent6 20" xfId="1523"/>
    <cellStyle name="40% - Accent6 21" xfId="1524"/>
    <cellStyle name="40% - Accent6 22" xfId="1525"/>
    <cellStyle name="40% - Accent6 23" xfId="1526"/>
    <cellStyle name="40% - Accent6 24" xfId="1527"/>
    <cellStyle name="40% - Accent6 25" xfId="1528"/>
    <cellStyle name="40% - Accent6 26" xfId="1529"/>
    <cellStyle name="40% - Accent6 27" xfId="18200"/>
    <cellStyle name="40% - Accent6 27 2" xfId="26676"/>
    <cellStyle name="40% - Accent6 27 2 2" xfId="46456"/>
    <cellStyle name="40% - Accent6 27 2 3" xfId="34600"/>
    <cellStyle name="40% - Accent6 27 3" xfId="22144"/>
    <cellStyle name="40% - Accent6 27 3 2" xfId="42480"/>
    <cellStyle name="40% - Accent6 27 4" xfId="38539"/>
    <cellStyle name="40% - Accent6 27 5" xfId="30624"/>
    <cellStyle name="40% - Accent6 28" xfId="23550"/>
    <cellStyle name="40% - Accent6 28 2" xfId="43330"/>
    <cellStyle name="40% - Accent6 28 3" xfId="31474"/>
    <cellStyle name="40% - Accent6 29" xfId="19018"/>
    <cellStyle name="40% - Accent6 29 2" xfId="39354"/>
    <cellStyle name="40% - Accent6 3" xfId="1530"/>
    <cellStyle name="40% - Accent6 3 10" xfId="1531"/>
    <cellStyle name="40% - Accent6 3 11" xfId="18202"/>
    <cellStyle name="40% - Accent6 3 11 2" xfId="26678"/>
    <cellStyle name="40% - Accent6 3 11 2 2" xfId="46458"/>
    <cellStyle name="40% - Accent6 3 11 2 3" xfId="34602"/>
    <cellStyle name="40% - Accent6 3 11 3" xfId="22146"/>
    <cellStyle name="40% - Accent6 3 11 3 2" xfId="42482"/>
    <cellStyle name="40% - Accent6 3 11 4" xfId="38541"/>
    <cellStyle name="40% - Accent6 3 11 5" xfId="30626"/>
    <cellStyle name="40% - Accent6 3 2" xfId="1532"/>
    <cellStyle name="40% - Accent6 3 2 2" xfId="11704"/>
    <cellStyle name="40% - Accent6 3 2 2 2" xfId="18090"/>
    <cellStyle name="40% - Accent6 3 2 2 2 2" xfId="26567"/>
    <cellStyle name="40% - Accent6 3 2 2 2 2 2" xfId="46347"/>
    <cellStyle name="40% - Accent6 3 2 2 2 2 3" xfId="34491"/>
    <cellStyle name="40% - Accent6 3 2 2 2 3" xfId="22035"/>
    <cellStyle name="40% - Accent6 3 2 2 2 3 2" xfId="42371"/>
    <cellStyle name="40% - Accent6 3 2 2 2 4" xfId="38430"/>
    <cellStyle name="40% - Accent6 3 2 2 2 5" xfId="30515"/>
    <cellStyle name="40% - Accent6 3 2 2 3" xfId="25001"/>
    <cellStyle name="40% - Accent6 3 2 2 3 2" xfId="44781"/>
    <cellStyle name="40% - Accent6 3 2 2 3 3" xfId="32925"/>
    <cellStyle name="40% - Accent6 3 2 2 4" xfId="20469"/>
    <cellStyle name="40% - Accent6 3 2 2 4 2" xfId="40805"/>
    <cellStyle name="40% - Accent6 3 2 2 5" xfId="36864"/>
    <cellStyle name="40% - Accent6 3 2 2 6" xfId="28949"/>
    <cellStyle name="40% - Accent6 3 2 3" xfId="15233"/>
    <cellStyle name="40% - Accent6 3 2 3 2" xfId="25778"/>
    <cellStyle name="40% - Accent6 3 2 3 2 2" xfId="45558"/>
    <cellStyle name="40% - Accent6 3 2 3 2 3" xfId="33702"/>
    <cellStyle name="40% - Accent6 3 2 3 3" xfId="21246"/>
    <cellStyle name="40% - Accent6 3 2 3 3 2" xfId="41582"/>
    <cellStyle name="40% - Accent6 3 2 3 4" xfId="37641"/>
    <cellStyle name="40% - Accent6 3 2 3 5" xfId="29726"/>
    <cellStyle name="40% - Accent6 3 2 4" xfId="8336"/>
    <cellStyle name="40% - Accent6 3 2 4 2" xfId="24231"/>
    <cellStyle name="40% - Accent6 3 2 4 2 2" xfId="44011"/>
    <cellStyle name="40% - Accent6 3 2 4 2 3" xfId="32155"/>
    <cellStyle name="40% - Accent6 3 2 4 3" xfId="19699"/>
    <cellStyle name="40% - Accent6 3 2 4 3 2" xfId="40035"/>
    <cellStyle name="40% - Accent6 3 2 4 4" xfId="36094"/>
    <cellStyle name="40% - Accent6 3 2 4 5" xfId="28179"/>
    <cellStyle name="40% - Accent6 3 2 5" xfId="23456"/>
    <cellStyle name="40% - Accent6 3 2 5 2" xfId="43236"/>
    <cellStyle name="40% - Accent6 3 2 5 3" xfId="31380"/>
    <cellStyle name="40% - Accent6 3 2 6" xfId="18926"/>
    <cellStyle name="40% - Accent6 3 2 6 2" xfId="39262"/>
    <cellStyle name="40% - Accent6 3 2 7" xfId="35319"/>
    <cellStyle name="40% - Accent6 3 2 8" xfId="27406"/>
    <cellStyle name="40% - Accent6 3 3" xfId="1533"/>
    <cellStyle name="40% - Accent6 3 3 2" xfId="11705"/>
    <cellStyle name="40% - Accent6 3 3 2 2" xfId="18091"/>
    <cellStyle name="40% - Accent6 3 3 2 2 2" xfId="26568"/>
    <cellStyle name="40% - Accent6 3 3 2 2 2 2" xfId="46348"/>
    <cellStyle name="40% - Accent6 3 3 2 2 2 3" xfId="34492"/>
    <cellStyle name="40% - Accent6 3 3 2 2 3" xfId="22036"/>
    <cellStyle name="40% - Accent6 3 3 2 2 3 2" xfId="42372"/>
    <cellStyle name="40% - Accent6 3 3 2 2 4" xfId="38431"/>
    <cellStyle name="40% - Accent6 3 3 2 2 5" xfId="30516"/>
    <cellStyle name="40% - Accent6 3 3 2 3" xfId="25002"/>
    <cellStyle name="40% - Accent6 3 3 2 3 2" xfId="44782"/>
    <cellStyle name="40% - Accent6 3 3 2 3 3" xfId="32926"/>
    <cellStyle name="40% - Accent6 3 3 2 4" xfId="20470"/>
    <cellStyle name="40% - Accent6 3 3 2 4 2" xfId="40806"/>
    <cellStyle name="40% - Accent6 3 3 2 5" xfId="36865"/>
    <cellStyle name="40% - Accent6 3 3 2 6" xfId="28950"/>
    <cellStyle name="40% - Accent6 3 3 3" xfId="15234"/>
    <cellStyle name="40% - Accent6 3 3 3 2" xfId="25779"/>
    <cellStyle name="40% - Accent6 3 3 3 2 2" xfId="45559"/>
    <cellStyle name="40% - Accent6 3 3 3 2 3" xfId="33703"/>
    <cellStyle name="40% - Accent6 3 3 3 3" xfId="21247"/>
    <cellStyle name="40% - Accent6 3 3 3 3 2" xfId="41583"/>
    <cellStyle name="40% - Accent6 3 3 3 4" xfId="37642"/>
    <cellStyle name="40% - Accent6 3 3 3 5" xfId="29727"/>
    <cellStyle name="40% - Accent6 3 3 4" xfId="8337"/>
    <cellStyle name="40% - Accent6 3 3 4 2" xfId="24232"/>
    <cellStyle name="40% - Accent6 3 3 4 2 2" xfId="44012"/>
    <cellStyle name="40% - Accent6 3 3 4 2 3" xfId="32156"/>
    <cellStyle name="40% - Accent6 3 3 4 3" xfId="19700"/>
    <cellStyle name="40% - Accent6 3 3 4 3 2" xfId="40036"/>
    <cellStyle name="40% - Accent6 3 3 4 4" xfId="36095"/>
    <cellStyle name="40% - Accent6 3 3 4 5" xfId="28180"/>
    <cellStyle name="40% - Accent6 3 3 5" xfId="23457"/>
    <cellStyle name="40% - Accent6 3 3 5 2" xfId="43237"/>
    <cellStyle name="40% - Accent6 3 3 5 3" xfId="31381"/>
    <cellStyle name="40% - Accent6 3 3 6" xfId="18927"/>
    <cellStyle name="40% - Accent6 3 3 6 2" xfId="39263"/>
    <cellStyle name="40% - Accent6 3 3 7" xfId="35320"/>
    <cellStyle name="40% - Accent6 3 3 8" xfId="27407"/>
    <cellStyle name="40% - Accent6 3 4" xfId="1534"/>
    <cellStyle name="40% - Accent6 3 4 2" xfId="11706"/>
    <cellStyle name="40% - Accent6 3 4 2 2" xfId="18092"/>
    <cellStyle name="40% - Accent6 3 4 2 2 2" xfId="26569"/>
    <cellStyle name="40% - Accent6 3 4 2 2 2 2" xfId="46349"/>
    <cellStyle name="40% - Accent6 3 4 2 2 2 3" xfId="34493"/>
    <cellStyle name="40% - Accent6 3 4 2 2 3" xfId="22037"/>
    <cellStyle name="40% - Accent6 3 4 2 2 3 2" xfId="42373"/>
    <cellStyle name="40% - Accent6 3 4 2 2 4" xfId="38432"/>
    <cellStyle name="40% - Accent6 3 4 2 2 5" xfId="30517"/>
    <cellStyle name="40% - Accent6 3 4 2 3" xfId="25003"/>
    <cellStyle name="40% - Accent6 3 4 2 3 2" xfId="44783"/>
    <cellStyle name="40% - Accent6 3 4 2 3 3" xfId="32927"/>
    <cellStyle name="40% - Accent6 3 4 2 4" xfId="20471"/>
    <cellStyle name="40% - Accent6 3 4 2 4 2" xfId="40807"/>
    <cellStyle name="40% - Accent6 3 4 2 5" xfId="36866"/>
    <cellStyle name="40% - Accent6 3 4 2 6" xfId="28951"/>
    <cellStyle name="40% - Accent6 3 4 3" xfId="15235"/>
    <cellStyle name="40% - Accent6 3 4 3 2" xfId="25780"/>
    <cellStyle name="40% - Accent6 3 4 3 2 2" xfId="45560"/>
    <cellStyle name="40% - Accent6 3 4 3 2 3" xfId="33704"/>
    <cellStyle name="40% - Accent6 3 4 3 3" xfId="21248"/>
    <cellStyle name="40% - Accent6 3 4 3 3 2" xfId="41584"/>
    <cellStyle name="40% - Accent6 3 4 3 4" xfId="37643"/>
    <cellStyle name="40% - Accent6 3 4 3 5" xfId="29728"/>
    <cellStyle name="40% - Accent6 3 4 4" xfId="8338"/>
    <cellStyle name="40% - Accent6 3 4 4 2" xfId="24233"/>
    <cellStyle name="40% - Accent6 3 4 4 2 2" xfId="44013"/>
    <cellStyle name="40% - Accent6 3 4 4 2 3" xfId="32157"/>
    <cellStyle name="40% - Accent6 3 4 4 3" xfId="19701"/>
    <cellStyle name="40% - Accent6 3 4 4 3 2" xfId="40037"/>
    <cellStyle name="40% - Accent6 3 4 4 4" xfId="36096"/>
    <cellStyle name="40% - Accent6 3 4 4 5" xfId="28181"/>
    <cellStyle name="40% - Accent6 3 4 5" xfId="23458"/>
    <cellStyle name="40% - Accent6 3 4 5 2" xfId="43238"/>
    <cellStyle name="40% - Accent6 3 4 5 3" xfId="31382"/>
    <cellStyle name="40% - Accent6 3 4 6" xfId="18928"/>
    <cellStyle name="40% - Accent6 3 4 6 2" xfId="39264"/>
    <cellStyle name="40% - Accent6 3 4 7" xfId="35321"/>
    <cellStyle name="40% - Accent6 3 4 8" xfId="27408"/>
    <cellStyle name="40% - Accent6 3 5" xfId="1535"/>
    <cellStyle name="40% - Accent6 3 5 2" xfId="11707"/>
    <cellStyle name="40% - Accent6 3 5 2 2" xfId="18093"/>
    <cellStyle name="40% - Accent6 3 5 2 2 2" xfId="26570"/>
    <cellStyle name="40% - Accent6 3 5 2 2 2 2" xfId="46350"/>
    <cellStyle name="40% - Accent6 3 5 2 2 2 3" xfId="34494"/>
    <cellStyle name="40% - Accent6 3 5 2 2 3" xfId="22038"/>
    <cellStyle name="40% - Accent6 3 5 2 2 3 2" xfId="42374"/>
    <cellStyle name="40% - Accent6 3 5 2 2 4" xfId="38433"/>
    <cellStyle name="40% - Accent6 3 5 2 2 5" xfId="30518"/>
    <cellStyle name="40% - Accent6 3 5 2 3" xfId="25004"/>
    <cellStyle name="40% - Accent6 3 5 2 3 2" xfId="44784"/>
    <cellStyle name="40% - Accent6 3 5 2 3 3" xfId="32928"/>
    <cellStyle name="40% - Accent6 3 5 2 4" xfId="20472"/>
    <cellStyle name="40% - Accent6 3 5 2 4 2" xfId="40808"/>
    <cellStyle name="40% - Accent6 3 5 2 5" xfId="36867"/>
    <cellStyle name="40% - Accent6 3 5 2 6" xfId="28952"/>
    <cellStyle name="40% - Accent6 3 5 3" xfId="15236"/>
    <cellStyle name="40% - Accent6 3 5 3 2" xfId="25781"/>
    <cellStyle name="40% - Accent6 3 5 3 2 2" xfId="45561"/>
    <cellStyle name="40% - Accent6 3 5 3 2 3" xfId="33705"/>
    <cellStyle name="40% - Accent6 3 5 3 3" xfId="21249"/>
    <cellStyle name="40% - Accent6 3 5 3 3 2" xfId="41585"/>
    <cellStyle name="40% - Accent6 3 5 3 4" xfId="37644"/>
    <cellStyle name="40% - Accent6 3 5 3 5" xfId="29729"/>
    <cellStyle name="40% - Accent6 3 5 4" xfId="8339"/>
    <cellStyle name="40% - Accent6 3 5 4 2" xfId="24234"/>
    <cellStyle name="40% - Accent6 3 5 4 2 2" xfId="44014"/>
    <cellStyle name="40% - Accent6 3 5 4 2 3" xfId="32158"/>
    <cellStyle name="40% - Accent6 3 5 4 3" xfId="19702"/>
    <cellStyle name="40% - Accent6 3 5 4 3 2" xfId="40038"/>
    <cellStyle name="40% - Accent6 3 5 4 4" xfId="36097"/>
    <cellStyle name="40% - Accent6 3 5 4 5" xfId="28182"/>
    <cellStyle name="40% - Accent6 3 5 5" xfId="23459"/>
    <cellStyle name="40% - Accent6 3 5 5 2" xfId="43239"/>
    <cellStyle name="40% - Accent6 3 5 5 3" xfId="31383"/>
    <cellStyle name="40% - Accent6 3 5 6" xfId="18929"/>
    <cellStyle name="40% - Accent6 3 5 6 2" xfId="39265"/>
    <cellStyle name="40% - Accent6 3 5 7" xfId="35322"/>
    <cellStyle name="40% - Accent6 3 5 8" xfId="27409"/>
    <cellStyle name="40% - Accent6 3 6" xfId="1536"/>
    <cellStyle name="40% - Accent6 3 7" xfId="1537"/>
    <cellStyle name="40% - Accent6 3 8" xfId="1538"/>
    <cellStyle name="40% - Accent6 3 9" xfId="1539"/>
    <cellStyle name="40% - Accent6 30" xfId="35413"/>
    <cellStyle name="40% - Accent6 31" xfId="27498"/>
    <cellStyle name="40% - Accent6 4" xfId="1540"/>
    <cellStyle name="40% - Accent6 4 2" xfId="1541"/>
    <cellStyle name="40% - Accent6 4 3" xfId="1542"/>
    <cellStyle name="40% - Accent6 4 4" xfId="1543"/>
    <cellStyle name="40% - Accent6 4 5" xfId="1544"/>
    <cellStyle name="40% - Accent6 4 6" xfId="1545"/>
    <cellStyle name="40% - Accent6 5" xfId="1546"/>
    <cellStyle name="40% - Accent6 5 2" xfId="1547"/>
    <cellStyle name="40% - Accent6 5 3" xfId="1548"/>
    <cellStyle name="40% - Accent6 5 4" xfId="1549"/>
    <cellStyle name="40% - Accent6 5 5" xfId="1550"/>
    <cellStyle name="40% - Accent6 5 6" xfId="1551"/>
    <cellStyle name="40% - Accent6 6" xfId="1552"/>
    <cellStyle name="40% - Accent6 6 2" xfId="1553"/>
    <cellStyle name="40% - Accent6 6 3" xfId="1554"/>
    <cellStyle name="40% - Accent6 6 4" xfId="1555"/>
    <cellStyle name="40% - Accent6 6 5" xfId="1556"/>
    <cellStyle name="40% - Accent6 6 6" xfId="1557"/>
    <cellStyle name="40% - Accent6 7" xfId="1558"/>
    <cellStyle name="40% - Accent6 7 10" xfId="23460"/>
    <cellStyle name="40% - Accent6 7 10 2" xfId="43240"/>
    <cellStyle name="40% - Accent6 7 10 3" xfId="31384"/>
    <cellStyle name="40% - Accent6 7 11" xfId="18930"/>
    <cellStyle name="40% - Accent6 7 11 2" xfId="39266"/>
    <cellStyle name="40% - Accent6 7 12" xfId="35323"/>
    <cellStyle name="40% - Accent6 7 13" xfId="27410"/>
    <cellStyle name="40% - Accent6 7 2" xfId="1559"/>
    <cellStyle name="40% - Accent6 7 3" xfId="1560"/>
    <cellStyle name="40% - Accent6 7 4" xfId="1561"/>
    <cellStyle name="40% - Accent6 7 5" xfId="1562"/>
    <cellStyle name="40% - Accent6 7 6" xfId="1563"/>
    <cellStyle name="40% - Accent6 7 7" xfId="11708"/>
    <cellStyle name="40% - Accent6 7 7 2" xfId="18094"/>
    <cellStyle name="40% - Accent6 7 7 2 2" xfId="26571"/>
    <cellStyle name="40% - Accent6 7 7 2 2 2" xfId="46351"/>
    <cellStyle name="40% - Accent6 7 7 2 2 3" xfId="34495"/>
    <cellStyle name="40% - Accent6 7 7 2 3" xfId="22039"/>
    <cellStyle name="40% - Accent6 7 7 2 3 2" xfId="42375"/>
    <cellStyle name="40% - Accent6 7 7 2 4" xfId="38434"/>
    <cellStyle name="40% - Accent6 7 7 2 5" xfId="30519"/>
    <cellStyle name="40% - Accent6 7 7 3" xfId="25005"/>
    <cellStyle name="40% - Accent6 7 7 3 2" xfId="44785"/>
    <cellStyle name="40% - Accent6 7 7 3 3" xfId="32929"/>
    <cellStyle name="40% - Accent6 7 7 4" xfId="20473"/>
    <cellStyle name="40% - Accent6 7 7 4 2" xfId="40809"/>
    <cellStyle name="40% - Accent6 7 7 5" xfId="36868"/>
    <cellStyle name="40% - Accent6 7 7 6" xfId="28953"/>
    <cellStyle name="40% - Accent6 7 8" xfId="15240"/>
    <cellStyle name="40% - Accent6 7 8 2" xfId="25782"/>
    <cellStyle name="40% - Accent6 7 8 2 2" xfId="45562"/>
    <cellStyle name="40% - Accent6 7 8 2 3" xfId="33706"/>
    <cellStyle name="40% - Accent6 7 8 3" xfId="21250"/>
    <cellStyle name="40% - Accent6 7 8 3 2" xfId="41586"/>
    <cellStyle name="40% - Accent6 7 8 4" xfId="37645"/>
    <cellStyle name="40% - Accent6 7 8 5" xfId="29730"/>
    <cellStyle name="40% - Accent6 7 9" xfId="8340"/>
    <cellStyle name="40% - Accent6 7 9 2" xfId="24235"/>
    <cellStyle name="40% - Accent6 7 9 2 2" xfId="44015"/>
    <cellStyle name="40% - Accent6 7 9 2 3" xfId="32159"/>
    <cellStyle name="40% - Accent6 7 9 3" xfId="19703"/>
    <cellStyle name="40% - Accent6 7 9 3 2" xfId="40039"/>
    <cellStyle name="40% - Accent6 7 9 4" xfId="36098"/>
    <cellStyle name="40% - Accent6 7 9 5" xfId="28183"/>
    <cellStyle name="40% - Accent6 8" xfId="1564"/>
    <cellStyle name="40% - Accent6 8 2" xfId="1565"/>
    <cellStyle name="40% - Accent6 8 3" xfId="1566"/>
    <cellStyle name="40% - Accent6 8 4" xfId="1567"/>
    <cellStyle name="40% - Accent6 8 5" xfId="1568"/>
    <cellStyle name="40% - Accent6 8 6" xfId="1569"/>
    <cellStyle name="40% - Accent6 9" xfId="1570"/>
    <cellStyle name="40% - Accent6 9 2" xfId="1571"/>
    <cellStyle name="40% - Accent6 9 3" xfId="1572"/>
    <cellStyle name="40% - Accent6 9 4" xfId="1573"/>
    <cellStyle name="40% - Accent6 9 5" xfId="1574"/>
    <cellStyle name="40% - Akzent1" xfId="3954"/>
    <cellStyle name="40% - Akzent2" xfId="3955"/>
    <cellStyle name="40% - Akzent3" xfId="3956"/>
    <cellStyle name="40% - Akzent4" xfId="3957"/>
    <cellStyle name="40% - Akzent5" xfId="3958"/>
    <cellStyle name="40% - Akzent6" xfId="3959"/>
    <cellStyle name="5x indented GHG Textfiels" xfId="4102"/>
    <cellStyle name="5x indented GHG Textfiels 2" xfId="4103"/>
    <cellStyle name="5x indented GHG Textfiels 2 2" xfId="12149"/>
    <cellStyle name="5x indented GHG Textfiels 2 2 2" xfId="16479"/>
    <cellStyle name="5x indented GHG Textfiels 2 3" xfId="8780"/>
    <cellStyle name="5x indented GHG Textfiels 3" xfId="12148"/>
    <cellStyle name="5x indented GHG Textfiels 3 2" xfId="16478"/>
    <cellStyle name="5x indented GHG Textfiels 4" xfId="8779"/>
    <cellStyle name="60 % - Accent1" xfId="4104"/>
    <cellStyle name="60 % - Accent2" xfId="4105"/>
    <cellStyle name="60 % - Accent3" xfId="4106"/>
    <cellStyle name="60 % - Accent4" xfId="4107"/>
    <cellStyle name="60 % - Accent5" xfId="4108"/>
    <cellStyle name="60 % - Accent6" xfId="4109"/>
    <cellStyle name="60% - Accent1" xfId="7605" builtinId="32" customBuiltin="1"/>
    <cellStyle name="60% - Accent1 10" xfId="1575"/>
    <cellStyle name="60% - Accent1 11" xfId="1576"/>
    <cellStyle name="60% - Accent1 12" xfId="1577"/>
    <cellStyle name="60% - Accent1 13" xfId="1578"/>
    <cellStyle name="60% - Accent1 14" xfId="1579"/>
    <cellStyle name="60% - Accent1 15" xfId="1580"/>
    <cellStyle name="60% - Accent1 16" xfId="1581"/>
    <cellStyle name="60% - Accent1 17" xfId="1582"/>
    <cellStyle name="60% - Accent1 18" xfId="1583"/>
    <cellStyle name="60% - Accent1 19" xfId="1584"/>
    <cellStyle name="60% - Accent1 2" xfId="1585"/>
    <cellStyle name="60% - Accent1 2 10" xfId="1586"/>
    <cellStyle name="60% - Accent1 2 11" xfId="1587"/>
    <cellStyle name="60% - Accent1 2 12" xfId="1588"/>
    <cellStyle name="60% - Accent1 2 13" xfId="1589"/>
    <cellStyle name="60% - Accent1 2 14" xfId="1590"/>
    <cellStyle name="60% - Accent1 2 15" xfId="1591"/>
    <cellStyle name="60% - Accent1 2 16" xfId="1592"/>
    <cellStyle name="60% - Accent1 2 2" xfId="1593"/>
    <cellStyle name="60% - Accent1 2 2 2" xfId="1594"/>
    <cellStyle name="60% - Accent1 2 2 3" xfId="1595"/>
    <cellStyle name="60% - Accent1 2 2 4" xfId="1596"/>
    <cellStyle name="60% - Accent1 2 2 5" xfId="1597"/>
    <cellStyle name="60% - Accent1 2 3" xfId="1598"/>
    <cellStyle name="60% - Accent1 2 4" xfId="1599"/>
    <cellStyle name="60% - Accent1 2 5" xfId="1600"/>
    <cellStyle name="60% - Accent1 2 6" xfId="1601"/>
    <cellStyle name="60% - Accent1 2 7" xfId="1602"/>
    <cellStyle name="60% - Accent1 2 8" xfId="1603"/>
    <cellStyle name="60% - Accent1 2 9" xfId="1604"/>
    <cellStyle name="60% - Accent1 20" xfId="1605"/>
    <cellStyle name="60% - Accent1 21" xfId="1606"/>
    <cellStyle name="60% - Accent1 22" xfId="1607"/>
    <cellStyle name="60% - Accent1 3" xfId="1608"/>
    <cellStyle name="60% - Accent1 3 2" xfId="1609"/>
    <cellStyle name="60% - Accent1 3 3" xfId="1610"/>
    <cellStyle name="60% - Accent1 3 4" xfId="1611"/>
    <cellStyle name="60% - Accent1 3 5" xfId="1612"/>
    <cellStyle name="60% - Accent1 3 6" xfId="1613"/>
    <cellStyle name="60% - Accent1 4" xfId="1614"/>
    <cellStyle name="60% - Accent1 4 2" xfId="1615"/>
    <cellStyle name="60% - Accent1 5" xfId="1616"/>
    <cellStyle name="60% - Accent1 5 2" xfId="1617"/>
    <cellStyle name="60% - Accent1 6" xfId="1618"/>
    <cellStyle name="60% - Accent1 6 2" xfId="1619"/>
    <cellStyle name="60% - Accent1 7" xfId="1620"/>
    <cellStyle name="60% - Accent1 7 2" xfId="1621"/>
    <cellStyle name="60% - Accent1 8" xfId="1622"/>
    <cellStyle name="60% - Accent1 8 2" xfId="1623"/>
    <cellStyle name="60% - Accent1 9" xfId="1624"/>
    <cellStyle name="60% - Accent2" xfId="2" builtinId="36" customBuiltin="1"/>
    <cellStyle name="60% - Accent2 10" xfId="1625"/>
    <cellStyle name="60% - Accent2 11" xfId="1626"/>
    <cellStyle name="60% - Accent2 12" xfId="1627"/>
    <cellStyle name="60% - Accent2 13" xfId="1628"/>
    <cellStyle name="60% - Accent2 2" xfId="1629"/>
    <cellStyle name="60% - Accent2 2 10" xfId="1630"/>
    <cellStyle name="60% - Accent2 2 11" xfId="1631"/>
    <cellStyle name="60% - Accent2 2 12" xfId="1632"/>
    <cellStyle name="60% - Accent2 2 13" xfId="1633"/>
    <cellStyle name="60% - Accent2 2 14" xfId="1634"/>
    <cellStyle name="60% - Accent2 2 15" xfId="1635"/>
    <cellStyle name="60% - Accent2 2 16" xfId="1636"/>
    <cellStyle name="60% - Accent2 2 2" xfId="1637"/>
    <cellStyle name="60% - Accent2 2 2 2" xfId="1638"/>
    <cellStyle name="60% - Accent2 2 2 3" xfId="1639"/>
    <cellStyle name="60% - Accent2 2 2 4" xfId="1640"/>
    <cellStyle name="60% - Accent2 2 2 5" xfId="1641"/>
    <cellStyle name="60% - Accent2 2 3" xfId="1642"/>
    <cellStyle name="60% - Accent2 2 4" xfId="1643"/>
    <cellStyle name="60% - Accent2 2 5" xfId="1644"/>
    <cellStyle name="60% - Accent2 2 6" xfId="1645"/>
    <cellStyle name="60% - Accent2 2 7" xfId="1646"/>
    <cellStyle name="60% - Accent2 2 8" xfId="1647"/>
    <cellStyle name="60% - Accent2 2 9" xfId="1648"/>
    <cellStyle name="60% - Accent2 3" xfId="1649"/>
    <cellStyle name="60% - Accent2 3 2" xfId="1650"/>
    <cellStyle name="60% - Accent2 3 3" xfId="1651"/>
    <cellStyle name="60% - Accent2 3 4" xfId="1652"/>
    <cellStyle name="60% - Accent2 3 5" xfId="1653"/>
    <cellStyle name="60% - Accent2 3 6" xfId="1654"/>
    <cellStyle name="60% - Accent2 4" xfId="1655"/>
    <cellStyle name="60% - Accent2 4 2" xfId="1656"/>
    <cellStyle name="60% - Accent2 5" xfId="1657"/>
    <cellStyle name="60% - Accent2 5 2" xfId="1658"/>
    <cellStyle name="60% - Accent2 6" xfId="1659"/>
    <cellStyle name="60% - Accent2 6 2" xfId="1660"/>
    <cellStyle name="60% - Accent2 7" xfId="1661"/>
    <cellStyle name="60% - Accent2 7 2" xfId="1662"/>
    <cellStyle name="60% - Accent2 8" xfId="1663"/>
    <cellStyle name="60% - Accent2 8 2" xfId="1664"/>
    <cellStyle name="60% - Accent2 9" xfId="1665"/>
    <cellStyle name="60% - Accent3 10" xfId="1666"/>
    <cellStyle name="60% - Accent3 11" xfId="1667"/>
    <cellStyle name="60% - Accent3 12" xfId="1668"/>
    <cellStyle name="60% - Accent3 13" xfId="1669"/>
    <cellStyle name="60% - Accent3 14" xfId="1670"/>
    <cellStyle name="60% - Accent3 15" xfId="1671"/>
    <cellStyle name="60% - Accent3 16" xfId="1672"/>
    <cellStyle name="60% - Accent3 17" xfId="1673"/>
    <cellStyle name="60% - Accent3 18" xfId="1674"/>
    <cellStyle name="60% - Accent3 19" xfId="1675"/>
    <cellStyle name="60% - Accent3 2" xfId="1676"/>
    <cellStyle name="60% - Accent3 2 10" xfId="1677"/>
    <cellStyle name="60% - Accent3 2 11" xfId="1678"/>
    <cellStyle name="60% - Accent3 2 12" xfId="1679"/>
    <cellStyle name="60% - Accent3 2 13" xfId="1680"/>
    <cellStyle name="60% - Accent3 2 14" xfId="1681"/>
    <cellStyle name="60% - Accent3 2 15" xfId="1682"/>
    <cellStyle name="60% - Accent3 2 16" xfId="1683"/>
    <cellStyle name="60% - Accent3 2 2" xfId="1684"/>
    <cellStyle name="60% - Accent3 2 2 2" xfId="1685"/>
    <cellStyle name="60% - Accent3 2 2 3" xfId="1686"/>
    <cellStyle name="60% - Accent3 2 2 4" xfId="1687"/>
    <cellStyle name="60% - Accent3 2 2 5" xfId="1688"/>
    <cellStyle name="60% - Accent3 2 3" xfId="1689"/>
    <cellStyle name="60% - Accent3 2 4" xfId="1690"/>
    <cellStyle name="60% - Accent3 2 5" xfId="1691"/>
    <cellStyle name="60% - Accent3 2 6" xfId="1692"/>
    <cellStyle name="60% - Accent3 2 7" xfId="1693"/>
    <cellStyle name="60% - Accent3 2 8" xfId="1694"/>
    <cellStyle name="60% - Accent3 2 9" xfId="1695"/>
    <cellStyle name="60% - Accent3 20" xfId="1696"/>
    <cellStyle name="60% - Accent3 21" xfId="1697"/>
    <cellStyle name="60% - Accent3 22" xfId="1698"/>
    <cellStyle name="60% - Accent3 3" xfId="1699"/>
    <cellStyle name="60% - Accent3 3 2" xfId="1700"/>
    <cellStyle name="60% - Accent3 3 3" xfId="1701"/>
    <cellStyle name="60% - Accent3 3 4" xfId="1702"/>
    <cellStyle name="60% - Accent3 3 5" xfId="1703"/>
    <cellStyle name="60% - Accent3 3 6" xfId="1704"/>
    <cellStyle name="60% - Accent3 4" xfId="1705"/>
    <cellStyle name="60% - Accent3 4 2" xfId="1706"/>
    <cellStyle name="60% - Accent3 5" xfId="1707"/>
    <cellStyle name="60% - Accent3 5 2" xfId="1708"/>
    <cellStyle name="60% - Accent3 6" xfId="1709"/>
    <cellStyle name="60% - Accent3 6 2" xfId="1710"/>
    <cellStyle name="60% - Accent3 7" xfId="1711"/>
    <cellStyle name="60% - Accent3 7 2" xfId="1712"/>
    <cellStyle name="60% - Accent3 8" xfId="1713"/>
    <cellStyle name="60% - Accent3 8 2" xfId="1714"/>
    <cellStyle name="60% - Accent3 9" xfId="1715"/>
    <cellStyle name="60% - Accent4 10" xfId="1716"/>
    <cellStyle name="60% - Accent4 11" xfId="1717"/>
    <cellStyle name="60% - Accent4 12" xfId="1718"/>
    <cellStyle name="60% - Accent4 13" xfId="1719"/>
    <cellStyle name="60% - Accent4 14" xfId="1720"/>
    <cellStyle name="60% - Accent4 15" xfId="1721"/>
    <cellStyle name="60% - Accent4 16" xfId="1722"/>
    <cellStyle name="60% - Accent4 17" xfId="1723"/>
    <cellStyle name="60% - Accent4 18" xfId="1724"/>
    <cellStyle name="60% - Accent4 19" xfId="1725"/>
    <cellStyle name="60% - Accent4 2" xfId="1726"/>
    <cellStyle name="60% - Accent4 2 10" xfId="1727"/>
    <cellStyle name="60% - Accent4 2 11" xfId="1728"/>
    <cellStyle name="60% - Accent4 2 12" xfId="1729"/>
    <cellStyle name="60% - Accent4 2 13" xfId="1730"/>
    <cellStyle name="60% - Accent4 2 14" xfId="1731"/>
    <cellStyle name="60% - Accent4 2 15" xfId="1732"/>
    <cellStyle name="60% - Accent4 2 16" xfId="1733"/>
    <cellStyle name="60% - Accent4 2 2" xfId="1734"/>
    <cellStyle name="60% - Accent4 2 2 2" xfId="1735"/>
    <cellStyle name="60% - Accent4 2 2 3" xfId="1736"/>
    <cellStyle name="60% - Accent4 2 2 4" xfId="1737"/>
    <cellStyle name="60% - Accent4 2 2 5" xfId="1738"/>
    <cellStyle name="60% - Accent4 2 3" xfId="1739"/>
    <cellStyle name="60% - Accent4 2 4" xfId="1740"/>
    <cellStyle name="60% - Accent4 2 5" xfId="1741"/>
    <cellStyle name="60% - Accent4 2 6" xfId="1742"/>
    <cellStyle name="60% - Accent4 2 7" xfId="1743"/>
    <cellStyle name="60% - Accent4 2 8" xfId="1744"/>
    <cellStyle name="60% - Accent4 2 9" xfId="1745"/>
    <cellStyle name="60% - Accent4 20" xfId="1746"/>
    <cellStyle name="60% - Accent4 21" xfId="1747"/>
    <cellStyle name="60% - Accent4 22" xfId="1748"/>
    <cellStyle name="60% - Accent4 3" xfId="1749"/>
    <cellStyle name="60% - Accent4 3 2" xfId="1750"/>
    <cellStyle name="60% - Accent4 3 3" xfId="1751"/>
    <cellStyle name="60% - Accent4 3 4" xfId="1752"/>
    <cellStyle name="60% - Accent4 3 5" xfId="1753"/>
    <cellStyle name="60% - Accent4 3 6" xfId="1754"/>
    <cellStyle name="60% - Accent4 4" xfId="1755"/>
    <cellStyle name="60% - Accent4 4 2" xfId="1756"/>
    <cellStyle name="60% - Accent4 5" xfId="1757"/>
    <cellStyle name="60% - Accent4 5 2" xfId="1758"/>
    <cellStyle name="60% - Accent4 6" xfId="1759"/>
    <cellStyle name="60% - Accent4 6 2" xfId="1760"/>
    <cellStyle name="60% - Accent4 7" xfId="1761"/>
    <cellStyle name="60% - Accent4 7 2" xfId="1762"/>
    <cellStyle name="60% - Accent4 8" xfId="1763"/>
    <cellStyle name="60% - Accent4 8 2" xfId="1764"/>
    <cellStyle name="60% - Accent4 9" xfId="1765"/>
    <cellStyle name="60% - Accent5" xfId="7612" builtinId="48" customBuiltin="1"/>
    <cellStyle name="60% - Accent5 10" xfId="1766"/>
    <cellStyle name="60% - Accent5 11" xfId="1767"/>
    <cellStyle name="60% - Accent5 12" xfId="1768"/>
    <cellStyle name="60% - Accent5 13" xfId="1769"/>
    <cellStyle name="60% - Accent5 2" xfId="1770"/>
    <cellStyle name="60% - Accent5 2 10" xfId="1771"/>
    <cellStyle name="60% - Accent5 2 11" xfId="1772"/>
    <cellStyle name="60% - Accent5 2 12" xfId="1773"/>
    <cellStyle name="60% - Accent5 2 13" xfId="1774"/>
    <cellStyle name="60% - Accent5 2 14" xfId="1775"/>
    <cellStyle name="60% - Accent5 2 15" xfId="1776"/>
    <cellStyle name="60% - Accent5 2 16" xfId="1777"/>
    <cellStyle name="60% - Accent5 2 2" xfId="1778"/>
    <cellStyle name="60% - Accent5 2 2 2" xfId="1779"/>
    <cellStyle name="60% - Accent5 2 2 3" xfId="1780"/>
    <cellStyle name="60% - Accent5 2 2 4" xfId="1781"/>
    <cellStyle name="60% - Accent5 2 2 5" xfId="1782"/>
    <cellStyle name="60% - Accent5 2 3" xfId="1783"/>
    <cellStyle name="60% - Accent5 2 4" xfId="1784"/>
    <cellStyle name="60% - Accent5 2 5" xfId="1785"/>
    <cellStyle name="60% - Accent5 2 6" xfId="1786"/>
    <cellStyle name="60% - Accent5 2 7" xfId="1787"/>
    <cellStyle name="60% - Accent5 2 8" xfId="1788"/>
    <cellStyle name="60% - Accent5 2 9" xfId="1789"/>
    <cellStyle name="60% - Accent5 3" xfId="1790"/>
    <cellStyle name="60% - Accent5 3 2" xfId="1791"/>
    <cellStyle name="60% - Accent5 3 3" xfId="1792"/>
    <cellStyle name="60% - Accent5 3 4" xfId="1793"/>
    <cellStyle name="60% - Accent5 3 5" xfId="1794"/>
    <cellStyle name="60% - Accent5 3 6" xfId="1795"/>
    <cellStyle name="60% - Accent5 4" xfId="1796"/>
    <cellStyle name="60% - Accent5 4 2" xfId="1797"/>
    <cellStyle name="60% - Accent5 5" xfId="1798"/>
    <cellStyle name="60% - Accent5 5 2" xfId="1799"/>
    <cellStyle name="60% - Accent5 6" xfId="1800"/>
    <cellStyle name="60% - Accent5 6 2" xfId="1801"/>
    <cellStyle name="60% - Accent5 7" xfId="1802"/>
    <cellStyle name="60% - Accent5 7 2" xfId="1803"/>
    <cellStyle name="60% - Accent5 8" xfId="1804"/>
    <cellStyle name="60% - Accent5 8 2" xfId="1805"/>
    <cellStyle name="60% - Accent5 9" xfId="1806"/>
    <cellStyle name="60% - Accent6 10" xfId="1807"/>
    <cellStyle name="60% - Accent6 11" xfId="1808"/>
    <cellStyle name="60% - Accent6 12" xfId="1809"/>
    <cellStyle name="60% - Accent6 13" xfId="1810"/>
    <cellStyle name="60% - Accent6 14" xfId="1811"/>
    <cellStyle name="60% - Accent6 15" xfId="1812"/>
    <cellStyle name="60% - Accent6 16" xfId="1813"/>
    <cellStyle name="60% - Accent6 17" xfId="1814"/>
    <cellStyle name="60% - Accent6 18" xfId="1815"/>
    <cellStyle name="60% - Accent6 19" xfId="1816"/>
    <cellStyle name="60% - Accent6 2" xfId="1817"/>
    <cellStyle name="60% - Accent6 2 10" xfId="1818"/>
    <cellStyle name="60% - Accent6 2 11" xfId="1819"/>
    <cellStyle name="60% - Accent6 2 12" xfId="1820"/>
    <cellStyle name="60% - Accent6 2 13" xfId="1821"/>
    <cellStyle name="60% - Accent6 2 14" xfId="1822"/>
    <cellStyle name="60% - Accent6 2 15" xfId="1823"/>
    <cellStyle name="60% - Accent6 2 16" xfId="1824"/>
    <cellStyle name="60% - Accent6 2 2" xfId="1825"/>
    <cellStyle name="60% - Accent6 2 2 2" xfId="1826"/>
    <cellStyle name="60% - Accent6 2 2 3" xfId="1827"/>
    <cellStyle name="60% - Accent6 2 2 4" xfId="1828"/>
    <cellStyle name="60% - Accent6 2 2 5" xfId="1829"/>
    <cellStyle name="60% - Accent6 2 3" xfId="1830"/>
    <cellStyle name="60% - Accent6 2 4" xfId="1831"/>
    <cellStyle name="60% - Accent6 2 5" xfId="1832"/>
    <cellStyle name="60% - Accent6 2 6" xfId="1833"/>
    <cellStyle name="60% - Accent6 2 7" xfId="1834"/>
    <cellStyle name="60% - Accent6 2 8" xfId="1835"/>
    <cellStyle name="60% - Accent6 2 9" xfId="1836"/>
    <cellStyle name="60% - Accent6 20" xfId="1837"/>
    <cellStyle name="60% - Accent6 21" xfId="1838"/>
    <cellStyle name="60% - Accent6 22" xfId="1839"/>
    <cellStyle name="60% - Accent6 3" xfId="1840"/>
    <cellStyle name="60% - Accent6 3 2" xfId="1841"/>
    <cellStyle name="60% - Accent6 3 3" xfId="1842"/>
    <cellStyle name="60% - Accent6 3 4" xfId="1843"/>
    <cellStyle name="60% - Accent6 3 5" xfId="1844"/>
    <cellStyle name="60% - Accent6 3 6" xfId="1845"/>
    <cellStyle name="60% - Accent6 4" xfId="1846"/>
    <cellStyle name="60% - Accent6 4 2" xfId="1847"/>
    <cellStyle name="60% - Accent6 5" xfId="1848"/>
    <cellStyle name="60% - Accent6 5 2" xfId="1849"/>
    <cellStyle name="60% - Accent6 6" xfId="1850"/>
    <cellStyle name="60% - Accent6 6 2" xfId="1851"/>
    <cellStyle name="60% - Accent6 7" xfId="1852"/>
    <cellStyle name="60% - Accent6 7 2" xfId="1853"/>
    <cellStyle name="60% - Accent6 8" xfId="1854"/>
    <cellStyle name="60% - Accent6 8 2" xfId="1855"/>
    <cellStyle name="60% - Accent6 9" xfId="1856"/>
    <cellStyle name="60% - Akzent1" xfId="3960"/>
    <cellStyle name="60% - Akzent2" xfId="3961"/>
    <cellStyle name="60% - Akzent3" xfId="3962"/>
    <cellStyle name="60% - Akzent4" xfId="3963"/>
    <cellStyle name="60% - Akzent5" xfId="3964"/>
    <cellStyle name="60% - Akzent6" xfId="3965"/>
    <cellStyle name="Accent1" xfId="7603" builtinId="29" customBuiltin="1"/>
    <cellStyle name="Accent1 10" xfId="1857"/>
    <cellStyle name="Accent1 11" xfId="1858"/>
    <cellStyle name="Accent1 12" xfId="1859"/>
    <cellStyle name="Accent1 13" xfId="1860"/>
    <cellStyle name="Accent1 14" xfId="1861"/>
    <cellStyle name="Accent1 15" xfId="1862"/>
    <cellStyle name="Accent1 16" xfId="1863"/>
    <cellStyle name="Accent1 17" xfId="1864"/>
    <cellStyle name="Accent1 18" xfId="1865"/>
    <cellStyle name="Accent1 19" xfId="1866"/>
    <cellStyle name="Accent1 2" xfId="1867"/>
    <cellStyle name="Accent1 2 10" xfId="1868"/>
    <cellStyle name="Accent1 2 11" xfId="1869"/>
    <cellStyle name="Accent1 2 12" xfId="1870"/>
    <cellStyle name="Accent1 2 13" xfId="1871"/>
    <cellStyle name="Accent1 2 14" xfId="1872"/>
    <cellStyle name="Accent1 2 15" xfId="1873"/>
    <cellStyle name="Accent1 2 16" xfId="1874"/>
    <cellStyle name="Accent1 2 2" xfId="1875"/>
    <cellStyle name="Accent1 2 2 2" xfId="1876"/>
    <cellStyle name="Accent1 2 2 3" xfId="1877"/>
    <cellStyle name="Accent1 2 2 4" xfId="1878"/>
    <cellStyle name="Accent1 2 2 5" xfId="1879"/>
    <cellStyle name="Accent1 2 3" xfId="1880"/>
    <cellStyle name="Accent1 2 4" xfId="1881"/>
    <cellStyle name="Accent1 2 5" xfId="1882"/>
    <cellStyle name="Accent1 2 6" xfId="1883"/>
    <cellStyle name="Accent1 2 7" xfId="1884"/>
    <cellStyle name="Accent1 2 8" xfId="1885"/>
    <cellStyle name="Accent1 2 9" xfId="1886"/>
    <cellStyle name="Accent1 20" xfId="1887"/>
    <cellStyle name="Accent1 21" xfId="1888"/>
    <cellStyle name="Accent1 22" xfId="1889"/>
    <cellStyle name="Accent1 3" xfId="1890"/>
    <cellStyle name="Accent1 3 2" xfId="1891"/>
    <cellStyle name="Accent1 3 3" xfId="1892"/>
    <cellStyle name="Accent1 3 4" xfId="1893"/>
    <cellStyle name="Accent1 3 5" xfId="1894"/>
    <cellStyle name="Accent1 3 6" xfId="1895"/>
    <cellStyle name="Accent1 4" xfId="1896"/>
    <cellStyle name="Accent1 4 2" xfId="1897"/>
    <cellStyle name="Accent1 5" xfId="1898"/>
    <cellStyle name="Accent1 5 2" xfId="1899"/>
    <cellStyle name="Accent1 6" xfId="1900"/>
    <cellStyle name="Accent1 6 2" xfId="1901"/>
    <cellStyle name="Accent1 7" xfId="1902"/>
    <cellStyle name="Accent1 7 2" xfId="1903"/>
    <cellStyle name="Accent1 8" xfId="1904"/>
    <cellStyle name="Accent1 8 2" xfId="1905"/>
    <cellStyle name="Accent1 9" xfId="1906"/>
    <cellStyle name="Accent2" xfId="3" builtinId="33" customBuiltin="1"/>
    <cellStyle name="Accent2 10" xfId="1907"/>
    <cellStyle name="Accent2 11" xfId="1908"/>
    <cellStyle name="Accent2 12" xfId="1909"/>
    <cellStyle name="Accent2 13" xfId="1910"/>
    <cellStyle name="Accent2 2" xfId="1911"/>
    <cellStyle name="Accent2 2 10" xfId="1912"/>
    <cellStyle name="Accent2 2 11" xfId="1913"/>
    <cellStyle name="Accent2 2 12" xfId="1914"/>
    <cellStyle name="Accent2 2 13" xfId="1915"/>
    <cellStyle name="Accent2 2 14" xfId="1916"/>
    <cellStyle name="Accent2 2 15" xfId="1917"/>
    <cellStyle name="Accent2 2 16" xfId="1918"/>
    <cellStyle name="Accent2 2 2" xfId="1919"/>
    <cellStyle name="Accent2 2 2 2" xfId="1920"/>
    <cellStyle name="Accent2 2 2 3" xfId="1921"/>
    <cellStyle name="Accent2 2 2 4" xfId="1922"/>
    <cellStyle name="Accent2 2 2 5" xfId="1923"/>
    <cellStyle name="Accent2 2 3" xfId="1924"/>
    <cellStyle name="Accent2 2 4" xfId="1925"/>
    <cellStyle name="Accent2 2 5" xfId="1926"/>
    <cellStyle name="Accent2 2 6" xfId="1927"/>
    <cellStyle name="Accent2 2 7" xfId="1928"/>
    <cellStyle name="Accent2 2 8" xfId="1929"/>
    <cellStyle name="Accent2 2 9" xfId="1930"/>
    <cellStyle name="Accent2 3" xfId="1931"/>
    <cellStyle name="Accent2 3 2" xfId="1932"/>
    <cellStyle name="Accent2 3 3" xfId="1933"/>
    <cellStyle name="Accent2 3 4" xfId="1934"/>
    <cellStyle name="Accent2 3 5" xfId="1935"/>
    <cellStyle name="Accent2 3 6" xfId="1936"/>
    <cellStyle name="Accent2 4" xfId="1937"/>
    <cellStyle name="Accent2 4 2" xfId="1938"/>
    <cellStyle name="Accent2 5" xfId="1939"/>
    <cellStyle name="Accent2 5 2" xfId="1940"/>
    <cellStyle name="Accent2 6" xfId="1941"/>
    <cellStyle name="Accent2 6 2" xfId="1942"/>
    <cellStyle name="Accent2 7" xfId="1943"/>
    <cellStyle name="Accent2 7 2" xfId="1944"/>
    <cellStyle name="Accent2 8" xfId="1945"/>
    <cellStyle name="Accent2 8 2" xfId="1946"/>
    <cellStyle name="Accent2 9" xfId="1947"/>
    <cellStyle name="Accent3" xfId="7607" builtinId="37" customBuiltin="1"/>
    <cellStyle name="Accent3 10" xfId="1948"/>
    <cellStyle name="Accent3 11" xfId="1949"/>
    <cellStyle name="Accent3 12" xfId="1950"/>
    <cellStyle name="Accent3 13" xfId="1951"/>
    <cellStyle name="Accent3 2" xfId="1952"/>
    <cellStyle name="Accent3 2 10" xfId="1953"/>
    <cellStyle name="Accent3 2 11" xfId="1954"/>
    <cellStyle name="Accent3 2 12" xfId="1955"/>
    <cellStyle name="Accent3 2 13" xfId="1956"/>
    <cellStyle name="Accent3 2 14" xfId="1957"/>
    <cellStyle name="Accent3 2 15" xfId="1958"/>
    <cellStyle name="Accent3 2 16" xfId="1959"/>
    <cellStyle name="Accent3 2 2" xfId="1960"/>
    <cellStyle name="Accent3 2 2 2" xfId="1961"/>
    <cellStyle name="Accent3 2 2 3" xfId="1962"/>
    <cellStyle name="Accent3 2 2 4" xfId="1963"/>
    <cellStyle name="Accent3 2 2 5" xfId="1964"/>
    <cellStyle name="Accent3 2 3" xfId="1965"/>
    <cellStyle name="Accent3 2 4" xfId="1966"/>
    <cellStyle name="Accent3 2 5" xfId="1967"/>
    <cellStyle name="Accent3 2 6" xfId="1968"/>
    <cellStyle name="Accent3 2 7" xfId="1969"/>
    <cellStyle name="Accent3 2 8" xfId="1970"/>
    <cellStyle name="Accent3 2 9" xfId="1971"/>
    <cellStyle name="Accent3 3" xfId="1972"/>
    <cellStyle name="Accent3 3 2" xfId="1973"/>
    <cellStyle name="Accent3 3 3" xfId="1974"/>
    <cellStyle name="Accent3 3 4" xfId="1975"/>
    <cellStyle name="Accent3 3 5" xfId="1976"/>
    <cellStyle name="Accent3 3 6" xfId="1977"/>
    <cellStyle name="Accent3 4" xfId="1978"/>
    <cellStyle name="Accent3 4 2" xfId="1979"/>
    <cellStyle name="Accent3 5" xfId="1980"/>
    <cellStyle name="Accent3 5 2" xfId="1981"/>
    <cellStyle name="Accent3 6" xfId="1982"/>
    <cellStyle name="Accent3 6 2" xfId="1983"/>
    <cellStyle name="Accent3 7" xfId="1984"/>
    <cellStyle name="Accent3 7 2" xfId="1985"/>
    <cellStyle name="Accent3 8" xfId="1986"/>
    <cellStyle name="Accent3 8 2" xfId="1987"/>
    <cellStyle name="Accent3 9" xfId="1988"/>
    <cellStyle name="Accent4" xfId="7608" builtinId="41" customBuiltin="1"/>
    <cellStyle name="Accent4 10" xfId="1989"/>
    <cellStyle name="Accent4 11" xfId="1990"/>
    <cellStyle name="Accent4 12" xfId="1991"/>
    <cellStyle name="Accent4 13" xfId="1992"/>
    <cellStyle name="Accent4 14" xfId="1993"/>
    <cellStyle name="Accent4 15" xfId="1994"/>
    <cellStyle name="Accent4 16" xfId="1995"/>
    <cellStyle name="Accent4 17" xfId="1996"/>
    <cellStyle name="Accent4 18" xfId="1997"/>
    <cellStyle name="Accent4 19" xfId="1998"/>
    <cellStyle name="Accent4 2" xfId="1999"/>
    <cellStyle name="Accent4 2 10" xfId="2000"/>
    <cellStyle name="Accent4 2 11" xfId="2001"/>
    <cellStyle name="Accent4 2 12" xfId="2002"/>
    <cellStyle name="Accent4 2 13" xfId="2003"/>
    <cellStyle name="Accent4 2 14" xfId="2004"/>
    <cellStyle name="Accent4 2 15" xfId="2005"/>
    <cellStyle name="Accent4 2 16" xfId="2006"/>
    <cellStyle name="Accent4 2 2" xfId="2007"/>
    <cellStyle name="Accent4 2 2 2" xfId="2008"/>
    <cellStyle name="Accent4 2 2 3" xfId="2009"/>
    <cellStyle name="Accent4 2 2 4" xfId="2010"/>
    <cellStyle name="Accent4 2 2 5" xfId="2011"/>
    <cellStyle name="Accent4 2 3" xfId="2012"/>
    <cellStyle name="Accent4 2 4" xfId="2013"/>
    <cellStyle name="Accent4 2 5" xfId="2014"/>
    <cellStyle name="Accent4 2 6" xfId="2015"/>
    <cellStyle name="Accent4 2 7" xfId="2016"/>
    <cellStyle name="Accent4 2 8" xfId="2017"/>
    <cellStyle name="Accent4 2 9" xfId="2018"/>
    <cellStyle name="Accent4 20" xfId="2019"/>
    <cellStyle name="Accent4 21" xfId="2020"/>
    <cellStyle name="Accent4 22" xfId="2021"/>
    <cellStyle name="Accent4 3" xfId="2022"/>
    <cellStyle name="Accent4 3 2" xfId="2023"/>
    <cellStyle name="Accent4 3 3" xfId="2024"/>
    <cellStyle name="Accent4 3 4" xfId="2025"/>
    <cellStyle name="Accent4 3 5" xfId="2026"/>
    <cellStyle name="Accent4 3 6" xfId="2027"/>
    <cellStyle name="Accent4 4" xfId="2028"/>
    <cellStyle name="Accent4 4 2" xfId="2029"/>
    <cellStyle name="Accent4 5" xfId="2030"/>
    <cellStyle name="Accent4 5 2" xfId="2031"/>
    <cellStyle name="Accent4 6" xfId="2032"/>
    <cellStyle name="Accent4 6 2" xfId="2033"/>
    <cellStyle name="Accent4 7" xfId="2034"/>
    <cellStyle name="Accent4 7 2" xfId="2035"/>
    <cellStyle name="Accent4 8" xfId="2036"/>
    <cellStyle name="Accent4 8 2" xfId="2037"/>
    <cellStyle name="Accent4 9" xfId="2038"/>
    <cellStyle name="Accent5" xfId="7610" builtinId="45" customBuiltin="1"/>
    <cellStyle name="Accent5 10" xfId="2039"/>
    <cellStyle name="Accent5 11" xfId="2040"/>
    <cellStyle name="Accent5 12" xfId="2041"/>
    <cellStyle name="Accent5 13" xfId="2042"/>
    <cellStyle name="Accent5 2" xfId="2043"/>
    <cellStyle name="Accent5 2 10" xfId="2044"/>
    <cellStyle name="Accent5 2 11" xfId="2045"/>
    <cellStyle name="Accent5 2 12" xfId="2046"/>
    <cellStyle name="Accent5 2 13" xfId="2047"/>
    <cellStyle name="Accent5 2 14" xfId="2048"/>
    <cellStyle name="Accent5 2 15" xfId="2049"/>
    <cellStyle name="Accent5 2 16" xfId="2050"/>
    <cellStyle name="Accent5 2 2" xfId="2051"/>
    <cellStyle name="Accent5 2 2 2" xfId="2052"/>
    <cellStyle name="Accent5 2 2 3" xfId="2053"/>
    <cellStyle name="Accent5 2 2 4" xfId="2054"/>
    <cellStyle name="Accent5 2 2 5" xfId="2055"/>
    <cellStyle name="Accent5 2 3" xfId="2056"/>
    <cellStyle name="Accent5 2 4" xfId="2057"/>
    <cellStyle name="Accent5 2 5" xfId="2058"/>
    <cellStyle name="Accent5 2 6" xfId="2059"/>
    <cellStyle name="Accent5 2 7" xfId="2060"/>
    <cellStyle name="Accent5 2 8" xfId="2061"/>
    <cellStyle name="Accent5 2 9" xfId="2062"/>
    <cellStyle name="Accent5 3" xfId="2063"/>
    <cellStyle name="Accent5 3 10" xfId="2064"/>
    <cellStyle name="Accent5 3 2" xfId="2065"/>
    <cellStyle name="Accent5 3 2 2" xfId="2066"/>
    <cellStyle name="Accent5 3 2 3" xfId="2067"/>
    <cellStyle name="Accent5 3 2 4" xfId="2068"/>
    <cellStyle name="Accent5 3 2 5" xfId="2069"/>
    <cellStyle name="Accent5 3 3" xfId="2070"/>
    <cellStyle name="Accent5 3 4" xfId="2071"/>
    <cellStyle name="Accent5 3 5" xfId="2072"/>
    <cellStyle name="Accent5 3 6" xfId="2073"/>
    <cellStyle name="Accent5 3 7" xfId="2074"/>
    <cellStyle name="Accent5 3 8" xfId="2075"/>
    <cellStyle name="Accent5 3 9" xfId="2076"/>
    <cellStyle name="Accent5 4" xfId="2077"/>
    <cellStyle name="Accent5 4 2" xfId="2078"/>
    <cellStyle name="Accent5 4 3" xfId="2079"/>
    <cellStyle name="Accent5 4 4" xfId="2080"/>
    <cellStyle name="Accent5 4 5" xfId="2081"/>
    <cellStyle name="Accent5 4 6" xfId="2082"/>
    <cellStyle name="Accent5 4 7" xfId="2083"/>
    <cellStyle name="Accent5 5" xfId="2084"/>
    <cellStyle name="Accent5 5 2" xfId="2085"/>
    <cellStyle name="Accent5 6" xfId="2086"/>
    <cellStyle name="Accent5 6 2" xfId="2087"/>
    <cellStyle name="Accent5 7" xfId="2088"/>
    <cellStyle name="Accent5 7 2" xfId="2089"/>
    <cellStyle name="Accent5 8" xfId="2090"/>
    <cellStyle name="Accent5 8 2" xfId="2091"/>
    <cellStyle name="Accent5 9" xfId="2092"/>
    <cellStyle name="Accent6" xfId="7613" builtinId="49" customBuiltin="1"/>
    <cellStyle name="Accent6 10" xfId="2093"/>
    <cellStyle name="Accent6 11" xfId="2094"/>
    <cellStyle name="Accent6 12" xfId="2095"/>
    <cellStyle name="Accent6 13" xfId="2096"/>
    <cellStyle name="Accent6 14" xfId="2097"/>
    <cellStyle name="Accent6 15" xfId="2098"/>
    <cellStyle name="Accent6 16" xfId="2099"/>
    <cellStyle name="Accent6 17" xfId="2100"/>
    <cellStyle name="Accent6 18" xfId="2101"/>
    <cellStyle name="Accent6 19" xfId="2102"/>
    <cellStyle name="Accent6 2" xfId="2103"/>
    <cellStyle name="Accent6 2 10" xfId="2104"/>
    <cellStyle name="Accent6 2 11" xfId="2105"/>
    <cellStyle name="Accent6 2 12" xfId="2106"/>
    <cellStyle name="Accent6 2 13" xfId="2107"/>
    <cellStyle name="Accent6 2 14" xfId="2108"/>
    <cellStyle name="Accent6 2 15" xfId="2109"/>
    <cellStyle name="Accent6 2 16" xfId="2110"/>
    <cellStyle name="Accent6 2 2" xfId="2111"/>
    <cellStyle name="Accent6 2 2 2" xfId="2112"/>
    <cellStyle name="Accent6 2 2 3" xfId="2113"/>
    <cellStyle name="Accent6 2 2 4" xfId="2114"/>
    <cellStyle name="Accent6 2 2 5" xfId="2115"/>
    <cellStyle name="Accent6 2 3" xfId="2116"/>
    <cellStyle name="Accent6 2 4" xfId="2117"/>
    <cellStyle name="Accent6 2 5" xfId="2118"/>
    <cellStyle name="Accent6 2 6" xfId="2119"/>
    <cellStyle name="Accent6 2 7" xfId="2120"/>
    <cellStyle name="Accent6 2 8" xfId="2121"/>
    <cellStyle name="Accent6 2 9" xfId="2122"/>
    <cellStyle name="Accent6 20" xfId="2123"/>
    <cellStyle name="Accent6 21" xfId="2124"/>
    <cellStyle name="Accent6 22" xfId="2125"/>
    <cellStyle name="Accent6 23" xfId="2126"/>
    <cellStyle name="Accent6 3" xfId="2127"/>
    <cellStyle name="Accent6 3 2" xfId="2128"/>
    <cellStyle name="Accent6 3 3" xfId="2129"/>
    <cellStyle name="Accent6 3 4" xfId="2130"/>
    <cellStyle name="Accent6 3 5" xfId="2131"/>
    <cellStyle name="Accent6 3 6" xfId="2132"/>
    <cellStyle name="Accent6 4" xfId="2133"/>
    <cellStyle name="Accent6 4 2" xfId="2134"/>
    <cellStyle name="Accent6 5" xfId="2135"/>
    <cellStyle name="Accent6 5 2" xfId="2136"/>
    <cellStyle name="Accent6 6" xfId="2137"/>
    <cellStyle name="Accent6 6 2" xfId="2138"/>
    <cellStyle name="Accent6 7" xfId="2139"/>
    <cellStyle name="Accent6 7 2" xfId="2140"/>
    <cellStyle name="Accent6 8" xfId="2141"/>
    <cellStyle name="Accent6 8 2" xfId="2142"/>
    <cellStyle name="Accent6 9" xfId="2143"/>
    <cellStyle name="Agara" xfId="2144"/>
    <cellStyle name="Akzent1" xfId="3966"/>
    <cellStyle name="Akzent2" xfId="3967"/>
    <cellStyle name="Akzent3" xfId="3968"/>
    <cellStyle name="Akzent4" xfId="3969"/>
    <cellStyle name="Akzent5" xfId="3970"/>
    <cellStyle name="Akzent6" xfId="3971"/>
    <cellStyle name="ArialBold8" xfId="2145"/>
    <cellStyle name="ArialNormal8" xfId="2146"/>
    <cellStyle name="Ausgabe" xfId="3972"/>
    <cellStyle name="Avertissement" xfId="4110"/>
    <cellStyle name="Bad" xfId="7598" builtinId="27" customBuiltin="1"/>
    <cellStyle name="Bad 10" xfId="2147"/>
    <cellStyle name="Bad 11" xfId="2148"/>
    <cellStyle name="Bad 12" xfId="2149"/>
    <cellStyle name="Bad 13" xfId="2150"/>
    <cellStyle name="Bad 2" xfId="2151"/>
    <cellStyle name="Bad 2 10" xfId="2152"/>
    <cellStyle name="Bad 2 11" xfId="2153"/>
    <cellStyle name="Bad 2 12" xfId="2154"/>
    <cellStyle name="Bad 2 13" xfId="2155"/>
    <cellStyle name="Bad 2 14" xfId="2156"/>
    <cellStyle name="Bad 2 15" xfId="2157"/>
    <cellStyle name="Bad 2 16" xfId="2158"/>
    <cellStyle name="Bad 2 2" xfId="2159"/>
    <cellStyle name="Bad 2 2 2" xfId="2160"/>
    <cellStyle name="Bad 2 2 3" xfId="2161"/>
    <cellStyle name="Bad 2 2 4" xfId="2162"/>
    <cellStyle name="Bad 2 2 5" xfId="2163"/>
    <cellStyle name="Bad 2 3" xfId="2164"/>
    <cellStyle name="Bad 2 4" xfId="2165"/>
    <cellStyle name="Bad 2 5" xfId="2166"/>
    <cellStyle name="Bad 2 6" xfId="2167"/>
    <cellStyle name="Bad 2 7" xfId="2168"/>
    <cellStyle name="Bad 2 8" xfId="2169"/>
    <cellStyle name="Bad 2 9" xfId="2170"/>
    <cellStyle name="Bad 3" xfId="2171"/>
    <cellStyle name="Bad 3 2" xfId="2172"/>
    <cellStyle name="Bad 3 3" xfId="2173"/>
    <cellStyle name="Bad 3 4" xfId="2174"/>
    <cellStyle name="Bad 3 5" xfId="2175"/>
    <cellStyle name="Bad 3 6" xfId="2176"/>
    <cellStyle name="Bad 4" xfId="2177"/>
    <cellStyle name="Bad 4 2" xfId="2178"/>
    <cellStyle name="Bad 5" xfId="2179"/>
    <cellStyle name="Bad 5 2" xfId="2180"/>
    <cellStyle name="Bad 6" xfId="2181"/>
    <cellStyle name="Bad 6 2" xfId="2182"/>
    <cellStyle name="Bad 7" xfId="2183"/>
    <cellStyle name="Bad 7 2" xfId="2184"/>
    <cellStyle name="Bad 8" xfId="2185"/>
    <cellStyle name="Bad 8 2" xfId="2186"/>
    <cellStyle name="Bad 9" xfId="2187"/>
    <cellStyle name="Berechnung" xfId="3973"/>
    <cellStyle name="Calcul" xfId="4111"/>
    <cellStyle name="Calculation" xfId="4" builtinId="22" customBuiltin="1"/>
    <cellStyle name="Calculation 10" xfId="2188"/>
    <cellStyle name="Calculation 11" xfId="2189"/>
    <cellStyle name="Calculation 12" xfId="2190"/>
    <cellStyle name="Calculation 13" xfId="2191"/>
    <cellStyle name="Calculation 14" xfId="2192"/>
    <cellStyle name="Calculation 15" xfId="2193"/>
    <cellStyle name="Calculation 16" xfId="2194"/>
    <cellStyle name="Calculation 17" xfId="2195"/>
    <cellStyle name="Calculation 18" xfId="2196"/>
    <cellStyle name="Calculation 19" xfId="2197"/>
    <cellStyle name="Calculation 2" xfId="2198"/>
    <cellStyle name="Calculation 2 10" xfId="2199"/>
    <cellStyle name="Calculation 2 11" xfId="2200"/>
    <cellStyle name="Calculation 2 12" xfId="2201"/>
    <cellStyle name="Calculation 2 13" xfId="2202"/>
    <cellStyle name="Calculation 2 14" xfId="2203"/>
    <cellStyle name="Calculation 2 15" xfId="2204"/>
    <cellStyle name="Calculation 2 16" xfId="2205"/>
    <cellStyle name="Calculation 2 17" xfId="2206"/>
    <cellStyle name="Calculation 2 18" xfId="2207"/>
    <cellStyle name="Calculation 2 2" xfId="2208"/>
    <cellStyle name="Calculation 2 2 2" xfId="2209"/>
    <cellStyle name="Calculation 2 2 3" xfId="2210"/>
    <cellStyle name="Calculation 2 2 4" xfId="2211"/>
    <cellStyle name="Calculation 2 2 5" xfId="2212"/>
    <cellStyle name="Calculation 2 3" xfId="2213"/>
    <cellStyle name="Calculation 2 4" xfId="2214"/>
    <cellStyle name="Calculation 2 5" xfId="2215"/>
    <cellStyle name="Calculation 2 6" xfId="2216"/>
    <cellStyle name="Calculation 2 7" xfId="2217"/>
    <cellStyle name="Calculation 2 8" xfId="2218"/>
    <cellStyle name="Calculation 2 9" xfId="2219"/>
    <cellStyle name="Calculation 20" xfId="2220"/>
    <cellStyle name="Calculation 21" xfId="2221"/>
    <cellStyle name="Calculation 22" xfId="2222"/>
    <cellStyle name="Calculation 23" xfId="2223"/>
    <cellStyle name="Calculation 24" xfId="2224"/>
    <cellStyle name="Calculation 3" xfId="2225"/>
    <cellStyle name="Calculation 3 2" xfId="2226"/>
    <cellStyle name="Calculation 3 2 2" xfId="16477"/>
    <cellStyle name="Calculation 3 3" xfId="2227"/>
    <cellStyle name="Calculation 3 4" xfId="2228"/>
    <cellStyle name="Calculation 3 5" xfId="2229"/>
    <cellStyle name="Calculation 3 6" xfId="2230"/>
    <cellStyle name="Calculation 3 7" xfId="2231"/>
    <cellStyle name="Calculation 3 8" xfId="2232"/>
    <cellStyle name="Calculation 4" xfId="2233"/>
    <cellStyle name="Calculation 4 2" xfId="2234"/>
    <cellStyle name="Calculation 4 3" xfId="2235"/>
    <cellStyle name="Calculation 4 4" xfId="2236"/>
    <cellStyle name="Calculation 5" xfId="2237"/>
    <cellStyle name="Calculation 5 2" xfId="2238"/>
    <cellStyle name="Calculation 5 3" xfId="2239"/>
    <cellStyle name="Calculation 5 4" xfId="2240"/>
    <cellStyle name="Calculation 6" xfId="2241"/>
    <cellStyle name="Calculation 6 2" xfId="2242"/>
    <cellStyle name="Calculation 6 3" xfId="2243"/>
    <cellStyle name="Calculation 7" xfId="2244"/>
    <cellStyle name="Calculation 7 2" xfId="2245"/>
    <cellStyle name="Calculation 8" xfId="2246"/>
    <cellStyle name="Calculation 8 2" xfId="2247"/>
    <cellStyle name="Calculation 9" xfId="2248"/>
    <cellStyle name="cComma0" xfId="2249"/>
    <cellStyle name="cComma0 2" xfId="11709"/>
    <cellStyle name="cComma0 3" xfId="8341"/>
    <cellStyle name="cComma1" xfId="2250"/>
    <cellStyle name="cComma1 2" xfId="11710"/>
    <cellStyle name="cComma1 3" xfId="8342"/>
    <cellStyle name="cComma2" xfId="2251"/>
    <cellStyle name="cComma2 2" xfId="11711"/>
    <cellStyle name="cComma2 3" xfId="8343"/>
    <cellStyle name="cDateDM" xfId="2252"/>
    <cellStyle name="cDateDM 2" xfId="11712"/>
    <cellStyle name="cDateDM 3" xfId="8344"/>
    <cellStyle name="cDateDMY" xfId="2253"/>
    <cellStyle name="cDateDMY 2" xfId="11713"/>
    <cellStyle name="cDateDMY 3" xfId="8345"/>
    <cellStyle name="cDateMY" xfId="2254"/>
    <cellStyle name="cDateMY 2" xfId="11714"/>
    <cellStyle name="cDateMY 3" xfId="8346"/>
    <cellStyle name="cDateT24" xfId="2255"/>
    <cellStyle name="cDateT24 2" xfId="11715"/>
    <cellStyle name="cDateT24 3" xfId="8347"/>
    <cellStyle name="Cellule liée" xfId="4112"/>
    <cellStyle name="Check Cell" xfId="7601" builtinId="23" customBuiltin="1"/>
    <cellStyle name="Check Cell 10" xfId="2256"/>
    <cellStyle name="Check Cell 11" xfId="2257"/>
    <cellStyle name="Check Cell 12" xfId="2258"/>
    <cellStyle name="Check Cell 13" xfId="2259"/>
    <cellStyle name="Check Cell 2" xfId="2260"/>
    <cellStyle name="Check Cell 2 10" xfId="2261"/>
    <cellStyle name="Check Cell 2 11" xfId="2262"/>
    <cellStyle name="Check Cell 2 12" xfId="2263"/>
    <cellStyle name="Check Cell 2 13" xfId="2264"/>
    <cellStyle name="Check Cell 2 14" xfId="2265"/>
    <cellStyle name="Check Cell 2 15" xfId="2266"/>
    <cellStyle name="Check Cell 2 16" xfId="2267"/>
    <cellStyle name="Check Cell 2 2" xfId="2268"/>
    <cellStyle name="Check Cell 2 2 2" xfId="2269"/>
    <cellStyle name="Check Cell 2 2 3" xfId="2270"/>
    <cellStyle name="Check Cell 2 2 4" xfId="2271"/>
    <cellStyle name="Check Cell 2 2 5" xfId="2272"/>
    <cellStyle name="Check Cell 2 3" xfId="2273"/>
    <cellStyle name="Check Cell 2 4" xfId="2274"/>
    <cellStyle name="Check Cell 2 5" xfId="2275"/>
    <cellStyle name="Check Cell 2 6" xfId="2276"/>
    <cellStyle name="Check Cell 2 7" xfId="2277"/>
    <cellStyle name="Check Cell 2 8" xfId="2278"/>
    <cellStyle name="Check Cell 2 9" xfId="2279"/>
    <cellStyle name="Check Cell 3" xfId="2280"/>
    <cellStyle name="Check Cell 3 10" xfId="2281"/>
    <cellStyle name="Check Cell 3 2" xfId="2282"/>
    <cellStyle name="Check Cell 3 2 2" xfId="2283"/>
    <cellStyle name="Check Cell 3 2 3" xfId="2284"/>
    <cellStyle name="Check Cell 3 2 4" xfId="2285"/>
    <cellStyle name="Check Cell 3 2 5" xfId="2286"/>
    <cellStyle name="Check Cell 3 3" xfId="2287"/>
    <cellStyle name="Check Cell 3 4" xfId="2288"/>
    <cellStyle name="Check Cell 3 5" xfId="2289"/>
    <cellStyle name="Check Cell 3 6" xfId="2290"/>
    <cellStyle name="Check Cell 3 7" xfId="2291"/>
    <cellStyle name="Check Cell 3 8" xfId="2292"/>
    <cellStyle name="Check Cell 3 9" xfId="2293"/>
    <cellStyle name="Check Cell 4" xfId="2294"/>
    <cellStyle name="Check Cell 4 2" xfId="2295"/>
    <cellStyle name="Check Cell 4 3" xfId="2296"/>
    <cellStyle name="Check Cell 4 4" xfId="2297"/>
    <cellStyle name="Check Cell 4 5" xfId="2298"/>
    <cellStyle name="Check Cell 4 6" xfId="2299"/>
    <cellStyle name="Check Cell 4 7" xfId="2300"/>
    <cellStyle name="Check Cell 5" xfId="2301"/>
    <cellStyle name="Check Cell 5 2" xfId="2302"/>
    <cellStyle name="Check Cell 6" xfId="2303"/>
    <cellStyle name="Check Cell 6 2" xfId="2304"/>
    <cellStyle name="Check Cell 7" xfId="2305"/>
    <cellStyle name="Check Cell 7 2" xfId="2306"/>
    <cellStyle name="Check Cell 8" xfId="2307"/>
    <cellStyle name="Check Cell 8 2" xfId="2308"/>
    <cellStyle name="Check Cell 9" xfId="2309"/>
    <cellStyle name="Comma 10" xfId="2310"/>
    <cellStyle name="Comma 10 2" xfId="11716"/>
    <cellStyle name="Comma 10 3" xfId="16476"/>
    <cellStyle name="Comma 10 4" xfId="8348"/>
    <cellStyle name="Comma 11" xfId="2311"/>
    <cellStyle name="Comma 11 2" xfId="16475"/>
    <cellStyle name="Comma 12" xfId="2312"/>
    <cellStyle name="Comma 12 2" xfId="2313"/>
    <cellStyle name="Comma 12 3" xfId="11717"/>
    <cellStyle name="Comma 12 4" xfId="8349"/>
    <cellStyle name="Comma 13" xfId="2314"/>
    <cellStyle name="Comma 14" xfId="2315"/>
    <cellStyle name="Comma 14 2" xfId="11718"/>
    <cellStyle name="Comma 14 2 2" xfId="18095"/>
    <cellStyle name="Comma 14 2 2 2" xfId="26572"/>
    <cellStyle name="Comma 14 2 2 2 2" xfId="46352"/>
    <cellStyle name="Comma 14 2 2 2 3" xfId="34496"/>
    <cellStyle name="Comma 14 2 2 3" xfId="22040"/>
    <cellStyle name="Comma 14 2 2 3 2" xfId="42376"/>
    <cellStyle name="Comma 14 2 2 4" xfId="38435"/>
    <cellStyle name="Comma 14 2 2 5" xfId="30520"/>
    <cellStyle name="Comma 14 2 3" xfId="25006"/>
    <cellStyle name="Comma 14 2 3 2" xfId="44786"/>
    <cellStyle name="Comma 14 2 3 3" xfId="32930"/>
    <cellStyle name="Comma 14 2 4" xfId="20474"/>
    <cellStyle name="Comma 14 2 4 2" xfId="40810"/>
    <cellStyle name="Comma 14 2 5" xfId="36869"/>
    <cellStyle name="Comma 14 2 6" xfId="28954"/>
    <cellStyle name="Comma 14 3" xfId="15398"/>
    <cellStyle name="Comma 14 3 2" xfId="25783"/>
    <cellStyle name="Comma 14 3 2 2" xfId="45563"/>
    <cellStyle name="Comma 14 3 2 3" xfId="33707"/>
    <cellStyle name="Comma 14 3 3" xfId="21251"/>
    <cellStyle name="Comma 14 3 3 2" xfId="41587"/>
    <cellStyle name="Comma 14 3 4" xfId="37646"/>
    <cellStyle name="Comma 14 3 5" xfId="29731"/>
    <cellStyle name="Comma 14 4" xfId="8350"/>
    <cellStyle name="Comma 14 4 2" xfId="24236"/>
    <cellStyle name="Comma 14 4 2 2" xfId="44016"/>
    <cellStyle name="Comma 14 4 2 3" xfId="32160"/>
    <cellStyle name="Comma 14 4 3" xfId="19704"/>
    <cellStyle name="Comma 14 4 3 2" xfId="40040"/>
    <cellStyle name="Comma 14 4 4" xfId="36099"/>
    <cellStyle name="Comma 14 4 5" xfId="28184"/>
    <cellStyle name="Comma 14 5" xfId="23461"/>
    <cellStyle name="Comma 14 5 2" xfId="43241"/>
    <cellStyle name="Comma 14 5 3" xfId="31385"/>
    <cellStyle name="Comma 14 6" xfId="18931"/>
    <cellStyle name="Comma 14 6 2" xfId="39267"/>
    <cellStyle name="Comma 14 7" xfId="35324"/>
    <cellStyle name="Comma 14 8" xfId="27411"/>
    <cellStyle name="Comma 15" xfId="2316"/>
    <cellStyle name="Comma 15 2" xfId="11719"/>
    <cellStyle name="Comma 15 2 2" xfId="18096"/>
    <cellStyle name="Comma 15 2 2 2" xfId="26573"/>
    <cellStyle name="Comma 15 2 2 2 2" xfId="46353"/>
    <cellStyle name="Comma 15 2 2 2 3" xfId="34497"/>
    <cellStyle name="Comma 15 2 2 3" xfId="22041"/>
    <cellStyle name="Comma 15 2 2 3 2" xfId="42377"/>
    <cellStyle name="Comma 15 2 2 4" xfId="38436"/>
    <cellStyle name="Comma 15 2 2 5" xfId="30521"/>
    <cellStyle name="Comma 15 2 3" xfId="25007"/>
    <cellStyle name="Comma 15 2 3 2" xfId="44787"/>
    <cellStyle name="Comma 15 2 3 3" xfId="32931"/>
    <cellStyle name="Comma 15 2 4" xfId="20475"/>
    <cellStyle name="Comma 15 2 4 2" xfId="40811"/>
    <cellStyle name="Comma 15 2 5" xfId="36870"/>
    <cellStyle name="Comma 15 2 6" xfId="28955"/>
    <cellStyle name="Comma 15 3" xfId="15399"/>
    <cellStyle name="Comma 15 3 2" xfId="25784"/>
    <cellStyle name="Comma 15 3 2 2" xfId="45564"/>
    <cellStyle name="Comma 15 3 2 3" xfId="33708"/>
    <cellStyle name="Comma 15 3 3" xfId="21252"/>
    <cellStyle name="Comma 15 3 3 2" xfId="41588"/>
    <cellStyle name="Comma 15 3 4" xfId="37647"/>
    <cellStyle name="Comma 15 3 5" xfId="29732"/>
    <cellStyle name="Comma 15 4" xfId="23462"/>
    <cellStyle name="Comma 15 4 2" xfId="43242"/>
    <cellStyle name="Comma 15 4 3" xfId="31386"/>
    <cellStyle name="Comma 15 5" xfId="18932"/>
    <cellStyle name="Comma 15 5 2" xfId="39268"/>
    <cellStyle name="Comma 15 6" xfId="35325"/>
    <cellStyle name="Comma 15 7" xfId="27412"/>
    <cellStyle name="Comma 16" xfId="2317"/>
    <cellStyle name="Comma 16 2" xfId="11720"/>
    <cellStyle name="Comma 16 2 2" xfId="18097"/>
    <cellStyle name="Comma 16 2 2 2" xfId="26574"/>
    <cellStyle name="Comma 16 2 2 2 2" xfId="46354"/>
    <cellStyle name="Comma 16 2 2 2 3" xfId="34498"/>
    <cellStyle name="Comma 16 2 2 3" xfId="22042"/>
    <cellStyle name="Comma 16 2 2 3 2" xfId="42378"/>
    <cellStyle name="Comma 16 2 2 4" xfId="38437"/>
    <cellStyle name="Comma 16 2 2 5" xfId="30522"/>
    <cellStyle name="Comma 16 2 3" xfId="25008"/>
    <cellStyle name="Comma 16 2 3 2" xfId="44788"/>
    <cellStyle name="Comma 16 2 3 3" xfId="32932"/>
    <cellStyle name="Comma 16 2 4" xfId="20476"/>
    <cellStyle name="Comma 16 2 4 2" xfId="40812"/>
    <cellStyle name="Comma 16 2 5" xfId="36871"/>
    <cellStyle name="Comma 16 2 6" xfId="28956"/>
    <cellStyle name="Comma 16 3" xfId="15400"/>
    <cellStyle name="Comma 16 3 2" xfId="25785"/>
    <cellStyle name="Comma 16 3 2 2" xfId="45565"/>
    <cellStyle name="Comma 16 3 2 3" xfId="33709"/>
    <cellStyle name="Comma 16 3 3" xfId="21253"/>
    <cellStyle name="Comma 16 3 3 2" xfId="41589"/>
    <cellStyle name="Comma 16 3 4" xfId="37648"/>
    <cellStyle name="Comma 16 3 5" xfId="29733"/>
    <cellStyle name="Comma 16 4" xfId="23463"/>
    <cellStyle name="Comma 16 4 2" xfId="43243"/>
    <cellStyle name="Comma 16 4 3" xfId="31387"/>
    <cellStyle name="Comma 16 5" xfId="18933"/>
    <cellStyle name="Comma 16 5 2" xfId="39269"/>
    <cellStyle name="Comma 16 6" xfId="35326"/>
    <cellStyle name="Comma 16 7" xfId="27413"/>
    <cellStyle name="Comma 17" xfId="3946"/>
    <cellStyle name="Comma 17 2" xfId="12110"/>
    <cellStyle name="Comma 17 2 2" xfId="18151"/>
    <cellStyle name="Comma 17 2 2 2" xfId="26628"/>
    <cellStyle name="Comma 17 2 2 2 2" xfId="46408"/>
    <cellStyle name="Comma 17 2 2 2 3" xfId="34552"/>
    <cellStyle name="Comma 17 2 2 3" xfId="22096"/>
    <cellStyle name="Comma 17 2 2 3 2" xfId="42432"/>
    <cellStyle name="Comma 17 2 2 4" xfId="38491"/>
    <cellStyle name="Comma 17 2 2 5" xfId="30576"/>
    <cellStyle name="Comma 17 2 3" xfId="25062"/>
    <cellStyle name="Comma 17 2 3 2" xfId="44842"/>
    <cellStyle name="Comma 17 2 3 3" xfId="32986"/>
    <cellStyle name="Comma 17 2 4" xfId="20530"/>
    <cellStyle name="Comma 17 2 4 2" xfId="40866"/>
    <cellStyle name="Comma 17 2 5" xfId="36925"/>
    <cellStyle name="Comma 17 2 6" xfId="29010"/>
    <cellStyle name="Comma 17 3" xfId="15804"/>
    <cellStyle name="Comma 17 3 2" xfId="25845"/>
    <cellStyle name="Comma 17 3 2 2" xfId="45625"/>
    <cellStyle name="Comma 17 3 2 3" xfId="33769"/>
    <cellStyle name="Comma 17 3 3" xfId="21313"/>
    <cellStyle name="Comma 17 3 3 2" xfId="41649"/>
    <cellStyle name="Comma 17 3 4" xfId="37708"/>
    <cellStyle name="Comma 17 3 5" xfId="29793"/>
    <cellStyle name="Comma 17 4" xfId="8742"/>
    <cellStyle name="Comma 17 4 2" xfId="24292"/>
    <cellStyle name="Comma 17 4 2 2" xfId="44072"/>
    <cellStyle name="Comma 17 4 2 3" xfId="32216"/>
    <cellStyle name="Comma 17 4 3" xfId="19760"/>
    <cellStyle name="Comma 17 4 3 2" xfId="40096"/>
    <cellStyle name="Comma 17 4 4" xfId="36155"/>
    <cellStyle name="Comma 17 4 5" xfId="28240"/>
    <cellStyle name="Comma 17 5" xfId="23518"/>
    <cellStyle name="Comma 17 5 2" xfId="43298"/>
    <cellStyle name="Comma 17 5 3" xfId="31442"/>
    <cellStyle name="Comma 17 6" xfId="18987"/>
    <cellStyle name="Comma 17 6 2" xfId="39323"/>
    <cellStyle name="Comma 17 7" xfId="35381"/>
    <cellStyle name="Comma 17 8" xfId="27467"/>
    <cellStyle name="Comma 18" xfId="7584"/>
    <cellStyle name="Comma 18 2" xfId="14346"/>
    <cellStyle name="Comma 18 2 2" xfId="18174"/>
    <cellStyle name="Comma 18 2 2 2" xfId="26651"/>
    <cellStyle name="Comma 18 2 2 2 2" xfId="46431"/>
    <cellStyle name="Comma 18 2 2 2 3" xfId="34575"/>
    <cellStyle name="Comma 18 2 2 3" xfId="22119"/>
    <cellStyle name="Comma 18 2 2 3 2" xfId="42455"/>
    <cellStyle name="Comma 18 2 2 4" xfId="38514"/>
    <cellStyle name="Comma 18 2 2 5" xfId="30599"/>
    <cellStyle name="Comma 18 2 3" xfId="25086"/>
    <cellStyle name="Comma 18 2 3 2" xfId="44866"/>
    <cellStyle name="Comma 18 2 3 3" xfId="33010"/>
    <cellStyle name="Comma 18 2 4" xfId="20554"/>
    <cellStyle name="Comma 18 2 4 2" xfId="40890"/>
    <cellStyle name="Comma 18 2 5" xfId="36949"/>
    <cellStyle name="Comma 18 2 6" xfId="29034"/>
    <cellStyle name="Comma 18 3" xfId="16455"/>
    <cellStyle name="Comma 18 3 2" xfId="25872"/>
    <cellStyle name="Comma 18 3 2 2" xfId="45652"/>
    <cellStyle name="Comma 18 3 2 3" xfId="33796"/>
    <cellStyle name="Comma 18 3 3" xfId="21340"/>
    <cellStyle name="Comma 18 3 3 2" xfId="41676"/>
    <cellStyle name="Comma 18 3 4" xfId="37735"/>
    <cellStyle name="Comma 18 3 5" xfId="29820"/>
    <cellStyle name="Comma 18 4" xfId="23543"/>
    <cellStyle name="Comma 18 4 2" xfId="43323"/>
    <cellStyle name="Comma 18 4 3" xfId="31467"/>
    <cellStyle name="Comma 18 5" xfId="19011"/>
    <cellStyle name="Comma 18 5 2" xfId="39347"/>
    <cellStyle name="Comma 18 6" xfId="35406"/>
    <cellStyle name="Comma 18 7" xfId="27491"/>
    <cellStyle name="Comma 19" xfId="7591"/>
    <cellStyle name="Comma 2" xfId="5"/>
    <cellStyle name="Comma 2 10" xfId="2318"/>
    <cellStyle name="Comma 2 11" xfId="2319"/>
    <cellStyle name="Comma 2 11 2" xfId="11721"/>
    <cellStyle name="Comma 2 11 3" xfId="8351"/>
    <cellStyle name="Comma 2 12" xfId="2320"/>
    <cellStyle name="Comma 2 12 2" xfId="11722"/>
    <cellStyle name="Comma 2 12 3" xfId="8352"/>
    <cellStyle name="Comma 2 13" xfId="2321"/>
    <cellStyle name="Comma 2 13 2" xfId="11723"/>
    <cellStyle name="Comma 2 13 3" xfId="8353"/>
    <cellStyle name="Comma 2 14" xfId="2322"/>
    <cellStyle name="Comma 2 14 2" xfId="11724"/>
    <cellStyle name="Comma 2 14 3" xfId="8354"/>
    <cellStyle name="Comma 2 15" xfId="2323"/>
    <cellStyle name="Comma 2 15 2" xfId="11725"/>
    <cellStyle name="Comma 2 15 3" xfId="8355"/>
    <cellStyle name="Comma 2 16" xfId="2324"/>
    <cellStyle name="Comma 2 16 2" xfId="11726"/>
    <cellStyle name="Comma 2 16 3" xfId="8356"/>
    <cellStyle name="Comma 2 17" xfId="2325"/>
    <cellStyle name="Comma 2 17 2" xfId="11727"/>
    <cellStyle name="Comma 2 17 3" xfId="8357"/>
    <cellStyle name="Comma 2 18" xfId="2326"/>
    <cellStyle name="Comma 2 18 2" xfId="11728"/>
    <cellStyle name="Comma 2 18 3" xfId="8358"/>
    <cellStyle name="Comma 2 19" xfId="2327"/>
    <cellStyle name="Comma 2 2" xfId="37"/>
    <cellStyle name="Comma 2 2 10" xfId="22185"/>
    <cellStyle name="Comma 2 2 10 2" xfId="42516"/>
    <cellStyle name="Comma 2 2 10 3" xfId="30660"/>
    <cellStyle name="Comma 2 2 11" xfId="22777"/>
    <cellStyle name="Comma 2 2 11 2" xfId="42557"/>
    <cellStyle name="Comma 2 2 11 3" xfId="30701"/>
    <cellStyle name="Comma 2 2 12" xfId="18247"/>
    <cellStyle name="Comma 2 2 12 2" xfId="38583"/>
    <cellStyle name="Comma 2 2 13" xfId="34640"/>
    <cellStyle name="Comma 2 2 14" xfId="26727"/>
    <cellStyle name="Comma 2 2 2" xfId="49"/>
    <cellStyle name="Comma 2 2 2 10" xfId="26729"/>
    <cellStyle name="Comma 2 2 2 2" xfId="11011"/>
    <cellStyle name="Comma 2 2 2 2 2" xfId="17413"/>
    <cellStyle name="Comma 2 2 2 2 2 2" xfId="25890"/>
    <cellStyle name="Comma 2 2 2 2 2 2 2" xfId="45670"/>
    <cellStyle name="Comma 2 2 2 2 2 2 3" xfId="33814"/>
    <cellStyle name="Comma 2 2 2 2 2 3" xfId="21358"/>
    <cellStyle name="Comma 2 2 2 2 2 3 2" xfId="41694"/>
    <cellStyle name="Comma 2 2 2 2 2 4" xfId="37753"/>
    <cellStyle name="Comma 2 2 2 2 2 5" xfId="29838"/>
    <cellStyle name="Comma 2 2 2 2 3" xfId="24324"/>
    <cellStyle name="Comma 2 2 2 2 3 2" xfId="44104"/>
    <cellStyle name="Comma 2 2 2 2 3 3" xfId="32248"/>
    <cellStyle name="Comma 2 2 2 2 4" xfId="19792"/>
    <cellStyle name="Comma 2 2 2 2 4 2" xfId="40128"/>
    <cellStyle name="Comma 2 2 2 2 5" xfId="36187"/>
    <cellStyle name="Comma 2 2 2 2 6" xfId="28272"/>
    <cellStyle name="Comma 2 2 2 3" xfId="14361"/>
    <cellStyle name="Comma 2 2 2 3 2" xfId="25096"/>
    <cellStyle name="Comma 2 2 2 3 2 2" xfId="44876"/>
    <cellStyle name="Comma 2 2 2 3 2 3" xfId="33020"/>
    <cellStyle name="Comma 2 2 2 3 3" xfId="20564"/>
    <cellStyle name="Comma 2 2 2 3 3 2" xfId="40900"/>
    <cellStyle name="Comma 2 2 2 3 4" xfId="36959"/>
    <cellStyle name="Comma 2 2 2 3 5" xfId="29044"/>
    <cellStyle name="Comma 2 2 2 4" xfId="16474"/>
    <cellStyle name="Comma 2 2 2 5" xfId="7648"/>
    <cellStyle name="Comma 2 2 2 5 2" xfId="23559"/>
    <cellStyle name="Comma 2 2 2 5 2 2" xfId="43339"/>
    <cellStyle name="Comma 2 2 2 5 2 3" xfId="31483"/>
    <cellStyle name="Comma 2 2 2 5 3" xfId="19027"/>
    <cellStyle name="Comma 2 2 2 5 3 2" xfId="39363"/>
    <cellStyle name="Comma 2 2 2 5 4" xfId="35422"/>
    <cellStyle name="Comma 2 2 2 5 5" xfId="27507"/>
    <cellStyle name="Comma 2 2 2 6" xfId="22588"/>
    <cellStyle name="Comma 2 2 2 6 2" xfId="42519"/>
    <cellStyle name="Comma 2 2 2 6 3" xfId="30663"/>
    <cellStyle name="Comma 2 2 2 7" xfId="22779"/>
    <cellStyle name="Comma 2 2 2 7 2" xfId="42559"/>
    <cellStyle name="Comma 2 2 2 7 3" xfId="30703"/>
    <cellStyle name="Comma 2 2 2 8" xfId="18249"/>
    <cellStyle name="Comma 2 2 2 8 2" xfId="38585"/>
    <cellStyle name="Comma 2 2 2 9" xfId="34642"/>
    <cellStyle name="Comma 2 2 3" xfId="2328"/>
    <cellStyle name="Comma 2 2 3 2" xfId="11729"/>
    <cellStyle name="Comma 2 2 3 3" xfId="8359"/>
    <cellStyle name="Comma 2 2 3 4" xfId="22633"/>
    <cellStyle name="Comma 2 2 3 4 2" xfId="42522"/>
    <cellStyle name="Comma 2 2 3 4 3" xfId="30666"/>
    <cellStyle name="Comma 2 2 4" xfId="2329"/>
    <cellStyle name="Comma 2 2 4 2" xfId="11730"/>
    <cellStyle name="Comma 2 2 4 3" xfId="8360"/>
    <cellStyle name="Comma 2 2 4 4" xfId="22675"/>
    <cellStyle name="Comma 2 2 4 4 2" xfId="42525"/>
    <cellStyle name="Comma 2 2 4 4 3" xfId="30669"/>
    <cellStyle name="Comma 2 2 5" xfId="2330"/>
    <cellStyle name="Comma 2 2 5 2" xfId="11731"/>
    <cellStyle name="Comma 2 2 5 3" xfId="8361"/>
    <cellStyle name="Comma 2 2 6" xfId="2331"/>
    <cellStyle name="Comma 2 2 6 2" xfId="11732"/>
    <cellStyle name="Comma 2 2 6 3" xfId="8362"/>
    <cellStyle name="Comma 2 2 7" xfId="11004"/>
    <cellStyle name="Comma 2 2 7 2" xfId="17411"/>
    <cellStyle name="Comma 2 2 7 2 2" xfId="25888"/>
    <cellStyle name="Comma 2 2 7 2 2 2" xfId="45668"/>
    <cellStyle name="Comma 2 2 7 2 2 3" xfId="33812"/>
    <cellStyle name="Comma 2 2 7 2 3" xfId="21356"/>
    <cellStyle name="Comma 2 2 7 2 3 2" xfId="41692"/>
    <cellStyle name="Comma 2 2 7 2 4" xfId="37751"/>
    <cellStyle name="Comma 2 2 7 2 5" xfId="29836"/>
    <cellStyle name="Comma 2 2 7 3" xfId="24322"/>
    <cellStyle name="Comma 2 2 7 3 2" xfId="44102"/>
    <cellStyle name="Comma 2 2 7 3 3" xfId="32246"/>
    <cellStyle name="Comma 2 2 7 4" xfId="19790"/>
    <cellStyle name="Comma 2 2 7 4 2" xfId="40126"/>
    <cellStyle name="Comma 2 2 7 5" xfId="36185"/>
    <cellStyle name="Comma 2 2 7 6" xfId="28270"/>
    <cellStyle name="Comma 2 2 8" xfId="14357"/>
    <cellStyle name="Comma 2 2 8 2" xfId="25094"/>
    <cellStyle name="Comma 2 2 8 2 2" xfId="44874"/>
    <cellStyle name="Comma 2 2 8 2 3" xfId="33018"/>
    <cellStyle name="Comma 2 2 8 3" xfId="20562"/>
    <cellStyle name="Comma 2 2 8 3 2" xfId="40898"/>
    <cellStyle name="Comma 2 2 8 4" xfId="36957"/>
    <cellStyle name="Comma 2 2 8 5" xfId="29042"/>
    <cellStyle name="Comma 2 2 9" xfId="7642"/>
    <cellStyle name="Comma 2 2 9 2" xfId="23558"/>
    <cellStyle name="Comma 2 2 9 2 2" xfId="43338"/>
    <cellStyle name="Comma 2 2 9 2 3" xfId="31482"/>
    <cellStyle name="Comma 2 2 9 3" xfId="19026"/>
    <cellStyle name="Comma 2 2 9 3 2" xfId="39362"/>
    <cellStyle name="Comma 2 2 9 4" xfId="35421"/>
    <cellStyle name="Comma 2 2 9 5" xfId="27506"/>
    <cellStyle name="Comma 2 2_HistoricResComp" xfId="2332"/>
    <cellStyle name="Comma 2 20" xfId="2333"/>
    <cellStyle name="Comma 2 21" xfId="48"/>
    <cellStyle name="Comma 2 21 2" xfId="11010"/>
    <cellStyle name="Comma 2 21 2 2" xfId="17412"/>
    <cellStyle name="Comma 2 21 2 2 2" xfId="25889"/>
    <cellStyle name="Comma 2 21 2 2 2 2" xfId="45669"/>
    <cellStyle name="Comma 2 21 2 2 2 3" xfId="33813"/>
    <cellStyle name="Comma 2 21 2 2 3" xfId="21357"/>
    <cellStyle name="Comma 2 21 2 2 3 2" xfId="41693"/>
    <cellStyle name="Comma 2 21 2 2 4" xfId="37752"/>
    <cellStyle name="Comma 2 21 2 2 5" xfId="29837"/>
    <cellStyle name="Comma 2 21 2 3" xfId="24323"/>
    <cellStyle name="Comma 2 21 2 3 2" xfId="44103"/>
    <cellStyle name="Comma 2 21 2 3 3" xfId="32247"/>
    <cellStyle name="Comma 2 21 2 4" xfId="19791"/>
    <cellStyle name="Comma 2 21 2 4 2" xfId="40127"/>
    <cellStyle name="Comma 2 21 2 5" xfId="36186"/>
    <cellStyle name="Comma 2 21 2 6" xfId="28271"/>
    <cellStyle name="Comma 2 21 3" xfId="14360"/>
    <cellStyle name="Comma 2 21 3 2" xfId="25095"/>
    <cellStyle name="Comma 2 21 3 2 2" xfId="44875"/>
    <cellStyle name="Comma 2 21 3 2 3" xfId="33019"/>
    <cellStyle name="Comma 2 21 3 3" xfId="20563"/>
    <cellStyle name="Comma 2 21 3 3 2" xfId="40899"/>
    <cellStyle name="Comma 2 21 3 4" xfId="36958"/>
    <cellStyle name="Comma 2 21 3 5" xfId="29043"/>
    <cellStyle name="Comma 2 21 4" xfId="22778"/>
    <cellStyle name="Comma 2 21 4 2" xfId="42558"/>
    <cellStyle name="Comma 2 21 4 3" xfId="30702"/>
    <cellStyle name="Comma 2 21 5" xfId="18248"/>
    <cellStyle name="Comma 2 21 5 2" xfId="38584"/>
    <cellStyle name="Comma 2 21 6" xfId="34641"/>
    <cellStyle name="Comma 2 21 7" xfId="26728"/>
    <cellStyle name="Comma 2 22" xfId="4087"/>
    <cellStyle name="Comma 2 22 2" xfId="12146"/>
    <cellStyle name="Comma 2 22 2 2" xfId="18155"/>
    <cellStyle name="Comma 2 22 2 2 2" xfId="26632"/>
    <cellStyle name="Comma 2 22 2 2 2 2" xfId="46412"/>
    <cellStyle name="Comma 2 22 2 2 2 3" xfId="34556"/>
    <cellStyle name="Comma 2 22 2 2 3" xfId="22100"/>
    <cellStyle name="Comma 2 22 2 2 3 2" xfId="42436"/>
    <cellStyle name="Comma 2 22 2 2 4" xfId="38495"/>
    <cellStyle name="Comma 2 22 2 2 5" xfId="30580"/>
    <cellStyle name="Comma 2 22 2 3" xfId="25066"/>
    <cellStyle name="Comma 2 22 2 3 2" xfId="44846"/>
    <cellStyle name="Comma 2 22 2 3 3" xfId="32990"/>
    <cellStyle name="Comma 2 22 2 4" xfId="20534"/>
    <cellStyle name="Comma 2 22 2 4 2" xfId="40870"/>
    <cellStyle name="Comma 2 22 2 5" xfId="36929"/>
    <cellStyle name="Comma 2 22 2 6" xfId="29014"/>
    <cellStyle name="Comma 2 22 3" xfId="15837"/>
    <cellStyle name="Comma 2 22 3 2" xfId="25849"/>
    <cellStyle name="Comma 2 22 3 2 2" xfId="45629"/>
    <cellStyle name="Comma 2 22 3 2 3" xfId="33773"/>
    <cellStyle name="Comma 2 22 3 3" xfId="21317"/>
    <cellStyle name="Comma 2 22 3 3 2" xfId="41653"/>
    <cellStyle name="Comma 2 22 3 4" xfId="37712"/>
    <cellStyle name="Comma 2 22 3 5" xfId="29797"/>
    <cellStyle name="Comma 2 22 4" xfId="23523"/>
    <cellStyle name="Comma 2 22 4 2" xfId="43303"/>
    <cellStyle name="Comma 2 22 4 3" xfId="31447"/>
    <cellStyle name="Comma 2 22 5" xfId="18991"/>
    <cellStyle name="Comma 2 22 5 2" xfId="39327"/>
    <cellStyle name="Comma 2 22 6" xfId="35386"/>
    <cellStyle name="Comma 2 22 7" xfId="27471"/>
    <cellStyle name="Comma 2 23" xfId="22"/>
    <cellStyle name="Comma 2 23 2" xfId="10989"/>
    <cellStyle name="Comma 2 23 2 2" xfId="17408"/>
    <cellStyle name="Comma 2 23 2 2 2" xfId="25885"/>
    <cellStyle name="Comma 2 23 2 2 2 2" xfId="45665"/>
    <cellStyle name="Comma 2 23 2 2 2 3" xfId="33809"/>
    <cellStyle name="Comma 2 23 2 2 3" xfId="21353"/>
    <cellStyle name="Comma 2 23 2 2 3 2" xfId="41689"/>
    <cellStyle name="Comma 2 23 2 2 4" xfId="37748"/>
    <cellStyle name="Comma 2 23 2 2 5" xfId="29833"/>
    <cellStyle name="Comma 2 23 2 3" xfId="24319"/>
    <cellStyle name="Comma 2 23 2 3 2" xfId="44099"/>
    <cellStyle name="Comma 2 23 2 3 3" xfId="32243"/>
    <cellStyle name="Comma 2 23 2 4" xfId="19787"/>
    <cellStyle name="Comma 2 23 2 4 2" xfId="40123"/>
    <cellStyle name="Comma 2 23 2 5" xfId="36182"/>
    <cellStyle name="Comma 2 23 2 6" xfId="28267"/>
    <cellStyle name="Comma 2 23 3" xfId="14353"/>
    <cellStyle name="Comma 2 23 3 2" xfId="25091"/>
    <cellStyle name="Comma 2 23 3 2 2" xfId="44871"/>
    <cellStyle name="Comma 2 23 3 2 3" xfId="33015"/>
    <cellStyle name="Comma 2 23 3 3" xfId="20559"/>
    <cellStyle name="Comma 2 23 3 3 2" xfId="40895"/>
    <cellStyle name="Comma 2 23 3 4" xfId="36954"/>
    <cellStyle name="Comma 2 23 3 5" xfId="29039"/>
    <cellStyle name="Comma 2 23 4" xfId="7627"/>
    <cellStyle name="Comma 2 23 4 2" xfId="23555"/>
    <cellStyle name="Comma 2 23 4 2 2" xfId="43335"/>
    <cellStyle name="Comma 2 23 4 2 3" xfId="31479"/>
    <cellStyle name="Comma 2 23 4 3" xfId="19023"/>
    <cellStyle name="Comma 2 23 4 3 2" xfId="39359"/>
    <cellStyle name="Comma 2 23 4 4" xfId="35418"/>
    <cellStyle name="Comma 2 23 4 5" xfId="27503"/>
    <cellStyle name="Comma 2 23 5" xfId="22774"/>
    <cellStyle name="Comma 2 23 5 2" xfId="42554"/>
    <cellStyle name="Comma 2 23 5 3" xfId="30698"/>
    <cellStyle name="Comma 2 23 6" xfId="18244"/>
    <cellStyle name="Comma 2 23 6 2" xfId="38580"/>
    <cellStyle name="Comma 2 23 7" xfId="34637"/>
    <cellStyle name="Comma 2 23 8" xfId="26724"/>
    <cellStyle name="Comma 2 24" xfId="7588"/>
    <cellStyle name="Comma 2 25" xfId="7589"/>
    <cellStyle name="Comma 2 26" xfId="10978"/>
    <cellStyle name="Comma 2 26 2" xfId="17405"/>
    <cellStyle name="Comma 2 26 2 2" xfId="25882"/>
    <cellStyle name="Comma 2 26 2 2 2" xfId="45662"/>
    <cellStyle name="Comma 2 26 2 2 3" xfId="33806"/>
    <cellStyle name="Comma 2 26 2 3" xfId="21350"/>
    <cellStyle name="Comma 2 26 2 3 2" xfId="41686"/>
    <cellStyle name="Comma 2 26 2 4" xfId="37745"/>
    <cellStyle name="Comma 2 26 2 5" xfId="29830"/>
    <cellStyle name="Comma 2 26 3" xfId="24316"/>
    <cellStyle name="Comma 2 26 3 2" xfId="44096"/>
    <cellStyle name="Comma 2 26 3 3" xfId="32240"/>
    <cellStyle name="Comma 2 26 4" xfId="19784"/>
    <cellStyle name="Comma 2 26 4 2" xfId="40120"/>
    <cellStyle name="Comma 2 26 5" xfId="36179"/>
    <cellStyle name="Comma 2 26 6" xfId="28264"/>
    <cellStyle name="Comma 2 27" xfId="14348"/>
    <cellStyle name="Comma 2 27 2" xfId="25088"/>
    <cellStyle name="Comma 2 27 2 2" xfId="44868"/>
    <cellStyle name="Comma 2 27 2 3" xfId="33012"/>
    <cellStyle name="Comma 2 27 3" xfId="20556"/>
    <cellStyle name="Comma 2 27 3 2" xfId="40892"/>
    <cellStyle name="Comma 2 27 4" xfId="36951"/>
    <cellStyle name="Comma 2 27 5" xfId="29036"/>
    <cellStyle name="Comma 2 28" xfId="15802"/>
    <cellStyle name="Comma 2 28 2" xfId="25843"/>
    <cellStyle name="Comma 2 28 2 2" xfId="45623"/>
    <cellStyle name="Comma 2 28 2 3" xfId="33767"/>
    <cellStyle name="Comma 2 28 3" xfId="21311"/>
    <cellStyle name="Comma 2 28 3 2" xfId="41647"/>
    <cellStyle name="Comma 2 28 4" xfId="37706"/>
    <cellStyle name="Comma 2 28 5" xfId="29791"/>
    <cellStyle name="Comma 2 29" xfId="7617"/>
    <cellStyle name="Comma 2 29 2" xfId="23552"/>
    <cellStyle name="Comma 2 29 2 2" xfId="43332"/>
    <cellStyle name="Comma 2 29 2 3" xfId="31476"/>
    <cellStyle name="Comma 2 29 3" xfId="19020"/>
    <cellStyle name="Comma 2 29 3 2" xfId="39356"/>
    <cellStyle name="Comma 2 29 4" xfId="35415"/>
    <cellStyle name="Comma 2 29 5" xfId="27500"/>
    <cellStyle name="Comma 2 3" xfId="50"/>
    <cellStyle name="Comma 2 3 10" xfId="22780"/>
    <cellStyle name="Comma 2 3 10 2" xfId="42560"/>
    <cellStyle name="Comma 2 3 10 3" xfId="30704"/>
    <cellStyle name="Comma 2 3 11" xfId="18250"/>
    <cellStyle name="Comma 2 3 11 2" xfId="38586"/>
    <cellStyle name="Comma 2 3 12" xfId="34643"/>
    <cellStyle name="Comma 2 3 13" xfId="26730"/>
    <cellStyle name="Comma 2 3 2" xfId="2334"/>
    <cellStyle name="Comma 2 3 2 2" xfId="11733"/>
    <cellStyle name="Comma 2 3 2 3" xfId="8363"/>
    <cellStyle name="Comma 2 3 3" xfId="2335"/>
    <cellStyle name="Comma 2 3 3 2" xfId="11734"/>
    <cellStyle name="Comma 2 3 3 3" xfId="8364"/>
    <cellStyle name="Comma 2 3 4" xfId="2336"/>
    <cellStyle name="Comma 2 3 4 2" xfId="11735"/>
    <cellStyle name="Comma 2 3 4 3" xfId="8365"/>
    <cellStyle name="Comma 2 3 5" xfId="2337"/>
    <cellStyle name="Comma 2 3 5 2" xfId="11736"/>
    <cellStyle name="Comma 2 3 5 3" xfId="8366"/>
    <cellStyle name="Comma 2 3 6" xfId="2338"/>
    <cellStyle name="Comma 2 3 6 2" xfId="11737"/>
    <cellStyle name="Comma 2 3 6 3" xfId="8367"/>
    <cellStyle name="Comma 2 3 7" xfId="11012"/>
    <cellStyle name="Comma 2 3 7 2" xfId="17414"/>
    <cellStyle name="Comma 2 3 7 2 2" xfId="25891"/>
    <cellStyle name="Comma 2 3 7 2 2 2" xfId="45671"/>
    <cellStyle name="Comma 2 3 7 2 2 3" xfId="33815"/>
    <cellStyle name="Comma 2 3 7 2 3" xfId="21359"/>
    <cellStyle name="Comma 2 3 7 2 3 2" xfId="41695"/>
    <cellStyle name="Comma 2 3 7 2 4" xfId="37754"/>
    <cellStyle name="Comma 2 3 7 2 5" xfId="29839"/>
    <cellStyle name="Comma 2 3 7 3" xfId="24325"/>
    <cellStyle name="Comma 2 3 7 3 2" xfId="44105"/>
    <cellStyle name="Comma 2 3 7 3 3" xfId="32249"/>
    <cellStyle name="Comma 2 3 7 4" xfId="19793"/>
    <cellStyle name="Comma 2 3 7 4 2" xfId="40129"/>
    <cellStyle name="Comma 2 3 7 5" xfId="36188"/>
    <cellStyle name="Comma 2 3 7 6" xfId="28273"/>
    <cellStyle name="Comma 2 3 8" xfId="14362"/>
    <cellStyle name="Comma 2 3 8 2" xfId="25097"/>
    <cellStyle name="Comma 2 3 8 2 2" xfId="44877"/>
    <cellStyle name="Comma 2 3 8 2 3" xfId="33021"/>
    <cellStyle name="Comma 2 3 8 3" xfId="20565"/>
    <cellStyle name="Comma 2 3 8 3 2" xfId="40901"/>
    <cellStyle name="Comma 2 3 8 4" xfId="36960"/>
    <cellStyle name="Comma 2 3 8 5" xfId="29045"/>
    <cellStyle name="Comma 2 3 9" xfId="22587"/>
    <cellStyle name="Comma 2 3 9 2" xfId="42518"/>
    <cellStyle name="Comma 2 3 9 3" xfId="30662"/>
    <cellStyle name="Comma 2 30" xfId="17265"/>
    <cellStyle name="Comma 2 30 2" xfId="25880"/>
    <cellStyle name="Comma 2 30 2 2" xfId="45660"/>
    <cellStyle name="Comma 2 30 2 3" xfId="33804"/>
    <cellStyle name="Comma 2 30 3" xfId="21348"/>
    <cellStyle name="Comma 2 30 3 2" xfId="41684"/>
    <cellStyle name="Comma 2 30 4" xfId="37743"/>
    <cellStyle name="Comma 2 30 5" xfId="29828"/>
    <cellStyle name="Comma 2 31" xfId="8740"/>
    <cellStyle name="Comma 2 31 2" xfId="24290"/>
    <cellStyle name="Comma 2 31 2 2" xfId="44070"/>
    <cellStyle name="Comma 2 31 2 3" xfId="32214"/>
    <cellStyle name="Comma 2 31 3" xfId="19758"/>
    <cellStyle name="Comma 2 31 3 2" xfId="40094"/>
    <cellStyle name="Comma 2 31 4" xfId="36153"/>
    <cellStyle name="Comma 2 31 5" xfId="28238"/>
    <cellStyle name="Comma 2 32" xfId="7885"/>
    <cellStyle name="Comma 2 32 2" xfId="23780"/>
    <cellStyle name="Comma 2 32 2 2" xfId="43560"/>
    <cellStyle name="Comma 2 32 2 3" xfId="31704"/>
    <cellStyle name="Comma 2 32 3" xfId="19248"/>
    <cellStyle name="Comma 2 32 3 2" xfId="39584"/>
    <cellStyle name="Comma 2 32 4" xfId="35643"/>
    <cellStyle name="Comma 2 32 5" xfId="27728"/>
    <cellStyle name="Comma 2 33" xfId="18229"/>
    <cellStyle name="Comma 2 33 2" xfId="26704"/>
    <cellStyle name="Comma 2 33 2 2" xfId="46484"/>
    <cellStyle name="Comma 2 33 2 3" xfId="34628"/>
    <cellStyle name="Comma 2 33 3" xfId="22172"/>
    <cellStyle name="Comma 2 33 3 2" xfId="42508"/>
    <cellStyle name="Comma 2 33 4" xfId="38567"/>
    <cellStyle name="Comma 2 33 5" xfId="30652"/>
    <cellStyle name="Comma 2 34" xfId="22176"/>
    <cellStyle name="Comma 2 34 2" xfId="42512"/>
    <cellStyle name="Comma 2 34 3" xfId="30656"/>
    <cellStyle name="Comma 2 35" xfId="22180"/>
    <cellStyle name="Comma 2 35 2" xfId="42514"/>
    <cellStyle name="Comma 2 35 3" xfId="30658"/>
    <cellStyle name="Comma 2 36" xfId="22764"/>
    <cellStyle name="Comma 2 36 2" xfId="42545"/>
    <cellStyle name="Comma 2 36 3" xfId="30689"/>
    <cellStyle name="Comma 2 37" xfId="22763"/>
    <cellStyle name="Comma 2 37 2" xfId="42544"/>
    <cellStyle name="Comma 2 37 3" xfId="30688"/>
    <cellStyle name="Comma 2 38" xfId="22760"/>
    <cellStyle name="Comma 2 38 2" xfId="42541"/>
    <cellStyle name="Comma 2 38 3" xfId="30685"/>
    <cellStyle name="Comma 2 39" xfId="22762"/>
    <cellStyle name="Comma 2 39 2" xfId="42543"/>
    <cellStyle name="Comma 2 39 3" xfId="30687"/>
    <cellStyle name="Comma 2 4" xfId="51"/>
    <cellStyle name="Comma 2 4 10" xfId="26731"/>
    <cellStyle name="Comma 2 4 2" xfId="11013"/>
    <cellStyle name="Comma 2 4 2 2" xfId="16473"/>
    <cellStyle name="Comma 2 4 2 3" xfId="17415"/>
    <cellStyle name="Comma 2 4 2 3 2" xfId="25892"/>
    <cellStyle name="Comma 2 4 2 3 2 2" xfId="45672"/>
    <cellStyle name="Comma 2 4 2 3 2 3" xfId="33816"/>
    <cellStyle name="Comma 2 4 2 3 3" xfId="21360"/>
    <cellStyle name="Comma 2 4 2 3 3 2" xfId="41696"/>
    <cellStyle name="Comma 2 4 2 3 4" xfId="37755"/>
    <cellStyle name="Comma 2 4 2 3 5" xfId="29840"/>
    <cellStyle name="Comma 2 4 2 4" xfId="24326"/>
    <cellStyle name="Comma 2 4 2 4 2" xfId="44106"/>
    <cellStyle name="Comma 2 4 2 4 3" xfId="32250"/>
    <cellStyle name="Comma 2 4 2 5" xfId="19794"/>
    <cellStyle name="Comma 2 4 2 5 2" xfId="40130"/>
    <cellStyle name="Comma 2 4 2 6" xfId="36189"/>
    <cellStyle name="Comma 2 4 2 7" xfId="28274"/>
    <cellStyle name="Comma 2 4 3" xfId="14363"/>
    <cellStyle name="Comma 2 4 3 2" xfId="25098"/>
    <cellStyle name="Comma 2 4 3 2 2" xfId="44878"/>
    <cellStyle name="Comma 2 4 3 2 3" xfId="33022"/>
    <cellStyle name="Comma 2 4 3 3" xfId="20566"/>
    <cellStyle name="Comma 2 4 3 3 2" xfId="40902"/>
    <cellStyle name="Comma 2 4 3 4" xfId="36961"/>
    <cellStyle name="Comma 2 4 3 5" xfId="29046"/>
    <cellStyle name="Comma 2 4 4" xfId="15661"/>
    <cellStyle name="Comma 2 4 5" xfId="7649"/>
    <cellStyle name="Comma 2 4 5 2" xfId="23560"/>
    <cellStyle name="Comma 2 4 5 2 2" xfId="43340"/>
    <cellStyle name="Comma 2 4 5 2 3" xfId="31484"/>
    <cellStyle name="Comma 2 4 5 3" xfId="19028"/>
    <cellStyle name="Comma 2 4 5 3 2" xfId="39364"/>
    <cellStyle name="Comma 2 4 5 4" xfId="35423"/>
    <cellStyle name="Comma 2 4 5 5" xfId="27508"/>
    <cellStyle name="Comma 2 4 6" xfId="22632"/>
    <cellStyle name="Comma 2 4 6 2" xfId="42521"/>
    <cellStyle name="Comma 2 4 6 3" xfId="30665"/>
    <cellStyle name="Comma 2 4 7" xfId="22781"/>
    <cellStyle name="Comma 2 4 7 2" xfId="42561"/>
    <cellStyle name="Comma 2 4 7 3" xfId="30705"/>
    <cellStyle name="Comma 2 4 8" xfId="18251"/>
    <cellStyle name="Comma 2 4 8 2" xfId="38587"/>
    <cellStyle name="Comma 2 4 9" xfId="34644"/>
    <cellStyle name="Comma 2 40" xfId="22761"/>
    <cellStyle name="Comma 2 40 2" xfId="42542"/>
    <cellStyle name="Comma 2 40 3" xfId="30686"/>
    <cellStyle name="Comma 2 41" xfId="22769"/>
    <cellStyle name="Comma 2 41 2" xfId="42549"/>
    <cellStyle name="Comma 2 41 3" xfId="30693"/>
    <cellStyle name="Comma 2 42" xfId="22771"/>
    <cellStyle name="Comma 2 42 2" xfId="42551"/>
    <cellStyle name="Comma 2 42 3" xfId="30695"/>
    <cellStyle name="Comma 2 43" xfId="23519"/>
    <cellStyle name="Comma 2 43 2" xfId="43299"/>
    <cellStyle name="Comma 2 43 3" xfId="31443"/>
    <cellStyle name="Comma 2 44" xfId="18241"/>
    <cellStyle name="Comma 2 44 2" xfId="38577"/>
    <cellStyle name="Comma 2 45" xfId="34634"/>
    <cellStyle name="Comma 2 46" xfId="35382"/>
    <cellStyle name="Comma 2 47" xfId="26721"/>
    <cellStyle name="Comma 2 48" xfId="46496"/>
    <cellStyle name="Comma 2 5" xfId="52"/>
    <cellStyle name="Comma 2 5 10" xfId="26732"/>
    <cellStyle name="Comma 2 5 2" xfId="11014"/>
    <cellStyle name="Comma 2 5 2 2" xfId="17416"/>
    <cellStyle name="Comma 2 5 2 2 2" xfId="25893"/>
    <cellStyle name="Comma 2 5 2 2 2 2" xfId="45673"/>
    <cellStyle name="Comma 2 5 2 2 2 3" xfId="33817"/>
    <cellStyle name="Comma 2 5 2 2 3" xfId="21361"/>
    <cellStyle name="Comma 2 5 2 2 3 2" xfId="41697"/>
    <cellStyle name="Comma 2 5 2 2 4" xfId="37756"/>
    <cellStyle name="Comma 2 5 2 2 5" xfId="29841"/>
    <cellStyle name="Comma 2 5 2 3" xfId="24327"/>
    <cellStyle name="Comma 2 5 2 3 2" xfId="44107"/>
    <cellStyle name="Comma 2 5 2 3 3" xfId="32251"/>
    <cellStyle name="Comma 2 5 2 4" xfId="19795"/>
    <cellStyle name="Comma 2 5 2 4 2" xfId="40131"/>
    <cellStyle name="Comma 2 5 2 5" xfId="36190"/>
    <cellStyle name="Comma 2 5 2 6" xfId="28275"/>
    <cellStyle name="Comma 2 5 3" xfId="14364"/>
    <cellStyle name="Comma 2 5 3 2" xfId="25099"/>
    <cellStyle name="Comma 2 5 3 2 2" xfId="44879"/>
    <cellStyle name="Comma 2 5 3 2 3" xfId="33023"/>
    <cellStyle name="Comma 2 5 3 3" xfId="20567"/>
    <cellStyle name="Comma 2 5 3 3 2" xfId="40903"/>
    <cellStyle name="Comma 2 5 3 4" xfId="36962"/>
    <cellStyle name="Comma 2 5 3 5" xfId="29047"/>
    <cellStyle name="Comma 2 5 4" xfId="16472"/>
    <cellStyle name="Comma 2 5 5" xfId="7650"/>
    <cellStyle name="Comma 2 5 5 2" xfId="23561"/>
    <cellStyle name="Comma 2 5 5 2 2" xfId="43341"/>
    <cellStyle name="Comma 2 5 5 2 3" xfId="31485"/>
    <cellStyle name="Comma 2 5 5 3" xfId="19029"/>
    <cellStyle name="Comma 2 5 5 3 2" xfId="39365"/>
    <cellStyle name="Comma 2 5 5 4" xfId="35424"/>
    <cellStyle name="Comma 2 5 5 5" xfId="27509"/>
    <cellStyle name="Comma 2 5 6" xfId="22674"/>
    <cellStyle name="Comma 2 5 6 2" xfId="42524"/>
    <cellStyle name="Comma 2 5 6 3" xfId="30668"/>
    <cellStyle name="Comma 2 5 7" xfId="22782"/>
    <cellStyle name="Comma 2 5 7 2" xfId="42562"/>
    <cellStyle name="Comma 2 5 7 3" xfId="30706"/>
    <cellStyle name="Comma 2 5 8" xfId="18252"/>
    <cellStyle name="Comma 2 5 8 2" xfId="38588"/>
    <cellStyle name="Comma 2 5 9" xfId="34645"/>
    <cellStyle name="Comma 2 6" xfId="53"/>
    <cellStyle name="Comma 2 6 10" xfId="26733"/>
    <cellStyle name="Comma 2 6 2" xfId="11015"/>
    <cellStyle name="Comma 2 6 2 2" xfId="17417"/>
    <cellStyle name="Comma 2 6 2 2 2" xfId="25894"/>
    <cellStyle name="Comma 2 6 2 2 2 2" xfId="45674"/>
    <cellStyle name="Comma 2 6 2 2 2 3" xfId="33818"/>
    <cellStyle name="Comma 2 6 2 2 3" xfId="21362"/>
    <cellStyle name="Comma 2 6 2 2 3 2" xfId="41698"/>
    <cellStyle name="Comma 2 6 2 2 4" xfId="37757"/>
    <cellStyle name="Comma 2 6 2 2 5" xfId="29842"/>
    <cellStyle name="Comma 2 6 2 3" xfId="24328"/>
    <cellStyle name="Comma 2 6 2 3 2" xfId="44108"/>
    <cellStyle name="Comma 2 6 2 3 3" xfId="32252"/>
    <cellStyle name="Comma 2 6 2 4" xfId="19796"/>
    <cellStyle name="Comma 2 6 2 4 2" xfId="40132"/>
    <cellStyle name="Comma 2 6 2 5" xfId="36191"/>
    <cellStyle name="Comma 2 6 2 6" xfId="28276"/>
    <cellStyle name="Comma 2 6 3" xfId="14365"/>
    <cellStyle name="Comma 2 6 3 2" xfId="25100"/>
    <cellStyle name="Comma 2 6 3 2 2" xfId="44880"/>
    <cellStyle name="Comma 2 6 3 2 3" xfId="33024"/>
    <cellStyle name="Comma 2 6 3 3" xfId="20568"/>
    <cellStyle name="Comma 2 6 3 3 2" xfId="40904"/>
    <cellStyle name="Comma 2 6 3 4" xfId="36963"/>
    <cellStyle name="Comma 2 6 3 5" xfId="29048"/>
    <cellStyle name="Comma 2 6 4" xfId="16471"/>
    <cellStyle name="Comma 2 6 5" xfId="7651"/>
    <cellStyle name="Comma 2 6 5 2" xfId="23562"/>
    <cellStyle name="Comma 2 6 5 2 2" xfId="43342"/>
    <cellStyle name="Comma 2 6 5 2 3" xfId="31486"/>
    <cellStyle name="Comma 2 6 5 3" xfId="19030"/>
    <cellStyle name="Comma 2 6 5 3 2" xfId="39366"/>
    <cellStyle name="Comma 2 6 5 4" xfId="35425"/>
    <cellStyle name="Comma 2 6 5 5" xfId="27510"/>
    <cellStyle name="Comma 2 6 6" xfId="22184"/>
    <cellStyle name="Comma 2 6 6 2" xfId="42515"/>
    <cellStyle name="Comma 2 6 6 3" xfId="30659"/>
    <cellStyle name="Comma 2 6 7" xfId="22783"/>
    <cellStyle name="Comma 2 6 7 2" xfId="42563"/>
    <cellStyle name="Comma 2 6 7 3" xfId="30707"/>
    <cellStyle name="Comma 2 6 8" xfId="18253"/>
    <cellStyle name="Comma 2 6 8 2" xfId="38589"/>
    <cellStyle name="Comma 2 6 9" xfId="34646"/>
    <cellStyle name="Comma 2 7" xfId="2339"/>
    <cellStyle name="Comma 2 7 2" xfId="11738"/>
    <cellStyle name="Comma 2 7 3" xfId="8368"/>
    <cellStyle name="Comma 2 7 4" xfId="22728"/>
    <cellStyle name="Comma 2 7 4 2" xfId="42531"/>
    <cellStyle name="Comma 2 7 4 3" xfId="30675"/>
    <cellStyle name="Comma 2 8" xfId="2340"/>
    <cellStyle name="Comma 2 8 2" xfId="11739"/>
    <cellStyle name="Comma 2 8 3" xfId="8369"/>
    <cellStyle name="Comma 2 8 4" xfId="22742"/>
    <cellStyle name="Comma 2 8 4 2" xfId="42535"/>
    <cellStyle name="Comma 2 8 4 3" xfId="30679"/>
    <cellStyle name="Comma 2 9" xfId="2341"/>
    <cellStyle name="Comma 2 9 2" xfId="11740"/>
    <cellStyle name="Comma 2 9 3" xfId="8370"/>
    <cellStyle name="Comma 2_HistoricResComp" xfId="2342"/>
    <cellStyle name="Comma 20" xfId="7592"/>
    <cellStyle name="Comma 20 2" xfId="16456"/>
    <cellStyle name="Comma 20 2 2" xfId="25873"/>
    <cellStyle name="Comma 20 2 2 2" xfId="45653"/>
    <cellStyle name="Comma 20 2 2 3" xfId="33797"/>
    <cellStyle name="Comma 20 2 3" xfId="21341"/>
    <cellStyle name="Comma 20 2 3 2" xfId="41677"/>
    <cellStyle name="Comma 20 2 4" xfId="37736"/>
    <cellStyle name="Comma 20 2 5" xfId="29821"/>
    <cellStyle name="Comma 20 3" xfId="23544"/>
    <cellStyle name="Comma 20 3 2" xfId="43324"/>
    <cellStyle name="Comma 20 3 3" xfId="31468"/>
    <cellStyle name="Comma 20 4" xfId="19012"/>
    <cellStyle name="Comma 20 4 2" xfId="39348"/>
    <cellStyle name="Comma 20 5" xfId="35407"/>
    <cellStyle name="Comma 20 6" xfId="27492"/>
    <cellStyle name="Comma 21" xfId="18228"/>
    <cellStyle name="Comma 21 2" xfId="26703"/>
    <cellStyle name="Comma 21 2 2" xfId="46483"/>
    <cellStyle name="Comma 21 2 3" xfId="34627"/>
    <cellStyle name="Comma 21 3" xfId="22171"/>
    <cellStyle name="Comma 21 3 2" xfId="42507"/>
    <cellStyle name="Comma 21 4" xfId="38566"/>
    <cellStyle name="Comma 21 5" xfId="30651"/>
    <cellStyle name="Comma 22" xfId="22768"/>
    <cellStyle name="Comma 22 2" xfId="42548"/>
    <cellStyle name="Comma 22 3" xfId="30692"/>
    <cellStyle name="Comma 23" xfId="26711"/>
    <cellStyle name="Comma 24" xfId="26713"/>
    <cellStyle name="Comma 24 2" xfId="46487"/>
    <cellStyle name="Comma 24 3" xfId="34631"/>
    <cellStyle name="Comma 25" xfId="46495"/>
    <cellStyle name="Comma 3" xfId="38"/>
    <cellStyle name="Comma 3 10" xfId="2343"/>
    <cellStyle name="Comma 3 10 2" xfId="11741"/>
    <cellStyle name="Comma 3 10 3" xfId="8371"/>
    <cellStyle name="Comma 3 11" xfId="2344"/>
    <cellStyle name="Comma 3 11 2" xfId="11742"/>
    <cellStyle name="Comma 3 11 3" xfId="8372"/>
    <cellStyle name="Comma 3 12" xfId="2345"/>
    <cellStyle name="Comma 3 12 2" xfId="11743"/>
    <cellStyle name="Comma 3 12 3" xfId="8373"/>
    <cellStyle name="Comma 3 13" xfId="2346"/>
    <cellStyle name="Comma 3 13 2" xfId="11744"/>
    <cellStyle name="Comma 3 13 3" xfId="8374"/>
    <cellStyle name="Comma 3 14" xfId="2347"/>
    <cellStyle name="Comma 3 14 2" xfId="11745"/>
    <cellStyle name="Comma 3 14 3" xfId="8375"/>
    <cellStyle name="Comma 3 15" xfId="2348"/>
    <cellStyle name="Comma 3 15 2" xfId="11746"/>
    <cellStyle name="Comma 3 15 3" xfId="8376"/>
    <cellStyle name="Comma 3 16" xfId="2349"/>
    <cellStyle name="Comma 3 16 2" xfId="11747"/>
    <cellStyle name="Comma 3 16 3" xfId="8377"/>
    <cellStyle name="Comma 3 17" xfId="2350"/>
    <cellStyle name="Comma 3 17 2" xfId="11748"/>
    <cellStyle name="Comma 3 17 3" xfId="8378"/>
    <cellStyle name="Comma 3 18" xfId="2351"/>
    <cellStyle name="Comma 3 18 2" xfId="11749"/>
    <cellStyle name="Comma 3 18 3" xfId="8379"/>
    <cellStyle name="Comma 3 19" xfId="54"/>
    <cellStyle name="Comma 3 19 2" xfId="11016"/>
    <cellStyle name="Comma 3 19 2 2" xfId="17418"/>
    <cellStyle name="Comma 3 19 2 2 2" xfId="25895"/>
    <cellStyle name="Comma 3 19 2 2 2 2" xfId="45675"/>
    <cellStyle name="Comma 3 19 2 2 2 3" xfId="33819"/>
    <cellStyle name="Comma 3 19 2 2 3" xfId="21363"/>
    <cellStyle name="Comma 3 19 2 2 3 2" xfId="41699"/>
    <cellStyle name="Comma 3 19 2 2 4" xfId="37758"/>
    <cellStyle name="Comma 3 19 2 2 5" xfId="29843"/>
    <cellStyle name="Comma 3 19 2 3" xfId="24329"/>
    <cellStyle name="Comma 3 19 2 3 2" xfId="44109"/>
    <cellStyle name="Comma 3 19 2 3 3" xfId="32253"/>
    <cellStyle name="Comma 3 19 2 4" xfId="19797"/>
    <cellStyle name="Comma 3 19 2 4 2" xfId="40133"/>
    <cellStyle name="Comma 3 19 2 5" xfId="36192"/>
    <cellStyle name="Comma 3 19 2 6" xfId="28277"/>
    <cellStyle name="Comma 3 19 3" xfId="14366"/>
    <cellStyle name="Comma 3 19 3 2" xfId="25101"/>
    <cellStyle name="Comma 3 19 3 2 2" xfId="44881"/>
    <cellStyle name="Comma 3 19 3 2 3" xfId="33025"/>
    <cellStyle name="Comma 3 19 3 3" xfId="20569"/>
    <cellStyle name="Comma 3 19 3 3 2" xfId="40905"/>
    <cellStyle name="Comma 3 19 3 4" xfId="36964"/>
    <cellStyle name="Comma 3 19 3 5" xfId="29049"/>
    <cellStyle name="Comma 3 19 4" xfId="22784"/>
    <cellStyle name="Comma 3 19 4 2" xfId="42564"/>
    <cellStyle name="Comma 3 19 4 3" xfId="30708"/>
    <cellStyle name="Comma 3 19 5" xfId="18254"/>
    <cellStyle name="Comma 3 19 5 2" xfId="38590"/>
    <cellStyle name="Comma 3 19 6" xfId="34647"/>
    <cellStyle name="Comma 3 19 7" xfId="26734"/>
    <cellStyle name="Comma 3 2" xfId="55"/>
    <cellStyle name="Comma 3 2 10" xfId="18255"/>
    <cellStyle name="Comma 3 2 10 2" xfId="38591"/>
    <cellStyle name="Comma 3 2 11" xfId="34648"/>
    <cellStyle name="Comma 3 2 12" xfId="26735"/>
    <cellStyle name="Comma 3 2 2" xfId="2352"/>
    <cellStyle name="Comma 3 2 2 2" xfId="4113"/>
    <cellStyle name="Comma 3 2 2 2 2" xfId="12150"/>
    <cellStyle name="Comma 3 2 2 2 3" xfId="8781"/>
    <cellStyle name="Comma 3 2 2 3" xfId="4114"/>
    <cellStyle name="Comma 3 2 2 3 2" xfId="12151"/>
    <cellStyle name="Comma 3 2 2 3 3" xfId="8782"/>
    <cellStyle name="Comma 3 2 2 4" xfId="11750"/>
    <cellStyle name="Comma 3 2 2 5" xfId="15662"/>
    <cellStyle name="Comma 3 2 2 5 2" xfId="16694"/>
    <cellStyle name="Comma 3 2 2 6" xfId="8380"/>
    <cellStyle name="Comma 3 2 3" xfId="2353"/>
    <cellStyle name="Comma 3 2 3 2" xfId="4115"/>
    <cellStyle name="Comma 3 2 3 2 2" xfId="4116"/>
    <cellStyle name="Comma 3 2 3 2 2 2" xfId="12153"/>
    <cellStyle name="Comma 3 2 3 2 2 3" xfId="8784"/>
    <cellStyle name="Comma 3 2 3 2 3" xfId="12152"/>
    <cellStyle name="Comma 3 2 3 2 4" xfId="8783"/>
    <cellStyle name="Comma 3 2 3 3" xfId="4117"/>
    <cellStyle name="Comma 3 2 3 3 2" xfId="4118"/>
    <cellStyle name="Comma 3 2 3 3 2 2" xfId="12155"/>
    <cellStyle name="Comma 3 2 3 3 2 3" xfId="8786"/>
    <cellStyle name="Comma 3 2 3 3 3" xfId="4119"/>
    <cellStyle name="Comma 3 2 3 3 3 2" xfId="12156"/>
    <cellStyle name="Comma 3 2 3 3 3 3" xfId="8787"/>
    <cellStyle name="Comma 3 2 3 3 4" xfId="12154"/>
    <cellStyle name="Comma 3 2 3 3 5" xfId="8785"/>
    <cellStyle name="Comma 3 2 3 4" xfId="4120"/>
    <cellStyle name="Comma 3 2 3 4 2" xfId="4121"/>
    <cellStyle name="Comma 3 2 3 4 2 2" xfId="12158"/>
    <cellStyle name="Comma 3 2 3 4 2 3" xfId="8789"/>
    <cellStyle name="Comma 3 2 3 4 3" xfId="12157"/>
    <cellStyle name="Comma 3 2 3 4 4" xfId="8788"/>
    <cellStyle name="Comma 3 2 3 5" xfId="4122"/>
    <cellStyle name="Comma 3 2 3 5 2" xfId="12159"/>
    <cellStyle name="Comma 3 2 3 5 3" xfId="8790"/>
    <cellStyle name="Comma 3 2 3 6" xfId="11751"/>
    <cellStyle name="Comma 3 2 3 7" xfId="8381"/>
    <cellStyle name="Comma 3 2 4" xfId="2354"/>
    <cellStyle name="Comma 3 2 4 2" xfId="11752"/>
    <cellStyle name="Comma 3 2 4 3" xfId="16470"/>
    <cellStyle name="Comma 3 2 4 4" xfId="8382"/>
    <cellStyle name="Comma 3 2 5" xfId="2355"/>
    <cellStyle name="Comma 3 2 5 2" xfId="11753"/>
    <cellStyle name="Comma 3 2 5 3" xfId="8383"/>
    <cellStyle name="Comma 3 2 6" xfId="11017"/>
    <cellStyle name="Comma 3 2 6 2" xfId="17419"/>
    <cellStyle name="Comma 3 2 6 2 2" xfId="25896"/>
    <cellStyle name="Comma 3 2 6 2 2 2" xfId="45676"/>
    <cellStyle name="Comma 3 2 6 2 2 3" xfId="33820"/>
    <cellStyle name="Comma 3 2 6 2 3" xfId="21364"/>
    <cellStyle name="Comma 3 2 6 2 3 2" xfId="41700"/>
    <cellStyle name="Comma 3 2 6 2 4" xfId="37759"/>
    <cellStyle name="Comma 3 2 6 2 5" xfId="29844"/>
    <cellStyle name="Comma 3 2 6 3" xfId="24330"/>
    <cellStyle name="Comma 3 2 6 3 2" xfId="44110"/>
    <cellStyle name="Comma 3 2 6 3 3" xfId="32254"/>
    <cellStyle name="Comma 3 2 6 4" xfId="19798"/>
    <cellStyle name="Comma 3 2 6 4 2" xfId="40134"/>
    <cellStyle name="Comma 3 2 6 5" xfId="36193"/>
    <cellStyle name="Comma 3 2 6 6" xfId="28278"/>
    <cellStyle name="Comma 3 2 7" xfId="14367"/>
    <cellStyle name="Comma 3 2 7 2" xfId="25102"/>
    <cellStyle name="Comma 3 2 7 2 2" xfId="44882"/>
    <cellStyle name="Comma 3 2 7 2 3" xfId="33026"/>
    <cellStyle name="Comma 3 2 7 3" xfId="20570"/>
    <cellStyle name="Comma 3 2 7 3 2" xfId="40906"/>
    <cellStyle name="Comma 3 2 7 4" xfId="36965"/>
    <cellStyle name="Comma 3 2 7 5" xfId="29050"/>
    <cellStyle name="Comma 3 2 8" xfId="22589"/>
    <cellStyle name="Comma 3 2 8 2" xfId="42520"/>
    <cellStyle name="Comma 3 2 8 3" xfId="30664"/>
    <cellStyle name="Comma 3 2 9" xfId="22785"/>
    <cellStyle name="Comma 3 2 9 2" xfId="42565"/>
    <cellStyle name="Comma 3 2 9 3" xfId="30709"/>
    <cellStyle name="Comma 3 2_HistoricResComp" xfId="2356"/>
    <cellStyle name="Comma 3 20" xfId="11005"/>
    <cellStyle name="Comma 3 21" xfId="7643"/>
    <cellStyle name="Comma 3 22" xfId="18230"/>
    <cellStyle name="Comma 3 22 2" xfId="26705"/>
    <cellStyle name="Comma 3 22 2 2" xfId="46485"/>
    <cellStyle name="Comma 3 22 2 3" xfId="34629"/>
    <cellStyle name="Comma 3 22 3" xfId="22173"/>
    <cellStyle name="Comma 3 22 3 2" xfId="42509"/>
    <cellStyle name="Comma 3 22 4" xfId="38568"/>
    <cellStyle name="Comma 3 22 5" xfId="30653"/>
    <cellStyle name="Comma 3 23" xfId="22186"/>
    <cellStyle name="Comma 3 23 2" xfId="42517"/>
    <cellStyle name="Comma 3 23 3" xfId="30661"/>
    <cellStyle name="Comma 3 24" xfId="46497"/>
    <cellStyle name="Comma 3 3" xfId="56"/>
    <cellStyle name="Comma 3 3 10" xfId="18256"/>
    <cellStyle name="Comma 3 3 10 2" xfId="38592"/>
    <cellStyle name="Comma 3 3 11" xfId="34649"/>
    <cellStyle name="Comma 3 3 12" xfId="26736"/>
    <cellStyle name="Comma 3 3 2" xfId="4123"/>
    <cellStyle name="Comma 3 3 2 2" xfId="4124"/>
    <cellStyle name="Comma 3 3 2 2 2" xfId="12161"/>
    <cellStyle name="Comma 3 3 2 2 3" xfId="8792"/>
    <cellStyle name="Comma 3 3 2 3" xfId="4125"/>
    <cellStyle name="Comma 3 3 2 3 2" xfId="12162"/>
    <cellStyle name="Comma 3 3 2 3 3" xfId="8793"/>
    <cellStyle name="Comma 3 3 2 4" xfId="12160"/>
    <cellStyle name="Comma 3 3 2 5" xfId="8791"/>
    <cellStyle name="Comma 3 3 3" xfId="4126"/>
    <cellStyle name="Comma 3 3 3 2" xfId="4127"/>
    <cellStyle name="Comma 3 3 3 2 2" xfId="4128"/>
    <cellStyle name="Comma 3 3 3 2 2 2" xfId="12165"/>
    <cellStyle name="Comma 3 3 3 2 2 3" xfId="8796"/>
    <cellStyle name="Comma 3 3 3 2 3" xfId="12164"/>
    <cellStyle name="Comma 3 3 3 2 4" xfId="8795"/>
    <cellStyle name="Comma 3 3 3 3" xfId="4129"/>
    <cellStyle name="Comma 3 3 3 3 2" xfId="4130"/>
    <cellStyle name="Comma 3 3 3 3 2 2" xfId="12167"/>
    <cellStyle name="Comma 3 3 3 3 2 3" xfId="8798"/>
    <cellStyle name="Comma 3 3 3 3 3" xfId="4131"/>
    <cellStyle name="Comma 3 3 3 3 3 2" xfId="12168"/>
    <cellStyle name="Comma 3 3 3 3 3 3" xfId="8799"/>
    <cellStyle name="Comma 3 3 3 3 4" xfId="12166"/>
    <cellStyle name="Comma 3 3 3 3 5" xfId="8797"/>
    <cellStyle name="Comma 3 3 3 4" xfId="4132"/>
    <cellStyle name="Comma 3 3 3 4 2" xfId="4133"/>
    <cellStyle name="Comma 3 3 3 4 2 2" xfId="12170"/>
    <cellStyle name="Comma 3 3 3 4 2 3" xfId="8801"/>
    <cellStyle name="Comma 3 3 3 4 3" xfId="12169"/>
    <cellStyle name="Comma 3 3 3 4 4" xfId="8800"/>
    <cellStyle name="Comma 3 3 3 5" xfId="4134"/>
    <cellStyle name="Comma 3 3 3 5 2" xfId="12171"/>
    <cellStyle name="Comma 3 3 3 5 3" xfId="8802"/>
    <cellStyle name="Comma 3 3 3 6" xfId="12163"/>
    <cellStyle name="Comma 3 3 3 7" xfId="15664"/>
    <cellStyle name="Comma 3 3 3 7 2" xfId="16696"/>
    <cellStyle name="Comma 3 3 3 8" xfId="8794"/>
    <cellStyle name="Comma 3 3 4" xfId="4135"/>
    <cellStyle name="Comma 3 3 4 2" xfId="12172"/>
    <cellStyle name="Comma 3 3 4 3" xfId="8803"/>
    <cellStyle name="Comma 3 3 5" xfId="11018"/>
    <cellStyle name="Comma 3 3 5 2" xfId="17420"/>
    <cellStyle name="Comma 3 3 5 2 2" xfId="25897"/>
    <cellStyle name="Comma 3 3 5 2 2 2" xfId="45677"/>
    <cellStyle name="Comma 3 3 5 2 2 3" xfId="33821"/>
    <cellStyle name="Comma 3 3 5 2 3" xfId="21365"/>
    <cellStyle name="Comma 3 3 5 2 3 2" xfId="41701"/>
    <cellStyle name="Comma 3 3 5 2 4" xfId="37760"/>
    <cellStyle name="Comma 3 3 5 2 5" xfId="29845"/>
    <cellStyle name="Comma 3 3 5 3" xfId="24331"/>
    <cellStyle name="Comma 3 3 5 3 2" xfId="44111"/>
    <cellStyle name="Comma 3 3 5 3 3" xfId="32255"/>
    <cellStyle name="Comma 3 3 5 4" xfId="19799"/>
    <cellStyle name="Comma 3 3 5 4 2" xfId="40135"/>
    <cellStyle name="Comma 3 3 5 5" xfId="36194"/>
    <cellStyle name="Comma 3 3 5 6" xfId="28279"/>
    <cellStyle name="Comma 3 3 6" xfId="14368"/>
    <cellStyle name="Comma 3 3 6 2" xfId="25103"/>
    <cellStyle name="Comma 3 3 6 2 2" xfId="44883"/>
    <cellStyle name="Comma 3 3 6 2 3" xfId="33027"/>
    <cellStyle name="Comma 3 3 6 3" xfId="20571"/>
    <cellStyle name="Comma 3 3 6 3 2" xfId="40907"/>
    <cellStyle name="Comma 3 3 6 4" xfId="36966"/>
    <cellStyle name="Comma 3 3 6 5" xfId="29051"/>
    <cellStyle name="Comma 3 3 7" xfId="15663"/>
    <cellStyle name="Comma 3 3 7 2" xfId="16695"/>
    <cellStyle name="Comma 3 3 8" xfId="22634"/>
    <cellStyle name="Comma 3 3 8 2" xfId="42523"/>
    <cellStyle name="Comma 3 3 8 3" xfId="30667"/>
    <cellStyle name="Comma 3 3 9" xfId="22786"/>
    <cellStyle name="Comma 3 3 9 2" xfId="42566"/>
    <cellStyle name="Comma 3 3 9 3" xfId="30710"/>
    <cellStyle name="Comma 3 4" xfId="57"/>
    <cellStyle name="Comma 3 4 10" xfId="18257"/>
    <cellStyle name="Comma 3 4 10 2" xfId="38593"/>
    <cellStyle name="Comma 3 4 11" xfId="34650"/>
    <cellStyle name="Comma 3 4 12" xfId="26737"/>
    <cellStyle name="Comma 3 4 2" xfId="4136"/>
    <cellStyle name="Comma 3 4 2 2" xfId="4137"/>
    <cellStyle name="Comma 3 4 2 2 2" xfId="4138"/>
    <cellStyle name="Comma 3 4 2 2 2 2" xfId="12175"/>
    <cellStyle name="Comma 3 4 2 2 2 3" xfId="8806"/>
    <cellStyle name="Comma 3 4 2 2 3" xfId="12174"/>
    <cellStyle name="Comma 3 4 2 2 4" xfId="8805"/>
    <cellStyle name="Comma 3 4 2 3" xfId="4139"/>
    <cellStyle name="Comma 3 4 2 3 2" xfId="4140"/>
    <cellStyle name="Comma 3 4 2 3 2 2" xfId="12177"/>
    <cellStyle name="Comma 3 4 2 3 2 3" xfId="8808"/>
    <cellStyle name="Comma 3 4 2 3 3" xfId="4141"/>
    <cellStyle name="Comma 3 4 2 3 3 2" xfId="12178"/>
    <cellStyle name="Comma 3 4 2 3 3 3" xfId="8809"/>
    <cellStyle name="Comma 3 4 2 3 4" xfId="12176"/>
    <cellStyle name="Comma 3 4 2 3 5" xfId="8807"/>
    <cellStyle name="Comma 3 4 2 4" xfId="4142"/>
    <cellStyle name="Comma 3 4 2 4 2" xfId="12179"/>
    <cellStyle name="Comma 3 4 2 4 3" xfId="8810"/>
    <cellStyle name="Comma 3 4 2 5" xfId="4143"/>
    <cellStyle name="Comma 3 4 2 5 2" xfId="12180"/>
    <cellStyle name="Comma 3 4 2 5 3" xfId="8811"/>
    <cellStyle name="Comma 3 4 2 6" xfId="12173"/>
    <cellStyle name="Comma 3 4 2 7" xfId="8804"/>
    <cellStyle name="Comma 3 4 3" xfId="4144"/>
    <cellStyle name="Comma 3 4 3 2" xfId="4145"/>
    <cellStyle name="Comma 3 4 3 2 2" xfId="12182"/>
    <cellStyle name="Comma 3 4 3 2 3" xfId="8813"/>
    <cellStyle name="Comma 3 4 3 3" xfId="12181"/>
    <cellStyle name="Comma 3 4 3 4" xfId="8812"/>
    <cellStyle name="Comma 3 4 4" xfId="4146"/>
    <cellStyle name="Comma 3 4 4 2" xfId="12183"/>
    <cellStyle name="Comma 3 4 4 3" xfId="8814"/>
    <cellStyle name="Comma 3 4 5" xfId="4147"/>
    <cellStyle name="Comma 3 4 5 2" xfId="12184"/>
    <cellStyle name="Comma 3 4 5 3" xfId="8815"/>
    <cellStyle name="Comma 3 4 6" xfId="11019"/>
    <cellStyle name="Comma 3 4 6 2" xfId="17421"/>
    <cellStyle name="Comma 3 4 6 2 2" xfId="25898"/>
    <cellStyle name="Comma 3 4 6 2 2 2" xfId="45678"/>
    <cellStyle name="Comma 3 4 6 2 2 3" xfId="33822"/>
    <cellStyle name="Comma 3 4 6 2 3" xfId="21366"/>
    <cellStyle name="Comma 3 4 6 2 3 2" xfId="41702"/>
    <cellStyle name="Comma 3 4 6 2 4" xfId="37761"/>
    <cellStyle name="Comma 3 4 6 2 5" xfId="29846"/>
    <cellStyle name="Comma 3 4 6 3" xfId="24332"/>
    <cellStyle name="Comma 3 4 6 3 2" xfId="44112"/>
    <cellStyle name="Comma 3 4 6 3 3" xfId="32256"/>
    <cellStyle name="Comma 3 4 6 4" xfId="19800"/>
    <cellStyle name="Comma 3 4 6 4 2" xfId="40136"/>
    <cellStyle name="Comma 3 4 6 5" xfId="36195"/>
    <cellStyle name="Comma 3 4 6 6" xfId="28280"/>
    <cellStyle name="Comma 3 4 7" xfId="14369"/>
    <cellStyle name="Comma 3 4 7 2" xfId="25104"/>
    <cellStyle name="Comma 3 4 7 2 2" xfId="44884"/>
    <cellStyle name="Comma 3 4 7 2 3" xfId="33028"/>
    <cellStyle name="Comma 3 4 7 3" xfId="20572"/>
    <cellStyle name="Comma 3 4 7 3 2" xfId="40908"/>
    <cellStyle name="Comma 3 4 7 4" xfId="36967"/>
    <cellStyle name="Comma 3 4 7 5" xfId="29052"/>
    <cellStyle name="Comma 3 4 8" xfId="22676"/>
    <cellStyle name="Comma 3 4 8 2" xfId="42526"/>
    <cellStyle name="Comma 3 4 8 3" xfId="30670"/>
    <cellStyle name="Comma 3 4 9" xfId="22787"/>
    <cellStyle name="Comma 3 4 9 2" xfId="42567"/>
    <cellStyle name="Comma 3 4 9 3" xfId="30711"/>
    <cellStyle name="Comma 3 5" xfId="58"/>
    <cellStyle name="Comma 3 5 10" xfId="34651"/>
    <cellStyle name="Comma 3 5 11" xfId="26738"/>
    <cellStyle name="Comma 3 5 2" xfId="4148"/>
    <cellStyle name="Comma 3 5 2 2" xfId="4149"/>
    <cellStyle name="Comma 3 5 2 2 2" xfId="12186"/>
    <cellStyle name="Comma 3 5 2 2 3" xfId="8817"/>
    <cellStyle name="Comma 3 5 2 3" xfId="12185"/>
    <cellStyle name="Comma 3 5 2 4" xfId="8816"/>
    <cellStyle name="Comma 3 5 3" xfId="4150"/>
    <cellStyle name="Comma 3 5 3 2" xfId="4151"/>
    <cellStyle name="Comma 3 5 3 2 2" xfId="12188"/>
    <cellStyle name="Comma 3 5 3 2 3" xfId="8819"/>
    <cellStyle name="Comma 3 5 3 3" xfId="4152"/>
    <cellStyle name="Comma 3 5 3 3 2" xfId="12189"/>
    <cellStyle name="Comma 3 5 3 3 3" xfId="8820"/>
    <cellStyle name="Comma 3 5 3 4" xfId="12187"/>
    <cellStyle name="Comma 3 5 3 5" xfId="8818"/>
    <cellStyle name="Comma 3 5 4" xfId="4153"/>
    <cellStyle name="Comma 3 5 4 2" xfId="4154"/>
    <cellStyle name="Comma 3 5 4 2 2" xfId="12191"/>
    <cellStyle name="Comma 3 5 4 2 3" xfId="8822"/>
    <cellStyle name="Comma 3 5 4 3" xfId="12190"/>
    <cellStyle name="Comma 3 5 4 4" xfId="8821"/>
    <cellStyle name="Comma 3 5 5" xfId="4155"/>
    <cellStyle name="Comma 3 5 5 2" xfId="12192"/>
    <cellStyle name="Comma 3 5 5 3" xfId="8823"/>
    <cellStyle name="Comma 3 5 6" xfId="11020"/>
    <cellStyle name="Comma 3 5 6 2" xfId="17422"/>
    <cellStyle name="Comma 3 5 6 2 2" xfId="25899"/>
    <cellStyle name="Comma 3 5 6 2 2 2" xfId="45679"/>
    <cellStyle name="Comma 3 5 6 2 2 3" xfId="33823"/>
    <cellStyle name="Comma 3 5 6 2 3" xfId="21367"/>
    <cellStyle name="Comma 3 5 6 2 3 2" xfId="41703"/>
    <cellStyle name="Comma 3 5 6 2 4" xfId="37762"/>
    <cellStyle name="Comma 3 5 6 2 5" xfId="29847"/>
    <cellStyle name="Comma 3 5 6 3" xfId="24333"/>
    <cellStyle name="Comma 3 5 6 3 2" xfId="44113"/>
    <cellStyle name="Comma 3 5 6 3 3" xfId="32257"/>
    <cellStyle name="Comma 3 5 6 4" xfId="19801"/>
    <cellStyle name="Comma 3 5 6 4 2" xfId="40137"/>
    <cellStyle name="Comma 3 5 6 5" xfId="36196"/>
    <cellStyle name="Comma 3 5 6 6" xfId="28281"/>
    <cellStyle name="Comma 3 5 7" xfId="14370"/>
    <cellStyle name="Comma 3 5 7 2" xfId="25105"/>
    <cellStyle name="Comma 3 5 7 2 2" xfId="44885"/>
    <cellStyle name="Comma 3 5 7 2 3" xfId="33029"/>
    <cellStyle name="Comma 3 5 7 3" xfId="20573"/>
    <cellStyle name="Comma 3 5 7 3 2" xfId="40909"/>
    <cellStyle name="Comma 3 5 7 4" xfId="36968"/>
    <cellStyle name="Comma 3 5 7 5" xfId="29053"/>
    <cellStyle name="Comma 3 5 8" xfId="22788"/>
    <cellStyle name="Comma 3 5 8 2" xfId="42568"/>
    <cellStyle name="Comma 3 5 8 3" xfId="30712"/>
    <cellStyle name="Comma 3 5 9" xfId="18258"/>
    <cellStyle name="Comma 3 5 9 2" xfId="38594"/>
    <cellStyle name="Comma 3 6" xfId="2357"/>
    <cellStyle name="Comma 3 6 2" xfId="4156"/>
    <cellStyle name="Comma 3 6 2 2" xfId="12193"/>
    <cellStyle name="Comma 3 6 2 3" xfId="8824"/>
    <cellStyle name="Comma 3 6 3" xfId="4157"/>
    <cellStyle name="Comma 3 6 3 2" xfId="12194"/>
    <cellStyle name="Comma 3 6 3 3" xfId="8825"/>
    <cellStyle name="Comma 3 6 4" xfId="11754"/>
    <cellStyle name="Comma 3 6 5" xfId="8384"/>
    <cellStyle name="Comma 3 7" xfId="2358"/>
    <cellStyle name="Comma 3 7 2" xfId="11755"/>
    <cellStyle name="Comma 3 7 3" xfId="16469"/>
    <cellStyle name="Comma 3 7 4" xfId="8385"/>
    <cellStyle name="Comma 3 8" xfId="2359"/>
    <cellStyle name="Comma 3 8 2" xfId="11756"/>
    <cellStyle name="Comma 3 8 3" xfId="8386"/>
    <cellStyle name="Comma 3 9" xfId="2360"/>
    <cellStyle name="Comma 3 9 2" xfId="11757"/>
    <cellStyle name="Comma 3 9 3" xfId="8387"/>
    <cellStyle name="Comma 3_HistoricResComp" xfId="2361"/>
    <cellStyle name="Comma 4" xfId="36"/>
    <cellStyle name="Comma 4 10" xfId="2362"/>
    <cellStyle name="Comma 4 10 2" xfId="11758"/>
    <cellStyle name="Comma 4 10 3" xfId="8388"/>
    <cellStyle name="Comma 4 11" xfId="2363"/>
    <cellStyle name="Comma 4 11 2" xfId="11759"/>
    <cellStyle name="Comma 4 11 3" xfId="8389"/>
    <cellStyle name="Comma 4 12" xfId="2364"/>
    <cellStyle name="Comma 4 12 2" xfId="11760"/>
    <cellStyle name="Comma 4 12 3" xfId="8390"/>
    <cellStyle name="Comma 4 13" xfId="2365"/>
    <cellStyle name="Comma 4 13 2" xfId="11761"/>
    <cellStyle name="Comma 4 13 3" xfId="8391"/>
    <cellStyle name="Comma 4 14" xfId="2366"/>
    <cellStyle name="Comma 4 14 2" xfId="11762"/>
    <cellStyle name="Comma 4 14 3" xfId="8392"/>
    <cellStyle name="Comma 4 15" xfId="2367"/>
    <cellStyle name="Comma 4 15 2" xfId="11763"/>
    <cellStyle name="Comma 4 15 3" xfId="8393"/>
    <cellStyle name="Comma 4 16" xfId="2368"/>
    <cellStyle name="Comma 4 16 2" xfId="11764"/>
    <cellStyle name="Comma 4 16 3" xfId="8394"/>
    <cellStyle name="Comma 4 17" xfId="2369"/>
    <cellStyle name="Comma 4 17 2" xfId="11765"/>
    <cellStyle name="Comma 4 17 3" xfId="8395"/>
    <cellStyle name="Comma 4 18" xfId="2370"/>
    <cellStyle name="Comma 4 18 2" xfId="11766"/>
    <cellStyle name="Comma 4 18 3" xfId="8396"/>
    <cellStyle name="Comma 4 19" xfId="59"/>
    <cellStyle name="Comma 4 19 2" xfId="11021"/>
    <cellStyle name="Comma 4 19 3" xfId="7652"/>
    <cellStyle name="Comma 4 2" xfId="2371"/>
    <cellStyle name="Comma 4 2 2" xfId="2372"/>
    <cellStyle name="Comma 4 2 2 2" xfId="4158"/>
    <cellStyle name="Comma 4 2 2 2 2" xfId="12195"/>
    <cellStyle name="Comma 4 2 2 2 3" xfId="8826"/>
    <cellStyle name="Comma 4 2 2 3" xfId="11768"/>
    <cellStyle name="Comma 4 2 2 4" xfId="8398"/>
    <cellStyle name="Comma 4 2 3" xfId="2373"/>
    <cellStyle name="Comma 4 2 3 2" xfId="4159"/>
    <cellStyle name="Comma 4 2 3 3" xfId="11769"/>
    <cellStyle name="Comma 4 2 3 4" xfId="16468"/>
    <cellStyle name="Comma 4 2 3 5" xfId="8399"/>
    <cellStyle name="Comma 4 2 4" xfId="2374"/>
    <cellStyle name="Comma 4 2 4 2" xfId="11770"/>
    <cellStyle name="Comma 4 2 4 2 2" xfId="16467"/>
    <cellStyle name="Comma 4 2 4 3" xfId="8400"/>
    <cellStyle name="Comma 4 2 5" xfId="2375"/>
    <cellStyle name="Comma 4 2 5 2" xfId="11771"/>
    <cellStyle name="Comma 4 2 5 3" xfId="8401"/>
    <cellStyle name="Comma 4 2 6" xfId="11767"/>
    <cellStyle name="Comma 4 2 7" xfId="15665"/>
    <cellStyle name="Comma 4 2 7 2" xfId="16697"/>
    <cellStyle name="Comma 4 2 8" xfId="8397"/>
    <cellStyle name="Comma 4 2 9" xfId="22731"/>
    <cellStyle name="Comma 4 2 9 2" xfId="42532"/>
    <cellStyle name="Comma 4 2 9 3" xfId="30676"/>
    <cellStyle name="Comma 4 2_HistoricResComp" xfId="2376"/>
    <cellStyle name="Comma 4 20" xfId="11003"/>
    <cellStyle name="Comma 4 20 2" xfId="17410"/>
    <cellStyle name="Comma 4 20 2 2" xfId="25887"/>
    <cellStyle name="Comma 4 20 2 2 2" xfId="45667"/>
    <cellStyle name="Comma 4 20 2 2 3" xfId="33811"/>
    <cellStyle name="Comma 4 20 2 3" xfId="21355"/>
    <cellStyle name="Comma 4 20 2 3 2" xfId="41691"/>
    <cellStyle name="Comma 4 20 2 4" xfId="37750"/>
    <cellStyle name="Comma 4 20 2 5" xfId="29835"/>
    <cellStyle name="Comma 4 20 3" xfId="24321"/>
    <cellStyle name="Comma 4 20 3 2" xfId="44101"/>
    <cellStyle name="Comma 4 20 3 3" xfId="32245"/>
    <cellStyle name="Comma 4 20 4" xfId="19789"/>
    <cellStyle name="Comma 4 20 4 2" xfId="40125"/>
    <cellStyle name="Comma 4 20 5" xfId="36184"/>
    <cellStyle name="Comma 4 20 6" xfId="28269"/>
    <cellStyle name="Comma 4 21" xfId="14356"/>
    <cellStyle name="Comma 4 21 2" xfId="25093"/>
    <cellStyle name="Comma 4 21 2 2" xfId="44873"/>
    <cellStyle name="Comma 4 21 2 3" xfId="33017"/>
    <cellStyle name="Comma 4 21 3" xfId="20561"/>
    <cellStyle name="Comma 4 21 3 2" xfId="40897"/>
    <cellStyle name="Comma 4 21 4" xfId="36956"/>
    <cellStyle name="Comma 4 21 5" xfId="29041"/>
    <cellStyle name="Comma 4 22" xfId="15785"/>
    <cellStyle name="Comma 4 22 2" xfId="25842"/>
    <cellStyle name="Comma 4 22 2 2" xfId="45622"/>
    <cellStyle name="Comma 4 22 2 3" xfId="33766"/>
    <cellStyle name="Comma 4 22 3" xfId="21310"/>
    <cellStyle name="Comma 4 22 3 2" xfId="41646"/>
    <cellStyle name="Comma 4 22 4" xfId="37705"/>
    <cellStyle name="Comma 4 22 5" xfId="29790"/>
    <cellStyle name="Comma 4 23" xfId="7641"/>
    <cellStyle name="Comma 4 23 2" xfId="23557"/>
    <cellStyle name="Comma 4 23 2 2" xfId="43337"/>
    <cellStyle name="Comma 4 23 2 3" xfId="31481"/>
    <cellStyle name="Comma 4 23 3" xfId="19025"/>
    <cellStyle name="Comma 4 23 3 2" xfId="39361"/>
    <cellStyle name="Comma 4 23 4" xfId="35420"/>
    <cellStyle name="Comma 4 23 5" xfId="27505"/>
    <cellStyle name="Comma 4 24" xfId="17264"/>
    <cellStyle name="Comma 4 24 2" xfId="25879"/>
    <cellStyle name="Comma 4 24 2 2" xfId="45659"/>
    <cellStyle name="Comma 4 24 2 3" xfId="33803"/>
    <cellStyle name="Comma 4 24 3" xfId="21347"/>
    <cellStyle name="Comma 4 24 3 2" xfId="41683"/>
    <cellStyle name="Comma 4 24 4" xfId="37742"/>
    <cellStyle name="Comma 4 24 5" xfId="29827"/>
    <cellStyle name="Comma 4 25" xfId="8739"/>
    <cellStyle name="Comma 4 25 2" xfId="24289"/>
    <cellStyle name="Comma 4 25 2 2" xfId="44069"/>
    <cellStyle name="Comma 4 25 2 3" xfId="32213"/>
    <cellStyle name="Comma 4 25 3" xfId="19757"/>
    <cellStyle name="Comma 4 25 3 2" xfId="40093"/>
    <cellStyle name="Comma 4 25 4" xfId="36152"/>
    <cellStyle name="Comma 4 25 5" xfId="28237"/>
    <cellStyle name="Comma 4 26" xfId="7887"/>
    <cellStyle name="Comma 4 26 2" xfId="23782"/>
    <cellStyle name="Comma 4 26 2 2" xfId="43562"/>
    <cellStyle name="Comma 4 26 2 3" xfId="31706"/>
    <cellStyle name="Comma 4 26 3" xfId="19250"/>
    <cellStyle name="Comma 4 26 3 2" xfId="39586"/>
    <cellStyle name="Comma 4 26 4" xfId="35645"/>
    <cellStyle name="Comma 4 26 5" xfId="27730"/>
    <cellStyle name="Comma 4 27" xfId="22715"/>
    <cellStyle name="Comma 4 27 2" xfId="42527"/>
    <cellStyle name="Comma 4 27 3" xfId="30671"/>
    <cellStyle name="Comma 4 28" xfId="22776"/>
    <cellStyle name="Comma 4 28 2" xfId="42556"/>
    <cellStyle name="Comma 4 28 3" xfId="30700"/>
    <cellStyle name="Comma 4 29" xfId="23516"/>
    <cellStyle name="Comma 4 29 2" xfId="43296"/>
    <cellStyle name="Comma 4 29 3" xfId="31440"/>
    <cellStyle name="Comma 4 3" xfId="2377"/>
    <cellStyle name="Comma 4 3 2" xfId="4160"/>
    <cellStyle name="Comma 4 3 2 2" xfId="16465"/>
    <cellStyle name="Comma 4 3 2 3" xfId="15644"/>
    <cellStyle name="Comma 4 3 2 4" xfId="16466"/>
    <cellStyle name="Comma 4 3 3" xfId="4161"/>
    <cellStyle name="Comma 4 3 3 2" xfId="12196"/>
    <cellStyle name="Comma 4 3 3 3" xfId="8827"/>
    <cellStyle name="Comma 4 3 4" xfId="4162"/>
    <cellStyle name="Comma 4 3 5" xfId="11772"/>
    <cellStyle name="Comma 4 3 6" xfId="8402"/>
    <cellStyle name="Comma 4 3 7" xfId="22748"/>
    <cellStyle name="Comma 4 3 7 2" xfId="42536"/>
    <cellStyle name="Comma 4 3 7 3" xfId="30680"/>
    <cellStyle name="Comma 4 30" xfId="18246"/>
    <cellStyle name="Comma 4 30 2" xfId="38582"/>
    <cellStyle name="Comma 4 31" xfId="34639"/>
    <cellStyle name="Comma 4 32" xfId="35379"/>
    <cellStyle name="Comma 4 33" xfId="26726"/>
    <cellStyle name="Comma 4 4" xfId="2378"/>
    <cellStyle name="Comma 4 4 2" xfId="4163"/>
    <cellStyle name="Comma 4 4 2 2" xfId="4164"/>
    <cellStyle name="Comma 4 4 2 2 2" xfId="12198"/>
    <cellStyle name="Comma 4 4 2 2 3" xfId="8829"/>
    <cellStyle name="Comma 4 4 2 3" xfId="12197"/>
    <cellStyle name="Comma 4 4 2 4" xfId="8828"/>
    <cellStyle name="Comma 4 4 3" xfId="4165"/>
    <cellStyle name="Comma 4 4 3 2" xfId="4166"/>
    <cellStyle name="Comma 4 4 3 2 2" xfId="12200"/>
    <cellStyle name="Comma 4 4 3 2 3" xfId="8831"/>
    <cellStyle name="Comma 4 4 3 3" xfId="4167"/>
    <cellStyle name="Comma 4 4 3 3 2" xfId="12201"/>
    <cellStyle name="Comma 4 4 3 3 3" xfId="8832"/>
    <cellStyle name="Comma 4 4 3 4" xfId="12199"/>
    <cellStyle name="Comma 4 4 3 5" xfId="8830"/>
    <cellStyle name="Comma 4 4 4" xfId="4168"/>
    <cellStyle name="Comma 4 4 4 2" xfId="4169"/>
    <cellStyle name="Comma 4 4 4 2 2" xfId="12203"/>
    <cellStyle name="Comma 4 4 4 2 3" xfId="8834"/>
    <cellStyle name="Comma 4 4 4 3" xfId="12202"/>
    <cellStyle name="Comma 4 4 4 4" xfId="8833"/>
    <cellStyle name="Comma 4 4 5" xfId="4170"/>
    <cellStyle name="Comma 4 4 5 2" xfId="12204"/>
    <cellStyle name="Comma 4 4 5 3" xfId="8835"/>
    <cellStyle name="Comma 4 4 6" xfId="11773"/>
    <cellStyle name="Comma 4 4 7" xfId="8403"/>
    <cellStyle name="Comma 4 5" xfId="2379"/>
    <cellStyle name="Comma 4 5 2" xfId="11774"/>
    <cellStyle name="Comma 4 5 3" xfId="16464"/>
    <cellStyle name="Comma 4 5 4" xfId="16463"/>
    <cellStyle name="Comma 4 5 5" xfId="8404"/>
    <cellStyle name="Comma 4 6" xfId="2380"/>
    <cellStyle name="Comma 4 6 2" xfId="11775"/>
    <cellStyle name="Comma 4 6 3" xfId="8405"/>
    <cellStyle name="Comma 4 7" xfId="2381"/>
    <cellStyle name="Comma 4 7 2" xfId="11776"/>
    <cellStyle name="Comma 4 7 3" xfId="8406"/>
    <cellStyle name="Comma 4 8" xfId="2382"/>
    <cellStyle name="Comma 4 8 2" xfId="11777"/>
    <cellStyle name="Comma 4 8 3" xfId="8407"/>
    <cellStyle name="Comma 4 9" xfId="2383"/>
    <cellStyle name="Comma 4 9 2" xfId="11778"/>
    <cellStyle name="Comma 4 9 3" xfId="8408"/>
    <cellStyle name="Comma 4_HistoricResComp" xfId="2384"/>
    <cellStyle name="Comma 5" xfId="2385"/>
    <cellStyle name="Comma 5 10" xfId="2386"/>
    <cellStyle name="Comma 5 10 2" xfId="11779"/>
    <cellStyle name="Comma 5 10 3" xfId="8409"/>
    <cellStyle name="Comma 5 11" xfId="2387"/>
    <cellStyle name="Comma 5 11 2" xfId="11780"/>
    <cellStyle name="Comma 5 11 3" xfId="8410"/>
    <cellStyle name="Comma 5 12" xfId="2388"/>
    <cellStyle name="Comma 5 12 2" xfId="11781"/>
    <cellStyle name="Comma 5 12 3" xfId="8411"/>
    <cellStyle name="Comma 5 13" xfId="2389"/>
    <cellStyle name="Comma 5 13 2" xfId="11782"/>
    <cellStyle name="Comma 5 13 3" xfId="8412"/>
    <cellStyle name="Comma 5 14" xfId="2390"/>
    <cellStyle name="Comma 5 14 2" xfId="11783"/>
    <cellStyle name="Comma 5 14 3" xfId="8413"/>
    <cellStyle name="Comma 5 15" xfId="2391"/>
    <cellStyle name="Comma 5 15 2" xfId="11784"/>
    <cellStyle name="Comma 5 15 3" xfId="8414"/>
    <cellStyle name="Comma 5 16" xfId="2392"/>
    <cellStyle name="Comma 5 16 2" xfId="11785"/>
    <cellStyle name="Comma 5 16 3" xfId="8415"/>
    <cellStyle name="Comma 5 17" xfId="2393"/>
    <cellStyle name="Comma 5 17 2" xfId="11786"/>
    <cellStyle name="Comma 5 17 3" xfId="8416"/>
    <cellStyle name="Comma 5 18" xfId="2394"/>
    <cellStyle name="Comma 5 18 2" xfId="11787"/>
    <cellStyle name="Comma 5 18 3" xfId="8417"/>
    <cellStyle name="Comma 5 19" xfId="15666"/>
    <cellStyle name="Comma 5 19 2" xfId="16698"/>
    <cellStyle name="Comma 5 2" xfId="2395"/>
    <cellStyle name="Comma 5 2 2" xfId="2396"/>
    <cellStyle name="Comma 5 2 2 2" xfId="4171"/>
    <cellStyle name="Comma 5 2 2 2 10" xfId="27473"/>
    <cellStyle name="Comma 5 2 2 2 2" xfId="4172"/>
    <cellStyle name="Comma 5 2 2 2 2 2" xfId="12206"/>
    <cellStyle name="Comma 5 2 2 2 2 2 2" xfId="18158"/>
    <cellStyle name="Comma 5 2 2 2 2 2 2 2" xfId="26635"/>
    <cellStyle name="Comma 5 2 2 2 2 2 2 2 2" xfId="46415"/>
    <cellStyle name="Comma 5 2 2 2 2 2 2 2 3" xfId="34559"/>
    <cellStyle name="Comma 5 2 2 2 2 2 2 3" xfId="22103"/>
    <cellStyle name="Comma 5 2 2 2 2 2 2 3 2" xfId="42439"/>
    <cellStyle name="Comma 5 2 2 2 2 2 2 4" xfId="38498"/>
    <cellStyle name="Comma 5 2 2 2 2 2 2 5" xfId="30583"/>
    <cellStyle name="Comma 5 2 2 2 2 2 3" xfId="25069"/>
    <cellStyle name="Comma 5 2 2 2 2 2 3 2" xfId="44849"/>
    <cellStyle name="Comma 5 2 2 2 2 2 3 3" xfId="32993"/>
    <cellStyle name="Comma 5 2 2 2 2 2 4" xfId="20537"/>
    <cellStyle name="Comma 5 2 2 2 2 2 4 2" xfId="40873"/>
    <cellStyle name="Comma 5 2 2 2 2 2 5" xfId="36932"/>
    <cellStyle name="Comma 5 2 2 2 2 2 6" xfId="29017"/>
    <cellStyle name="Comma 5 2 2 2 2 3" xfId="15861"/>
    <cellStyle name="Comma 5 2 2 2 2 3 2" xfId="25854"/>
    <cellStyle name="Comma 5 2 2 2 2 3 2 2" xfId="45634"/>
    <cellStyle name="Comma 5 2 2 2 2 3 2 3" xfId="33778"/>
    <cellStyle name="Comma 5 2 2 2 2 3 3" xfId="21322"/>
    <cellStyle name="Comma 5 2 2 2 2 3 3 2" xfId="41658"/>
    <cellStyle name="Comma 5 2 2 2 2 3 4" xfId="37717"/>
    <cellStyle name="Comma 5 2 2 2 2 3 5" xfId="29802"/>
    <cellStyle name="Comma 5 2 2 2 2 4" xfId="8837"/>
    <cellStyle name="Comma 5 2 2 2 2 4 2" xfId="24298"/>
    <cellStyle name="Comma 5 2 2 2 2 4 2 2" xfId="44078"/>
    <cellStyle name="Comma 5 2 2 2 2 4 2 3" xfId="32222"/>
    <cellStyle name="Comma 5 2 2 2 2 4 3" xfId="19766"/>
    <cellStyle name="Comma 5 2 2 2 2 4 3 2" xfId="40102"/>
    <cellStyle name="Comma 5 2 2 2 2 4 4" xfId="36161"/>
    <cellStyle name="Comma 5 2 2 2 2 4 5" xfId="28246"/>
    <cellStyle name="Comma 5 2 2 2 2 5" xfId="23526"/>
    <cellStyle name="Comma 5 2 2 2 2 5 2" xfId="43306"/>
    <cellStyle name="Comma 5 2 2 2 2 5 3" xfId="31450"/>
    <cellStyle name="Comma 5 2 2 2 2 6" xfId="18994"/>
    <cellStyle name="Comma 5 2 2 2 2 6 2" xfId="39330"/>
    <cellStyle name="Comma 5 2 2 2 2 7" xfId="35389"/>
    <cellStyle name="Comma 5 2 2 2 2 8" xfId="27474"/>
    <cellStyle name="Comma 5 2 2 2 3" xfId="12205"/>
    <cellStyle name="Comma 5 2 2 2 3 2" xfId="18157"/>
    <cellStyle name="Comma 5 2 2 2 3 2 2" xfId="26634"/>
    <cellStyle name="Comma 5 2 2 2 3 2 2 2" xfId="46414"/>
    <cellStyle name="Comma 5 2 2 2 3 2 2 3" xfId="34558"/>
    <cellStyle name="Comma 5 2 2 2 3 2 3" xfId="22102"/>
    <cellStyle name="Comma 5 2 2 2 3 2 3 2" xfId="42438"/>
    <cellStyle name="Comma 5 2 2 2 3 2 4" xfId="38497"/>
    <cellStyle name="Comma 5 2 2 2 3 2 5" xfId="30582"/>
    <cellStyle name="Comma 5 2 2 2 3 3" xfId="25068"/>
    <cellStyle name="Comma 5 2 2 2 3 3 2" xfId="44848"/>
    <cellStyle name="Comma 5 2 2 2 3 3 3" xfId="32992"/>
    <cellStyle name="Comma 5 2 2 2 3 4" xfId="20536"/>
    <cellStyle name="Comma 5 2 2 2 3 4 2" xfId="40872"/>
    <cellStyle name="Comma 5 2 2 2 3 5" xfId="36931"/>
    <cellStyle name="Comma 5 2 2 2 3 6" xfId="29016"/>
    <cellStyle name="Comma 5 2 2 2 4" xfId="15860"/>
    <cellStyle name="Comma 5 2 2 2 4 2" xfId="25853"/>
    <cellStyle name="Comma 5 2 2 2 4 2 2" xfId="45633"/>
    <cellStyle name="Comma 5 2 2 2 4 2 3" xfId="33777"/>
    <cellStyle name="Comma 5 2 2 2 4 3" xfId="21321"/>
    <cellStyle name="Comma 5 2 2 2 4 3 2" xfId="41657"/>
    <cellStyle name="Comma 5 2 2 2 4 4" xfId="37716"/>
    <cellStyle name="Comma 5 2 2 2 4 5" xfId="29801"/>
    <cellStyle name="Comma 5 2 2 2 5" xfId="8836"/>
    <cellStyle name="Comma 5 2 2 2 5 2" xfId="24297"/>
    <cellStyle name="Comma 5 2 2 2 5 2 2" xfId="44077"/>
    <cellStyle name="Comma 5 2 2 2 5 2 3" xfId="32221"/>
    <cellStyle name="Comma 5 2 2 2 5 3" xfId="19765"/>
    <cellStyle name="Comma 5 2 2 2 5 3 2" xfId="40101"/>
    <cellStyle name="Comma 5 2 2 2 5 4" xfId="36160"/>
    <cellStyle name="Comma 5 2 2 2 5 5" xfId="28245"/>
    <cellStyle name="Comma 5 2 2 2 6" xfId="18203"/>
    <cellStyle name="Comma 5 2 2 2 6 2" xfId="26679"/>
    <cellStyle name="Comma 5 2 2 2 6 2 2" xfId="46459"/>
    <cellStyle name="Comma 5 2 2 2 6 2 3" xfId="34603"/>
    <cellStyle name="Comma 5 2 2 2 6 3" xfId="22147"/>
    <cellStyle name="Comma 5 2 2 2 6 3 2" xfId="42483"/>
    <cellStyle name="Comma 5 2 2 2 6 4" xfId="38542"/>
    <cellStyle name="Comma 5 2 2 2 6 5" xfId="30627"/>
    <cellStyle name="Comma 5 2 2 2 7" xfId="23525"/>
    <cellStyle name="Comma 5 2 2 2 7 2" xfId="43305"/>
    <cellStyle name="Comma 5 2 2 2 7 3" xfId="31449"/>
    <cellStyle name="Comma 5 2 2 2 8" xfId="18993"/>
    <cellStyle name="Comma 5 2 2 2 8 2" xfId="39329"/>
    <cellStyle name="Comma 5 2 2 2 9" xfId="35388"/>
    <cellStyle name="Comma 5 2 2 3" xfId="4173"/>
    <cellStyle name="Comma 5 2 2 3 2" xfId="12207"/>
    <cellStyle name="Comma 5 2 2 3 2 2" xfId="18159"/>
    <cellStyle name="Comma 5 2 2 3 2 2 2" xfId="26636"/>
    <cellStyle name="Comma 5 2 2 3 2 2 2 2" xfId="46416"/>
    <cellStyle name="Comma 5 2 2 3 2 2 2 3" xfId="34560"/>
    <cellStyle name="Comma 5 2 2 3 2 2 3" xfId="22104"/>
    <cellStyle name="Comma 5 2 2 3 2 2 3 2" xfId="42440"/>
    <cellStyle name="Comma 5 2 2 3 2 2 4" xfId="38499"/>
    <cellStyle name="Comma 5 2 2 3 2 2 5" xfId="30584"/>
    <cellStyle name="Comma 5 2 2 3 2 3" xfId="25070"/>
    <cellStyle name="Comma 5 2 2 3 2 3 2" xfId="44850"/>
    <cellStyle name="Comma 5 2 2 3 2 3 3" xfId="32994"/>
    <cellStyle name="Comma 5 2 2 3 2 4" xfId="20538"/>
    <cellStyle name="Comma 5 2 2 3 2 4 2" xfId="40874"/>
    <cellStyle name="Comma 5 2 2 3 2 5" xfId="36933"/>
    <cellStyle name="Comma 5 2 2 3 2 6" xfId="29018"/>
    <cellStyle name="Comma 5 2 2 3 3" xfId="15862"/>
    <cellStyle name="Comma 5 2 2 3 3 2" xfId="25855"/>
    <cellStyle name="Comma 5 2 2 3 3 2 2" xfId="45635"/>
    <cellStyle name="Comma 5 2 2 3 3 2 3" xfId="33779"/>
    <cellStyle name="Comma 5 2 2 3 3 3" xfId="21323"/>
    <cellStyle name="Comma 5 2 2 3 3 3 2" xfId="41659"/>
    <cellStyle name="Comma 5 2 2 3 3 4" xfId="37718"/>
    <cellStyle name="Comma 5 2 2 3 3 5" xfId="29803"/>
    <cellStyle name="Comma 5 2 2 3 4" xfId="8838"/>
    <cellStyle name="Comma 5 2 2 3 4 2" xfId="24299"/>
    <cellStyle name="Comma 5 2 2 3 4 2 2" xfId="44079"/>
    <cellStyle name="Comma 5 2 2 3 4 2 3" xfId="32223"/>
    <cellStyle name="Comma 5 2 2 3 4 3" xfId="19767"/>
    <cellStyle name="Comma 5 2 2 3 4 3 2" xfId="40103"/>
    <cellStyle name="Comma 5 2 2 3 4 4" xfId="36162"/>
    <cellStyle name="Comma 5 2 2 3 4 5" xfId="28247"/>
    <cellStyle name="Comma 5 2 2 3 5" xfId="18204"/>
    <cellStyle name="Comma 5 2 2 3 5 2" xfId="26680"/>
    <cellStyle name="Comma 5 2 2 3 5 2 2" xfId="46460"/>
    <cellStyle name="Comma 5 2 2 3 5 2 3" xfId="34604"/>
    <cellStyle name="Comma 5 2 2 3 5 3" xfId="22148"/>
    <cellStyle name="Comma 5 2 2 3 5 3 2" xfId="42484"/>
    <cellStyle name="Comma 5 2 2 3 5 4" xfId="38543"/>
    <cellStyle name="Comma 5 2 2 3 5 5" xfId="30628"/>
    <cellStyle name="Comma 5 2 2 3 6" xfId="23527"/>
    <cellStyle name="Comma 5 2 2 3 6 2" xfId="43307"/>
    <cellStyle name="Comma 5 2 2 3 6 3" xfId="31451"/>
    <cellStyle name="Comma 5 2 2 3 7" xfId="18995"/>
    <cellStyle name="Comma 5 2 2 3 7 2" xfId="39331"/>
    <cellStyle name="Comma 5 2 2 3 8" xfId="35390"/>
    <cellStyle name="Comma 5 2 2 3 9" xfId="27475"/>
    <cellStyle name="Comma 5 2 2 4" xfId="11789"/>
    <cellStyle name="Comma 5 2 2 5" xfId="16462"/>
    <cellStyle name="Comma 5 2 2 6" xfId="15667"/>
    <cellStyle name="Comma 5 2 2 6 2" xfId="16699"/>
    <cellStyle name="Comma 5 2 2 6 2 2" xfId="25877"/>
    <cellStyle name="Comma 5 2 2 6 2 2 2" xfId="45657"/>
    <cellStyle name="Comma 5 2 2 6 2 2 3" xfId="33801"/>
    <cellStyle name="Comma 5 2 2 6 2 3" xfId="21345"/>
    <cellStyle name="Comma 5 2 2 6 2 3 2" xfId="41681"/>
    <cellStyle name="Comma 5 2 2 6 2 4" xfId="37740"/>
    <cellStyle name="Comma 5 2 2 6 2 5" xfId="29825"/>
    <cellStyle name="Comma 5 2 2 6 3" xfId="25838"/>
    <cellStyle name="Comma 5 2 2 6 3 2" xfId="45618"/>
    <cellStyle name="Comma 5 2 2 6 3 3" xfId="33762"/>
    <cellStyle name="Comma 5 2 2 6 4" xfId="21306"/>
    <cellStyle name="Comma 5 2 2 6 4 2" xfId="41642"/>
    <cellStyle name="Comma 5 2 2 6 5" xfId="37701"/>
    <cellStyle name="Comma 5 2 2 6 6" xfId="29786"/>
    <cellStyle name="Comma 5 2 2 7" xfId="8419"/>
    <cellStyle name="Comma 5 2 3" xfId="2397"/>
    <cellStyle name="Comma 5 2 3 2" xfId="4174"/>
    <cellStyle name="Comma 5 2 3 2 2" xfId="12208"/>
    <cellStyle name="Comma 5 2 3 2 2 2" xfId="18160"/>
    <cellStyle name="Comma 5 2 3 2 2 2 2" xfId="26637"/>
    <cellStyle name="Comma 5 2 3 2 2 2 2 2" xfId="46417"/>
    <cellStyle name="Comma 5 2 3 2 2 2 2 3" xfId="34561"/>
    <cellStyle name="Comma 5 2 3 2 2 2 3" xfId="22105"/>
    <cellStyle name="Comma 5 2 3 2 2 2 3 2" xfId="42441"/>
    <cellStyle name="Comma 5 2 3 2 2 2 4" xfId="38500"/>
    <cellStyle name="Comma 5 2 3 2 2 2 5" xfId="30585"/>
    <cellStyle name="Comma 5 2 3 2 2 3" xfId="25071"/>
    <cellStyle name="Comma 5 2 3 2 2 3 2" xfId="44851"/>
    <cellStyle name="Comma 5 2 3 2 2 3 3" xfId="32995"/>
    <cellStyle name="Comma 5 2 3 2 2 4" xfId="20539"/>
    <cellStyle name="Comma 5 2 3 2 2 4 2" xfId="40875"/>
    <cellStyle name="Comma 5 2 3 2 2 5" xfId="36934"/>
    <cellStyle name="Comma 5 2 3 2 2 6" xfId="29019"/>
    <cellStyle name="Comma 5 2 3 2 3" xfId="15863"/>
    <cellStyle name="Comma 5 2 3 2 3 2" xfId="25856"/>
    <cellStyle name="Comma 5 2 3 2 3 2 2" xfId="45636"/>
    <cellStyle name="Comma 5 2 3 2 3 2 3" xfId="33780"/>
    <cellStyle name="Comma 5 2 3 2 3 3" xfId="21324"/>
    <cellStyle name="Comma 5 2 3 2 3 3 2" xfId="41660"/>
    <cellStyle name="Comma 5 2 3 2 3 4" xfId="37719"/>
    <cellStyle name="Comma 5 2 3 2 3 5" xfId="29804"/>
    <cellStyle name="Comma 5 2 3 2 4" xfId="8839"/>
    <cellStyle name="Comma 5 2 3 2 4 2" xfId="24300"/>
    <cellStyle name="Comma 5 2 3 2 4 2 2" xfId="44080"/>
    <cellStyle name="Comma 5 2 3 2 4 2 3" xfId="32224"/>
    <cellStyle name="Comma 5 2 3 2 4 3" xfId="19768"/>
    <cellStyle name="Comma 5 2 3 2 4 3 2" xfId="40104"/>
    <cellStyle name="Comma 5 2 3 2 4 4" xfId="36163"/>
    <cellStyle name="Comma 5 2 3 2 4 5" xfId="28248"/>
    <cellStyle name="Comma 5 2 3 2 5" xfId="18206"/>
    <cellStyle name="Comma 5 2 3 2 5 2" xfId="26682"/>
    <cellStyle name="Comma 5 2 3 2 5 2 2" xfId="46462"/>
    <cellStyle name="Comma 5 2 3 2 5 2 3" xfId="34606"/>
    <cellStyle name="Comma 5 2 3 2 5 3" xfId="22150"/>
    <cellStyle name="Comma 5 2 3 2 5 3 2" xfId="42486"/>
    <cellStyle name="Comma 5 2 3 2 5 4" xfId="38545"/>
    <cellStyle name="Comma 5 2 3 2 5 5" xfId="30630"/>
    <cellStyle name="Comma 5 2 3 2 6" xfId="23528"/>
    <cellStyle name="Comma 5 2 3 2 6 2" xfId="43308"/>
    <cellStyle name="Comma 5 2 3 2 6 3" xfId="31452"/>
    <cellStyle name="Comma 5 2 3 2 7" xfId="18996"/>
    <cellStyle name="Comma 5 2 3 2 7 2" xfId="39332"/>
    <cellStyle name="Comma 5 2 3 2 8" xfId="35391"/>
    <cellStyle name="Comma 5 2 3 2 9" xfId="27476"/>
    <cellStyle name="Comma 5 2 3 3" xfId="11790"/>
    <cellStyle name="Comma 5 2 3 4" xfId="8420"/>
    <cellStyle name="Comma 5 2 3 5" xfId="18205"/>
    <cellStyle name="Comma 5 2 3 5 2" xfId="26681"/>
    <cellStyle name="Comma 5 2 3 5 2 2" xfId="46461"/>
    <cellStyle name="Comma 5 2 3 5 2 3" xfId="34605"/>
    <cellStyle name="Comma 5 2 3 5 3" xfId="22149"/>
    <cellStyle name="Comma 5 2 3 5 3 2" xfId="42485"/>
    <cellStyle name="Comma 5 2 3 5 4" xfId="38544"/>
    <cellStyle name="Comma 5 2 3 5 5" xfId="30629"/>
    <cellStyle name="Comma 5 2 4" xfId="2398"/>
    <cellStyle name="Comma 5 2 4 2" xfId="4175"/>
    <cellStyle name="Comma 5 2 4 2 2" xfId="12209"/>
    <cellStyle name="Comma 5 2 4 2 2 2" xfId="18161"/>
    <cellStyle name="Comma 5 2 4 2 2 2 2" xfId="26638"/>
    <cellStyle name="Comma 5 2 4 2 2 2 2 2" xfId="46418"/>
    <cellStyle name="Comma 5 2 4 2 2 2 2 3" xfId="34562"/>
    <cellStyle name="Comma 5 2 4 2 2 2 3" xfId="22106"/>
    <cellStyle name="Comma 5 2 4 2 2 2 3 2" xfId="42442"/>
    <cellStyle name="Comma 5 2 4 2 2 2 4" xfId="38501"/>
    <cellStyle name="Comma 5 2 4 2 2 2 5" xfId="30586"/>
    <cellStyle name="Comma 5 2 4 2 2 3" xfId="25072"/>
    <cellStyle name="Comma 5 2 4 2 2 3 2" xfId="44852"/>
    <cellStyle name="Comma 5 2 4 2 2 3 3" xfId="32996"/>
    <cellStyle name="Comma 5 2 4 2 2 4" xfId="20540"/>
    <cellStyle name="Comma 5 2 4 2 2 4 2" xfId="40876"/>
    <cellStyle name="Comma 5 2 4 2 2 5" xfId="36935"/>
    <cellStyle name="Comma 5 2 4 2 2 6" xfId="29020"/>
    <cellStyle name="Comma 5 2 4 2 3" xfId="15864"/>
    <cellStyle name="Comma 5 2 4 2 3 2" xfId="25857"/>
    <cellStyle name="Comma 5 2 4 2 3 2 2" xfId="45637"/>
    <cellStyle name="Comma 5 2 4 2 3 2 3" xfId="33781"/>
    <cellStyle name="Comma 5 2 4 2 3 3" xfId="21325"/>
    <cellStyle name="Comma 5 2 4 2 3 3 2" xfId="41661"/>
    <cellStyle name="Comma 5 2 4 2 3 4" xfId="37720"/>
    <cellStyle name="Comma 5 2 4 2 3 5" xfId="29805"/>
    <cellStyle name="Comma 5 2 4 2 4" xfId="8840"/>
    <cellStyle name="Comma 5 2 4 2 4 2" xfId="24301"/>
    <cellStyle name="Comma 5 2 4 2 4 2 2" xfId="44081"/>
    <cellStyle name="Comma 5 2 4 2 4 2 3" xfId="32225"/>
    <cellStyle name="Comma 5 2 4 2 4 3" xfId="19769"/>
    <cellStyle name="Comma 5 2 4 2 4 3 2" xfId="40105"/>
    <cellStyle name="Comma 5 2 4 2 4 4" xfId="36164"/>
    <cellStyle name="Comma 5 2 4 2 4 5" xfId="28249"/>
    <cellStyle name="Comma 5 2 4 2 5" xfId="23529"/>
    <cellStyle name="Comma 5 2 4 2 5 2" xfId="43309"/>
    <cellStyle name="Comma 5 2 4 2 5 3" xfId="31453"/>
    <cellStyle name="Comma 5 2 4 2 6" xfId="18997"/>
    <cellStyle name="Comma 5 2 4 2 6 2" xfId="39333"/>
    <cellStyle name="Comma 5 2 4 2 7" xfId="35392"/>
    <cellStyle name="Comma 5 2 4 2 8" xfId="27477"/>
    <cellStyle name="Comma 5 2 4 3" xfId="11791"/>
    <cellStyle name="Comma 5 2 4 4" xfId="8421"/>
    <cellStyle name="Comma 5 2 5" xfId="2399"/>
    <cellStyle name="Comma 5 2 5 2" xfId="11792"/>
    <cellStyle name="Comma 5 2 5 3" xfId="16461"/>
    <cellStyle name="Comma 5 2 5 3 2" xfId="25876"/>
    <cellStyle name="Comma 5 2 5 3 2 2" xfId="45656"/>
    <cellStyle name="Comma 5 2 5 3 2 3" xfId="33800"/>
    <cellStyle name="Comma 5 2 5 3 3" xfId="21344"/>
    <cellStyle name="Comma 5 2 5 3 3 2" xfId="41680"/>
    <cellStyle name="Comma 5 2 5 3 4" xfId="37739"/>
    <cellStyle name="Comma 5 2 5 3 5" xfId="29824"/>
    <cellStyle name="Comma 5 2 5 4" xfId="8422"/>
    <cellStyle name="Comma 5 2 5 5" xfId="18207"/>
    <cellStyle name="Comma 5 2 5 5 2" xfId="26683"/>
    <cellStyle name="Comma 5 2 5 5 2 2" xfId="46463"/>
    <cellStyle name="Comma 5 2 5 5 2 3" xfId="34607"/>
    <cellStyle name="Comma 5 2 5 5 3" xfId="22151"/>
    <cellStyle name="Comma 5 2 5 5 3 2" xfId="42487"/>
    <cellStyle name="Comma 5 2 5 5 4" xfId="38546"/>
    <cellStyle name="Comma 5 2 5 5 5" xfId="30631"/>
    <cellStyle name="Comma 5 2 6" xfId="11788"/>
    <cellStyle name="Comma 5 2 7" xfId="8418"/>
    <cellStyle name="Comma 5 2 8" xfId="22736"/>
    <cellStyle name="Comma 5 2 8 2" xfId="42533"/>
    <cellStyle name="Comma 5 2 8 3" xfId="30677"/>
    <cellStyle name="Comma 5 2_HistoricResComp" xfId="2400"/>
    <cellStyle name="Comma 5 20" xfId="22722"/>
    <cellStyle name="Comma 5 20 2" xfId="42529"/>
    <cellStyle name="Comma 5 20 3" xfId="30673"/>
    <cellStyle name="Comma 5 3" xfId="2401"/>
    <cellStyle name="Comma 5 3 2" xfId="4176"/>
    <cellStyle name="Comma 5 3 2 2" xfId="4177"/>
    <cellStyle name="Comma 5 3 2 2 2" xfId="12211"/>
    <cellStyle name="Comma 5 3 2 2 3" xfId="8842"/>
    <cellStyle name="Comma 5 3 2 3" xfId="12210"/>
    <cellStyle name="Comma 5 3 2 4" xfId="8841"/>
    <cellStyle name="Comma 5 3 3" xfId="4178"/>
    <cellStyle name="Comma 5 3 3 2" xfId="4179"/>
    <cellStyle name="Comma 5 3 3 2 2" xfId="12213"/>
    <cellStyle name="Comma 5 3 3 2 3" xfId="8844"/>
    <cellStyle name="Comma 5 3 3 3" xfId="4180"/>
    <cellStyle name="Comma 5 3 3 3 2" xfId="12214"/>
    <cellStyle name="Comma 5 3 3 3 3" xfId="8845"/>
    <cellStyle name="Comma 5 3 3 4" xfId="12212"/>
    <cellStyle name="Comma 5 3 3 5" xfId="8843"/>
    <cellStyle name="Comma 5 3 4" xfId="4181"/>
    <cellStyle name="Comma 5 3 4 2" xfId="4182"/>
    <cellStyle name="Comma 5 3 4 2 2" xfId="12216"/>
    <cellStyle name="Comma 5 3 4 2 3" xfId="8847"/>
    <cellStyle name="Comma 5 3 4 3" xfId="12215"/>
    <cellStyle name="Comma 5 3 4 4" xfId="8846"/>
    <cellStyle name="Comma 5 3 5" xfId="4183"/>
    <cellStyle name="Comma 5 3 5 2" xfId="12217"/>
    <cellStyle name="Comma 5 3 5 3" xfId="8848"/>
    <cellStyle name="Comma 5 3 6" xfId="11793"/>
    <cellStyle name="Comma 5 3 7" xfId="15668"/>
    <cellStyle name="Comma 5 3 7 2" xfId="16700"/>
    <cellStyle name="Comma 5 3 8" xfId="8423"/>
    <cellStyle name="Comma 5 3 9" xfId="22753"/>
    <cellStyle name="Comma 5 3 9 2" xfId="42537"/>
    <cellStyle name="Comma 5 3 9 3" xfId="30681"/>
    <cellStyle name="Comma 5 4" xfId="2402"/>
    <cellStyle name="Comma 5 4 2" xfId="4184"/>
    <cellStyle name="Comma 5 4 2 2" xfId="12218"/>
    <cellStyle name="Comma 5 4 2 3" xfId="15670"/>
    <cellStyle name="Comma 5 4 2 3 2" xfId="25840"/>
    <cellStyle name="Comma 5 4 2 3 2 2" xfId="45620"/>
    <cellStyle name="Comma 5 4 2 3 2 3" xfId="33764"/>
    <cellStyle name="Comma 5 4 2 3 3" xfId="21308"/>
    <cellStyle name="Comma 5 4 2 3 3 2" xfId="41644"/>
    <cellStyle name="Comma 5 4 2 3 4" xfId="37703"/>
    <cellStyle name="Comma 5 4 2 3 5" xfId="29788"/>
    <cellStyle name="Comma 5 4 2 4" xfId="8849"/>
    <cellStyle name="Comma 5 4 3" xfId="11794"/>
    <cellStyle name="Comma 5 4 4" xfId="16460"/>
    <cellStyle name="Comma 5 4 5" xfId="15669"/>
    <cellStyle name="Comma 5 4 5 2" xfId="16701"/>
    <cellStyle name="Comma 5 4 5 2 2" xfId="25878"/>
    <cellStyle name="Comma 5 4 5 2 2 2" xfId="45658"/>
    <cellStyle name="Comma 5 4 5 2 2 3" xfId="33802"/>
    <cellStyle name="Comma 5 4 5 2 3" xfId="21346"/>
    <cellStyle name="Comma 5 4 5 2 3 2" xfId="41682"/>
    <cellStyle name="Comma 5 4 5 2 4" xfId="37741"/>
    <cellStyle name="Comma 5 4 5 2 5" xfId="29826"/>
    <cellStyle name="Comma 5 4 5 3" xfId="25839"/>
    <cellStyle name="Comma 5 4 5 3 2" xfId="45619"/>
    <cellStyle name="Comma 5 4 5 3 3" xfId="33763"/>
    <cellStyle name="Comma 5 4 5 4" xfId="21307"/>
    <cellStyle name="Comma 5 4 5 4 2" xfId="41643"/>
    <cellStyle name="Comma 5 4 5 5" xfId="37702"/>
    <cellStyle name="Comma 5 4 5 6" xfId="29787"/>
    <cellStyle name="Comma 5 4 6" xfId="8424"/>
    <cellStyle name="Comma 5 5" xfId="2403"/>
    <cellStyle name="Comma 5 5 2" xfId="4185"/>
    <cellStyle name="Comma 5 5 2 2" xfId="12219"/>
    <cellStyle name="Comma 5 5 2 3" xfId="8850"/>
    <cellStyle name="Comma 5 5 3" xfId="4186"/>
    <cellStyle name="Comma 5 5 3 2" xfId="12220"/>
    <cellStyle name="Comma 5 5 3 2 2" xfId="18162"/>
    <cellStyle name="Comma 5 5 3 2 2 2" xfId="26639"/>
    <cellStyle name="Comma 5 5 3 2 2 2 2" xfId="46419"/>
    <cellStyle name="Comma 5 5 3 2 2 2 3" xfId="34563"/>
    <cellStyle name="Comma 5 5 3 2 2 3" xfId="22107"/>
    <cellStyle name="Comma 5 5 3 2 2 3 2" xfId="42443"/>
    <cellStyle name="Comma 5 5 3 2 2 4" xfId="38502"/>
    <cellStyle name="Comma 5 5 3 2 2 5" xfId="30587"/>
    <cellStyle name="Comma 5 5 3 2 3" xfId="25073"/>
    <cellStyle name="Comma 5 5 3 2 3 2" xfId="44853"/>
    <cellStyle name="Comma 5 5 3 2 3 3" xfId="32997"/>
    <cellStyle name="Comma 5 5 3 2 4" xfId="20541"/>
    <cellStyle name="Comma 5 5 3 2 4 2" xfId="40877"/>
    <cellStyle name="Comma 5 5 3 2 5" xfId="36936"/>
    <cellStyle name="Comma 5 5 3 2 6" xfId="29021"/>
    <cellStyle name="Comma 5 5 3 3" xfId="15868"/>
    <cellStyle name="Comma 5 5 3 3 2" xfId="25858"/>
    <cellStyle name="Comma 5 5 3 3 2 2" xfId="45638"/>
    <cellStyle name="Comma 5 5 3 3 2 3" xfId="33782"/>
    <cellStyle name="Comma 5 5 3 3 3" xfId="21326"/>
    <cellStyle name="Comma 5 5 3 3 3 2" xfId="41662"/>
    <cellStyle name="Comma 5 5 3 3 4" xfId="37721"/>
    <cellStyle name="Comma 5 5 3 3 5" xfId="29806"/>
    <cellStyle name="Comma 5 5 3 4" xfId="8851"/>
    <cellStyle name="Comma 5 5 3 4 2" xfId="24302"/>
    <cellStyle name="Comma 5 5 3 4 2 2" xfId="44082"/>
    <cellStyle name="Comma 5 5 3 4 2 3" xfId="32226"/>
    <cellStyle name="Comma 5 5 3 4 3" xfId="19770"/>
    <cellStyle name="Comma 5 5 3 4 3 2" xfId="40106"/>
    <cellStyle name="Comma 5 5 3 4 4" xfId="36165"/>
    <cellStyle name="Comma 5 5 3 4 5" xfId="28250"/>
    <cellStyle name="Comma 5 5 3 5" xfId="18209"/>
    <cellStyle name="Comma 5 5 3 5 2" xfId="26685"/>
    <cellStyle name="Comma 5 5 3 5 2 2" xfId="46465"/>
    <cellStyle name="Comma 5 5 3 5 2 3" xfId="34609"/>
    <cellStyle name="Comma 5 5 3 5 3" xfId="22153"/>
    <cellStyle name="Comma 5 5 3 5 3 2" xfId="42489"/>
    <cellStyle name="Comma 5 5 3 5 4" xfId="38548"/>
    <cellStyle name="Comma 5 5 3 5 5" xfId="30633"/>
    <cellStyle name="Comma 5 5 3 6" xfId="23530"/>
    <cellStyle name="Comma 5 5 3 6 2" xfId="43310"/>
    <cellStyle name="Comma 5 5 3 6 3" xfId="31454"/>
    <cellStyle name="Comma 5 5 3 7" xfId="18998"/>
    <cellStyle name="Comma 5 5 3 7 2" xfId="39334"/>
    <cellStyle name="Comma 5 5 3 8" xfId="35393"/>
    <cellStyle name="Comma 5 5 3 9" xfId="27478"/>
    <cellStyle name="Comma 5 5 4" xfId="4187"/>
    <cellStyle name="Comma 5 5 4 2" xfId="12221"/>
    <cellStyle name="Comma 5 5 4 2 2" xfId="16459"/>
    <cellStyle name="Comma 5 5 4 2 2 2" xfId="25875"/>
    <cellStyle name="Comma 5 5 4 2 2 2 2" xfId="45655"/>
    <cellStyle name="Comma 5 5 4 2 2 2 3" xfId="33799"/>
    <cellStyle name="Comma 5 5 4 2 2 3" xfId="21343"/>
    <cellStyle name="Comma 5 5 4 2 2 3 2" xfId="41679"/>
    <cellStyle name="Comma 5 5 4 2 2 4" xfId="37738"/>
    <cellStyle name="Comma 5 5 4 2 2 5" xfId="29823"/>
    <cellStyle name="Comma 5 5 4 2 3" xfId="18211"/>
    <cellStyle name="Comma 5 5 4 2 3 2" xfId="26687"/>
    <cellStyle name="Comma 5 5 4 2 3 2 2" xfId="46467"/>
    <cellStyle name="Comma 5 5 4 2 3 2 3" xfId="34611"/>
    <cellStyle name="Comma 5 5 4 2 3 3" xfId="22155"/>
    <cellStyle name="Comma 5 5 4 2 3 3 2" xfId="42491"/>
    <cellStyle name="Comma 5 5 4 2 3 4" xfId="38550"/>
    <cellStyle name="Comma 5 5 4 2 3 5" xfId="30635"/>
    <cellStyle name="Comma 5 5 4 2 4" xfId="25074"/>
    <cellStyle name="Comma 5 5 4 2 4 2" xfId="44854"/>
    <cellStyle name="Comma 5 5 4 2 4 3" xfId="32998"/>
    <cellStyle name="Comma 5 5 4 2 5" xfId="20542"/>
    <cellStyle name="Comma 5 5 4 2 5 2" xfId="40878"/>
    <cellStyle name="Comma 5 5 4 2 6" xfId="36937"/>
    <cellStyle name="Comma 5 5 4 2 7" xfId="29022"/>
    <cellStyle name="Comma 5 5 4 3" xfId="15869"/>
    <cellStyle name="Comma 5 5 4 3 2" xfId="25859"/>
    <cellStyle name="Comma 5 5 4 3 2 2" xfId="45639"/>
    <cellStyle name="Comma 5 5 4 3 2 3" xfId="33783"/>
    <cellStyle name="Comma 5 5 4 3 3" xfId="21327"/>
    <cellStyle name="Comma 5 5 4 3 3 2" xfId="41663"/>
    <cellStyle name="Comma 5 5 4 3 4" xfId="37722"/>
    <cellStyle name="Comma 5 5 4 3 5" xfId="29807"/>
    <cellStyle name="Comma 5 5 4 4" xfId="8852"/>
    <cellStyle name="Comma 5 5 4 4 2" xfId="24303"/>
    <cellStyle name="Comma 5 5 4 4 2 2" xfId="44083"/>
    <cellStyle name="Comma 5 5 4 4 2 3" xfId="32227"/>
    <cellStyle name="Comma 5 5 4 4 3" xfId="19771"/>
    <cellStyle name="Comma 5 5 4 4 3 2" xfId="40107"/>
    <cellStyle name="Comma 5 5 4 4 4" xfId="36166"/>
    <cellStyle name="Comma 5 5 4 4 5" xfId="28251"/>
    <cellStyle name="Comma 5 5 4 5" xfId="18210"/>
    <cellStyle name="Comma 5 5 4 5 2" xfId="26686"/>
    <cellStyle name="Comma 5 5 4 5 2 2" xfId="46466"/>
    <cellStyle name="Comma 5 5 4 5 2 3" xfId="34610"/>
    <cellStyle name="Comma 5 5 4 5 3" xfId="22154"/>
    <cellStyle name="Comma 5 5 4 5 3 2" xfId="42490"/>
    <cellStyle name="Comma 5 5 4 5 4" xfId="38549"/>
    <cellStyle name="Comma 5 5 4 5 5" xfId="30634"/>
    <cellStyle name="Comma 5 5 4 6" xfId="23531"/>
    <cellStyle name="Comma 5 5 4 6 2" xfId="43311"/>
    <cellStyle name="Comma 5 5 4 6 3" xfId="31455"/>
    <cellStyle name="Comma 5 5 4 7" xfId="18999"/>
    <cellStyle name="Comma 5 5 4 7 2" xfId="39335"/>
    <cellStyle name="Comma 5 5 4 8" xfId="35394"/>
    <cellStyle name="Comma 5 5 4 9" xfId="27479"/>
    <cellStyle name="Comma 5 5 5" xfId="4188"/>
    <cellStyle name="Comma 5 5 5 2" xfId="12222"/>
    <cellStyle name="Comma 5 5 5 2 2" xfId="18163"/>
    <cellStyle name="Comma 5 5 5 2 2 2" xfId="26640"/>
    <cellStyle name="Comma 5 5 5 2 2 2 2" xfId="46420"/>
    <cellStyle name="Comma 5 5 5 2 2 2 3" xfId="34564"/>
    <cellStyle name="Comma 5 5 5 2 2 3" xfId="22108"/>
    <cellStyle name="Comma 5 5 5 2 2 3 2" xfId="42444"/>
    <cellStyle name="Comma 5 5 5 2 2 4" xfId="38503"/>
    <cellStyle name="Comma 5 5 5 2 2 5" xfId="30588"/>
    <cellStyle name="Comma 5 5 5 2 3" xfId="25075"/>
    <cellStyle name="Comma 5 5 5 2 3 2" xfId="44855"/>
    <cellStyle name="Comma 5 5 5 2 3 3" xfId="32999"/>
    <cellStyle name="Comma 5 5 5 2 4" xfId="20543"/>
    <cellStyle name="Comma 5 5 5 2 4 2" xfId="40879"/>
    <cellStyle name="Comma 5 5 5 2 5" xfId="36938"/>
    <cellStyle name="Comma 5 5 5 2 6" xfId="29023"/>
    <cellStyle name="Comma 5 5 5 3" xfId="15870"/>
    <cellStyle name="Comma 5 5 5 3 2" xfId="25860"/>
    <cellStyle name="Comma 5 5 5 3 2 2" xfId="45640"/>
    <cellStyle name="Comma 5 5 5 3 2 3" xfId="33784"/>
    <cellStyle name="Comma 5 5 5 3 3" xfId="21328"/>
    <cellStyle name="Comma 5 5 5 3 3 2" xfId="41664"/>
    <cellStyle name="Comma 5 5 5 3 4" xfId="37723"/>
    <cellStyle name="Comma 5 5 5 3 5" xfId="29808"/>
    <cellStyle name="Comma 5 5 5 4" xfId="16458"/>
    <cellStyle name="Comma 5 5 5 5" xfId="8853"/>
    <cellStyle name="Comma 5 5 5 5 2" xfId="24304"/>
    <cellStyle name="Comma 5 5 5 5 2 2" xfId="44084"/>
    <cellStyle name="Comma 5 5 5 5 2 3" xfId="32228"/>
    <cellStyle name="Comma 5 5 5 5 3" xfId="19772"/>
    <cellStyle name="Comma 5 5 5 5 3 2" xfId="40108"/>
    <cellStyle name="Comma 5 5 5 5 4" xfId="36167"/>
    <cellStyle name="Comma 5 5 5 5 5" xfId="28252"/>
    <cellStyle name="Comma 5 5 5 6" xfId="23532"/>
    <cellStyle name="Comma 5 5 5 6 2" xfId="43312"/>
    <cellStyle name="Comma 5 5 5 6 3" xfId="31456"/>
    <cellStyle name="Comma 5 5 5 7" xfId="19000"/>
    <cellStyle name="Comma 5 5 5 7 2" xfId="39336"/>
    <cellStyle name="Comma 5 5 5 8" xfId="35395"/>
    <cellStyle name="Comma 5 5 5 9" xfId="27480"/>
    <cellStyle name="Comma 5 5 6" xfId="11795"/>
    <cellStyle name="Comma 5 5 7" xfId="8425"/>
    <cellStyle name="Comma 5 5 8" xfId="18208"/>
    <cellStyle name="Comma 5 5 8 2" xfId="26684"/>
    <cellStyle name="Comma 5 5 8 2 2" xfId="46464"/>
    <cellStyle name="Comma 5 5 8 2 3" xfId="34608"/>
    <cellStyle name="Comma 5 5 8 3" xfId="22152"/>
    <cellStyle name="Comma 5 5 8 3 2" xfId="42488"/>
    <cellStyle name="Comma 5 5 8 4" xfId="38547"/>
    <cellStyle name="Comma 5 5 8 5" xfId="30632"/>
    <cellStyle name="Comma 5 6" xfId="2404"/>
    <cellStyle name="Comma 5 6 2" xfId="4189"/>
    <cellStyle name="Comma 5 6 2 2" xfId="14359"/>
    <cellStyle name="Comma 5 6 3" xfId="4190"/>
    <cellStyle name="Comma 5 6 3 2" xfId="12223"/>
    <cellStyle name="Comma 5 6 3 3" xfId="14377"/>
    <cellStyle name="Comma 5 6 3 3 2" xfId="25109"/>
    <cellStyle name="Comma 5 6 3 3 2 2" xfId="44889"/>
    <cellStyle name="Comma 5 6 3 3 2 3" xfId="33033"/>
    <cellStyle name="Comma 5 6 3 3 3" xfId="20577"/>
    <cellStyle name="Comma 5 6 3 3 3 2" xfId="40913"/>
    <cellStyle name="Comma 5 6 3 3 4" xfId="36972"/>
    <cellStyle name="Comma 5 6 3 3 5" xfId="29057"/>
    <cellStyle name="Comma 5 6 3 4" xfId="8854"/>
    <cellStyle name="Comma 5 6 3 5" xfId="18213"/>
    <cellStyle name="Comma 5 6 3 5 2" xfId="26689"/>
    <cellStyle name="Comma 5 6 3 5 2 2" xfId="46469"/>
    <cellStyle name="Comma 5 6 3 5 2 3" xfId="34613"/>
    <cellStyle name="Comma 5 6 3 5 3" xfId="22157"/>
    <cellStyle name="Comma 5 6 3 5 3 2" xfId="42493"/>
    <cellStyle name="Comma 5 6 3 5 4" xfId="38552"/>
    <cellStyle name="Comma 5 6 3 5 5" xfId="30637"/>
    <cellStyle name="Comma 5 6 4" xfId="11796"/>
    <cellStyle name="Comma 5 6 5" xfId="16457"/>
    <cellStyle name="Comma 5 6 5 2" xfId="25874"/>
    <cellStyle name="Comma 5 6 5 2 2" xfId="45654"/>
    <cellStyle name="Comma 5 6 5 2 3" xfId="33798"/>
    <cellStyle name="Comma 5 6 5 3" xfId="21342"/>
    <cellStyle name="Comma 5 6 5 3 2" xfId="41678"/>
    <cellStyle name="Comma 5 6 5 4" xfId="37737"/>
    <cellStyle name="Comma 5 6 5 5" xfId="29822"/>
    <cellStyle name="Comma 5 6 6" xfId="8426"/>
    <cellStyle name="Comma 5 6 7" xfId="18212"/>
    <cellStyle name="Comma 5 6 7 2" xfId="26688"/>
    <cellStyle name="Comma 5 6 7 2 2" xfId="46468"/>
    <cellStyle name="Comma 5 6 7 2 3" xfId="34612"/>
    <cellStyle name="Comma 5 6 7 3" xfId="22156"/>
    <cellStyle name="Comma 5 6 7 3 2" xfId="42492"/>
    <cellStyle name="Comma 5 6 7 4" xfId="38551"/>
    <cellStyle name="Comma 5 6 7 5" xfId="30636"/>
    <cellStyle name="Comma 5 7" xfId="2405"/>
    <cellStyle name="Comma 5 7 2" xfId="11797"/>
    <cellStyle name="Comma 5 7 2 2" xfId="15840"/>
    <cellStyle name="Comma 5 7 2 2 2" xfId="25852"/>
    <cellStyle name="Comma 5 7 2 2 2 2" xfId="45632"/>
    <cellStyle name="Comma 5 7 2 2 2 3" xfId="33776"/>
    <cellStyle name="Comma 5 7 2 2 3" xfId="21320"/>
    <cellStyle name="Comma 5 7 2 2 3 2" xfId="41656"/>
    <cellStyle name="Comma 5 7 2 2 4" xfId="37715"/>
    <cellStyle name="Comma 5 7 2 2 5" xfId="29800"/>
    <cellStyle name="Comma 5 7 2 3" xfId="18215"/>
    <cellStyle name="Comma 5 7 2 3 2" xfId="26691"/>
    <cellStyle name="Comma 5 7 2 3 2 2" xfId="46471"/>
    <cellStyle name="Comma 5 7 2 3 2 3" xfId="34615"/>
    <cellStyle name="Comma 5 7 2 3 3" xfId="22159"/>
    <cellStyle name="Comma 5 7 2 3 3 2" xfId="42495"/>
    <cellStyle name="Comma 5 7 2 3 4" xfId="38554"/>
    <cellStyle name="Comma 5 7 2 3 5" xfId="30639"/>
    <cellStyle name="Comma 5 7 3" xfId="15839"/>
    <cellStyle name="Comma 5 7 3 2" xfId="25851"/>
    <cellStyle name="Comma 5 7 3 2 2" xfId="45631"/>
    <cellStyle name="Comma 5 7 3 2 3" xfId="33775"/>
    <cellStyle name="Comma 5 7 3 3" xfId="21319"/>
    <cellStyle name="Comma 5 7 3 3 2" xfId="41655"/>
    <cellStyle name="Comma 5 7 3 4" xfId="37714"/>
    <cellStyle name="Comma 5 7 3 5" xfId="29799"/>
    <cellStyle name="Comma 5 7 4" xfId="8427"/>
    <cellStyle name="Comma 5 7 5" xfId="18214"/>
    <cellStyle name="Comma 5 7 5 2" xfId="26690"/>
    <cellStyle name="Comma 5 7 5 2 2" xfId="46470"/>
    <cellStyle name="Comma 5 7 5 2 3" xfId="34614"/>
    <cellStyle name="Comma 5 7 5 3" xfId="22158"/>
    <cellStyle name="Comma 5 7 5 3 2" xfId="42494"/>
    <cellStyle name="Comma 5 7 5 4" xfId="38553"/>
    <cellStyle name="Comma 5 7 5 5" xfId="30638"/>
    <cellStyle name="Comma 5 8" xfId="2406"/>
    <cellStyle name="Comma 5 8 2" xfId="11798"/>
    <cellStyle name="Comma 5 8 3" xfId="15841"/>
    <cellStyle name="Comma 5 8 4" xfId="8428"/>
    <cellStyle name="Comma 5 9" xfId="2407"/>
    <cellStyle name="Comma 5 9 2" xfId="11799"/>
    <cellStyle name="Comma 5 9 3" xfId="15842"/>
    <cellStyle name="Comma 5 9 4" xfId="8429"/>
    <cellStyle name="Comma 5_HistoricResComp" xfId="2408"/>
    <cellStyle name="Comma 6" xfId="2409"/>
    <cellStyle name="Comma 6 10" xfId="2410"/>
    <cellStyle name="Comma 6 10 2" xfId="11801"/>
    <cellStyle name="Comma 6 10 3" xfId="8431"/>
    <cellStyle name="Comma 6 11" xfId="2411"/>
    <cellStyle name="Comma 6 11 2" xfId="11802"/>
    <cellStyle name="Comma 6 11 3" xfId="8432"/>
    <cellStyle name="Comma 6 12" xfId="2412"/>
    <cellStyle name="Comma 6 12 2" xfId="11803"/>
    <cellStyle name="Comma 6 12 3" xfId="8433"/>
    <cellStyle name="Comma 6 13" xfId="2413"/>
    <cellStyle name="Comma 6 13 2" xfId="11804"/>
    <cellStyle name="Comma 6 13 3" xfId="8434"/>
    <cellStyle name="Comma 6 14" xfId="2414"/>
    <cellStyle name="Comma 6 14 2" xfId="11805"/>
    <cellStyle name="Comma 6 14 3" xfId="8435"/>
    <cellStyle name="Comma 6 15" xfId="2415"/>
    <cellStyle name="Comma 6 15 2" xfId="11806"/>
    <cellStyle name="Comma 6 15 3" xfId="8436"/>
    <cellStyle name="Comma 6 16" xfId="2416"/>
    <cellStyle name="Comma 6 16 2" xfId="11807"/>
    <cellStyle name="Comma 6 16 3" xfId="8437"/>
    <cellStyle name="Comma 6 17" xfId="2417"/>
    <cellStyle name="Comma 6 17 2" xfId="11808"/>
    <cellStyle name="Comma 6 17 3" xfId="8438"/>
    <cellStyle name="Comma 6 18" xfId="11800"/>
    <cellStyle name="Comma 6 19" xfId="15671"/>
    <cellStyle name="Comma 6 2" xfId="2418"/>
    <cellStyle name="Comma 6 2 2" xfId="2419"/>
    <cellStyle name="Comma 6 2 2 2" xfId="11810"/>
    <cellStyle name="Comma 6 2 2 3" xfId="8440"/>
    <cellStyle name="Comma 6 2 3" xfId="2420"/>
    <cellStyle name="Comma 6 2 3 2" xfId="11811"/>
    <cellStyle name="Comma 6 2 3 3" xfId="14378"/>
    <cellStyle name="Comma 6 2 3 4" xfId="8441"/>
    <cellStyle name="Comma 6 2 4" xfId="2421"/>
    <cellStyle name="Comma 6 2 4 2" xfId="11812"/>
    <cellStyle name="Comma 6 2 4 3" xfId="8442"/>
    <cellStyle name="Comma 6 2 5" xfId="2422"/>
    <cellStyle name="Comma 6 2 5 2" xfId="11813"/>
    <cellStyle name="Comma 6 2 5 3" xfId="8443"/>
    <cellStyle name="Comma 6 2 6" xfId="11809"/>
    <cellStyle name="Comma 6 2 7" xfId="8439"/>
    <cellStyle name="Comma 6 2 8" xfId="22739"/>
    <cellStyle name="Comma 6 2 8 2" xfId="42534"/>
    <cellStyle name="Comma 6 2 8 3" xfId="30678"/>
    <cellStyle name="Comma 6 20" xfId="8430"/>
    <cellStyle name="Comma 6 21" xfId="22725"/>
    <cellStyle name="Comma 6 21 2" xfId="42530"/>
    <cellStyle name="Comma 6 21 3" xfId="30674"/>
    <cellStyle name="Comma 6 3" xfId="2423"/>
    <cellStyle name="Comma 6 3 2" xfId="4191"/>
    <cellStyle name="Comma 6 3 2 2" xfId="4192"/>
    <cellStyle name="Comma 6 3 2 2 2" xfId="12225"/>
    <cellStyle name="Comma 6 3 2 2 3" xfId="8856"/>
    <cellStyle name="Comma 6 3 2 3" xfId="12224"/>
    <cellStyle name="Comma 6 3 2 4" xfId="8855"/>
    <cellStyle name="Comma 6 3 3" xfId="4193"/>
    <cellStyle name="Comma 6 3 3 2" xfId="12226"/>
    <cellStyle name="Comma 6 3 3 3" xfId="8857"/>
    <cellStyle name="Comma 6 3 4" xfId="11814"/>
    <cellStyle name="Comma 6 3 5" xfId="14379"/>
    <cellStyle name="Comma 6 3 6" xfId="8444"/>
    <cellStyle name="Comma 6 3 7" xfId="22756"/>
    <cellStyle name="Comma 6 3 7 2" xfId="42538"/>
    <cellStyle name="Comma 6 3 7 3" xfId="30682"/>
    <cellStyle name="Comma 6 4" xfId="2424"/>
    <cellStyle name="Comma 6 4 2" xfId="11815"/>
    <cellStyle name="Comma 6 4 3" xfId="8445"/>
    <cellStyle name="Comma 6 5" xfId="2425"/>
    <cellStyle name="Comma 6 5 2" xfId="11816"/>
    <cellStyle name="Comma 6 5 3" xfId="14380"/>
    <cellStyle name="Comma 6 5 4" xfId="8446"/>
    <cellStyle name="Comma 6 6" xfId="2426"/>
    <cellStyle name="Comma 6 6 2" xfId="11817"/>
    <cellStyle name="Comma 6 6 3" xfId="8447"/>
    <cellStyle name="Comma 6 7" xfId="2427"/>
    <cellStyle name="Comma 6 7 2" xfId="11818"/>
    <cellStyle name="Comma 6 7 3" xfId="8448"/>
    <cellStyle name="Comma 6 8" xfId="2428"/>
    <cellStyle name="Comma 6 8 2" xfId="11819"/>
    <cellStyle name="Comma 6 8 3" xfId="8449"/>
    <cellStyle name="Comma 6 9" xfId="2429"/>
    <cellStyle name="Comma 6 9 2" xfId="11820"/>
    <cellStyle name="Comma 6 9 3" xfId="8450"/>
    <cellStyle name="Comma 6_HistoricResComp" xfId="2430"/>
    <cellStyle name="Comma 7" xfId="2431"/>
    <cellStyle name="Comma 7 10" xfId="2432"/>
    <cellStyle name="Comma 7 10 2" xfId="11822"/>
    <cellStyle name="Comma 7 10 3" xfId="8452"/>
    <cellStyle name="Comma 7 11" xfId="2433"/>
    <cellStyle name="Comma 7 11 2" xfId="11823"/>
    <cellStyle name="Comma 7 11 3" xfId="8453"/>
    <cellStyle name="Comma 7 12" xfId="2434"/>
    <cellStyle name="Comma 7 12 2" xfId="11824"/>
    <cellStyle name="Comma 7 12 3" xfId="8454"/>
    <cellStyle name="Comma 7 13" xfId="2435"/>
    <cellStyle name="Comma 7 13 2" xfId="11825"/>
    <cellStyle name="Comma 7 13 3" xfId="8455"/>
    <cellStyle name="Comma 7 14" xfId="2436"/>
    <cellStyle name="Comma 7 14 2" xfId="11826"/>
    <cellStyle name="Comma 7 14 3" xfId="8456"/>
    <cellStyle name="Comma 7 15" xfId="2437"/>
    <cellStyle name="Comma 7 15 2" xfId="11827"/>
    <cellStyle name="Comma 7 15 3" xfId="8457"/>
    <cellStyle name="Comma 7 16" xfId="2438"/>
    <cellStyle name="Comma 7 16 2" xfId="11828"/>
    <cellStyle name="Comma 7 16 3" xfId="8458"/>
    <cellStyle name="Comma 7 17" xfId="2439"/>
    <cellStyle name="Comma 7 17 2" xfId="11829"/>
    <cellStyle name="Comma 7 17 3" xfId="8459"/>
    <cellStyle name="Comma 7 18" xfId="11821"/>
    <cellStyle name="Comma 7 19" xfId="15672"/>
    <cellStyle name="Comma 7 19 2" xfId="16702"/>
    <cellStyle name="Comma 7 2" xfId="2440"/>
    <cellStyle name="Comma 7 2 2" xfId="2441"/>
    <cellStyle name="Comma 7 2 2 2" xfId="11831"/>
    <cellStyle name="Comma 7 2 2 3" xfId="8461"/>
    <cellStyle name="Comma 7 2 3" xfId="2442"/>
    <cellStyle name="Comma 7 2 3 2" xfId="11832"/>
    <cellStyle name="Comma 7 2 3 3" xfId="8462"/>
    <cellStyle name="Comma 7 2 4" xfId="2443"/>
    <cellStyle name="Comma 7 2 4 2" xfId="11833"/>
    <cellStyle name="Comma 7 2 4 3" xfId="8463"/>
    <cellStyle name="Comma 7 2 5" xfId="2444"/>
    <cellStyle name="Comma 7 2 5 2" xfId="11834"/>
    <cellStyle name="Comma 7 2 5 3" xfId="8464"/>
    <cellStyle name="Comma 7 2 6" xfId="11830"/>
    <cellStyle name="Comma 7 2 7" xfId="8460"/>
    <cellStyle name="Comma 7 20" xfId="8451"/>
    <cellStyle name="Comma 7 3" xfId="2445"/>
    <cellStyle name="Comma 7 3 2" xfId="4194"/>
    <cellStyle name="Comma 7 3 2 2" xfId="12227"/>
    <cellStyle name="Comma 7 3 2 3" xfId="8858"/>
    <cellStyle name="Comma 7 3 3" xfId="4195"/>
    <cellStyle name="Comma 7 3 3 2" xfId="12228"/>
    <cellStyle name="Comma 7 3 3 3" xfId="8859"/>
    <cellStyle name="Comma 7 3 4" xfId="11835"/>
    <cellStyle name="Comma 7 3 5" xfId="8465"/>
    <cellStyle name="Comma 7 4" xfId="2446"/>
    <cellStyle name="Comma 7 4 2" xfId="4196"/>
    <cellStyle name="Comma 7 4 2 2" xfId="12229"/>
    <cellStyle name="Comma 7 4 2 3" xfId="8860"/>
    <cellStyle name="Comma 7 4 3" xfId="11836"/>
    <cellStyle name="Comma 7 4 4" xfId="8466"/>
    <cellStyle name="Comma 7 5" xfId="2447"/>
    <cellStyle name="Comma 7 5 2" xfId="11837"/>
    <cellStyle name="Comma 7 5 3" xfId="8467"/>
    <cellStyle name="Comma 7 6" xfId="2448"/>
    <cellStyle name="Comma 7 6 2" xfId="11838"/>
    <cellStyle name="Comma 7 6 3" xfId="8468"/>
    <cellStyle name="Comma 7 7" xfId="2449"/>
    <cellStyle name="Comma 7 7 2" xfId="11839"/>
    <cellStyle name="Comma 7 7 3" xfId="8469"/>
    <cellStyle name="Comma 7 8" xfId="2450"/>
    <cellStyle name="Comma 7 8 2" xfId="11840"/>
    <cellStyle name="Comma 7 8 3" xfId="8470"/>
    <cellStyle name="Comma 7 9" xfId="2451"/>
    <cellStyle name="Comma 7 9 2" xfId="11841"/>
    <cellStyle name="Comma 7 9 3" xfId="8471"/>
    <cellStyle name="Comma 7_HistoricResComp" xfId="2452"/>
    <cellStyle name="Comma 8" xfId="2453"/>
    <cellStyle name="Comma 8 10" xfId="2454"/>
    <cellStyle name="Comma 8 10 2" xfId="11843"/>
    <cellStyle name="Comma 8 10 3" xfId="8473"/>
    <cellStyle name="Comma 8 11" xfId="2455"/>
    <cellStyle name="Comma 8 11 2" xfId="11844"/>
    <cellStyle name="Comma 8 11 3" xfId="8474"/>
    <cellStyle name="Comma 8 12" xfId="2456"/>
    <cellStyle name="Comma 8 12 2" xfId="11845"/>
    <cellStyle name="Comma 8 12 3" xfId="8475"/>
    <cellStyle name="Comma 8 13" xfId="2457"/>
    <cellStyle name="Comma 8 13 2" xfId="11846"/>
    <cellStyle name="Comma 8 13 3" xfId="8476"/>
    <cellStyle name="Comma 8 14" xfId="2458"/>
    <cellStyle name="Comma 8 14 2" xfId="11847"/>
    <cellStyle name="Comma 8 14 3" xfId="8477"/>
    <cellStyle name="Comma 8 15" xfId="2459"/>
    <cellStyle name="Comma 8 15 2" xfId="11848"/>
    <cellStyle name="Comma 8 15 3" xfId="8478"/>
    <cellStyle name="Comma 8 16" xfId="2460"/>
    <cellStyle name="Comma 8 16 2" xfId="11849"/>
    <cellStyle name="Comma 8 16 3" xfId="8479"/>
    <cellStyle name="Comma 8 17" xfId="2461"/>
    <cellStyle name="Comma 8 17 2" xfId="11850"/>
    <cellStyle name="Comma 8 17 3" xfId="8480"/>
    <cellStyle name="Comma 8 18" xfId="11842"/>
    <cellStyle name="Comma 8 19" xfId="15673"/>
    <cellStyle name="Comma 8 19 2" xfId="25841"/>
    <cellStyle name="Comma 8 19 2 2" xfId="45621"/>
    <cellStyle name="Comma 8 19 2 3" xfId="33765"/>
    <cellStyle name="Comma 8 19 3" xfId="21309"/>
    <cellStyle name="Comma 8 19 3 2" xfId="41645"/>
    <cellStyle name="Comma 8 19 4" xfId="37704"/>
    <cellStyle name="Comma 8 19 5" xfId="29789"/>
    <cellStyle name="Comma 8 2" xfId="2462"/>
    <cellStyle name="Comma 8 2 2" xfId="4197"/>
    <cellStyle name="Comma 8 2 2 2" xfId="12230"/>
    <cellStyle name="Comma 8 2 2 3" xfId="8861"/>
    <cellStyle name="Comma 8 2 3" xfId="4198"/>
    <cellStyle name="Comma 8 2 3 2" xfId="12231"/>
    <cellStyle name="Comma 8 2 3 3" xfId="8862"/>
    <cellStyle name="Comma 8 2 4" xfId="11851"/>
    <cellStyle name="Comma 8 2 5" xfId="14383"/>
    <cellStyle name="Comma 8 2 6" xfId="8481"/>
    <cellStyle name="Comma 8 20" xfId="8472"/>
    <cellStyle name="Comma 8 3" xfId="2463"/>
    <cellStyle name="Comma 8 3 2" xfId="11852"/>
    <cellStyle name="Comma 8 3 3" xfId="8482"/>
    <cellStyle name="Comma 8 4" xfId="2464"/>
    <cellStyle name="Comma 8 4 2" xfId="11853"/>
    <cellStyle name="Comma 8 4 3" xfId="8483"/>
    <cellStyle name="Comma 8 5" xfId="2465"/>
    <cellStyle name="Comma 8 5 2" xfId="11854"/>
    <cellStyle name="Comma 8 5 3" xfId="8484"/>
    <cellStyle name="Comma 8 6" xfId="2466"/>
    <cellStyle name="Comma 8 6 2" xfId="11855"/>
    <cellStyle name="Comma 8 6 3" xfId="8485"/>
    <cellStyle name="Comma 8 7" xfId="2467"/>
    <cellStyle name="Comma 8 7 2" xfId="11856"/>
    <cellStyle name="Comma 8 7 3" xfId="8486"/>
    <cellStyle name="Comma 8 8" xfId="2468"/>
    <cellStyle name="Comma 8 8 2" xfId="11857"/>
    <cellStyle name="Comma 8 8 3" xfId="14382"/>
    <cellStyle name="Comma 8 8 4" xfId="8487"/>
    <cellStyle name="Comma 8 9" xfId="2469"/>
    <cellStyle name="Comma 8 9 2" xfId="11858"/>
    <cellStyle name="Comma 8 9 3" xfId="8488"/>
    <cellStyle name="Comma 8_HistoricResComp" xfId="2470"/>
    <cellStyle name="Comma 9" xfId="2471"/>
    <cellStyle name="Comma 9 2" xfId="4199"/>
    <cellStyle name="Comma 9 2 2" xfId="12232"/>
    <cellStyle name="Comma 9 2 3" xfId="8863"/>
    <cellStyle name="Comma 9 3" xfId="14430"/>
    <cellStyle name="Comma 9 4" xfId="14431"/>
    <cellStyle name="Comma 9 5" xfId="14432"/>
    <cellStyle name="Comma0" xfId="60"/>
    <cellStyle name="Comma0 2" xfId="2472"/>
    <cellStyle name="Comma0 2 2" xfId="11859"/>
    <cellStyle name="Comma0 2 3" xfId="8489"/>
    <cellStyle name="Comma0 3" xfId="11022"/>
    <cellStyle name="Comma0 4" xfId="7653"/>
    <cellStyle name="Commentaire" xfId="4200"/>
    <cellStyle name="cPercent0" xfId="2473"/>
    <cellStyle name="cPercent0 2" xfId="11860"/>
    <cellStyle name="cPercent0 3" xfId="8490"/>
    <cellStyle name="cPercent1" xfId="2474"/>
    <cellStyle name="cPercent1 2" xfId="11861"/>
    <cellStyle name="cPercent1 3" xfId="8491"/>
    <cellStyle name="cPercent2" xfId="2475"/>
    <cellStyle name="cPercent2 2" xfId="11862"/>
    <cellStyle name="cPercent2 3" xfId="8492"/>
    <cellStyle name="cTextB" xfId="2476"/>
    <cellStyle name="cTextBCen" xfId="2477"/>
    <cellStyle name="cTextBCenSm" xfId="2478"/>
    <cellStyle name="cTextBCenSm 2" xfId="2479"/>
    <cellStyle name="cTextBCenSm 3" xfId="2480"/>
    <cellStyle name="cTextBCenSm_Sheet2" xfId="2481"/>
    <cellStyle name="cTextCen" xfId="2482"/>
    <cellStyle name="cTextCen 2" xfId="11863"/>
    <cellStyle name="cTextCen 3" xfId="8493"/>
    <cellStyle name="cTextGenWrap" xfId="2483"/>
    <cellStyle name="cTextGenWrap 2" xfId="11864"/>
    <cellStyle name="cTextGenWrap 3" xfId="8494"/>
    <cellStyle name="cTextI" xfId="2484"/>
    <cellStyle name="cTextSm" xfId="2485"/>
    <cellStyle name="cTextSm 2" xfId="2486"/>
    <cellStyle name="cTextSm 3" xfId="2487"/>
    <cellStyle name="cTextSm_Sheet2" xfId="2488"/>
    <cellStyle name="cTextU" xfId="2489"/>
    <cellStyle name="Currency 10" xfId="2490"/>
    <cellStyle name="Currency 11" xfId="2491"/>
    <cellStyle name="Currency 12" xfId="2492"/>
    <cellStyle name="Currency 12 2" xfId="11865"/>
    <cellStyle name="Currency 12 3" xfId="8495"/>
    <cellStyle name="Currency 13" xfId="2493"/>
    <cellStyle name="Currency 13 2" xfId="11866"/>
    <cellStyle name="Currency 13 3" xfId="8496"/>
    <cellStyle name="Currency 14" xfId="2494"/>
    <cellStyle name="Currency 15" xfId="26714"/>
    <cellStyle name="Currency 2" xfId="61"/>
    <cellStyle name="Currency 2 10" xfId="7654"/>
    <cellStyle name="Currency 2 2" xfId="2495"/>
    <cellStyle name="Currency 2 2 2" xfId="11867"/>
    <cellStyle name="Currency 2 2 3" xfId="8497"/>
    <cellStyle name="Currency 2 3" xfId="2496"/>
    <cellStyle name="Currency 2 3 2" xfId="11868"/>
    <cellStyle name="Currency 2 3 3" xfId="8498"/>
    <cellStyle name="Currency 2 4" xfId="2497"/>
    <cellStyle name="Currency 2 4 2" xfId="11869"/>
    <cellStyle name="Currency 2 4 3" xfId="8499"/>
    <cellStyle name="Currency 2 5" xfId="2498"/>
    <cellStyle name="Currency 2 5 2" xfId="11870"/>
    <cellStyle name="Currency 2 5 3" xfId="8500"/>
    <cellStyle name="Currency 2 6" xfId="2499"/>
    <cellStyle name="Currency 2 6 2" xfId="11871"/>
    <cellStyle name="Currency 2 6 3" xfId="8501"/>
    <cellStyle name="Currency 2 7" xfId="2500"/>
    <cellStyle name="Currency 2 8" xfId="2501"/>
    <cellStyle name="Currency 2 9" xfId="11023"/>
    <cellStyle name="Currency 3" xfId="2502"/>
    <cellStyle name="Currency 3 2" xfId="2503"/>
    <cellStyle name="Currency 3 2 2" xfId="11873"/>
    <cellStyle name="Currency 3 2 3" xfId="8503"/>
    <cellStyle name="Currency 3 3" xfId="2504"/>
    <cellStyle name="Currency 3 3 2" xfId="11874"/>
    <cellStyle name="Currency 3 3 3" xfId="8504"/>
    <cellStyle name="Currency 3 4" xfId="11872"/>
    <cellStyle name="Currency 3 5" xfId="8502"/>
    <cellStyle name="Currency 3_monthly report" xfId="2505"/>
    <cellStyle name="Currency 4" xfId="2506"/>
    <cellStyle name="Currency 4 2" xfId="11875"/>
    <cellStyle name="Currency 4 3" xfId="8505"/>
    <cellStyle name="Currency 5" xfId="2507"/>
    <cellStyle name="Currency 6" xfId="2508"/>
    <cellStyle name="Currency 6 2" xfId="11876"/>
    <cellStyle name="Currency 6 3" xfId="8506"/>
    <cellStyle name="Currency 7" xfId="2509"/>
    <cellStyle name="Currency 8" xfId="2510"/>
    <cellStyle name="Currency 9" xfId="2511"/>
    <cellStyle name="CustomizationCells" xfId="4201"/>
    <cellStyle name="Dezimal_Energiekosten_test 2" xfId="14433"/>
    <cellStyle name="Eingabe" xfId="3974"/>
    <cellStyle name="Entrée" xfId="4202"/>
    <cellStyle name="Ergebnis" xfId="3975"/>
    <cellStyle name="Erklärender Text" xfId="3976"/>
    <cellStyle name="Euro" xfId="2512"/>
    <cellStyle name="Euro 10" xfId="4203"/>
    <cellStyle name="Euro 10 2" xfId="12233"/>
    <cellStyle name="Euro 10 3" xfId="8864"/>
    <cellStyle name="Euro 11" xfId="11877"/>
    <cellStyle name="Euro 12" xfId="8507"/>
    <cellStyle name="Euro 2" xfId="2513"/>
    <cellStyle name="Euro 2 2" xfId="4204"/>
    <cellStyle name="Euro 2 2 2" xfId="4205"/>
    <cellStyle name="Euro 2 2 2 2" xfId="12235"/>
    <cellStyle name="Euro 2 2 2 3" xfId="8866"/>
    <cellStyle name="Euro 2 2 3" xfId="4206"/>
    <cellStyle name="Euro 2 2 3 2" xfId="12236"/>
    <cellStyle name="Euro 2 2 3 3" xfId="8867"/>
    <cellStyle name="Euro 2 2 4" xfId="12234"/>
    <cellStyle name="Euro 2 2 5" xfId="15674"/>
    <cellStyle name="Euro 2 2 5 2" xfId="16703"/>
    <cellStyle name="Euro 2 2 6" xfId="8865"/>
    <cellStyle name="Euro 2 3" xfId="4207"/>
    <cellStyle name="Euro 2 3 2" xfId="4208"/>
    <cellStyle name="Euro 2 3 2 2" xfId="4209"/>
    <cellStyle name="Euro 2 3 2 2 2" xfId="12239"/>
    <cellStyle name="Euro 2 3 2 2 3" xfId="8870"/>
    <cellStyle name="Euro 2 3 2 3" xfId="12238"/>
    <cellStyle name="Euro 2 3 2 4" xfId="8869"/>
    <cellStyle name="Euro 2 3 3" xfId="4210"/>
    <cellStyle name="Euro 2 3 3 2" xfId="4211"/>
    <cellStyle name="Euro 2 3 3 2 2" xfId="12241"/>
    <cellStyle name="Euro 2 3 3 2 3" xfId="8872"/>
    <cellStyle name="Euro 2 3 3 3" xfId="4212"/>
    <cellStyle name="Euro 2 3 3 3 2" xfId="12242"/>
    <cellStyle name="Euro 2 3 3 3 3" xfId="8873"/>
    <cellStyle name="Euro 2 3 3 4" xfId="12240"/>
    <cellStyle name="Euro 2 3 3 5" xfId="8871"/>
    <cellStyle name="Euro 2 3 4" xfId="4213"/>
    <cellStyle name="Euro 2 3 4 2" xfId="4214"/>
    <cellStyle name="Euro 2 3 4 2 2" xfId="12244"/>
    <cellStyle name="Euro 2 3 4 2 3" xfId="8875"/>
    <cellStyle name="Euro 2 3 4 3" xfId="12243"/>
    <cellStyle name="Euro 2 3 4 4" xfId="8874"/>
    <cellStyle name="Euro 2 3 5" xfId="4215"/>
    <cellStyle name="Euro 2 3 5 2" xfId="12245"/>
    <cellStyle name="Euro 2 3 5 3" xfId="8876"/>
    <cellStyle name="Euro 2 3 6" xfId="12237"/>
    <cellStyle name="Euro 2 3 7" xfId="8868"/>
    <cellStyle name="Euro 2 4" xfId="4216"/>
    <cellStyle name="Euro 2 4 2" xfId="12246"/>
    <cellStyle name="Euro 2 4 3" xfId="14438"/>
    <cellStyle name="Euro 2 4 4" xfId="8877"/>
    <cellStyle name="Euro 2 5" xfId="4217"/>
    <cellStyle name="Euro 2 5 2" xfId="12247"/>
    <cellStyle name="Euro 2 5 3" xfId="8878"/>
    <cellStyle name="Euro 2 6" xfId="11878"/>
    <cellStyle name="Euro 2 7" xfId="8508"/>
    <cellStyle name="Euro 3" xfId="2514"/>
    <cellStyle name="Euro 3 2" xfId="4218"/>
    <cellStyle name="Euro 3 2 2" xfId="4219"/>
    <cellStyle name="Euro 3 2 2 2" xfId="12249"/>
    <cellStyle name="Euro 3 2 2 3" xfId="8880"/>
    <cellStyle name="Euro 3 2 3" xfId="4220"/>
    <cellStyle name="Euro 3 2 3 2" xfId="12250"/>
    <cellStyle name="Euro 3 2 3 3" xfId="8881"/>
    <cellStyle name="Euro 3 2 4" xfId="12248"/>
    <cellStyle name="Euro 3 2 5" xfId="8879"/>
    <cellStyle name="Euro 3 3" xfId="4221"/>
    <cellStyle name="Euro 3 3 2" xfId="4222"/>
    <cellStyle name="Euro 3 3 2 2" xfId="4223"/>
    <cellStyle name="Euro 3 3 2 2 2" xfId="12253"/>
    <cellStyle name="Euro 3 3 2 2 3" xfId="8884"/>
    <cellStyle name="Euro 3 3 2 3" xfId="12252"/>
    <cellStyle name="Euro 3 3 2 4" xfId="8883"/>
    <cellStyle name="Euro 3 3 3" xfId="4224"/>
    <cellStyle name="Euro 3 3 3 2" xfId="4225"/>
    <cellStyle name="Euro 3 3 3 2 2" xfId="12255"/>
    <cellStyle name="Euro 3 3 3 2 3" xfId="8886"/>
    <cellStyle name="Euro 3 3 3 3" xfId="4226"/>
    <cellStyle name="Euro 3 3 3 3 2" xfId="12256"/>
    <cellStyle name="Euro 3 3 3 3 3" xfId="8887"/>
    <cellStyle name="Euro 3 3 3 4" xfId="12254"/>
    <cellStyle name="Euro 3 3 3 5" xfId="8885"/>
    <cellStyle name="Euro 3 3 4" xfId="4227"/>
    <cellStyle name="Euro 3 3 4 2" xfId="4228"/>
    <cellStyle name="Euro 3 3 4 2 2" xfId="12258"/>
    <cellStyle name="Euro 3 3 4 2 3" xfId="8889"/>
    <cellStyle name="Euro 3 3 4 3" xfId="12257"/>
    <cellStyle name="Euro 3 3 4 4" xfId="8888"/>
    <cellStyle name="Euro 3 3 5" xfId="4229"/>
    <cellStyle name="Euro 3 3 5 2" xfId="12259"/>
    <cellStyle name="Euro 3 3 5 3" xfId="8890"/>
    <cellStyle name="Euro 3 3 6" xfId="12251"/>
    <cellStyle name="Euro 3 3 7" xfId="15676"/>
    <cellStyle name="Euro 3 3 7 2" xfId="16705"/>
    <cellStyle name="Euro 3 3 8" xfId="8882"/>
    <cellStyle name="Euro 3 4" xfId="4230"/>
    <cellStyle name="Euro 3 4 2" xfId="12260"/>
    <cellStyle name="Euro 3 4 3" xfId="8891"/>
    <cellStyle name="Euro 3 5" xfId="11879"/>
    <cellStyle name="Euro 3 6" xfId="15675"/>
    <cellStyle name="Euro 3 6 2" xfId="16704"/>
    <cellStyle name="Euro 3 7" xfId="8509"/>
    <cellStyle name="Euro 4" xfId="4231"/>
    <cellStyle name="Euro 4 2" xfId="4232"/>
    <cellStyle name="Euro 4 2 2" xfId="4233"/>
    <cellStyle name="Euro 4 2 2 2" xfId="4234"/>
    <cellStyle name="Euro 4 2 2 2 2" xfId="12264"/>
    <cellStyle name="Euro 4 2 2 2 3" xfId="8895"/>
    <cellStyle name="Euro 4 2 2 3" xfId="12263"/>
    <cellStyle name="Euro 4 2 2 4" xfId="8894"/>
    <cellStyle name="Euro 4 2 3" xfId="4235"/>
    <cellStyle name="Euro 4 2 3 2" xfId="4236"/>
    <cellStyle name="Euro 4 2 3 2 2" xfId="12266"/>
    <cellStyle name="Euro 4 2 3 2 3" xfId="8897"/>
    <cellStyle name="Euro 4 2 3 3" xfId="4237"/>
    <cellStyle name="Euro 4 2 3 3 2" xfId="12267"/>
    <cellStyle name="Euro 4 2 3 3 3" xfId="8898"/>
    <cellStyle name="Euro 4 2 3 4" xfId="12265"/>
    <cellStyle name="Euro 4 2 3 5" xfId="8896"/>
    <cellStyle name="Euro 4 2 4" xfId="4238"/>
    <cellStyle name="Euro 4 2 4 2" xfId="12268"/>
    <cellStyle name="Euro 4 2 4 3" xfId="8899"/>
    <cellStyle name="Euro 4 2 5" xfId="4239"/>
    <cellStyle name="Euro 4 2 5 2" xfId="12269"/>
    <cellStyle name="Euro 4 2 5 3" xfId="8900"/>
    <cellStyle name="Euro 4 2 6" xfId="12262"/>
    <cellStyle name="Euro 4 2 7" xfId="8893"/>
    <cellStyle name="Euro 4 3" xfId="4240"/>
    <cellStyle name="Euro 4 3 2" xfId="4241"/>
    <cellStyle name="Euro 4 3 2 2" xfId="12271"/>
    <cellStyle name="Euro 4 3 2 3" xfId="8902"/>
    <cellStyle name="Euro 4 3 3" xfId="12270"/>
    <cellStyle name="Euro 4 3 4" xfId="8901"/>
    <cellStyle name="Euro 4 4" xfId="4242"/>
    <cellStyle name="Euro 4 4 2" xfId="12272"/>
    <cellStyle name="Euro 4 4 3" xfId="8903"/>
    <cellStyle name="Euro 4 5" xfId="4243"/>
    <cellStyle name="Euro 4 5 2" xfId="12273"/>
    <cellStyle name="Euro 4 5 3" xfId="8904"/>
    <cellStyle name="Euro 4 6" xfId="12261"/>
    <cellStyle name="Euro 4 7" xfId="8892"/>
    <cellStyle name="Euro 5" xfId="4244"/>
    <cellStyle name="Euro 5 2" xfId="4245"/>
    <cellStyle name="Euro 5 2 2" xfId="4246"/>
    <cellStyle name="Euro 5 2 2 2" xfId="12276"/>
    <cellStyle name="Euro 5 2 2 3" xfId="8907"/>
    <cellStyle name="Euro 5 2 3" xfId="12275"/>
    <cellStyle name="Euro 5 2 4" xfId="8906"/>
    <cellStyle name="Euro 5 3" xfId="4247"/>
    <cellStyle name="Euro 5 3 2" xfId="4248"/>
    <cellStyle name="Euro 5 3 2 2" xfId="12278"/>
    <cellStyle name="Euro 5 3 2 3" xfId="8909"/>
    <cellStyle name="Euro 5 3 3" xfId="4249"/>
    <cellStyle name="Euro 5 3 3 2" xfId="12279"/>
    <cellStyle name="Euro 5 3 3 3" xfId="8910"/>
    <cellStyle name="Euro 5 3 4" xfId="12277"/>
    <cellStyle name="Euro 5 3 5" xfId="8908"/>
    <cellStyle name="Euro 5 4" xfId="4250"/>
    <cellStyle name="Euro 5 4 2" xfId="4251"/>
    <cellStyle name="Euro 5 4 2 2" xfId="12281"/>
    <cellStyle name="Euro 5 4 2 3" xfId="8912"/>
    <cellStyle name="Euro 5 4 3" xfId="12280"/>
    <cellStyle name="Euro 5 4 4" xfId="8911"/>
    <cellStyle name="Euro 5 5" xfId="4252"/>
    <cellStyle name="Euro 5 5 2" xfId="12282"/>
    <cellStyle name="Euro 5 5 3" xfId="8913"/>
    <cellStyle name="Euro 5 6" xfId="12274"/>
    <cellStyle name="Euro 5 7" xfId="8905"/>
    <cellStyle name="Euro 6" xfId="4253"/>
    <cellStyle name="Euro 6 2" xfId="4254"/>
    <cellStyle name="Euro 6 2 2" xfId="12284"/>
    <cellStyle name="Euro 6 2 3" xfId="8915"/>
    <cellStyle name="Euro 6 3" xfId="4255"/>
    <cellStyle name="Euro 6 3 2" xfId="12285"/>
    <cellStyle name="Euro 6 3 3" xfId="8916"/>
    <cellStyle name="Euro 6 4" xfId="12283"/>
    <cellStyle name="Euro 6 5" xfId="8914"/>
    <cellStyle name="Euro 7" xfId="4256"/>
    <cellStyle name="Euro 7 2" xfId="12286"/>
    <cellStyle name="Euro 7 3" xfId="14440"/>
    <cellStyle name="Euro 7 4" xfId="14441"/>
    <cellStyle name="Euro 7 5" xfId="8917"/>
    <cellStyle name="Euro 8" xfId="4257"/>
    <cellStyle name="Euro 8 2" xfId="12287"/>
    <cellStyle name="Euro 8 3" xfId="8918"/>
    <cellStyle name="Euro 9" xfId="4258"/>
    <cellStyle name="Euro 9 2" xfId="12288"/>
    <cellStyle name="Euro 9 3" xfId="8919"/>
    <cellStyle name="Explanatory Text" xfId="7602" builtinId="53" customBuiltin="1"/>
    <cellStyle name="Explanatory Text 10" xfId="2515"/>
    <cellStyle name="Explanatory Text 11" xfId="2516"/>
    <cellStyle name="Explanatory Text 12" xfId="2517"/>
    <cellStyle name="Explanatory Text 13" xfId="2518"/>
    <cellStyle name="Explanatory Text 2" xfId="2519"/>
    <cellStyle name="Explanatory Text 2 10" xfId="2520"/>
    <cellStyle name="Explanatory Text 2 11" xfId="2521"/>
    <cellStyle name="Explanatory Text 2 12" xfId="2522"/>
    <cellStyle name="Explanatory Text 2 13" xfId="2523"/>
    <cellStyle name="Explanatory Text 2 14" xfId="2524"/>
    <cellStyle name="Explanatory Text 2 15" xfId="2525"/>
    <cellStyle name="Explanatory Text 2 16" xfId="2526"/>
    <cellStyle name="Explanatory Text 2 2" xfId="2527"/>
    <cellStyle name="Explanatory Text 2 2 2" xfId="2528"/>
    <cellStyle name="Explanatory Text 2 2 3" xfId="2529"/>
    <cellStyle name="Explanatory Text 2 2 4" xfId="2530"/>
    <cellStyle name="Explanatory Text 2 2 5" xfId="2531"/>
    <cellStyle name="Explanatory Text 2 3" xfId="2532"/>
    <cellStyle name="Explanatory Text 2 4" xfId="2533"/>
    <cellStyle name="Explanatory Text 2 5" xfId="2534"/>
    <cellStyle name="Explanatory Text 2 6" xfId="2535"/>
    <cellStyle name="Explanatory Text 2 7" xfId="2536"/>
    <cellStyle name="Explanatory Text 2 8" xfId="2537"/>
    <cellStyle name="Explanatory Text 2 9" xfId="2538"/>
    <cellStyle name="Explanatory Text 3" xfId="2539"/>
    <cellStyle name="Explanatory Text 3 10" xfId="2540"/>
    <cellStyle name="Explanatory Text 3 2" xfId="2541"/>
    <cellStyle name="Explanatory Text 3 2 2" xfId="2542"/>
    <cellStyle name="Explanatory Text 3 2 3" xfId="2543"/>
    <cellStyle name="Explanatory Text 3 2 4" xfId="2544"/>
    <cellStyle name="Explanatory Text 3 2 5" xfId="2545"/>
    <cellStyle name="Explanatory Text 3 3" xfId="2546"/>
    <cellStyle name="Explanatory Text 3 4" xfId="2547"/>
    <cellStyle name="Explanatory Text 3 5" xfId="2548"/>
    <cellStyle name="Explanatory Text 3 6" xfId="2549"/>
    <cellStyle name="Explanatory Text 3 7" xfId="2550"/>
    <cellStyle name="Explanatory Text 3 8" xfId="2551"/>
    <cellStyle name="Explanatory Text 3 9" xfId="2552"/>
    <cellStyle name="Explanatory Text 4" xfId="2553"/>
    <cellStyle name="Explanatory Text 4 2" xfId="2554"/>
    <cellStyle name="Explanatory Text 4 3" xfId="2555"/>
    <cellStyle name="Explanatory Text 4 4" xfId="2556"/>
    <cellStyle name="Explanatory Text 4 5" xfId="2557"/>
    <cellStyle name="Explanatory Text 4 6" xfId="2558"/>
    <cellStyle name="Explanatory Text 4 7" xfId="2559"/>
    <cellStyle name="Explanatory Text 5" xfId="2560"/>
    <cellStyle name="Explanatory Text 5 2" xfId="2561"/>
    <cellStyle name="Explanatory Text 6" xfId="2562"/>
    <cellStyle name="Explanatory Text 7" xfId="2563"/>
    <cellStyle name="Explanatory Text 8" xfId="2564"/>
    <cellStyle name="Explanatory Text 9" xfId="2565"/>
    <cellStyle name="Float" xfId="3977"/>
    <cellStyle name="Float 10" xfId="4259"/>
    <cellStyle name="Float 10 2" xfId="12289"/>
    <cellStyle name="Float 10 3" xfId="8920"/>
    <cellStyle name="Float 11" xfId="4260"/>
    <cellStyle name="Float 11 2" xfId="12290"/>
    <cellStyle name="Float 11 3" xfId="8921"/>
    <cellStyle name="Float 12" xfId="4261"/>
    <cellStyle name="Float 12 2" xfId="12291"/>
    <cellStyle name="Float 12 3" xfId="8922"/>
    <cellStyle name="Float 13" xfId="12111"/>
    <cellStyle name="Float 14" xfId="8743"/>
    <cellStyle name="Float 2" xfId="4262"/>
    <cellStyle name="Float 2 2" xfId="4263"/>
    <cellStyle name="Float 2 2 2" xfId="12293"/>
    <cellStyle name="Float 2 2 2 2" xfId="14442"/>
    <cellStyle name="Float 2 2 3" xfId="8924"/>
    <cellStyle name="Float 2 3" xfId="12292"/>
    <cellStyle name="Float 2 3 2" xfId="14443"/>
    <cellStyle name="Float 2 4" xfId="8923"/>
    <cellStyle name="Float 3" xfId="4264"/>
    <cellStyle name="Float 3 2" xfId="4265"/>
    <cellStyle name="Float 3 2 2" xfId="4266"/>
    <cellStyle name="Float 3 2 2 2" xfId="12296"/>
    <cellStyle name="Float 3 2 2 3" xfId="8927"/>
    <cellStyle name="Float 3 2 3" xfId="4267"/>
    <cellStyle name="Float 3 2 3 2" xfId="12297"/>
    <cellStyle name="Float 3 2 3 3" xfId="8928"/>
    <cellStyle name="Float 3 2 4" xfId="12295"/>
    <cellStyle name="Float 3 2 5" xfId="8926"/>
    <cellStyle name="Float 3 3" xfId="4268"/>
    <cellStyle name="Float 3 3 2" xfId="4269"/>
    <cellStyle name="Float 3 3 2 2" xfId="4270"/>
    <cellStyle name="Float 3 3 2 2 2" xfId="12300"/>
    <cellStyle name="Float 3 3 2 2 3" xfId="8931"/>
    <cellStyle name="Float 3 3 2 3" xfId="12299"/>
    <cellStyle name="Float 3 3 2 4" xfId="8930"/>
    <cellStyle name="Float 3 3 3" xfId="4271"/>
    <cellStyle name="Float 3 3 3 2" xfId="4272"/>
    <cellStyle name="Float 3 3 3 2 2" xfId="12302"/>
    <cellStyle name="Float 3 3 3 2 3" xfId="8933"/>
    <cellStyle name="Float 3 3 3 3" xfId="4273"/>
    <cellStyle name="Float 3 3 3 3 2" xfId="12303"/>
    <cellStyle name="Float 3 3 3 3 3" xfId="8934"/>
    <cellStyle name="Float 3 3 3 4" xfId="12301"/>
    <cellStyle name="Float 3 3 3 5" xfId="8932"/>
    <cellStyle name="Float 3 3 4" xfId="4274"/>
    <cellStyle name="Float 3 3 4 2" xfId="4275"/>
    <cellStyle name="Float 3 3 4 2 2" xfId="12305"/>
    <cellStyle name="Float 3 3 4 2 3" xfId="8936"/>
    <cellStyle name="Float 3 3 4 3" xfId="12304"/>
    <cellStyle name="Float 3 3 4 4" xfId="8935"/>
    <cellStyle name="Float 3 3 5" xfId="4276"/>
    <cellStyle name="Float 3 3 5 2" xfId="12306"/>
    <cellStyle name="Float 3 3 5 3" xfId="8937"/>
    <cellStyle name="Float 3 3 6" xfId="12298"/>
    <cellStyle name="Float 3 3 7" xfId="8929"/>
    <cellStyle name="Float 3 4" xfId="4277"/>
    <cellStyle name="Float 3 4 2" xfId="12307"/>
    <cellStyle name="Float 3 4 3" xfId="14494"/>
    <cellStyle name="Float 3 4 4" xfId="8938"/>
    <cellStyle name="Float 3 5" xfId="4278"/>
    <cellStyle name="Float 3 5 2" xfId="12308"/>
    <cellStyle name="Float 3 5 3" xfId="8939"/>
    <cellStyle name="Float 3 6" xfId="12294"/>
    <cellStyle name="Float 3 7" xfId="15677"/>
    <cellStyle name="Float 3 7 2" xfId="16706"/>
    <cellStyle name="Float 3 8" xfId="8925"/>
    <cellStyle name="Float 4" xfId="4279"/>
    <cellStyle name="Float 4 2" xfId="4280"/>
    <cellStyle name="Float 4 2 2" xfId="4281"/>
    <cellStyle name="Float 4 2 2 2" xfId="4282"/>
    <cellStyle name="Float 4 2 2 2 2" xfId="12312"/>
    <cellStyle name="Float 4 2 2 2 3" xfId="8943"/>
    <cellStyle name="Float 4 2 2 3" xfId="12311"/>
    <cellStyle name="Float 4 2 2 4" xfId="8942"/>
    <cellStyle name="Float 4 2 3" xfId="4283"/>
    <cellStyle name="Float 4 2 3 2" xfId="4284"/>
    <cellStyle name="Float 4 2 3 2 2" xfId="12314"/>
    <cellStyle name="Float 4 2 3 2 3" xfId="8945"/>
    <cellStyle name="Float 4 2 3 3" xfId="4285"/>
    <cellStyle name="Float 4 2 3 3 2" xfId="12315"/>
    <cellStyle name="Float 4 2 3 3 3" xfId="8946"/>
    <cellStyle name="Float 4 2 3 4" xfId="12313"/>
    <cellStyle name="Float 4 2 3 5" xfId="8944"/>
    <cellStyle name="Float 4 2 4" xfId="4286"/>
    <cellStyle name="Float 4 2 4 2" xfId="4287"/>
    <cellStyle name="Float 4 2 4 2 2" xfId="12317"/>
    <cellStyle name="Float 4 2 4 2 3" xfId="8948"/>
    <cellStyle name="Float 4 2 4 3" xfId="12316"/>
    <cellStyle name="Float 4 2 4 4" xfId="8947"/>
    <cellStyle name="Float 4 2 5" xfId="4288"/>
    <cellStyle name="Float 4 2 5 2" xfId="12318"/>
    <cellStyle name="Float 4 2 5 3" xfId="8949"/>
    <cellStyle name="Float 4 2 6" xfId="12310"/>
    <cellStyle name="Float 4 2 7" xfId="8941"/>
    <cellStyle name="Float 4 3" xfId="4289"/>
    <cellStyle name="Float 4 3 2" xfId="4290"/>
    <cellStyle name="Float 4 3 2 2" xfId="12320"/>
    <cellStyle name="Float 4 3 2 3" xfId="8951"/>
    <cellStyle name="Float 4 3 3" xfId="12319"/>
    <cellStyle name="Float 4 3 4" xfId="8950"/>
    <cellStyle name="Float 4 4" xfId="4291"/>
    <cellStyle name="Float 4 4 2" xfId="12321"/>
    <cellStyle name="Float 4 4 3" xfId="8952"/>
    <cellStyle name="Float 4 5" xfId="4292"/>
    <cellStyle name="Float 4 5 2" xfId="12322"/>
    <cellStyle name="Float 4 5 3" xfId="8953"/>
    <cellStyle name="Float 4 6" xfId="12309"/>
    <cellStyle name="Float 4 7" xfId="16610"/>
    <cellStyle name="Float 4 7 2" xfId="17397"/>
    <cellStyle name="Float 4 8" xfId="8940"/>
    <cellStyle name="Float 5" xfId="4293"/>
    <cellStyle name="Float 5 2" xfId="4294"/>
    <cellStyle name="Float 5 2 2" xfId="4295"/>
    <cellStyle name="Float 5 2 2 2" xfId="4296"/>
    <cellStyle name="Float 5 2 2 2 2" xfId="12326"/>
    <cellStyle name="Float 5 2 2 2 3" xfId="8957"/>
    <cellStyle name="Float 5 2 2 3" xfId="12325"/>
    <cellStyle name="Float 5 2 2 4" xfId="8956"/>
    <cellStyle name="Float 5 2 3" xfId="4297"/>
    <cellStyle name="Float 5 2 3 2" xfId="4298"/>
    <cellStyle name="Float 5 2 3 2 2" xfId="12328"/>
    <cellStyle name="Float 5 2 3 2 3" xfId="8959"/>
    <cellStyle name="Float 5 2 3 3" xfId="4299"/>
    <cellStyle name="Float 5 2 3 3 2" xfId="12329"/>
    <cellStyle name="Float 5 2 3 3 3" xfId="8960"/>
    <cellStyle name="Float 5 2 3 4" xfId="12327"/>
    <cellStyle name="Float 5 2 3 5" xfId="8958"/>
    <cellStyle name="Float 5 2 4" xfId="4300"/>
    <cellStyle name="Float 5 2 4 2" xfId="12330"/>
    <cellStyle name="Float 5 2 4 3" xfId="8961"/>
    <cellStyle name="Float 5 2 5" xfId="4301"/>
    <cellStyle name="Float 5 2 5 2" xfId="12331"/>
    <cellStyle name="Float 5 2 5 3" xfId="8962"/>
    <cellStyle name="Float 5 2 6" xfId="12324"/>
    <cellStyle name="Float 5 2 7" xfId="8955"/>
    <cellStyle name="Float 5 3" xfId="4302"/>
    <cellStyle name="Float 5 3 2" xfId="4303"/>
    <cellStyle name="Float 5 3 2 2" xfId="12333"/>
    <cellStyle name="Float 5 3 2 3" xfId="8964"/>
    <cellStyle name="Float 5 3 3" xfId="12332"/>
    <cellStyle name="Float 5 3 4" xfId="8963"/>
    <cellStyle name="Float 5 4" xfId="4304"/>
    <cellStyle name="Float 5 4 2" xfId="12334"/>
    <cellStyle name="Float 5 4 3" xfId="8965"/>
    <cellStyle name="Float 5 5" xfId="4305"/>
    <cellStyle name="Float 5 5 2" xfId="12335"/>
    <cellStyle name="Float 5 5 3" xfId="8966"/>
    <cellStyle name="Float 5 6" xfId="12323"/>
    <cellStyle name="Float 5 7" xfId="8954"/>
    <cellStyle name="Float 6" xfId="4306"/>
    <cellStyle name="Float 6 2" xfId="4307"/>
    <cellStyle name="Float 6 2 2" xfId="4308"/>
    <cellStyle name="Float 6 2 2 2" xfId="12338"/>
    <cellStyle name="Float 6 2 2 3" xfId="8969"/>
    <cellStyle name="Float 6 2 3" xfId="12337"/>
    <cellStyle name="Float 6 2 4" xfId="8968"/>
    <cellStyle name="Float 6 3" xfId="4309"/>
    <cellStyle name="Float 6 3 2" xfId="4310"/>
    <cellStyle name="Float 6 3 2 2" xfId="12340"/>
    <cellStyle name="Float 6 3 2 3" xfId="8971"/>
    <cellStyle name="Float 6 3 3" xfId="4311"/>
    <cellStyle name="Float 6 3 3 2" xfId="12341"/>
    <cellStyle name="Float 6 3 3 3" xfId="8972"/>
    <cellStyle name="Float 6 3 4" xfId="12339"/>
    <cellStyle name="Float 6 3 5" xfId="8970"/>
    <cellStyle name="Float 6 4" xfId="4312"/>
    <cellStyle name="Float 6 4 2" xfId="4313"/>
    <cellStyle name="Float 6 4 2 2" xfId="12343"/>
    <cellStyle name="Float 6 4 2 3" xfId="8974"/>
    <cellStyle name="Float 6 4 3" xfId="12342"/>
    <cellStyle name="Float 6 4 4" xfId="8973"/>
    <cellStyle name="Float 6 5" xfId="4314"/>
    <cellStyle name="Float 6 5 2" xfId="12344"/>
    <cellStyle name="Float 6 5 3" xfId="8975"/>
    <cellStyle name="Float 6 6" xfId="12336"/>
    <cellStyle name="Float 6 7" xfId="8967"/>
    <cellStyle name="Float 7" xfId="4315"/>
    <cellStyle name="Float 7 2" xfId="4316"/>
    <cellStyle name="Float 7 2 2" xfId="12346"/>
    <cellStyle name="Float 7 2 3" xfId="8977"/>
    <cellStyle name="Float 7 3" xfId="4317"/>
    <cellStyle name="Float 7 3 2" xfId="12347"/>
    <cellStyle name="Float 7 3 3" xfId="8978"/>
    <cellStyle name="Float 7 4" xfId="12345"/>
    <cellStyle name="Float 7 5" xfId="8976"/>
    <cellStyle name="Float 8" xfId="4318"/>
    <cellStyle name="Float 8 2" xfId="12348"/>
    <cellStyle name="Float 8 3" xfId="14500"/>
    <cellStyle name="Float 8 4" xfId="8979"/>
    <cellStyle name="Float 9" xfId="4319"/>
    <cellStyle name="Float 9 2" xfId="12349"/>
    <cellStyle name="Float 9 3" xfId="8980"/>
    <cellStyle name="Float_ADDON" xfId="4320"/>
    <cellStyle name="Gilsans" xfId="2566"/>
    <cellStyle name="Gilsansl" xfId="2567"/>
    <cellStyle name="Good" xfId="6" builtinId="26" customBuiltin="1"/>
    <cellStyle name="Good 10" xfId="2568"/>
    <cellStyle name="Good 11" xfId="2569"/>
    <cellStyle name="Good 12" xfId="2570"/>
    <cellStyle name="Good 13" xfId="2571"/>
    <cellStyle name="Good 2" xfId="2572"/>
    <cellStyle name="Good 2 10" xfId="2573"/>
    <cellStyle name="Good 2 11" xfId="2574"/>
    <cellStyle name="Good 2 12" xfId="2575"/>
    <cellStyle name="Good 2 13" xfId="2576"/>
    <cellStyle name="Good 2 14" xfId="2577"/>
    <cellStyle name="Good 2 15" xfId="2578"/>
    <cellStyle name="Good 2 16" xfId="2579"/>
    <cellStyle name="Good 2 2" xfId="2580"/>
    <cellStyle name="Good 2 2 2" xfId="2581"/>
    <cellStyle name="Good 2 2 3" xfId="2582"/>
    <cellStyle name="Good 2 2 4" xfId="2583"/>
    <cellStyle name="Good 2 2 5" xfId="2584"/>
    <cellStyle name="Good 2 3" xfId="2585"/>
    <cellStyle name="Good 2 4" xfId="2586"/>
    <cellStyle name="Good 2 5" xfId="2587"/>
    <cellStyle name="Good 2 6" xfId="2588"/>
    <cellStyle name="Good 2 7" xfId="2589"/>
    <cellStyle name="Good 2 8" xfId="2590"/>
    <cellStyle name="Good 2 9" xfId="2591"/>
    <cellStyle name="Good 3" xfId="2592"/>
    <cellStyle name="Good 3 2" xfId="2593"/>
    <cellStyle name="Good 3 3" xfId="2594"/>
    <cellStyle name="Good 3 4" xfId="2595"/>
    <cellStyle name="Good 3 5" xfId="2596"/>
    <cellStyle name="Good 3 6" xfId="2597"/>
    <cellStyle name="Good 4" xfId="2598"/>
    <cellStyle name="Good 4 2" xfId="2599"/>
    <cellStyle name="Good 5" xfId="2600"/>
    <cellStyle name="Good 5 2" xfId="2601"/>
    <cellStyle name="Good 6" xfId="2602"/>
    <cellStyle name="Good 6 2" xfId="2603"/>
    <cellStyle name="Good 7" xfId="2604"/>
    <cellStyle name="Good 7 2" xfId="2605"/>
    <cellStyle name="Good 8" xfId="2606"/>
    <cellStyle name="Good 8 2" xfId="2607"/>
    <cellStyle name="Good 9" xfId="2608"/>
    <cellStyle name="Gut" xfId="3978"/>
    <cellStyle name="Heading 1" xfId="7594" builtinId="16" customBuiltin="1"/>
    <cellStyle name="Heading 1 10" xfId="2609"/>
    <cellStyle name="Heading 1 11" xfId="2610"/>
    <cellStyle name="Heading 1 12" xfId="2611"/>
    <cellStyle name="Heading 1 13" xfId="2612"/>
    <cellStyle name="Heading 1 14" xfId="2613"/>
    <cellStyle name="Heading 1 15" xfId="2614"/>
    <cellStyle name="Heading 1 16" xfId="2615"/>
    <cellStyle name="Heading 1 17" xfId="2616"/>
    <cellStyle name="Heading 1 18" xfId="2617"/>
    <cellStyle name="Heading 1 19" xfId="2618"/>
    <cellStyle name="Heading 1 2" xfId="2619"/>
    <cellStyle name="Heading 1 2 10" xfId="2620"/>
    <cellStyle name="Heading 1 2 11" xfId="2621"/>
    <cellStyle name="Heading 1 2 12" xfId="2622"/>
    <cellStyle name="Heading 1 2 13" xfId="2623"/>
    <cellStyle name="Heading 1 2 14" xfId="2624"/>
    <cellStyle name="Heading 1 2 15" xfId="2625"/>
    <cellStyle name="Heading 1 2 16" xfId="2626"/>
    <cellStyle name="Heading 1 2 2" xfId="2627"/>
    <cellStyle name="Heading 1 2 2 2" xfId="2628"/>
    <cellStyle name="Heading 1 2 2 3" xfId="2629"/>
    <cellStyle name="Heading 1 2 2 4" xfId="2630"/>
    <cellStyle name="Heading 1 2 2 5" xfId="2631"/>
    <cellStyle name="Heading 1 2 3" xfId="2632"/>
    <cellStyle name="Heading 1 2 4" xfId="2633"/>
    <cellStyle name="Heading 1 2 5" xfId="2634"/>
    <cellStyle name="Heading 1 2 6" xfId="2635"/>
    <cellStyle name="Heading 1 2 7" xfId="2636"/>
    <cellStyle name="Heading 1 2 8" xfId="2637"/>
    <cellStyle name="Heading 1 2 9" xfId="2638"/>
    <cellStyle name="Heading 1 20" xfId="2639"/>
    <cellStyle name="Heading 1 21" xfId="2640"/>
    <cellStyle name="Heading 1 22" xfId="2641"/>
    <cellStyle name="Heading 1 3" xfId="2642"/>
    <cellStyle name="Heading 1 3 2" xfId="2643"/>
    <cellStyle name="Heading 1 3 3" xfId="2644"/>
    <cellStyle name="Heading 1 3 4" xfId="2645"/>
    <cellStyle name="Heading 1 3 5" xfId="2646"/>
    <cellStyle name="Heading 1 3 6" xfId="2647"/>
    <cellStyle name="Heading 1 4" xfId="2648"/>
    <cellStyle name="Heading 1 4 2" xfId="2649"/>
    <cellStyle name="Heading 1 5" xfId="2650"/>
    <cellStyle name="Heading 1 5 2" xfId="2651"/>
    <cellStyle name="Heading 1 6" xfId="2652"/>
    <cellStyle name="Heading 1 7" xfId="2653"/>
    <cellStyle name="Heading 1 8" xfId="2654"/>
    <cellStyle name="Heading 1 9" xfId="2655"/>
    <cellStyle name="Heading 2" xfId="7595" builtinId="17" customBuiltin="1"/>
    <cellStyle name="Heading 2 10" xfId="2656"/>
    <cellStyle name="Heading 2 11" xfId="2657"/>
    <cellStyle name="Heading 2 12" xfId="2658"/>
    <cellStyle name="Heading 2 13" xfId="2659"/>
    <cellStyle name="Heading 2 14" xfId="2660"/>
    <cellStyle name="Heading 2 15" xfId="2661"/>
    <cellStyle name="Heading 2 16" xfId="2662"/>
    <cellStyle name="Heading 2 17" xfId="2663"/>
    <cellStyle name="Heading 2 18" xfId="2664"/>
    <cellStyle name="Heading 2 19" xfId="2665"/>
    <cellStyle name="Heading 2 2" xfId="2666"/>
    <cellStyle name="Heading 2 2 10" xfId="2667"/>
    <cellStyle name="Heading 2 2 11" xfId="2668"/>
    <cellStyle name="Heading 2 2 12" xfId="2669"/>
    <cellStyle name="Heading 2 2 13" xfId="2670"/>
    <cellStyle name="Heading 2 2 14" xfId="2671"/>
    <cellStyle name="Heading 2 2 15" xfId="2672"/>
    <cellStyle name="Heading 2 2 16" xfId="2673"/>
    <cellStyle name="Heading 2 2 2" xfId="2674"/>
    <cellStyle name="Heading 2 2 2 2" xfId="2675"/>
    <cellStyle name="Heading 2 2 2 3" xfId="2676"/>
    <cellStyle name="Heading 2 2 2 4" xfId="2677"/>
    <cellStyle name="Heading 2 2 2 5" xfId="2678"/>
    <cellStyle name="Heading 2 2 3" xfId="2679"/>
    <cellStyle name="Heading 2 2 4" xfId="2680"/>
    <cellStyle name="Heading 2 2 5" xfId="2681"/>
    <cellStyle name="Heading 2 2 6" xfId="2682"/>
    <cellStyle name="Heading 2 2 7" xfId="2683"/>
    <cellStyle name="Heading 2 2 8" xfId="2684"/>
    <cellStyle name="Heading 2 2 9" xfId="2685"/>
    <cellStyle name="Heading 2 20" xfId="2686"/>
    <cellStyle name="Heading 2 21" xfId="2687"/>
    <cellStyle name="Heading 2 22" xfId="2688"/>
    <cellStyle name="Heading 2 3" xfId="2689"/>
    <cellStyle name="Heading 2 3 2" xfId="2690"/>
    <cellStyle name="Heading 2 3 3" xfId="2691"/>
    <cellStyle name="Heading 2 3 4" xfId="2692"/>
    <cellStyle name="Heading 2 3 5" xfId="2693"/>
    <cellStyle name="Heading 2 3 6" xfId="2694"/>
    <cellStyle name="Heading 2 4" xfId="2695"/>
    <cellStyle name="Heading 2 4 2" xfId="2696"/>
    <cellStyle name="Heading 2 5" xfId="2697"/>
    <cellStyle name="Heading 2 5 2" xfId="2698"/>
    <cellStyle name="Heading 2 6" xfId="2699"/>
    <cellStyle name="Heading 2 6 2" xfId="2700"/>
    <cellStyle name="Heading 2 7" xfId="2701"/>
    <cellStyle name="Heading 2 7 2" xfId="2702"/>
    <cellStyle name="Heading 2 8" xfId="2703"/>
    <cellStyle name="Heading 2 8 2" xfId="2704"/>
    <cellStyle name="Heading 2 9" xfId="2705"/>
    <cellStyle name="Heading 3" xfId="7596" builtinId="18" customBuiltin="1"/>
    <cellStyle name="Heading 3 10" xfId="2706"/>
    <cellStyle name="Heading 3 11" xfId="2707"/>
    <cellStyle name="Heading 3 12" xfId="2708"/>
    <cellStyle name="Heading 3 13" xfId="2709"/>
    <cellStyle name="Heading 3 14" xfId="2710"/>
    <cellStyle name="Heading 3 15" xfId="2711"/>
    <cellStyle name="Heading 3 16" xfId="2712"/>
    <cellStyle name="Heading 3 17" xfId="2713"/>
    <cellStyle name="Heading 3 18" xfId="2714"/>
    <cellStyle name="Heading 3 19" xfId="2715"/>
    <cellStyle name="Heading 3 2" xfId="2716"/>
    <cellStyle name="Heading 3 2 10" xfId="2717"/>
    <cellStyle name="Heading 3 2 11" xfId="2718"/>
    <cellStyle name="Heading 3 2 12" xfId="2719"/>
    <cellStyle name="Heading 3 2 13" xfId="2720"/>
    <cellStyle name="Heading 3 2 14" xfId="2721"/>
    <cellStyle name="Heading 3 2 15" xfId="2722"/>
    <cellStyle name="Heading 3 2 16" xfId="2723"/>
    <cellStyle name="Heading 3 2 2" xfId="2724"/>
    <cellStyle name="Heading 3 2 2 2" xfId="2725"/>
    <cellStyle name="Heading 3 2 2 3" xfId="2726"/>
    <cellStyle name="Heading 3 2 2 4" xfId="2727"/>
    <cellStyle name="Heading 3 2 2 5" xfId="2728"/>
    <cellStyle name="Heading 3 2 3" xfId="2729"/>
    <cellStyle name="Heading 3 2 4" xfId="2730"/>
    <cellStyle name="Heading 3 2 5" xfId="2731"/>
    <cellStyle name="Heading 3 2 6" xfId="2732"/>
    <cellStyle name="Heading 3 2 7" xfId="2733"/>
    <cellStyle name="Heading 3 2 8" xfId="2734"/>
    <cellStyle name="Heading 3 2 9" xfId="2735"/>
    <cellStyle name="Heading 3 20" xfId="2736"/>
    <cellStyle name="Heading 3 21" xfId="2737"/>
    <cellStyle name="Heading 3 22" xfId="2738"/>
    <cellStyle name="Heading 3 3" xfId="2739"/>
    <cellStyle name="Heading 3 3 2" xfId="2740"/>
    <cellStyle name="Heading 3 3 3" xfId="2741"/>
    <cellStyle name="Heading 3 3 4" xfId="2742"/>
    <cellStyle name="Heading 3 3 5" xfId="2743"/>
    <cellStyle name="Heading 3 3 6" xfId="2744"/>
    <cellStyle name="Heading 3 4" xfId="2745"/>
    <cellStyle name="Heading 3 4 2" xfId="2746"/>
    <cellStyle name="Heading 3 5" xfId="2747"/>
    <cellStyle name="Heading 3 5 2" xfId="2748"/>
    <cellStyle name="Heading 3 6" xfId="2749"/>
    <cellStyle name="Heading 3 6 2" xfId="2750"/>
    <cellStyle name="Heading 3 7" xfId="2751"/>
    <cellStyle name="Heading 3 7 2" xfId="2752"/>
    <cellStyle name="Heading 3 8" xfId="2753"/>
    <cellStyle name="Heading 3 8 2" xfId="2754"/>
    <cellStyle name="Heading 3 9" xfId="2755"/>
    <cellStyle name="Heading 4" xfId="7597" builtinId="19" customBuiltin="1"/>
    <cellStyle name="Heading 4 10" xfId="2756"/>
    <cellStyle name="Heading 4 11" xfId="2757"/>
    <cellStyle name="Heading 4 12" xfId="2758"/>
    <cellStyle name="Heading 4 13" xfId="2759"/>
    <cellStyle name="Heading 4 14" xfId="2760"/>
    <cellStyle name="Heading 4 15" xfId="2761"/>
    <cellStyle name="Heading 4 16" xfId="2762"/>
    <cellStyle name="Heading 4 17" xfId="2763"/>
    <cellStyle name="Heading 4 18" xfId="2764"/>
    <cellStyle name="Heading 4 19" xfId="2765"/>
    <cellStyle name="Heading 4 2" xfId="2766"/>
    <cellStyle name="Heading 4 2 10" xfId="2767"/>
    <cellStyle name="Heading 4 2 11" xfId="2768"/>
    <cellStyle name="Heading 4 2 12" xfId="2769"/>
    <cellStyle name="Heading 4 2 13" xfId="2770"/>
    <cellStyle name="Heading 4 2 14" xfId="2771"/>
    <cellStyle name="Heading 4 2 15" xfId="2772"/>
    <cellStyle name="Heading 4 2 16" xfId="2773"/>
    <cellStyle name="Heading 4 2 2" xfId="2774"/>
    <cellStyle name="Heading 4 2 2 2" xfId="2775"/>
    <cellStyle name="Heading 4 2 2 3" xfId="2776"/>
    <cellStyle name="Heading 4 2 2 4" xfId="2777"/>
    <cellStyle name="Heading 4 2 2 5" xfId="2778"/>
    <cellStyle name="Heading 4 2 3" xfId="2779"/>
    <cellStyle name="Heading 4 2 4" xfId="2780"/>
    <cellStyle name="Heading 4 2 5" xfId="2781"/>
    <cellStyle name="Heading 4 2 6" xfId="2782"/>
    <cellStyle name="Heading 4 2 7" xfId="2783"/>
    <cellStyle name="Heading 4 2 8" xfId="2784"/>
    <cellStyle name="Heading 4 2 9" xfId="2785"/>
    <cellStyle name="Heading 4 20" xfId="2786"/>
    <cellStyle name="Heading 4 21" xfId="2787"/>
    <cellStyle name="Heading 4 22" xfId="2788"/>
    <cellStyle name="Heading 4 3" xfId="2789"/>
    <cellStyle name="Heading 4 3 2" xfId="2790"/>
    <cellStyle name="Heading 4 3 3" xfId="2791"/>
    <cellStyle name="Heading 4 3 4" xfId="2792"/>
    <cellStyle name="Heading 4 3 5" xfId="2793"/>
    <cellStyle name="Heading 4 3 6" xfId="2794"/>
    <cellStyle name="Heading 4 4" xfId="2795"/>
    <cellStyle name="Heading 4 4 2" xfId="2796"/>
    <cellStyle name="Heading 4 5" xfId="2797"/>
    <cellStyle name="Heading 4 5 2" xfId="2798"/>
    <cellStyle name="Heading 4 6" xfId="2799"/>
    <cellStyle name="Heading 4 7" xfId="2800"/>
    <cellStyle name="Heading 4 8" xfId="2801"/>
    <cellStyle name="Heading 4 9" xfId="2802"/>
    <cellStyle name="Hyperlink" xfId="7586" builtinId="8"/>
    <cellStyle name="Hyperlink 2" xfId="2803"/>
    <cellStyle name="Hyperlink 2 2" xfId="2804"/>
    <cellStyle name="Hyperlink 2 2 2" xfId="14502"/>
    <cellStyle name="Hyperlink 2 2 2 2" xfId="14503"/>
    <cellStyle name="Hyperlink 2 2 3" xfId="14501"/>
    <cellStyle name="Hyperlink 2 3" xfId="2805"/>
    <cellStyle name="Hyperlink 2 3 2" xfId="14505"/>
    <cellStyle name="Hyperlink 2 3 3" xfId="14504"/>
    <cellStyle name="Hyperlink 2 4" xfId="26708"/>
    <cellStyle name="Hyperlink 2 5" xfId="46499"/>
    <cellStyle name="Hyperlink 3" xfId="46"/>
    <cellStyle name="Hyperlink 3 2" xfId="15678"/>
    <cellStyle name="Hyperlink 4" xfId="15679"/>
    <cellStyle name="Hyperlink 5" xfId="26716"/>
    <cellStyle name="iComma0" xfId="2806"/>
    <cellStyle name="iComma1" xfId="2807"/>
    <cellStyle name="iComma2" xfId="2808"/>
    <cellStyle name="iCurrency0" xfId="2809"/>
    <cellStyle name="iCurrency0 2" xfId="11880"/>
    <cellStyle name="iCurrency0 3" xfId="8510"/>
    <cellStyle name="iCurrency2" xfId="2810"/>
    <cellStyle name="iCurrency2 2" xfId="11881"/>
    <cellStyle name="iCurrency2 3" xfId="8511"/>
    <cellStyle name="iDateDM" xfId="2811"/>
    <cellStyle name="iDateDM 2" xfId="11882"/>
    <cellStyle name="iDateDM 3" xfId="8512"/>
    <cellStyle name="iDateDMY" xfId="2812"/>
    <cellStyle name="iDateDMY 2" xfId="11883"/>
    <cellStyle name="iDateDMY 3" xfId="8513"/>
    <cellStyle name="iDateMY" xfId="2813"/>
    <cellStyle name="iDateMY 2" xfId="11884"/>
    <cellStyle name="iDateMY 3" xfId="8514"/>
    <cellStyle name="iDateT24" xfId="2814"/>
    <cellStyle name="iDateT24 2" xfId="11885"/>
    <cellStyle name="iDateT24 3" xfId="8515"/>
    <cellStyle name="Input" xfId="7" builtinId="20" customBuiltin="1"/>
    <cellStyle name="Input 10" xfId="2815"/>
    <cellStyle name="Input 11" xfId="2816"/>
    <cellStyle name="Input 12" xfId="2817"/>
    <cellStyle name="Input 13" xfId="2818"/>
    <cellStyle name="Input 14" xfId="2819"/>
    <cellStyle name="Input 15" xfId="2820"/>
    <cellStyle name="Input 16" xfId="2821"/>
    <cellStyle name="Input 17" xfId="2822"/>
    <cellStyle name="Input 18" xfId="2823"/>
    <cellStyle name="Input 19" xfId="2824"/>
    <cellStyle name="Input 2" xfId="2825"/>
    <cellStyle name="Input 2 10" xfId="2826"/>
    <cellStyle name="Input 2 11" xfId="2827"/>
    <cellStyle name="Input 2 12" xfId="2828"/>
    <cellStyle name="Input 2 13" xfId="2829"/>
    <cellStyle name="Input 2 14" xfId="2830"/>
    <cellStyle name="Input 2 15" xfId="2831"/>
    <cellStyle name="Input 2 16" xfId="2832"/>
    <cellStyle name="Input 2 17" xfId="2833"/>
    <cellStyle name="Input 2 18" xfId="2834"/>
    <cellStyle name="Input 2 2" xfId="2835"/>
    <cellStyle name="Input 2 2 2" xfId="2836"/>
    <cellStyle name="Input 2 2 3" xfId="2837"/>
    <cellStyle name="Input 2 2 4" xfId="2838"/>
    <cellStyle name="Input 2 2 5" xfId="2839"/>
    <cellStyle name="Input 2 3" xfId="2840"/>
    <cellStyle name="Input 2 4" xfId="2841"/>
    <cellStyle name="Input 2 5" xfId="2842"/>
    <cellStyle name="Input 2 6" xfId="2843"/>
    <cellStyle name="Input 2 7" xfId="2844"/>
    <cellStyle name="Input 2 8" xfId="2845"/>
    <cellStyle name="Input 2 9" xfId="2846"/>
    <cellStyle name="Input 20" xfId="2847"/>
    <cellStyle name="Input 21" xfId="2848"/>
    <cellStyle name="Input 22" xfId="2849"/>
    <cellStyle name="Input 23" xfId="2850"/>
    <cellStyle name="Input 24" xfId="2851"/>
    <cellStyle name="Input 25" xfId="2852"/>
    <cellStyle name="Input 3" xfId="2853"/>
    <cellStyle name="Input 3 2" xfId="2854"/>
    <cellStyle name="Input 3 2 2" xfId="4321"/>
    <cellStyle name="Input 3 2 2 2" xfId="14506"/>
    <cellStyle name="Input 3 3" xfId="2855"/>
    <cellStyle name="Input 3 3 2" xfId="14507"/>
    <cellStyle name="Input 3 4" xfId="2856"/>
    <cellStyle name="Input 3 5" xfId="2857"/>
    <cellStyle name="Input 3 6" xfId="2858"/>
    <cellStyle name="Input 3 7" xfId="2859"/>
    <cellStyle name="Input 3 8" xfId="2860"/>
    <cellStyle name="Input 4" xfId="2861"/>
    <cellStyle name="Input 4 2" xfId="2862"/>
    <cellStyle name="Input 4 3" xfId="2863"/>
    <cellStyle name="Input 4 4" xfId="2864"/>
    <cellStyle name="Input 5" xfId="2865"/>
    <cellStyle name="Input 5 2" xfId="2866"/>
    <cellStyle name="Input 5 3" xfId="2867"/>
    <cellStyle name="Input 5 4" xfId="2868"/>
    <cellStyle name="Input 6" xfId="2869"/>
    <cellStyle name="Input 6 2" xfId="2870"/>
    <cellStyle name="Input 6 3" xfId="2871"/>
    <cellStyle name="Input 7" xfId="2872"/>
    <cellStyle name="Input 7 2" xfId="2873"/>
    <cellStyle name="Input 8" xfId="2874"/>
    <cellStyle name="Input 8 2" xfId="2875"/>
    <cellStyle name="Input 9" xfId="2876"/>
    <cellStyle name="Insatisfaisant" xfId="4322"/>
    <cellStyle name="iPercent0" xfId="2877"/>
    <cellStyle name="iPercent0 2" xfId="11886"/>
    <cellStyle name="iPercent0 3" xfId="8516"/>
    <cellStyle name="iPercent1" xfId="2878"/>
    <cellStyle name="iPercent1 2" xfId="11887"/>
    <cellStyle name="iPercent1 3" xfId="8517"/>
    <cellStyle name="iTextB" xfId="2879"/>
    <cellStyle name="iTextCen" xfId="2880"/>
    <cellStyle name="iTextCen 2" xfId="11888"/>
    <cellStyle name="iTextCen 3" xfId="8518"/>
    <cellStyle name="iTextGen" xfId="2881"/>
    <cellStyle name="iTextGen 2" xfId="11889"/>
    <cellStyle name="iTextGen 3" xfId="8519"/>
    <cellStyle name="iTextGenProt" xfId="2882"/>
    <cellStyle name="iTextGenProt 2" xfId="11890"/>
    <cellStyle name="iTextGenProt 3" xfId="8520"/>
    <cellStyle name="iTextGenWrap" xfId="2883"/>
    <cellStyle name="iTextGenWrap 2" xfId="11891"/>
    <cellStyle name="iTextGenWrap 3" xfId="8521"/>
    <cellStyle name="iTextI" xfId="2884"/>
    <cellStyle name="iTextSm" xfId="2885"/>
    <cellStyle name="iTextSm 2" xfId="2886"/>
    <cellStyle name="iTextSm 3" xfId="2887"/>
    <cellStyle name="iTextSm_Sheet2" xfId="2888"/>
    <cellStyle name="iTextU" xfId="2889"/>
    <cellStyle name="Komma 5" xfId="4323"/>
    <cellStyle name="Komma 5 2" xfId="4324"/>
    <cellStyle name="Komma 5 2 2" xfId="12351"/>
    <cellStyle name="Komma 5 2 2 2" xfId="14508"/>
    <cellStyle name="Komma 5 2 3" xfId="8982"/>
    <cellStyle name="Komma 5 3" xfId="12350"/>
    <cellStyle name="Komma 5 3 2" xfId="14509"/>
    <cellStyle name="Komma 5 4" xfId="8981"/>
    <cellStyle name="Lien hypertexte 2" xfId="4325"/>
    <cellStyle name="Lien hypertexte 2 2" xfId="14510"/>
    <cellStyle name="Lien hypertexte 2 2 2" xfId="14511"/>
    <cellStyle name="Lien hypertexte 2 2 2 2" xfId="14512"/>
    <cellStyle name="Lien hypertexte 2 3" xfId="14513"/>
    <cellStyle name="Lien hypertexte 2 3 2" xfId="14514"/>
    <cellStyle name="Linked Cell" xfId="7600" builtinId="24" customBuiltin="1"/>
    <cellStyle name="Linked Cell 10" xfId="2890"/>
    <cellStyle name="Linked Cell 11" xfId="2891"/>
    <cellStyle name="Linked Cell 12" xfId="2892"/>
    <cellStyle name="Linked Cell 13" xfId="2893"/>
    <cellStyle name="Linked Cell 2" xfId="2894"/>
    <cellStyle name="Linked Cell 2 10" xfId="2895"/>
    <cellStyle name="Linked Cell 2 11" xfId="2896"/>
    <cellStyle name="Linked Cell 2 12" xfId="2897"/>
    <cellStyle name="Linked Cell 2 13" xfId="2898"/>
    <cellStyle name="Linked Cell 2 14" xfId="2899"/>
    <cellStyle name="Linked Cell 2 15" xfId="2900"/>
    <cellStyle name="Linked Cell 2 16" xfId="2901"/>
    <cellStyle name="Linked Cell 2 2" xfId="2902"/>
    <cellStyle name="Linked Cell 2 2 2" xfId="2903"/>
    <cellStyle name="Linked Cell 2 2 3" xfId="2904"/>
    <cellStyle name="Linked Cell 2 2 4" xfId="2905"/>
    <cellStyle name="Linked Cell 2 2 5" xfId="2906"/>
    <cellStyle name="Linked Cell 2 3" xfId="2907"/>
    <cellStyle name="Linked Cell 2 4" xfId="2908"/>
    <cellStyle name="Linked Cell 2 5" xfId="2909"/>
    <cellStyle name="Linked Cell 2 6" xfId="2910"/>
    <cellStyle name="Linked Cell 2 7" xfId="2911"/>
    <cellStyle name="Linked Cell 2 8" xfId="2912"/>
    <cellStyle name="Linked Cell 2 9" xfId="2913"/>
    <cellStyle name="Linked Cell 3" xfId="2914"/>
    <cellStyle name="Linked Cell 3 2" xfId="2915"/>
    <cellStyle name="Linked Cell 3 3" xfId="2916"/>
    <cellStyle name="Linked Cell 3 4" xfId="2917"/>
    <cellStyle name="Linked Cell 3 5" xfId="2918"/>
    <cellStyle name="Linked Cell 3 6" xfId="2919"/>
    <cellStyle name="Linked Cell 4" xfId="2920"/>
    <cellStyle name="Linked Cell 4 2" xfId="2921"/>
    <cellStyle name="Linked Cell 5" xfId="2922"/>
    <cellStyle name="Linked Cell 5 2" xfId="2923"/>
    <cellStyle name="Linked Cell 6" xfId="2924"/>
    <cellStyle name="Linked Cell 7" xfId="2925"/>
    <cellStyle name="Linked Cell 8" xfId="2926"/>
    <cellStyle name="Linked Cell 9" xfId="2927"/>
    <cellStyle name="Migliaia_tab emissioni" xfId="8"/>
    <cellStyle name="Neutral" xfId="9" builtinId="28" customBuiltin="1"/>
    <cellStyle name="Neutral 10" xfId="2928"/>
    <cellStyle name="Neutral 11" xfId="2929"/>
    <cellStyle name="Neutral 12" xfId="2930"/>
    <cellStyle name="Neutral 13" xfId="2931"/>
    <cellStyle name="Neutral 14" xfId="26718"/>
    <cellStyle name="Neutral 2" xfId="2932"/>
    <cellStyle name="Neutral 2 10" xfId="2933"/>
    <cellStyle name="Neutral 2 11" xfId="2934"/>
    <cellStyle name="Neutral 2 12" xfId="2935"/>
    <cellStyle name="Neutral 2 13" xfId="2936"/>
    <cellStyle name="Neutral 2 14" xfId="2937"/>
    <cellStyle name="Neutral 2 15" xfId="2938"/>
    <cellStyle name="Neutral 2 16" xfId="2939"/>
    <cellStyle name="Neutral 2 2" xfId="2940"/>
    <cellStyle name="Neutral 2 2 2" xfId="2941"/>
    <cellStyle name="Neutral 2 2 3" xfId="2942"/>
    <cellStyle name="Neutral 2 2 4" xfId="2943"/>
    <cellStyle name="Neutral 2 2 5" xfId="2944"/>
    <cellStyle name="Neutral 2 3" xfId="2945"/>
    <cellStyle name="Neutral 2 4" xfId="2946"/>
    <cellStyle name="Neutral 2 5" xfId="2947"/>
    <cellStyle name="Neutral 2 6" xfId="2948"/>
    <cellStyle name="Neutral 2 7" xfId="2949"/>
    <cellStyle name="Neutral 2 8" xfId="2950"/>
    <cellStyle name="Neutral 2 9" xfId="2951"/>
    <cellStyle name="Neutral 3" xfId="2952"/>
    <cellStyle name="Neutral 3 2" xfId="2953"/>
    <cellStyle name="Neutral 3 3" xfId="2954"/>
    <cellStyle name="Neutral 3 4" xfId="2955"/>
    <cellStyle name="Neutral 3 5" xfId="2956"/>
    <cellStyle name="Neutral 3 6" xfId="2957"/>
    <cellStyle name="Neutral 3 7" xfId="14515"/>
    <cellStyle name="Neutral 4" xfId="2958"/>
    <cellStyle name="Neutral 4 2" xfId="2959"/>
    <cellStyle name="Neutral 5" xfId="2960"/>
    <cellStyle name="Neutral 5 2" xfId="2961"/>
    <cellStyle name="Neutral 6" xfId="2962"/>
    <cellStyle name="Neutral 6 2" xfId="2963"/>
    <cellStyle name="Neutral 7" xfId="2964"/>
    <cellStyle name="Neutral 7 2" xfId="2965"/>
    <cellStyle name="Neutral 8" xfId="2966"/>
    <cellStyle name="Neutral 8 2" xfId="2967"/>
    <cellStyle name="Neutral 9" xfId="2968"/>
    <cellStyle name="Neutre" xfId="4326"/>
    <cellStyle name="Nick's Standard" xfId="2969"/>
    <cellStyle name="Normal" xfId="0" builtinId="0"/>
    <cellStyle name="Normal 10" xfId="10"/>
    <cellStyle name="Normal 10 2" xfId="93"/>
    <cellStyle name="Normal 10 2 2" xfId="11038"/>
    <cellStyle name="Normal 10 2 2 2" xfId="14517"/>
    <cellStyle name="Normal 10 2 2 3" xfId="15645"/>
    <cellStyle name="Normal 10 2 2 4" xfId="17424"/>
    <cellStyle name="Normal 10 2 2 4 2" xfId="25901"/>
    <cellStyle name="Normal 10 2 2 4 2 2" xfId="45681"/>
    <cellStyle name="Normal 10 2 2 4 2 3" xfId="33825"/>
    <cellStyle name="Normal 10 2 2 4 3" xfId="21369"/>
    <cellStyle name="Normal 10 2 2 4 3 2" xfId="41705"/>
    <cellStyle name="Normal 10 2 2 4 4" xfId="37764"/>
    <cellStyle name="Normal 10 2 2 4 5" xfId="29849"/>
    <cellStyle name="Normal 10 2 2 5" xfId="24335"/>
    <cellStyle name="Normal 10 2 2 5 2" xfId="44115"/>
    <cellStyle name="Normal 10 2 2 5 3" xfId="32259"/>
    <cellStyle name="Normal 10 2 2 6" xfId="19803"/>
    <cellStyle name="Normal 10 2 2 6 2" xfId="40139"/>
    <cellStyle name="Normal 10 2 2 7" xfId="36198"/>
    <cellStyle name="Normal 10 2 2 8" xfId="28283"/>
    <cellStyle name="Normal 10 2 3" xfId="14376"/>
    <cellStyle name="Normal 10 2 3 2" xfId="25108"/>
    <cellStyle name="Normal 10 2 3 2 2" xfId="44888"/>
    <cellStyle name="Normal 10 2 3 2 3" xfId="33032"/>
    <cellStyle name="Normal 10 2 3 3" xfId="20576"/>
    <cellStyle name="Normal 10 2 3 3 2" xfId="40912"/>
    <cellStyle name="Normal 10 2 3 4" xfId="36971"/>
    <cellStyle name="Normal 10 2 3 5" xfId="29056"/>
    <cellStyle name="Normal 10 2 4" xfId="14516"/>
    <cellStyle name="Normal 10 2 5" xfId="7668"/>
    <cellStyle name="Normal 10 2 5 2" xfId="23563"/>
    <cellStyle name="Normal 10 2 5 2 2" xfId="43343"/>
    <cellStyle name="Normal 10 2 5 2 3" xfId="31487"/>
    <cellStyle name="Normal 10 2 5 3" xfId="19031"/>
    <cellStyle name="Normal 10 2 5 3 2" xfId="39367"/>
    <cellStyle name="Normal 10 2 5 4" xfId="35426"/>
    <cellStyle name="Normal 10 2 5 5" xfId="27511"/>
    <cellStyle name="Normal 10 2 6" xfId="22790"/>
    <cellStyle name="Normal 10 2 6 2" xfId="42570"/>
    <cellStyle name="Normal 10 2 6 3" xfId="30714"/>
    <cellStyle name="Normal 10 2 7" xfId="18260"/>
    <cellStyle name="Normal 10 2 7 2" xfId="38596"/>
    <cellStyle name="Normal 10 2 8" xfId="34653"/>
    <cellStyle name="Normal 10 2 9" xfId="26740"/>
    <cellStyle name="Normal 10 3" xfId="10979"/>
    <cellStyle name="Normal 10 3 2" xfId="14518"/>
    <cellStyle name="Normal 10 4" xfId="7618"/>
    <cellStyle name="Normal 10 5" xfId="22187"/>
    <cellStyle name="Normal 100" xfId="22188"/>
    <cellStyle name="Normal 101" xfId="22189"/>
    <cellStyle name="Normal 102" xfId="22190"/>
    <cellStyle name="Normal 103" xfId="22191"/>
    <cellStyle name="Normal 104" xfId="22192"/>
    <cellStyle name="Normal 105" xfId="22193"/>
    <cellStyle name="Normal 106" xfId="22194"/>
    <cellStyle name="Normal 107" xfId="22195"/>
    <cellStyle name="Normal 108" xfId="22196"/>
    <cellStyle name="Normal 109" xfId="22197"/>
    <cellStyle name="Normal 11" xfId="42"/>
    <cellStyle name="Normal 11 10" xfId="14519"/>
    <cellStyle name="Normal 11 10 2" xfId="18216"/>
    <cellStyle name="Normal 11 10 2 2" xfId="26692"/>
    <cellStyle name="Normal 11 10 2 2 2" xfId="46472"/>
    <cellStyle name="Normal 11 10 2 2 3" xfId="34616"/>
    <cellStyle name="Normal 11 10 2 3" xfId="22160"/>
    <cellStyle name="Normal 11 10 2 3 2" xfId="42496"/>
    <cellStyle name="Normal 11 10 2 4" xfId="38555"/>
    <cellStyle name="Normal 11 10 2 5" xfId="30640"/>
    <cellStyle name="Normal 11 10 3" xfId="25217"/>
    <cellStyle name="Normal 11 10 3 2" xfId="44997"/>
    <cellStyle name="Normal 11 10 3 3" xfId="33141"/>
    <cellStyle name="Normal 11 10 4" xfId="20685"/>
    <cellStyle name="Normal 11 10 4 2" xfId="41021"/>
    <cellStyle name="Normal 11 10 5" xfId="37080"/>
    <cellStyle name="Normal 11 10 6" xfId="29165"/>
    <cellStyle name="Normal 11 11" xfId="26707"/>
    <cellStyle name="Normal 11 2" xfId="2970"/>
    <cellStyle name="Normal 11 2 10" xfId="18934"/>
    <cellStyle name="Normal 11 2 10 2" xfId="39270"/>
    <cellStyle name="Normal 11 2 11" xfId="35327"/>
    <cellStyle name="Normal 11 2 12" xfId="27414"/>
    <cellStyle name="Normal 11 2 2" xfId="4327"/>
    <cellStyle name="Normal 11 2 2 2" xfId="4328"/>
    <cellStyle name="Normal 11 2 2 2 2" xfId="12353"/>
    <cellStyle name="Normal 11 2 2 2 3" xfId="8984"/>
    <cellStyle name="Normal 11 2 2 3" xfId="12352"/>
    <cellStyle name="Normal 11 2 2 4" xfId="8983"/>
    <cellStyle name="Normal 11 2 3" xfId="4329"/>
    <cellStyle name="Normal 11 2 3 10" xfId="27481"/>
    <cellStyle name="Normal 11 2 3 2" xfId="4330"/>
    <cellStyle name="Normal 11 2 3 2 2" xfId="12355"/>
    <cellStyle name="Normal 11 2 3 2 3" xfId="8986"/>
    <cellStyle name="Normal 11 2 3 3" xfId="12354"/>
    <cellStyle name="Normal 11 2 3 3 2" xfId="18164"/>
    <cellStyle name="Normal 11 2 3 3 2 2" xfId="26641"/>
    <cellStyle name="Normal 11 2 3 3 2 2 2" xfId="46421"/>
    <cellStyle name="Normal 11 2 3 3 2 2 3" xfId="34565"/>
    <cellStyle name="Normal 11 2 3 3 2 3" xfId="22109"/>
    <cellStyle name="Normal 11 2 3 3 2 3 2" xfId="42445"/>
    <cellStyle name="Normal 11 2 3 3 2 4" xfId="38504"/>
    <cellStyle name="Normal 11 2 3 3 2 5" xfId="30589"/>
    <cellStyle name="Normal 11 2 3 3 3" xfId="25076"/>
    <cellStyle name="Normal 11 2 3 3 3 2" xfId="44856"/>
    <cellStyle name="Normal 11 2 3 3 3 3" xfId="33000"/>
    <cellStyle name="Normal 11 2 3 3 4" xfId="20544"/>
    <cellStyle name="Normal 11 2 3 3 4 2" xfId="40880"/>
    <cellStyle name="Normal 11 2 3 3 5" xfId="36939"/>
    <cellStyle name="Normal 11 2 3 3 6" xfId="29024"/>
    <cellStyle name="Normal 11 2 3 4" xfId="15900"/>
    <cellStyle name="Normal 11 2 3 4 2" xfId="25861"/>
    <cellStyle name="Normal 11 2 3 4 2 2" xfId="45641"/>
    <cellStyle name="Normal 11 2 3 4 2 3" xfId="33785"/>
    <cellStyle name="Normal 11 2 3 4 3" xfId="21329"/>
    <cellStyle name="Normal 11 2 3 4 3 2" xfId="41665"/>
    <cellStyle name="Normal 11 2 3 4 4" xfId="37724"/>
    <cellStyle name="Normal 11 2 3 4 5" xfId="29809"/>
    <cellStyle name="Normal 11 2 3 5" xfId="8985"/>
    <cellStyle name="Normal 11 2 3 5 2" xfId="24305"/>
    <cellStyle name="Normal 11 2 3 5 2 2" xfId="44085"/>
    <cellStyle name="Normal 11 2 3 5 2 3" xfId="32229"/>
    <cellStyle name="Normal 11 2 3 5 3" xfId="19773"/>
    <cellStyle name="Normal 11 2 3 5 3 2" xfId="40109"/>
    <cellStyle name="Normal 11 2 3 5 4" xfId="36168"/>
    <cellStyle name="Normal 11 2 3 5 5" xfId="28253"/>
    <cellStyle name="Normal 11 2 3 6" xfId="18217"/>
    <cellStyle name="Normal 11 2 3 6 2" xfId="26693"/>
    <cellStyle name="Normal 11 2 3 6 2 2" xfId="46473"/>
    <cellStyle name="Normal 11 2 3 6 2 3" xfId="34617"/>
    <cellStyle name="Normal 11 2 3 6 3" xfId="22161"/>
    <cellStyle name="Normal 11 2 3 6 3 2" xfId="42497"/>
    <cellStyle name="Normal 11 2 3 6 4" xfId="38556"/>
    <cellStyle name="Normal 11 2 3 6 5" xfId="30641"/>
    <cellStyle name="Normal 11 2 3 7" xfId="23533"/>
    <cellStyle name="Normal 11 2 3 7 2" xfId="43313"/>
    <cellStyle name="Normal 11 2 3 7 3" xfId="31457"/>
    <cellStyle name="Normal 11 2 3 8" xfId="19001"/>
    <cellStyle name="Normal 11 2 3 8 2" xfId="39337"/>
    <cellStyle name="Normal 11 2 3 9" xfId="35396"/>
    <cellStyle name="Normal 11 2 4" xfId="4331"/>
    <cellStyle name="Normal 11 2 4 2" xfId="12356"/>
    <cellStyle name="Normal 11 2 4 3" xfId="8987"/>
    <cellStyle name="Normal 11 2 5" xfId="11892"/>
    <cellStyle name="Normal 11 2 5 2" xfId="18098"/>
    <cellStyle name="Normal 11 2 5 2 2" xfId="26575"/>
    <cellStyle name="Normal 11 2 5 2 2 2" xfId="46355"/>
    <cellStyle name="Normal 11 2 5 2 2 3" xfId="34499"/>
    <cellStyle name="Normal 11 2 5 2 3" xfId="22043"/>
    <cellStyle name="Normal 11 2 5 2 3 2" xfId="42379"/>
    <cellStyle name="Normal 11 2 5 2 4" xfId="38438"/>
    <cellStyle name="Normal 11 2 5 2 5" xfId="30523"/>
    <cellStyle name="Normal 11 2 5 3" xfId="25009"/>
    <cellStyle name="Normal 11 2 5 3 2" xfId="44789"/>
    <cellStyle name="Normal 11 2 5 3 3" xfId="32933"/>
    <cellStyle name="Normal 11 2 5 4" xfId="20477"/>
    <cellStyle name="Normal 11 2 5 4 2" xfId="40813"/>
    <cellStyle name="Normal 11 2 5 5" xfId="36872"/>
    <cellStyle name="Normal 11 2 5 6" xfId="28957"/>
    <cellStyle name="Normal 11 2 6" xfId="15581"/>
    <cellStyle name="Normal 11 2 6 2" xfId="25786"/>
    <cellStyle name="Normal 11 2 6 2 2" xfId="45566"/>
    <cellStyle name="Normal 11 2 6 2 3" xfId="33710"/>
    <cellStyle name="Normal 11 2 6 3" xfId="21254"/>
    <cellStyle name="Normal 11 2 6 3 2" xfId="41590"/>
    <cellStyle name="Normal 11 2 6 4" xfId="37649"/>
    <cellStyle name="Normal 11 2 6 5" xfId="29734"/>
    <cellStyle name="Normal 11 2 7" xfId="14372"/>
    <cellStyle name="Normal 11 2 7 2" xfId="16618"/>
    <cellStyle name="Normal 11 2 8" xfId="8522"/>
    <cellStyle name="Normal 11 2 8 2" xfId="24237"/>
    <cellStyle name="Normal 11 2 8 2 2" xfId="44017"/>
    <cellStyle name="Normal 11 2 8 2 3" xfId="32161"/>
    <cellStyle name="Normal 11 2 8 3" xfId="19705"/>
    <cellStyle name="Normal 11 2 8 3 2" xfId="40041"/>
    <cellStyle name="Normal 11 2 8 4" xfId="36100"/>
    <cellStyle name="Normal 11 2 8 5" xfId="28185"/>
    <cellStyle name="Normal 11 2 9" xfId="23464"/>
    <cellStyle name="Normal 11 2 9 2" xfId="43244"/>
    <cellStyle name="Normal 11 2 9 3" xfId="31388"/>
    <cellStyle name="Normal 11 3" xfId="4332"/>
    <cellStyle name="Normal 11 3 2" xfId="4333"/>
    <cellStyle name="Normal 11 3 2 10" xfId="27482"/>
    <cellStyle name="Normal 11 3 2 2" xfId="4334"/>
    <cellStyle name="Normal 11 3 2 2 2" xfId="12359"/>
    <cellStyle name="Normal 11 3 2 2 2 2" xfId="18166"/>
    <cellStyle name="Normal 11 3 2 2 2 2 2" xfId="26643"/>
    <cellStyle name="Normal 11 3 2 2 2 2 2 2" xfId="46423"/>
    <cellStyle name="Normal 11 3 2 2 2 2 2 3" xfId="34567"/>
    <cellStyle name="Normal 11 3 2 2 2 2 3" xfId="22111"/>
    <cellStyle name="Normal 11 3 2 2 2 2 3 2" xfId="42447"/>
    <cellStyle name="Normal 11 3 2 2 2 2 4" xfId="38506"/>
    <cellStyle name="Normal 11 3 2 2 2 2 5" xfId="30591"/>
    <cellStyle name="Normal 11 3 2 2 2 3" xfId="25078"/>
    <cellStyle name="Normal 11 3 2 2 2 3 2" xfId="44858"/>
    <cellStyle name="Normal 11 3 2 2 2 3 3" xfId="33002"/>
    <cellStyle name="Normal 11 3 2 2 2 4" xfId="20546"/>
    <cellStyle name="Normal 11 3 2 2 2 4 2" xfId="40882"/>
    <cellStyle name="Normal 11 3 2 2 2 5" xfId="36941"/>
    <cellStyle name="Normal 11 3 2 2 2 6" xfId="29026"/>
    <cellStyle name="Normal 11 3 2 2 3" xfId="15902"/>
    <cellStyle name="Normal 11 3 2 2 3 2" xfId="25863"/>
    <cellStyle name="Normal 11 3 2 2 3 2 2" xfId="45643"/>
    <cellStyle name="Normal 11 3 2 2 3 2 3" xfId="33787"/>
    <cellStyle name="Normal 11 3 2 2 3 3" xfId="21331"/>
    <cellStyle name="Normal 11 3 2 2 3 3 2" xfId="41667"/>
    <cellStyle name="Normal 11 3 2 2 3 4" xfId="37726"/>
    <cellStyle name="Normal 11 3 2 2 3 5" xfId="29811"/>
    <cellStyle name="Normal 11 3 2 2 4" xfId="8990"/>
    <cellStyle name="Normal 11 3 2 2 4 2" xfId="24307"/>
    <cellStyle name="Normal 11 3 2 2 4 2 2" xfId="44087"/>
    <cellStyle name="Normal 11 3 2 2 4 2 3" xfId="32231"/>
    <cellStyle name="Normal 11 3 2 2 4 3" xfId="19775"/>
    <cellStyle name="Normal 11 3 2 2 4 3 2" xfId="40111"/>
    <cellStyle name="Normal 11 3 2 2 4 4" xfId="36170"/>
    <cellStyle name="Normal 11 3 2 2 4 5" xfId="28255"/>
    <cellStyle name="Normal 11 3 2 2 5" xfId="23535"/>
    <cellStyle name="Normal 11 3 2 2 5 2" xfId="43315"/>
    <cellStyle name="Normal 11 3 2 2 5 3" xfId="31459"/>
    <cellStyle name="Normal 11 3 2 2 6" xfId="19003"/>
    <cellStyle name="Normal 11 3 2 2 6 2" xfId="39339"/>
    <cellStyle name="Normal 11 3 2 2 7" xfId="35398"/>
    <cellStyle name="Normal 11 3 2 2 8" xfId="27483"/>
    <cellStyle name="Normal 11 3 2 3" xfId="12358"/>
    <cellStyle name="Normal 11 3 2 3 2" xfId="18165"/>
    <cellStyle name="Normal 11 3 2 3 2 2" xfId="26642"/>
    <cellStyle name="Normal 11 3 2 3 2 2 2" xfId="46422"/>
    <cellStyle name="Normal 11 3 2 3 2 2 3" xfId="34566"/>
    <cellStyle name="Normal 11 3 2 3 2 3" xfId="22110"/>
    <cellStyle name="Normal 11 3 2 3 2 3 2" xfId="42446"/>
    <cellStyle name="Normal 11 3 2 3 2 4" xfId="38505"/>
    <cellStyle name="Normal 11 3 2 3 2 5" xfId="30590"/>
    <cellStyle name="Normal 11 3 2 3 3" xfId="25077"/>
    <cellStyle name="Normal 11 3 2 3 3 2" xfId="44857"/>
    <cellStyle name="Normal 11 3 2 3 3 3" xfId="33001"/>
    <cellStyle name="Normal 11 3 2 3 4" xfId="20545"/>
    <cellStyle name="Normal 11 3 2 3 4 2" xfId="40881"/>
    <cellStyle name="Normal 11 3 2 3 5" xfId="36940"/>
    <cellStyle name="Normal 11 3 2 3 6" xfId="29025"/>
    <cellStyle name="Normal 11 3 2 4" xfId="15901"/>
    <cellStyle name="Normal 11 3 2 4 2" xfId="25862"/>
    <cellStyle name="Normal 11 3 2 4 2 2" xfId="45642"/>
    <cellStyle name="Normal 11 3 2 4 2 3" xfId="33786"/>
    <cellStyle name="Normal 11 3 2 4 3" xfId="21330"/>
    <cellStyle name="Normal 11 3 2 4 3 2" xfId="41666"/>
    <cellStyle name="Normal 11 3 2 4 4" xfId="37725"/>
    <cellStyle name="Normal 11 3 2 4 5" xfId="29810"/>
    <cellStyle name="Normal 11 3 2 5" xfId="8989"/>
    <cellStyle name="Normal 11 3 2 5 2" xfId="24306"/>
    <cellStyle name="Normal 11 3 2 5 2 2" xfId="44086"/>
    <cellStyle name="Normal 11 3 2 5 2 3" xfId="32230"/>
    <cellStyle name="Normal 11 3 2 5 3" xfId="19774"/>
    <cellStyle name="Normal 11 3 2 5 3 2" xfId="40110"/>
    <cellStyle name="Normal 11 3 2 5 4" xfId="36169"/>
    <cellStyle name="Normal 11 3 2 5 5" xfId="28254"/>
    <cellStyle name="Normal 11 3 2 6" xfId="18219"/>
    <cellStyle name="Normal 11 3 2 6 2" xfId="26695"/>
    <cellStyle name="Normal 11 3 2 6 2 2" xfId="46475"/>
    <cellStyle name="Normal 11 3 2 6 2 3" xfId="34619"/>
    <cellStyle name="Normal 11 3 2 6 3" xfId="22163"/>
    <cellStyle name="Normal 11 3 2 6 3 2" xfId="42499"/>
    <cellStyle name="Normal 11 3 2 6 4" xfId="38558"/>
    <cellStyle name="Normal 11 3 2 6 5" xfId="30643"/>
    <cellStyle name="Normal 11 3 2 7" xfId="23534"/>
    <cellStyle name="Normal 11 3 2 7 2" xfId="43314"/>
    <cellStyle name="Normal 11 3 2 7 3" xfId="31458"/>
    <cellStyle name="Normal 11 3 2 8" xfId="19002"/>
    <cellStyle name="Normal 11 3 2 8 2" xfId="39338"/>
    <cellStyle name="Normal 11 3 2 9" xfId="35397"/>
    <cellStyle name="Normal 11 3 3" xfId="4335"/>
    <cellStyle name="Normal 11 3 3 2" xfId="12360"/>
    <cellStyle name="Normal 11 3 3 3" xfId="8991"/>
    <cellStyle name="Normal 11 3 4" xfId="4336"/>
    <cellStyle name="Normal 11 3 4 2" xfId="12361"/>
    <cellStyle name="Normal 11 3 4 3" xfId="8992"/>
    <cellStyle name="Normal 11 3 5" xfId="12357"/>
    <cellStyle name="Normal 11 3 5 2" xfId="14520"/>
    <cellStyle name="Normal 11 3 5 2 2" xfId="25218"/>
    <cellStyle name="Normal 11 3 5 2 2 2" xfId="44998"/>
    <cellStyle name="Normal 11 3 5 2 2 3" xfId="33142"/>
    <cellStyle name="Normal 11 3 5 2 3" xfId="20686"/>
    <cellStyle name="Normal 11 3 5 2 3 2" xfId="41022"/>
    <cellStyle name="Normal 11 3 5 2 4" xfId="37081"/>
    <cellStyle name="Normal 11 3 5 2 5" xfId="29166"/>
    <cellStyle name="Normal 11 3 6" xfId="8988"/>
    <cellStyle name="Normal 11 3 7" xfId="18218"/>
    <cellStyle name="Normal 11 3 7 2" xfId="26694"/>
    <cellStyle name="Normal 11 3 7 2 2" xfId="46474"/>
    <cellStyle name="Normal 11 3 7 2 3" xfId="34618"/>
    <cellStyle name="Normal 11 3 7 3" xfId="22162"/>
    <cellStyle name="Normal 11 3 7 3 2" xfId="42498"/>
    <cellStyle name="Normal 11 3 7 4" xfId="38557"/>
    <cellStyle name="Normal 11 3 7 5" xfId="30642"/>
    <cellStyle name="Normal 11 4" xfId="4337"/>
    <cellStyle name="Normal 11 4 2" xfId="4338"/>
    <cellStyle name="Normal 11 4 2 2" xfId="12363"/>
    <cellStyle name="Normal 11 4 2 3" xfId="8994"/>
    <cellStyle name="Normal 11 4 3" xfId="4339"/>
    <cellStyle name="Normal 11 4 3 2" xfId="12364"/>
    <cellStyle name="Normal 11 4 3 3" xfId="8995"/>
    <cellStyle name="Normal 11 4 4" xfId="12362"/>
    <cellStyle name="Normal 11 4 5" xfId="8993"/>
    <cellStyle name="Normal 11 5" xfId="4340"/>
    <cellStyle name="Normal 11 5 2" xfId="4341"/>
    <cellStyle name="Normal 11 5 2 2" xfId="12366"/>
    <cellStyle name="Normal 11 5 2 2 2" xfId="18167"/>
    <cellStyle name="Normal 11 5 2 2 2 2" xfId="26644"/>
    <cellStyle name="Normal 11 5 2 2 2 2 2" xfId="46424"/>
    <cellStyle name="Normal 11 5 2 2 2 2 3" xfId="34568"/>
    <cellStyle name="Normal 11 5 2 2 2 3" xfId="22112"/>
    <cellStyle name="Normal 11 5 2 2 2 3 2" xfId="42448"/>
    <cellStyle name="Normal 11 5 2 2 2 4" xfId="38507"/>
    <cellStyle name="Normal 11 5 2 2 2 5" xfId="30592"/>
    <cellStyle name="Normal 11 5 2 2 3" xfId="25079"/>
    <cellStyle name="Normal 11 5 2 2 3 2" xfId="44859"/>
    <cellStyle name="Normal 11 5 2 2 3 3" xfId="33003"/>
    <cellStyle name="Normal 11 5 2 2 4" xfId="20547"/>
    <cellStyle name="Normal 11 5 2 2 4 2" xfId="40883"/>
    <cellStyle name="Normal 11 5 2 2 5" xfId="36942"/>
    <cellStyle name="Normal 11 5 2 2 6" xfId="29027"/>
    <cellStyle name="Normal 11 5 2 3" xfId="15903"/>
    <cellStyle name="Normal 11 5 2 3 2" xfId="25864"/>
    <cellStyle name="Normal 11 5 2 3 2 2" xfId="45644"/>
    <cellStyle name="Normal 11 5 2 3 2 3" xfId="33788"/>
    <cellStyle name="Normal 11 5 2 3 3" xfId="21332"/>
    <cellStyle name="Normal 11 5 2 3 3 2" xfId="41668"/>
    <cellStyle name="Normal 11 5 2 3 4" xfId="37727"/>
    <cellStyle name="Normal 11 5 2 3 5" xfId="29812"/>
    <cellStyle name="Normal 11 5 2 4" xfId="14571"/>
    <cellStyle name="Normal 11 5 2 5" xfId="8997"/>
    <cellStyle name="Normal 11 5 2 5 2" xfId="24308"/>
    <cellStyle name="Normal 11 5 2 5 2 2" xfId="44088"/>
    <cellStyle name="Normal 11 5 2 5 2 3" xfId="32232"/>
    <cellStyle name="Normal 11 5 2 5 3" xfId="19776"/>
    <cellStyle name="Normal 11 5 2 5 3 2" xfId="40112"/>
    <cellStyle name="Normal 11 5 2 5 4" xfId="36171"/>
    <cellStyle name="Normal 11 5 2 5 5" xfId="28256"/>
    <cellStyle name="Normal 11 5 2 6" xfId="23536"/>
    <cellStyle name="Normal 11 5 2 6 2" xfId="43316"/>
    <cellStyle name="Normal 11 5 2 6 3" xfId="31460"/>
    <cellStyle name="Normal 11 5 2 7" xfId="19004"/>
    <cellStyle name="Normal 11 5 2 7 2" xfId="39340"/>
    <cellStyle name="Normal 11 5 2 8" xfId="35399"/>
    <cellStyle name="Normal 11 5 2 9" xfId="27484"/>
    <cellStyle name="Normal 11 5 3" xfId="12365"/>
    <cellStyle name="Normal 11 5 4" xfId="8996"/>
    <cellStyle name="Normal 11 6" xfId="4342"/>
    <cellStyle name="Normal 11 6 2" xfId="12367"/>
    <cellStyle name="Normal 11 6 3" xfId="8998"/>
    <cellStyle name="Normal 11 7" xfId="11007"/>
    <cellStyle name="Normal 11 8" xfId="7645"/>
    <cellStyle name="Normal 11 9" xfId="22198"/>
    <cellStyle name="Normal 110" xfId="22199"/>
    <cellStyle name="Normal 111" xfId="22200"/>
    <cellStyle name="Normal 112" xfId="22201"/>
    <cellStyle name="Normal 113" xfId="22202"/>
    <cellStyle name="Normal 114" xfId="22203"/>
    <cellStyle name="Normal 115" xfId="22204"/>
    <cellStyle name="Normal 116" xfId="22205"/>
    <cellStyle name="Normal 117" xfId="22206"/>
    <cellStyle name="Normal 118" xfId="22207"/>
    <cellStyle name="Normal 119" xfId="22208"/>
    <cellStyle name="Normal 12" xfId="2971"/>
    <cellStyle name="Normal 12 10" xfId="18935"/>
    <cellStyle name="Normal 12 10 2" xfId="39271"/>
    <cellStyle name="Normal 12 11" xfId="35328"/>
    <cellStyle name="Normal 12 12" xfId="27415"/>
    <cellStyle name="Normal 12 2" xfId="4343"/>
    <cellStyle name="Normal 12 2 2" xfId="12368"/>
    <cellStyle name="Normal 12 2 2 2" xfId="15680"/>
    <cellStyle name="Normal 12 2 2 3" xfId="18168"/>
    <cellStyle name="Normal 12 2 2 3 2" xfId="26645"/>
    <cellStyle name="Normal 12 2 2 3 2 2" xfId="46425"/>
    <cellStyle name="Normal 12 2 2 3 2 3" xfId="34569"/>
    <cellStyle name="Normal 12 2 2 3 3" xfId="22113"/>
    <cellStyle name="Normal 12 2 2 3 3 2" xfId="42449"/>
    <cellStyle name="Normal 12 2 2 3 4" xfId="38508"/>
    <cellStyle name="Normal 12 2 2 3 5" xfId="30593"/>
    <cellStyle name="Normal 12 2 2 4" xfId="25080"/>
    <cellStyle name="Normal 12 2 2 4 2" xfId="44860"/>
    <cellStyle name="Normal 12 2 2 4 3" xfId="33004"/>
    <cellStyle name="Normal 12 2 2 5" xfId="20548"/>
    <cellStyle name="Normal 12 2 2 5 2" xfId="40884"/>
    <cellStyle name="Normal 12 2 2 6" xfId="36943"/>
    <cellStyle name="Normal 12 2 2 7" xfId="29028"/>
    <cellStyle name="Normal 12 2 3" xfId="15904"/>
    <cellStyle name="Normal 12 2 3 2" xfId="25865"/>
    <cellStyle name="Normal 12 2 3 2 2" xfId="45645"/>
    <cellStyle name="Normal 12 2 3 2 3" xfId="33789"/>
    <cellStyle name="Normal 12 2 3 3" xfId="21333"/>
    <cellStyle name="Normal 12 2 3 3 2" xfId="41669"/>
    <cellStyle name="Normal 12 2 3 4" xfId="37728"/>
    <cellStyle name="Normal 12 2 3 5" xfId="29813"/>
    <cellStyle name="Normal 12 2 4" xfId="14374"/>
    <cellStyle name="Normal 12 2 4 2" xfId="16619"/>
    <cellStyle name="Normal 12 2 5" xfId="8999"/>
    <cellStyle name="Normal 12 2 5 2" xfId="24309"/>
    <cellStyle name="Normal 12 2 5 2 2" xfId="44089"/>
    <cellStyle name="Normal 12 2 5 2 3" xfId="32233"/>
    <cellStyle name="Normal 12 2 5 3" xfId="19777"/>
    <cellStyle name="Normal 12 2 5 3 2" xfId="40113"/>
    <cellStyle name="Normal 12 2 5 4" xfId="36172"/>
    <cellStyle name="Normal 12 2 5 5" xfId="28257"/>
    <cellStyle name="Normal 12 2 6" xfId="23537"/>
    <cellStyle name="Normal 12 2 6 2" xfId="43317"/>
    <cellStyle name="Normal 12 2 6 3" xfId="31461"/>
    <cellStyle name="Normal 12 2 7" xfId="19005"/>
    <cellStyle name="Normal 12 2 7 2" xfId="39341"/>
    <cellStyle name="Normal 12 2 8" xfId="35400"/>
    <cellStyle name="Normal 12 2 9" xfId="27485"/>
    <cellStyle name="Normal 12 3" xfId="11893"/>
    <cellStyle name="Normal 12 3 2" xfId="14371"/>
    <cellStyle name="Normal 12 3 2 2" xfId="25106"/>
    <cellStyle name="Normal 12 3 2 2 2" xfId="44886"/>
    <cellStyle name="Normal 12 3 2 2 3" xfId="33030"/>
    <cellStyle name="Normal 12 3 2 3" xfId="20574"/>
    <cellStyle name="Normal 12 3 2 3 2" xfId="40910"/>
    <cellStyle name="Normal 12 3 2 4" xfId="36969"/>
    <cellStyle name="Normal 12 3 2 5" xfId="29054"/>
    <cellStyle name="Normal 12 3 3" xfId="18099"/>
    <cellStyle name="Normal 12 3 3 2" xfId="26576"/>
    <cellStyle name="Normal 12 3 3 2 2" xfId="46356"/>
    <cellStyle name="Normal 12 3 3 2 3" xfId="34500"/>
    <cellStyle name="Normal 12 3 3 3" xfId="22044"/>
    <cellStyle name="Normal 12 3 3 3 2" xfId="42380"/>
    <cellStyle name="Normal 12 3 3 4" xfId="38439"/>
    <cellStyle name="Normal 12 3 3 5" xfId="30524"/>
    <cellStyle name="Normal 12 3 4" xfId="25010"/>
    <cellStyle name="Normal 12 3 4 2" xfId="44790"/>
    <cellStyle name="Normal 12 3 4 3" xfId="32934"/>
    <cellStyle name="Normal 12 3 5" xfId="20478"/>
    <cellStyle name="Normal 12 3 5 2" xfId="40814"/>
    <cellStyle name="Normal 12 3 6" xfId="36873"/>
    <cellStyle name="Normal 12 3 7" xfId="28958"/>
    <cellStyle name="Normal 12 4" xfId="15582"/>
    <cellStyle name="Normal 12 4 2" xfId="14351"/>
    <cellStyle name="Normal 12 4 3" xfId="25787"/>
    <cellStyle name="Normal 12 4 3 2" xfId="45567"/>
    <cellStyle name="Normal 12 4 3 3" xfId="33711"/>
    <cellStyle name="Normal 12 4 4" xfId="21255"/>
    <cellStyle name="Normal 12 4 4 2" xfId="41591"/>
    <cellStyle name="Normal 12 4 5" xfId="37650"/>
    <cellStyle name="Normal 12 4 6" xfId="29735"/>
    <cellStyle name="Normal 12 5" xfId="14373"/>
    <cellStyle name="Normal 12 6" xfId="8523"/>
    <cellStyle name="Normal 12 6 2" xfId="24238"/>
    <cellStyle name="Normal 12 6 2 2" xfId="44018"/>
    <cellStyle name="Normal 12 6 2 3" xfId="32162"/>
    <cellStyle name="Normal 12 6 3" xfId="19706"/>
    <cellStyle name="Normal 12 6 3 2" xfId="40042"/>
    <cellStyle name="Normal 12 6 4" xfId="36101"/>
    <cellStyle name="Normal 12 6 5" xfId="28186"/>
    <cellStyle name="Normal 12 7" xfId="18220"/>
    <cellStyle name="Normal 12 7 2" xfId="26696"/>
    <cellStyle name="Normal 12 7 2 2" xfId="46476"/>
    <cellStyle name="Normal 12 7 2 3" xfId="34620"/>
    <cellStyle name="Normal 12 7 3" xfId="22164"/>
    <cellStyle name="Normal 12 7 3 2" xfId="42500"/>
    <cellStyle name="Normal 12 7 4" xfId="38559"/>
    <cellStyle name="Normal 12 7 5" xfId="30644"/>
    <cellStyle name="Normal 12 8" xfId="22209"/>
    <cellStyle name="Normal 12 9" xfId="23465"/>
    <cellStyle name="Normal 12 9 2" xfId="43245"/>
    <cellStyle name="Normal 12 9 3" xfId="31389"/>
    <cellStyle name="Normal 120" xfId="22210"/>
    <cellStyle name="Normal 121" xfId="22211"/>
    <cellStyle name="Normal 122" xfId="22212"/>
    <cellStyle name="Normal 123" xfId="22213"/>
    <cellStyle name="Normal 123 2" xfId="22214"/>
    <cellStyle name="Normal 123_OENZ Onshore 2P" xfId="22215"/>
    <cellStyle name="Normal 124" xfId="22216"/>
    <cellStyle name="Normal 125" xfId="22217"/>
    <cellStyle name="Normal 126" xfId="22218"/>
    <cellStyle name="Normal 127" xfId="22219"/>
    <cellStyle name="Normal 128" xfId="22220"/>
    <cellStyle name="Normal 129" xfId="22221"/>
    <cellStyle name="Normal 13" xfId="2972"/>
    <cellStyle name="Normal 13 10" xfId="35329"/>
    <cellStyle name="Normal 13 11" xfId="27416"/>
    <cellStyle name="Normal 13 2" xfId="11894"/>
    <cellStyle name="Normal 13 2 2" xfId="14573"/>
    <cellStyle name="Normal 13 2 3" xfId="14355"/>
    <cellStyle name="Normal 13 2 4" xfId="18100"/>
    <cellStyle name="Normal 13 2 4 2" xfId="26577"/>
    <cellStyle name="Normal 13 2 4 2 2" xfId="46357"/>
    <cellStyle name="Normal 13 2 4 2 3" xfId="34501"/>
    <cellStyle name="Normal 13 2 4 3" xfId="22045"/>
    <cellStyle name="Normal 13 2 4 3 2" xfId="42381"/>
    <cellStyle name="Normal 13 2 4 4" xfId="38440"/>
    <cellStyle name="Normal 13 2 4 5" xfId="30525"/>
    <cellStyle name="Normal 13 2 5" xfId="25011"/>
    <cellStyle name="Normal 13 2 5 2" xfId="44791"/>
    <cellStyle name="Normal 13 2 5 3" xfId="32935"/>
    <cellStyle name="Normal 13 2 6" xfId="20479"/>
    <cellStyle name="Normal 13 2 6 2" xfId="40815"/>
    <cellStyle name="Normal 13 2 7" xfId="36874"/>
    <cellStyle name="Normal 13 2 8" xfId="28959"/>
    <cellStyle name="Normal 13 3" xfId="15583"/>
    <cellStyle name="Normal 13 3 2" xfId="14574"/>
    <cellStyle name="Normal 13 3 3" xfId="25788"/>
    <cellStyle name="Normal 13 3 3 2" xfId="45568"/>
    <cellStyle name="Normal 13 3 3 3" xfId="33712"/>
    <cellStyle name="Normal 13 3 4" xfId="21256"/>
    <cellStyle name="Normal 13 3 4 2" xfId="41592"/>
    <cellStyle name="Normal 13 3 5" xfId="37651"/>
    <cellStyle name="Normal 13 3 6" xfId="29736"/>
    <cellStyle name="Normal 13 4" xfId="14572"/>
    <cellStyle name="Normal 13 5" xfId="15909"/>
    <cellStyle name="Normal 13 5 2" xfId="16763"/>
    <cellStyle name="Normal 13 6" xfId="8524"/>
    <cellStyle name="Normal 13 6 2" xfId="24239"/>
    <cellStyle name="Normal 13 6 2 2" xfId="44019"/>
    <cellStyle name="Normal 13 6 2 3" xfId="32163"/>
    <cellStyle name="Normal 13 6 3" xfId="19707"/>
    <cellStyle name="Normal 13 6 3 2" xfId="40043"/>
    <cellStyle name="Normal 13 6 4" xfId="36102"/>
    <cellStyle name="Normal 13 6 5" xfId="28187"/>
    <cellStyle name="Normal 13 7" xfId="22222"/>
    <cellStyle name="Normal 13 8" xfId="23466"/>
    <cellStyle name="Normal 13 8 2" xfId="43246"/>
    <cellStyle name="Normal 13 8 3" xfId="31390"/>
    <cellStyle name="Normal 13 9" xfId="18936"/>
    <cellStyle name="Normal 13 9 2" xfId="39272"/>
    <cellStyle name="Normal 130" xfId="22223"/>
    <cellStyle name="Normal 131" xfId="22224"/>
    <cellStyle name="Normal 132" xfId="22225"/>
    <cellStyle name="Normal 133" xfId="22226"/>
    <cellStyle name="Normal 134" xfId="22227"/>
    <cellStyle name="Normal 135" xfId="22228"/>
    <cellStyle name="Normal 136" xfId="22229"/>
    <cellStyle name="Normal 137" xfId="22230"/>
    <cellStyle name="Normal 138" xfId="22231"/>
    <cellStyle name="Normal 139" xfId="22232"/>
    <cellStyle name="Normal 14" xfId="2973"/>
    <cellStyle name="Normal 14 10" xfId="27417"/>
    <cellStyle name="Normal 14 2" xfId="11895"/>
    <cellStyle name="Normal 14 2 2" xfId="18101"/>
    <cellStyle name="Normal 14 2 2 2" xfId="26578"/>
    <cellStyle name="Normal 14 2 2 2 2" xfId="46358"/>
    <cellStyle name="Normal 14 2 2 2 3" xfId="34502"/>
    <cellStyle name="Normal 14 2 2 3" xfId="22046"/>
    <cellStyle name="Normal 14 2 2 3 2" xfId="42382"/>
    <cellStyle name="Normal 14 2 2 4" xfId="38441"/>
    <cellStyle name="Normal 14 2 2 5" xfId="30526"/>
    <cellStyle name="Normal 14 2 3" xfId="25012"/>
    <cellStyle name="Normal 14 2 3 2" xfId="44792"/>
    <cellStyle name="Normal 14 2 3 3" xfId="32936"/>
    <cellStyle name="Normal 14 2 4" xfId="20480"/>
    <cellStyle name="Normal 14 2 4 2" xfId="40816"/>
    <cellStyle name="Normal 14 2 5" xfId="36875"/>
    <cellStyle name="Normal 14 2 6" xfId="28960"/>
    <cellStyle name="Normal 14 3" xfId="15584"/>
    <cellStyle name="Normal 14 3 2" xfId="25789"/>
    <cellStyle name="Normal 14 3 2 2" xfId="45569"/>
    <cellStyle name="Normal 14 3 2 3" xfId="33713"/>
    <cellStyle name="Normal 14 3 3" xfId="21257"/>
    <cellStyle name="Normal 14 3 3 2" xfId="41593"/>
    <cellStyle name="Normal 14 3 4" xfId="37652"/>
    <cellStyle name="Normal 14 3 5" xfId="29737"/>
    <cellStyle name="Normal 14 4" xfId="14575"/>
    <cellStyle name="Normal 14 5" xfId="8525"/>
    <cellStyle name="Normal 14 5 2" xfId="24240"/>
    <cellStyle name="Normal 14 5 2 2" xfId="44020"/>
    <cellStyle name="Normal 14 5 2 3" xfId="32164"/>
    <cellStyle name="Normal 14 5 3" xfId="19708"/>
    <cellStyle name="Normal 14 5 3 2" xfId="40044"/>
    <cellStyle name="Normal 14 5 4" xfId="36103"/>
    <cellStyle name="Normal 14 5 5" xfId="28188"/>
    <cellStyle name="Normal 14 6" xfId="22233"/>
    <cellStyle name="Normal 14 7" xfId="23467"/>
    <cellStyle name="Normal 14 7 2" xfId="43247"/>
    <cellStyle name="Normal 14 7 3" xfId="31391"/>
    <cellStyle name="Normal 14 8" xfId="18937"/>
    <cellStyle name="Normal 14 8 2" xfId="39273"/>
    <cellStyle name="Normal 14 9" xfId="35330"/>
    <cellStyle name="Normal 140" xfId="22234"/>
    <cellStyle name="Normal 141" xfId="22235"/>
    <cellStyle name="Normal 142" xfId="22236"/>
    <cellStyle name="Normal 143" xfId="22237"/>
    <cellStyle name="Normal 144" xfId="22238"/>
    <cellStyle name="Normal 145" xfId="22239"/>
    <cellStyle name="Normal 146" xfId="22240"/>
    <cellStyle name="Normal 147" xfId="22241"/>
    <cellStyle name="Normal 147 2" xfId="22242"/>
    <cellStyle name="Normal 148" xfId="22243"/>
    <cellStyle name="Normal 149" xfId="22244"/>
    <cellStyle name="Normal 15" xfId="2974"/>
    <cellStyle name="Normal 15 10" xfId="27418"/>
    <cellStyle name="Normal 15 2" xfId="11896"/>
    <cellStyle name="Normal 15 2 2" xfId="18102"/>
    <cellStyle name="Normal 15 2 2 2" xfId="18238"/>
    <cellStyle name="Normal 15 2 2 2 2" xfId="26579"/>
    <cellStyle name="Normal 15 2 2 2 2 2" xfId="46359"/>
    <cellStyle name="Normal 15 2 2 2 3" xfId="38574"/>
    <cellStyle name="Normal 15 2 2 2 4" xfId="34503"/>
    <cellStyle name="Normal 15 2 2 3" xfId="22047"/>
    <cellStyle name="Normal 15 2 2 3 2" xfId="42383"/>
    <cellStyle name="Normal 15 2 2 4" xfId="38442"/>
    <cellStyle name="Normal 15 2 2 5" xfId="30527"/>
    <cellStyle name="Normal 15 2 3" xfId="25013"/>
    <cellStyle name="Normal 15 2 3 2" xfId="44793"/>
    <cellStyle name="Normal 15 2 3 3" xfId="32937"/>
    <cellStyle name="Normal 15 2 4" xfId="20481"/>
    <cellStyle name="Normal 15 2 4 2" xfId="40817"/>
    <cellStyle name="Normal 15 2 5" xfId="36876"/>
    <cellStyle name="Normal 15 2 6" xfId="28961"/>
    <cellStyle name="Normal 15 3" xfId="15585"/>
    <cellStyle name="Normal 15 3 2" xfId="25790"/>
    <cellStyle name="Normal 15 3 2 2" xfId="45570"/>
    <cellStyle name="Normal 15 3 2 3" xfId="33714"/>
    <cellStyle name="Normal 15 3 3" xfId="21258"/>
    <cellStyle name="Normal 15 3 3 2" xfId="41594"/>
    <cellStyle name="Normal 15 3 4" xfId="37653"/>
    <cellStyle name="Normal 15 3 5" xfId="29738"/>
    <cellStyle name="Normal 15 4" xfId="8526"/>
    <cellStyle name="Normal 15 4 2" xfId="24241"/>
    <cellStyle name="Normal 15 4 2 2" xfId="44021"/>
    <cellStyle name="Normal 15 4 2 3" xfId="32165"/>
    <cellStyle name="Normal 15 4 3" xfId="19709"/>
    <cellStyle name="Normal 15 4 3 2" xfId="40045"/>
    <cellStyle name="Normal 15 4 4" xfId="36104"/>
    <cellStyle name="Normal 15 4 5" xfId="28189"/>
    <cellStyle name="Normal 15 5" xfId="18226"/>
    <cellStyle name="Normal 15 5 2" xfId="26702"/>
    <cellStyle name="Normal 15 5 2 2" xfId="46482"/>
    <cellStyle name="Normal 15 5 2 3" xfId="34626"/>
    <cellStyle name="Normal 15 5 3" xfId="26717"/>
    <cellStyle name="Normal 15 5 3 2" xfId="46488"/>
    <cellStyle name="Normal 15 5 3 3" xfId="34632"/>
    <cellStyle name="Normal 15 5 4" xfId="22170"/>
    <cellStyle name="Normal 15 5 4 2" xfId="42506"/>
    <cellStyle name="Normal 15 5 5" xfId="38565"/>
    <cellStyle name="Normal 15 5 6" xfId="30650"/>
    <cellStyle name="Normal 15 6" xfId="22245"/>
    <cellStyle name="Normal 15 7" xfId="23468"/>
    <cellStyle name="Normal 15 7 2" xfId="43248"/>
    <cellStyle name="Normal 15 7 3" xfId="31392"/>
    <cellStyle name="Normal 15 8" xfId="18938"/>
    <cellStyle name="Normal 15 8 2" xfId="39274"/>
    <cellStyle name="Normal 15 9" xfId="35331"/>
    <cellStyle name="Normal 150" xfId="22246"/>
    <cellStyle name="Normal 151" xfId="22247"/>
    <cellStyle name="Normal 152" xfId="22248"/>
    <cellStyle name="Normal 153" xfId="22249"/>
    <cellStyle name="Normal 154" xfId="22250"/>
    <cellStyle name="Normal 155" xfId="22251"/>
    <cellStyle name="Normal 155 2" xfId="22252"/>
    <cellStyle name="Normal 156" xfId="22253"/>
    <cellStyle name="Normal 157" xfId="22254"/>
    <cellStyle name="Normal 158" xfId="22255"/>
    <cellStyle name="Normal 159" xfId="22256"/>
    <cellStyle name="Normal 16" xfId="2975"/>
    <cellStyle name="Normal 16 2" xfId="11897"/>
    <cellStyle name="Normal 16 2 2" xfId="22258"/>
    <cellStyle name="Normal 16 3" xfId="8527"/>
    <cellStyle name="Normal 16 4" xfId="22257"/>
    <cellStyle name="Normal 16_OENZ Onshore 2P" xfId="22259"/>
    <cellStyle name="Normal 160" xfId="22260"/>
    <cellStyle name="Normal 161" xfId="22261"/>
    <cellStyle name="Normal 162" xfId="22262"/>
    <cellStyle name="Normal 163" xfId="22263"/>
    <cellStyle name="Normal 164" xfId="22264"/>
    <cellStyle name="Normal 164 2" xfId="22265"/>
    <cellStyle name="Normal 165" xfId="22266"/>
    <cellStyle name="Normal 165 2" xfId="22267"/>
    <cellStyle name="Normal 166" xfId="22268"/>
    <cellStyle name="Normal 167" xfId="22269"/>
    <cellStyle name="Normal 168" xfId="22270"/>
    <cellStyle name="Normal 169" xfId="22271"/>
    <cellStyle name="Normal 17" xfId="2976"/>
    <cellStyle name="Normal 17 2" xfId="11898"/>
    <cellStyle name="Normal 17 2 2" xfId="22273"/>
    <cellStyle name="Normal 17 3" xfId="8528"/>
    <cellStyle name="Normal 17 4" xfId="22272"/>
    <cellStyle name="Normal 17_OENZ Onshore 2P" xfId="22274"/>
    <cellStyle name="Normal 170" xfId="22275"/>
    <cellStyle name="Normal 171" xfId="22276"/>
    <cellStyle name="Normal 172" xfId="22277"/>
    <cellStyle name="Normal 173" xfId="22183"/>
    <cellStyle name="Normal 174" xfId="22278"/>
    <cellStyle name="Normal 175" xfId="22279"/>
    <cellStyle name="Normal 176" xfId="22280"/>
    <cellStyle name="Normal 176 2" xfId="22281"/>
    <cellStyle name="Normal 177" xfId="22282"/>
    <cellStyle name="Normal 177 2" xfId="22283"/>
    <cellStyle name="Normal 178" xfId="22284"/>
    <cellStyle name="Normal 178 2" xfId="22285"/>
    <cellStyle name="Normal 179" xfId="22286"/>
    <cellStyle name="Normal 179 2" xfId="22287"/>
    <cellStyle name="Normal 18" xfId="2977"/>
    <cellStyle name="Normal 18 2" xfId="22289"/>
    <cellStyle name="Normal 18 3" xfId="22288"/>
    <cellStyle name="Normal 18_OENZ Onshore 2P" xfId="22290"/>
    <cellStyle name="Normal 180" xfId="22291"/>
    <cellStyle name="Normal 180 2" xfId="22292"/>
    <cellStyle name="Normal 181" xfId="22293"/>
    <cellStyle name="Normal 181 2" xfId="22294"/>
    <cellStyle name="Normal 182" xfId="22295"/>
    <cellStyle name="Normal 182 2" xfId="22296"/>
    <cellStyle name="Normal 183" xfId="22297"/>
    <cellStyle name="Normal 184" xfId="22298"/>
    <cellStyle name="Normal 185" xfId="22299"/>
    <cellStyle name="Normal 186" xfId="22300"/>
    <cellStyle name="Normal 187" xfId="22301"/>
    <cellStyle name="Normal 188" xfId="22302"/>
    <cellStyle name="Normal 189" xfId="22303"/>
    <cellStyle name="Normal 19" xfId="2978"/>
    <cellStyle name="Normal 19 2" xfId="11899"/>
    <cellStyle name="Normal 19 3" xfId="8529"/>
    <cellStyle name="Normal 19 4" xfId="22304"/>
    <cellStyle name="Normal 190" xfId="22305"/>
    <cellStyle name="Normal 191" xfId="22306"/>
    <cellStyle name="Normal 192" xfId="22307"/>
    <cellStyle name="Normal 193" xfId="22308"/>
    <cellStyle name="Normal 194" xfId="22309"/>
    <cellStyle name="Normal 195" xfId="22310"/>
    <cellStyle name="Normal 196" xfId="22311"/>
    <cellStyle name="Normal 197" xfId="22312"/>
    <cellStyle name="Normal 198" xfId="22181"/>
    <cellStyle name="Normal 198 2" xfId="22585"/>
    <cellStyle name="Normal 199" xfId="22182"/>
    <cellStyle name="Normal 199 2" xfId="22586"/>
    <cellStyle name="Normal 2" xfId="11"/>
    <cellStyle name="Normal 2 10" xfId="2979"/>
    <cellStyle name="Normal 2 10 2" xfId="11900"/>
    <cellStyle name="Normal 2 10 2 2" xfId="18103"/>
    <cellStyle name="Normal 2 10 2 2 2" xfId="26580"/>
    <cellStyle name="Normal 2 10 2 2 2 2" xfId="46360"/>
    <cellStyle name="Normal 2 10 2 2 2 3" xfId="34504"/>
    <cellStyle name="Normal 2 10 2 2 3" xfId="22048"/>
    <cellStyle name="Normal 2 10 2 2 3 2" xfId="42384"/>
    <cellStyle name="Normal 2 10 2 2 4" xfId="38443"/>
    <cellStyle name="Normal 2 10 2 2 5" xfId="30528"/>
    <cellStyle name="Normal 2 10 2 3" xfId="25014"/>
    <cellStyle name="Normal 2 10 2 3 2" xfId="44794"/>
    <cellStyle name="Normal 2 10 2 3 3" xfId="32938"/>
    <cellStyle name="Normal 2 10 2 4" xfId="20482"/>
    <cellStyle name="Normal 2 10 2 4 2" xfId="40818"/>
    <cellStyle name="Normal 2 10 2 5" xfId="36877"/>
    <cellStyle name="Normal 2 10 2 6" xfId="28962"/>
    <cellStyle name="Normal 2 10 3" xfId="15586"/>
    <cellStyle name="Normal 2 10 3 2" xfId="25791"/>
    <cellStyle name="Normal 2 10 3 2 2" xfId="45571"/>
    <cellStyle name="Normal 2 10 3 2 3" xfId="33715"/>
    <cellStyle name="Normal 2 10 3 3" xfId="21259"/>
    <cellStyle name="Normal 2 10 3 3 2" xfId="41595"/>
    <cellStyle name="Normal 2 10 3 4" xfId="37654"/>
    <cellStyle name="Normal 2 10 3 5" xfId="29739"/>
    <cellStyle name="Normal 2 10 4" xfId="8530"/>
    <cellStyle name="Normal 2 10 4 2" xfId="24242"/>
    <cellStyle name="Normal 2 10 4 2 2" xfId="44022"/>
    <cellStyle name="Normal 2 10 4 2 3" xfId="32166"/>
    <cellStyle name="Normal 2 10 4 3" xfId="19710"/>
    <cellStyle name="Normal 2 10 4 3 2" xfId="40046"/>
    <cellStyle name="Normal 2 10 4 4" xfId="36105"/>
    <cellStyle name="Normal 2 10 4 5" xfId="28190"/>
    <cellStyle name="Normal 2 10 5" xfId="23469"/>
    <cellStyle name="Normal 2 10 5 2" xfId="43249"/>
    <cellStyle name="Normal 2 10 5 3" xfId="31393"/>
    <cellStyle name="Normal 2 10 6" xfId="18939"/>
    <cellStyle name="Normal 2 10 6 2" xfId="39275"/>
    <cellStyle name="Normal 2 10 7" xfId="35332"/>
    <cellStyle name="Normal 2 10 8" xfId="27419"/>
    <cellStyle name="Normal 2 11" xfId="2980"/>
    <cellStyle name="Normal 2 11 2" xfId="11901"/>
    <cellStyle name="Normal 2 11 3" xfId="8531"/>
    <cellStyle name="Normal 2 12" xfId="2981"/>
    <cellStyle name="Normal 2 12 2" xfId="11902"/>
    <cellStyle name="Normal 2 12 3" xfId="8532"/>
    <cellStyle name="Normal 2 13" xfId="2982"/>
    <cellStyle name="Normal 2 13 2" xfId="11903"/>
    <cellStyle name="Normal 2 13 3" xfId="8533"/>
    <cellStyle name="Normal 2 14" xfId="2983"/>
    <cellStyle name="Normal 2 14 2" xfId="11904"/>
    <cellStyle name="Normal 2 14 3" xfId="8534"/>
    <cellStyle name="Normal 2 15" xfId="2984"/>
    <cellStyle name="Normal 2 15 2" xfId="11905"/>
    <cellStyle name="Normal 2 15 3" xfId="8535"/>
    <cellStyle name="Normal 2 16" xfId="2985"/>
    <cellStyle name="Normal 2 17" xfId="7587"/>
    <cellStyle name="Normal 2 18" xfId="7593"/>
    <cellStyle name="Normal 2 19" xfId="10980"/>
    <cellStyle name="Normal 2 2" xfId="62"/>
    <cellStyle name="Normal 2 2 10" xfId="2986"/>
    <cellStyle name="Normal 2 2 10 2" xfId="11906"/>
    <cellStyle name="Normal 2 2 10 2 2" xfId="18104"/>
    <cellStyle name="Normal 2 2 10 2 2 2" xfId="26581"/>
    <cellStyle name="Normal 2 2 10 2 2 2 2" xfId="46361"/>
    <cellStyle name="Normal 2 2 10 2 2 2 3" xfId="34505"/>
    <cellStyle name="Normal 2 2 10 2 2 3" xfId="22049"/>
    <cellStyle name="Normal 2 2 10 2 2 3 2" xfId="42385"/>
    <cellStyle name="Normal 2 2 10 2 2 4" xfId="38444"/>
    <cellStyle name="Normal 2 2 10 2 2 5" xfId="30529"/>
    <cellStyle name="Normal 2 2 10 2 3" xfId="25015"/>
    <cellStyle name="Normal 2 2 10 2 3 2" xfId="44795"/>
    <cellStyle name="Normal 2 2 10 2 3 3" xfId="32939"/>
    <cellStyle name="Normal 2 2 10 2 4" xfId="20483"/>
    <cellStyle name="Normal 2 2 10 2 4 2" xfId="40819"/>
    <cellStyle name="Normal 2 2 10 2 5" xfId="36878"/>
    <cellStyle name="Normal 2 2 10 2 6" xfId="28963"/>
    <cellStyle name="Normal 2 2 10 3" xfId="15587"/>
    <cellStyle name="Normal 2 2 10 3 2" xfId="25792"/>
    <cellStyle name="Normal 2 2 10 3 2 2" xfId="45572"/>
    <cellStyle name="Normal 2 2 10 3 2 3" xfId="33716"/>
    <cellStyle name="Normal 2 2 10 3 3" xfId="21260"/>
    <cellStyle name="Normal 2 2 10 3 3 2" xfId="41596"/>
    <cellStyle name="Normal 2 2 10 3 4" xfId="37655"/>
    <cellStyle name="Normal 2 2 10 3 5" xfId="29740"/>
    <cellStyle name="Normal 2 2 10 4" xfId="8536"/>
    <cellStyle name="Normal 2 2 10 4 2" xfId="24243"/>
    <cellStyle name="Normal 2 2 10 4 2 2" xfId="44023"/>
    <cellStyle name="Normal 2 2 10 4 2 3" xfId="32167"/>
    <cellStyle name="Normal 2 2 10 4 3" xfId="19711"/>
    <cellStyle name="Normal 2 2 10 4 3 2" xfId="40047"/>
    <cellStyle name="Normal 2 2 10 4 4" xfId="36106"/>
    <cellStyle name="Normal 2 2 10 4 5" xfId="28191"/>
    <cellStyle name="Normal 2 2 10 5" xfId="23470"/>
    <cellStyle name="Normal 2 2 10 5 2" xfId="43250"/>
    <cellStyle name="Normal 2 2 10 5 3" xfId="31394"/>
    <cellStyle name="Normal 2 2 10 6" xfId="18940"/>
    <cellStyle name="Normal 2 2 10 6 2" xfId="39276"/>
    <cellStyle name="Normal 2 2 10 7" xfId="35333"/>
    <cellStyle name="Normal 2 2 10 8" xfId="27420"/>
    <cellStyle name="Normal 2 2 11" xfId="11024"/>
    <cellStyle name="Normal 2 2 12" xfId="15910"/>
    <cellStyle name="Normal 2 2 13" xfId="7655"/>
    <cellStyle name="Normal 2 2 14" xfId="22313"/>
    <cellStyle name="Normal 2 2 2" xfId="63"/>
    <cellStyle name="Normal 2 2 2 2" xfId="14577"/>
    <cellStyle name="Normal 2 2 2 2 2" xfId="14582"/>
    <cellStyle name="Normal 2 2 2 3" xfId="14576"/>
    <cellStyle name="Normal 2 2 3" xfId="64"/>
    <cellStyle name="Normal 2 2 3 2" xfId="14584"/>
    <cellStyle name="Normal 2 2 3 3" xfId="14583"/>
    <cellStyle name="Normal 2 2 4" xfId="65"/>
    <cellStyle name="Normal 2 2 5" xfId="2987"/>
    <cellStyle name="Normal 2 2 5 2" xfId="11907"/>
    <cellStyle name="Normal 2 2 5 2 2" xfId="18105"/>
    <cellStyle name="Normal 2 2 5 2 2 2" xfId="26582"/>
    <cellStyle name="Normal 2 2 5 2 2 2 2" xfId="46362"/>
    <cellStyle name="Normal 2 2 5 2 2 2 3" xfId="34506"/>
    <cellStyle name="Normal 2 2 5 2 2 3" xfId="22050"/>
    <cellStyle name="Normal 2 2 5 2 2 3 2" xfId="42386"/>
    <cellStyle name="Normal 2 2 5 2 2 4" xfId="38445"/>
    <cellStyle name="Normal 2 2 5 2 2 5" xfId="30530"/>
    <cellStyle name="Normal 2 2 5 2 3" xfId="25016"/>
    <cellStyle name="Normal 2 2 5 2 3 2" xfId="44796"/>
    <cellStyle name="Normal 2 2 5 2 3 3" xfId="32940"/>
    <cellStyle name="Normal 2 2 5 2 4" xfId="20484"/>
    <cellStyle name="Normal 2 2 5 2 4 2" xfId="40820"/>
    <cellStyle name="Normal 2 2 5 2 5" xfId="36879"/>
    <cellStyle name="Normal 2 2 5 2 6" xfId="28964"/>
    <cellStyle name="Normal 2 2 5 3" xfId="15588"/>
    <cellStyle name="Normal 2 2 5 3 2" xfId="25793"/>
    <cellStyle name="Normal 2 2 5 3 2 2" xfId="45573"/>
    <cellStyle name="Normal 2 2 5 3 2 3" xfId="33717"/>
    <cellStyle name="Normal 2 2 5 3 3" xfId="21261"/>
    <cellStyle name="Normal 2 2 5 3 3 2" xfId="41597"/>
    <cellStyle name="Normal 2 2 5 3 4" xfId="37656"/>
    <cellStyle name="Normal 2 2 5 3 5" xfId="29741"/>
    <cellStyle name="Normal 2 2 5 4" xfId="8537"/>
    <cellStyle name="Normal 2 2 5 4 2" xfId="24244"/>
    <cellStyle name="Normal 2 2 5 4 2 2" xfId="44024"/>
    <cellStyle name="Normal 2 2 5 4 2 3" xfId="32168"/>
    <cellStyle name="Normal 2 2 5 4 3" xfId="19712"/>
    <cellStyle name="Normal 2 2 5 4 3 2" xfId="40048"/>
    <cellStyle name="Normal 2 2 5 4 4" xfId="36107"/>
    <cellStyle name="Normal 2 2 5 4 5" xfId="28192"/>
    <cellStyle name="Normal 2 2 5 5" xfId="23471"/>
    <cellStyle name="Normal 2 2 5 5 2" xfId="43251"/>
    <cellStyle name="Normal 2 2 5 5 3" xfId="31395"/>
    <cellStyle name="Normal 2 2 5 6" xfId="18941"/>
    <cellStyle name="Normal 2 2 5 6 2" xfId="39277"/>
    <cellStyle name="Normal 2 2 5 7" xfId="35334"/>
    <cellStyle name="Normal 2 2 5 8" xfId="27421"/>
    <cellStyle name="Normal 2 2 6" xfId="2988"/>
    <cellStyle name="Normal 2 2 6 2" xfId="11908"/>
    <cellStyle name="Normal 2 2 6 2 2" xfId="18106"/>
    <cellStyle name="Normal 2 2 6 2 2 2" xfId="26583"/>
    <cellStyle name="Normal 2 2 6 2 2 2 2" xfId="46363"/>
    <cellStyle name="Normal 2 2 6 2 2 2 3" xfId="34507"/>
    <cellStyle name="Normal 2 2 6 2 2 3" xfId="22051"/>
    <cellStyle name="Normal 2 2 6 2 2 3 2" xfId="42387"/>
    <cellStyle name="Normal 2 2 6 2 2 4" xfId="38446"/>
    <cellStyle name="Normal 2 2 6 2 2 5" xfId="30531"/>
    <cellStyle name="Normal 2 2 6 2 3" xfId="25017"/>
    <cellStyle name="Normal 2 2 6 2 3 2" xfId="44797"/>
    <cellStyle name="Normal 2 2 6 2 3 3" xfId="32941"/>
    <cellStyle name="Normal 2 2 6 2 4" xfId="20485"/>
    <cellStyle name="Normal 2 2 6 2 4 2" xfId="40821"/>
    <cellStyle name="Normal 2 2 6 2 5" xfId="36880"/>
    <cellStyle name="Normal 2 2 6 2 6" xfId="28965"/>
    <cellStyle name="Normal 2 2 6 3" xfId="15589"/>
    <cellStyle name="Normal 2 2 6 3 2" xfId="25794"/>
    <cellStyle name="Normal 2 2 6 3 2 2" xfId="45574"/>
    <cellStyle name="Normal 2 2 6 3 2 3" xfId="33718"/>
    <cellStyle name="Normal 2 2 6 3 3" xfId="21262"/>
    <cellStyle name="Normal 2 2 6 3 3 2" xfId="41598"/>
    <cellStyle name="Normal 2 2 6 3 4" xfId="37657"/>
    <cellStyle name="Normal 2 2 6 3 5" xfId="29742"/>
    <cellStyle name="Normal 2 2 6 4" xfId="8538"/>
    <cellStyle name="Normal 2 2 6 4 2" xfId="24245"/>
    <cellStyle name="Normal 2 2 6 4 2 2" xfId="44025"/>
    <cellStyle name="Normal 2 2 6 4 2 3" xfId="32169"/>
    <cellStyle name="Normal 2 2 6 4 3" xfId="19713"/>
    <cellStyle name="Normal 2 2 6 4 3 2" xfId="40049"/>
    <cellStyle name="Normal 2 2 6 4 4" xfId="36108"/>
    <cellStyle name="Normal 2 2 6 4 5" xfId="28193"/>
    <cellStyle name="Normal 2 2 6 5" xfId="23472"/>
    <cellStyle name="Normal 2 2 6 5 2" xfId="43252"/>
    <cellStyle name="Normal 2 2 6 5 3" xfId="31396"/>
    <cellStyle name="Normal 2 2 6 6" xfId="18942"/>
    <cellStyle name="Normal 2 2 6 6 2" xfId="39278"/>
    <cellStyle name="Normal 2 2 6 7" xfId="35335"/>
    <cellStyle name="Normal 2 2 6 8" xfId="27422"/>
    <cellStyle name="Normal 2 2 7" xfId="2989"/>
    <cellStyle name="Normal 2 2 7 2" xfId="11909"/>
    <cellStyle name="Normal 2 2 7 2 2" xfId="18107"/>
    <cellStyle name="Normal 2 2 7 2 2 2" xfId="26584"/>
    <cellStyle name="Normal 2 2 7 2 2 2 2" xfId="46364"/>
    <cellStyle name="Normal 2 2 7 2 2 2 3" xfId="34508"/>
    <cellStyle name="Normal 2 2 7 2 2 3" xfId="22052"/>
    <cellStyle name="Normal 2 2 7 2 2 3 2" xfId="42388"/>
    <cellStyle name="Normal 2 2 7 2 2 4" xfId="38447"/>
    <cellStyle name="Normal 2 2 7 2 2 5" xfId="30532"/>
    <cellStyle name="Normal 2 2 7 2 3" xfId="25018"/>
    <cellStyle name="Normal 2 2 7 2 3 2" xfId="44798"/>
    <cellStyle name="Normal 2 2 7 2 3 3" xfId="32942"/>
    <cellStyle name="Normal 2 2 7 2 4" xfId="20486"/>
    <cellStyle name="Normal 2 2 7 2 4 2" xfId="40822"/>
    <cellStyle name="Normal 2 2 7 2 5" xfId="36881"/>
    <cellStyle name="Normal 2 2 7 2 6" xfId="28966"/>
    <cellStyle name="Normal 2 2 7 3" xfId="15590"/>
    <cellStyle name="Normal 2 2 7 3 2" xfId="25795"/>
    <cellStyle name="Normal 2 2 7 3 2 2" xfId="45575"/>
    <cellStyle name="Normal 2 2 7 3 2 3" xfId="33719"/>
    <cellStyle name="Normal 2 2 7 3 3" xfId="21263"/>
    <cellStyle name="Normal 2 2 7 3 3 2" xfId="41599"/>
    <cellStyle name="Normal 2 2 7 3 4" xfId="37658"/>
    <cellStyle name="Normal 2 2 7 3 5" xfId="29743"/>
    <cellStyle name="Normal 2 2 7 4" xfId="8539"/>
    <cellStyle name="Normal 2 2 7 4 2" xfId="24246"/>
    <cellStyle name="Normal 2 2 7 4 2 2" xfId="44026"/>
    <cellStyle name="Normal 2 2 7 4 2 3" xfId="32170"/>
    <cellStyle name="Normal 2 2 7 4 3" xfId="19714"/>
    <cellStyle name="Normal 2 2 7 4 3 2" xfId="40050"/>
    <cellStyle name="Normal 2 2 7 4 4" xfId="36109"/>
    <cellStyle name="Normal 2 2 7 4 5" xfId="28194"/>
    <cellStyle name="Normal 2 2 7 5" xfId="23473"/>
    <cellStyle name="Normal 2 2 7 5 2" xfId="43253"/>
    <cellStyle name="Normal 2 2 7 5 3" xfId="31397"/>
    <cellStyle name="Normal 2 2 7 6" xfId="18943"/>
    <cellStyle name="Normal 2 2 7 6 2" xfId="39279"/>
    <cellStyle name="Normal 2 2 7 7" xfId="35336"/>
    <cellStyle name="Normal 2 2 7 8" xfId="27423"/>
    <cellStyle name="Normal 2 2 8" xfId="2990"/>
    <cellStyle name="Normal 2 2 8 2" xfId="11910"/>
    <cellStyle name="Normal 2 2 8 2 2" xfId="18108"/>
    <cellStyle name="Normal 2 2 8 2 2 2" xfId="26585"/>
    <cellStyle name="Normal 2 2 8 2 2 2 2" xfId="46365"/>
    <cellStyle name="Normal 2 2 8 2 2 2 3" xfId="34509"/>
    <cellStyle name="Normal 2 2 8 2 2 3" xfId="22053"/>
    <cellStyle name="Normal 2 2 8 2 2 3 2" xfId="42389"/>
    <cellStyle name="Normal 2 2 8 2 2 4" xfId="38448"/>
    <cellStyle name="Normal 2 2 8 2 2 5" xfId="30533"/>
    <cellStyle name="Normal 2 2 8 2 3" xfId="25019"/>
    <cellStyle name="Normal 2 2 8 2 3 2" xfId="44799"/>
    <cellStyle name="Normal 2 2 8 2 3 3" xfId="32943"/>
    <cellStyle name="Normal 2 2 8 2 4" xfId="20487"/>
    <cellStyle name="Normal 2 2 8 2 4 2" xfId="40823"/>
    <cellStyle name="Normal 2 2 8 2 5" xfId="36882"/>
    <cellStyle name="Normal 2 2 8 2 6" xfId="28967"/>
    <cellStyle name="Normal 2 2 8 3" xfId="15591"/>
    <cellStyle name="Normal 2 2 8 3 2" xfId="25796"/>
    <cellStyle name="Normal 2 2 8 3 2 2" xfId="45576"/>
    <cellStyle name="Normal 2 2 8 3 2 3" xfId="33720"/>
    <cellStyle name="Normal 2 2 8 3 3" xfId="21264"/>
    <cellStyle name="Normal 2 2 8 3 3 2" xfId="41600"/>
    <cellStyle name="Normal 2 2 8 3 4" xfId="37659"/>
    <cellStyle name="Normal 2 2 8 3 5" xfId="29744"/>
    <cellStyle name="Normal 2 2 8 4" xfId="8540"/>
    <cellStyle name="Normal 2 2 8 4 2" xfId="24247"/>
    <cellStyle name="Normal 2 2 8 4 2 2" xfId="44027"/>
    <cellStyle name="Normal 2 2 8 4 2 3" xfId="32171"/>
    <cellStyle name="Normal 2 2 8 4 3" xfId="19715"/>
    <cellStyle name="Normal 2 2 8 4 3 2" xfId="40051"/>
    <cellStyle name="Normal 2 2 8 4 4" xfId="36110"/>
    <cellStyle name="Normal 2 2 8 4 5" xfId="28195"/>
    <cellStyle name="Normal 2 2 8 5" xfId="23474"/>
    <cellStyle name="Normal 2 2 8 5 2" xfId="43254"/>
    <cellStyle name="Normal 2 2 8 5 3" xfId="31398"/>
    <cellStyle name="Normal 2 2 8 6" xfId="18944"/>
    <cellStyle name="Normal 2 2 8 6 2" xfId="39280"/>
    <cellStyle name="Normal 2 2 8 7" xfId="35337"/>
    <cellStyle name="Normal 2 2 8 8" xfId="27424"/>
    <cellStyle name="Normal 2 2 9" xfId="2991"/>
    <cellStyle name="Normal 2 2 9 2" xfId="11911"/>
    <cellStyle name="Normal 2 2 9 2 2" xfId="18109"/>
    <cellStyle name="Normal 2 2 9 2 2 2" xfId="26586"/>
    <cellStyle name="Normal 2 2 9 2 2 2 2" xfId="46366"/>
    <cellStyle name="Normal 2 2 9 2 2 2 3" xfId="34510"/>
    <cellStyle name="Normal 2 2 9 2 2 3" xfId="22054"/>
    <cellStyle name="Normal 2 2 9 2 2 3 2" xfId="42390"/>
    <cellStyle name="Normal 2 2 9 2 2 4" xfId="38449"/>
    <cellStyle name="Normal 2 2 9 2 2 5" xfId="30534"/>
    <cellStyle name="Normal 2 2 9 2 3" xfId="25020"/>
    <cellStyle name="Normal 2 2 9 2 3 2" xfId="44800"/>
    <cellStyle name="Normal 2 2 9 2 3 3" xfId="32944"/>
    <cellStyle name="Normal 2 2 9 2 4" xfId="20488"/>
    <cellStyle name="Normal 2 2 9 2 4 2" xfId="40824"/>
    <cellStyle name="Normal 2 2 9 2 5" xfId="36883"/>
    <cellStyle name="Normal 2 2 9 2 6" xfId="28968"/>
    <cellStyle name="Normal 2 2 9 3" xfId="15592"/>
    <cellStyle name="Normal 2 2 9 3 2" xfId="25797"/>
    <cellStyle name="Normal 2 2 9 3 2 2" xfId="45577"/>
    <cellStyle name="Normal 2 2 9 3 2 3" xfId="33721"/>
    <cellStyle name="Normal 2 2 9 3 3" xfId="21265"/>
    <cellStyle name="Normal 2 2 9 3 3 2" xfId="41601"/>
    <cellStyle name="Normal 2 2 9 3 4" xfId="37660"/>
    <cellStyle name="Normal 2 2 9 3 5" xfId="29745"/>
    <cellStyle name="Normal 2 2 9 4" xfId="8541"/>
    <cellStyle name="Normal 2 2 9 4 2" xfId="24248"/>
    <cellStyle name="Normal 2 2 9 4 2 2" xfId="44028"/>
    <cellStyle name="Normal 2 2 9 4 2 3" xfId="32172"/>
    <cellStyle name="Normal 2 2 9 4 3" xfId="19716"/>
    <cellStyle name="Normal 2 2 9 4 3 2" xfId="40052"/>
    <cellStyle name="Normal 2 2 9 4 4" xfId="36111"/>
    <cellStyle name="Normal 2 2 9 4 5" xfId="28196"/>
    <cellStyle name="Normal 2 2 9 5" xfId="23475"/>
    <cellStyle name="Normal 2 2 9 5 2" xfId="43255"/>
    <cellStyle name="Normal 2 2 9 5 3" xfId="31399"/>
    <cellStyle name="Normal 2 2 9 6" xfId="18945"/>
    <cellStyle name="Normal 2 2 9 6 2" xfId="39281"/>
    <cellStyle name="Normal 2 2 9 7" xfId="35338"/>
    <cellStyle name="Normal 2 2 9 8" xfId="27425"/>
    <cellStyle name="Normal 2 2_EDB010" xfId="66"/>
    <cellStyle name="Normal 2 3" xfId="67"/>
    <cellStyle name="Normal 2 3 10" xfId="15911"/>
    <cellStyle name="Normal 2 3 2" xfId="2992"/>
    <cellStyle name="Normal 2 3 2 2" xfId="11912"/>
    <cellStyle name="Normal 2 3 2 2 2" xfId="14587"/>
    <cellStyle name="Normal 2 3 2 2 3" xfId="18110"/>
    <cellStyle name="Normal 2 3 2 2 3 2" xfId="26587"/>
    <cellStyle name="Normal 2 3 2 2 3 2 2" xfId="46367"/>
    <cellStyle name="Normal 2 3 2 2 3 2 3" xfId="34511"/>
    <cellStyle name="Normal 2 3 2 2 3 3" xfId="22055"/>
    <cellStyle name="Normal 2 3 2 2 3 3 2" xfId="42391"/>
    <cellStyle name="Normal 2 3 2 2 3 4" xfId="38450"/>
    <cellStyle name="Normal 2 3 2 2 3 5" xfId="30535"/>
    <cellStyle name="Normal 2 3 2 2 4" xfId="25021"/>
    <cellStyle name="Normal 2 3 2 2 4 2" xfId="44801"/>
    <cellStyle name="Normal 2 3 2 2 4 3" xfId="32945"/>
    <cellStyle name="Normal 2 3 2 2 5" xfId="20489"/>
    <cellStyle name="Normal 2 3 2 2 5 2" xfId="40825"/>
    <cellStyle name="Normal 2 3 2 2 6" xfId="36884"/>
    <cellStyle name="Normal 2 3 2 2 7" xfId="28969"/>
    <cellStyle name="Normal 2 3 2 3" xfId="15593"/>
    <cellStyle name="Normal 2 3 2 3 2" xfId="25798"/>
    <cellStyle name="Normal 2 3 2 3 2 2" xfId="45578"/>
    <cellStyle name="Normal 2 3 2 3 2 3" xfId="33722"/>
    <cellStyle name="Normal 2 3 2 3 3" xfId="21266"/>
    <cellStyle name="Normal 2 3 2 3 3 2" xfId="41602"/>
    <cellStyle name="Normal 2 3 2 3 4" xfId="37661"/>
    <cellStyle name="Normal 2 3 2 3 5" xfId="29746"/>
    <cellStyle name="Normal 2 3 2 4" xfId="14586"/>
    <cellStyle name="Normal 2 3 2 5" xfId="8542"/>
    <cellStyle name="Normal 2 3 2 5 2" xfId="24249"/>
    <cellStyle name="Normal 2 3 2 5 2 2" xfId="44029"/>
    <cellStyle name="Normal 2 3 2 5 2 3" xfId="32173"/>
    <cellStyle name="Normal 2 3 2 5 3" xfId="19717"/>
    <cellStyle name="Normal 2 3 2 5 3 2" xfId="40053"/>
    <cellStyle name="Normal 2 3 2 5 4" xfId="36112"/>
    <cellStyle name="Normal 2 3 2 5 5" xfId="28197"/>
    <cellStyle name="Normal 2 3 2 6" xfId="23476"/>
    <cellStyle name="Normal 2 3 2 6 2" xfId="43256"/>
    <cellStyle name="Normal 2 3 2 6 3" xfId="31400"/>
    <cellStyle name="Normal 2 3 2 7" xfId="18946"/>
    <cellStyle name="Normal 2 3 2 7 2" xfId="39282"/>
    <cellStyle name="Normal 2 3 2 8" xfId="35339"/>
    <cellStyle name="Normal 2 3 2 9" xfId="27426"/>
    <cellStyle name="Normal 2 3 3" xfId="2993"/>
    <cellStyle name="Normal 2 3 3 2" xfId="11913"/>
    <cellStyle name="Normal 2 3 3 2 2" xfId="14589"/>
    <cellStyle name="Normal 2 3 3 2 3" xfId="18111"/>
    <cellStyle name="Normal 2 3 3 2 3 2" xfId="26588"/>
    <cellStyle name="Normal 2 3 3 2 3 2 2" xfId="46368"/>
    <cellStyle name="Normal 2 3 3 2 3 2 3" xfId="34512"/>
    <cellStyle name="Normal 2 3 3 2 3 3" xfId="22056"/>
    <cellStyle name="Normal 2 3 3 2 3 3 2" xfId="42392"/>
    <cellStyle name="Normal 2 3 3 2 3 4" xfId="38451"/>
    <cellStyle name="Normal 2 3 3 2 3 5" xfId="30536"/>
    <cellStyle name="Normal 2 3 3 2 4" xfId="25022"/>
    <cellStyle name="Normal 2 3 3 2 4 2" xfId="44802"/>
    <cellStyle name="Normal 2 3 3 2 4 3" xfId="32946"/>
    <cellStyle name="Normal 2 3 3 2 5" xfId="20490"/>
    <cellStyle name="Normal 2 3 3 2 5 2" xfId="40826"/>
    <cellStyle name="Normal 2 3 3 2 6" xfId="36885"/>
    <cellStyle name="Normal 2 3 3 2 7" xfId="28970"/>
    <cellStyle name="Normal 2 3 3 3" xfId="15594"/>
    <cellStyle name="Normal 2 3 3 3 2" xfId="25799"/>
    <cellStyle name="Normal 2 3 3 3 2 2" xfId="45579"/>
    <cellStyle name="Normal 2 3 3 3 2 3" xfId="33723"/>
    <cellStyle name="Normal 2 3 3 3 3" xfId="21267"/>
    <cellStyle name="Normal 2 3 3 3 3 2" xfId="41603"/>
    <cellStyle name="Normal 2 3 3 3 4" xfId="37662"/>
    <cellStyle name="Normal 2 3 3 3 5" xfId="29747"/>
    <cellStyle name="Normal 2 3 3 4" xfId="14588"/>
    <cellStyle name="Normal 2 3 3 5" xfId="8543"/>
    <cellStyle name="Normal 2 3 3 5 2" xfId="24250"/>
    <cellStyle name="Normal 2 3 3 5 2 2" xfId="44030"/>
    <cellStyle name="Normal 2 3 3 5 2 3" xfId="32174"/>
    <cellStyle name="Normal 2 3 3 5 3" xfId="19718"/>
    <cellStyle name="Normal 2 3 3 5 3 2" xfId="40054"/>
    <cellStyle name="Normal 2 3 3 5 4" xfId="36113"/>
    <cellStyle name="Normal 2 3 3 5 5" xfId="28198"/>
    <cellStyle name="Normal 2 3 3 6" xfId="23477"/>
    <cellStyle name="Normal 2 3 3 6 2" xfId="43257"/>
    <cellStyle name="Normal 2 3 3 6 3" xfId="31401"/>
    <cellStyle name="Normal 2 3 3 7" xfId="18947"/>
    <cellStyle name="Normal 2 3 3 7 2" xfId="39283"/>
    <cellStyle name="Normal 2 3 3 8" xfId="35340"/>
    <cellStyle name="Normal 2 3 3 9" xfId="27427"/>
    <cellStyle name="Normal 2 3 4" xfId="2994"/>
    <cellStyle name="Normal 2 3 4 2" xfId="11914"/>
    <cellStyle name="Normal 2 3 4 2 2" xfId="18112"/>
    <cellStyle name="Normal 2 3 4 2 2 2" xfId="26589"/>
    <cellStyle name="Normal 2 3 4 2 2 2 2" xfId="46369"/>
    <cellStyle name="Normal 2 3 4 2 2 2 3" xfId="34513"/>
    <cellStyle name="Normal 2 3 4 2 2 3" xfId="22057"/>
    <cellStyle name="Normal 2 3 4 2 2 3 2" xfId="42393"/>
    <cellStyle name="Normal 2 3 4 2 2 4" xfId="38452"/>
    <cellStyle name="Normal 2 3 4 2 2 5" xfId="30537"/>
    <cellStyle name="Normal 2 3 4 2 3" xfId="25023"/>
    <cellStyle name="Normal 2 3 4 2 3 2" xfId="44803"/>
    <cellStyle name="Normal 2 3 4 2 3 3" xfId="32947"/>
    <cellStyle name="Normal 2 3 4 2 4" xfId="20491"/>
    <cellStyle name="Normal 2 3 4 2 4 2" xfId="40827"/>
    <cellStyle name="Normal 2 3 4 2 5" xfId="36886"/>
    <cellStyle name="Normal 2 3 4 2 6" xfId="28971"/>
    <cellStyle name="Normal 2 3 4 3" xfId="15595"/>
    <cellStyle name="Normal 2 3 4 3 2" xfId="25800"/>
    <cellStyle name="Normal 2 3 4 3 2 2" xfId="45580"/>
    <cellStyle name="Normal 2 3 4 3 2 3" xfId="33724"/>
    <cellStyle name="Normal 2 3 4 3 3" xfId="21268"/>
    <cellStyle name="Normal 2 3 4 3 3 2" xfId="41604"/>
    <cellStyle name="Normal 2 3 4 3 4" xfId="37663"/>
    <cellStyle name="Normal 2 3 4 3 5" xfId="29748"/>
    <cellStyle name="Normal 2 3 4 4" xfId="14585"/>
    <cellStyle name="Normal 2 3 4 5" xfId="8544"/>
    <cellStyle name="Normal 2 3 4 5 2" xfId="24251"/>
    <cellStyle name="Normal 2 3 4 5 2 2" xfId="44031"/>
    <cellStyle name="Normal 2 3 4 5 2 3" xfId="32175"/>
    <cellStyle name="Normal 2 3 4 5 3" xfId="19719"/>
    <cellStyle name="Normal 2 3 4 5 3 2" xfId="40055"/>
    <cellStyle name="Normal 2 3 4 5 4" xfId="36114"/>
    <cellStyle name="Normal 2 3 4 5 5" xfId="28199"/>
    <cellStyle name="Normal 2 3 4 6" xfId="23478"/>
    <cellStyle name="Normal 2 3 4 6 2" xfId="43258"/>
    <cellStyle name="Normal 2 3 4 6 3" xfId="31402"/>
    <cellStyle name="Normal 2 3 4 7" xfId="18948"/>
    <cellStyle name="Normal 2 3 4 7 2" xfId="39284"/>
    <cellStyle name="Normal 2 3 4 8" xfId="35341"/>
    <cellStyle name="Normal 2 3 4 9" xfId="27428"/>
    <cellStyle name="Normal 2 3 5" xfId="2995"/>
    <cellStyle name="Normal 2 3 5 2" xfId="11915"/>
    <cellStyle name="Normal 2 3 5 2 2" xfId="18113"/>
    <cellStyle name="Normal 2 3 5 2 2 2" xfId="26590"/>
    <cellStyle name="Normal 2 3 5 2 2 2 2" xfId="46370"/>
    <cellStyle name="Normal 2 3 5 2 2 2 3" xfId="34514"/>
    <cellStyle name="Normal 2 3 5 2 2 3" xfId="22058"/>
    <cellStyle name="Normal 2 3 5 2 2 3 2" xfId="42394"/>
    <cellStyle name="Normal 2 3 5 2 2 4" xfId="38453"/>
    <cellStyle name="Normal 2 3 5 2 2 5" xfId="30538"/>
    <cellStyle name="Normal 2 3 5 2 3" xfId="25024"/>
    <cellStyle name="Normal 2 3 5 2 3 2" xfId="44804"/>
    <cellStyle name="Normal 2 3 5 2 3 3" xfId="32948"/>
    <cellStyle name="Normal 2 3 5 2 4" xfId="20492"/>
    <cellStyle name="Normal 2 3 5 2 4 2" xfId="40828"/>
    <cellStyle name="Normal 2 3 5 2 5" xfId="36887"/>
    <cellStyle name="Normal 2 3 5 2 6" xfId="28972"/>
    <cellStyle name="Normal 2 3 5 3" xfId="15596"/>
    <cellStyle name="Normal 2 3 5 3 2" xfId="25801"/>
    <cellStyle name="Normal 2 3 5 3 2 2" xfId="45581"/>
    <cellStyle name="Normal 2 3 5 3 2 3" xfId="33725"/>
    <cellStyle name="Normal 2 3 5 3 3" xfId="21269"/>
    <cellStyle name="Normal 2 3 5 3 3 2" xfId="41605"/>
    <cellStyle name="Normal 2 3 5 3 4" xfId="37664"/>
    <cellStyle name="Normal 2 3 5 3 5" xfId="29749"/>
    <cellStyle name="Normal 2 3 5 4" xfId="8545"/>
    <cellStyle name="Normal 2 3 5 4 2" xfId="24252"/>
    <cellStyle name="Normal 2 3 5 4 2 2" xfId="44032"/>
    <cellStyle name="Normal 2 3 5 4 2 3" xfId="32176"/>
    <cellStyle name="Normal 2 3 5 4 3" xfId="19720"/>
    <cellStyle name="Normal 2 3 5 4 3 2" xfId="40056"/>
    <cellStyle name="Normal 2 3 5 4 4" xfId="36115"/>
    <cellStyle name="Normal 2 3 5 4 5" xfId="28200"/>
    <cellStyle name="Normal 2 3 5 5" xfId="23479"/>
    <cellStyle name="Normal 2 3 5 5 2" xfId="43259"/>
    <cellStyle name="Normal 2 3 5 5 3" xfId="31403"/>
    <cellStyle name="Normal 2 3 5 6" xfId="18949"/>
    <cellStyle name="Normal 2 3 5 6 2" xfId="39285"/>
    <cellStyle name="Normal 2 3 5 7" xfId="35342"/>
    <cellStyle name="Normal 2 3 5 8" xfId="27429"/>
    <cellStyle name="Normal 2 3 6" xfId="2996"/>
    <cellStyle name="Normal 2 3 6 2" xfId="11916"/>
    <cellStyle name="Normal 2 3 6 2 2" xfId="18114"/>
    <cellStyle name="Normal 2 3 6 2 2 2" xfId="26591"/>
    <cellStyle name="Normal 2 3 6 2 2 2 2" xfId="46371"/>
    <cellStyle name="Normal 2 3 6 2 2 2 3" xfId="34515"/>
    <cellStyle name="Normal 2 3 6 2 2 3" xfId="22059"/>
    <cellStyle name="Normal 2 3 6 2 2 3 2" xfId="42395"/>
    <cellStyle name="Normal 2 3 6 2 2 4" xfId="38454"/>
    <cellStyle name="Normal 2 3 6 2 2 5" xfId="30539"/>
    <cellStyle name="Normal 2 3 6 2 3" xfId="25025"/>
    <cellStyle name="Normal 2 3 6 2 3 2" xfId="44805"/>
    <cellStyle name="Normal 2 3 6 2 3 3" xfId="32949"/>
    <cellStyle name="Normal 2 3 6 2 4" xfId="20493"/>
    <cellStyle name="Normal 2 3 6 2 4 2" xfId="40829"/>
    <cellStyle name="Normal 2 3 6 2 5" xfId="36888"/>
    <cellStyle name="Normal 2 3 6 2 6" xfId="28973"/>
    <cellStyle name="Normal 2 3 6 3" xfId="15597"/>
    <cellStyle name="Normal 2 3 6 3 2" xfId="25802"/>
    <cellStyle name="Normal 2 3 6 3 2 2" xfId="45582"/>
    <cellStyle name="Normal 2 3 6 3 2 3" xfId="33726"/>
    <cellStyle name="Normal 2 3 6 3 3" xfId="21270"/>
    <cellStyle name="Normal 2 3 6 3 3 2" xfId="41606"/>
    <cellStyle name="Normal 2 3 6 3 4" xfId="37665"/>
    <cellStyle name="Normal 2 3 6 3 5" xfId="29750"/>
    <cellStyle name="Normal 2 3 6 4" xfId="8546"/>
    <cellStyle name="Normal 2 3 6 4 2" xfId="24253"/>
    <cellStyle name="Normal 2 3 6 4 2 2" xfId="44033"/>
    <cellStyle name="Normal 2 3 6 4 2 3" xfId="32177"/>
    <cellStyle name="Normal 2 3 6 4 3" xfId="19721"/>
    <cellStyle name="Normal 2 3 6 4 3 2" xfId="40057"/>
    <cellStyle name="Normal 2 3 6 4 4" xfId="36116"/>
    <cellStyle name="Normal 2 3 6 4 5" xfId="28201"/>
    <cellStyle name="Normal 2 3 6 5" xfId="23480"/>
    <cellStyle name="Normal 2 3 6 5 2" xfId="43260"/>
    <cellStyle name="Normal 2 3 6 5 3" xfId="31404"/>
    <cellStyle name="Normal 2 3 6 6" xfId="18950"/>
    <cellStyle name="Normal 2 3 6 6 2" xfId="39286"/>
    <cellStyle name="Normal 2 3 6 7" xfId="35343"/>
    <cellStyle name="Normal 2 3 6 8" xfId="27430"/>
    <cellStyle name="Normal 2 3 7" xfId="2997"/>
    <cellStyle name="Normal 2 3 7 2" xfId="11917"/>
    <cellStyle name="Normal 2 3 7 2 2" xfId="18115"/>
    <cellStyle name="Normal 2 3 7 2 2 2" xfId="26592"/>
    <cellStyle name="Normal 2 3 7 2 2 2 2" xfId="46372"/>
    <cellStyle name="Normal 2 3 7 2 2 2 3" xfId="34516"/>
    <cellStyle name="Normal 2 3 7 2 2 3" xfId="22060"/>
    <cellStyle name="Normal 2 3 7 2 2 3 2" xfId="42396"/>
    <cellStyle name="Normal 2 3 7 2 2 4" xfId="38455"/>
    <cellStyle name="Normal 2 3 7 2 2 5" xfId="30540"/>
    <cellStyle name="Normal 2 3 7 2 3" xfId="25026"/>
    <cellStyle name="Normal 2 3 7 2 3 2" xfId="44806"/>
    <cellStyle name="Normal 2 3 7 2 3 3" xfId="32950"/>
    <cellStyle name="Normal 2 3 7 2 4" xfId="20494"/>
    <cellStyle name="Normal 2 3 7 2 4 2" xfId="40830"/>
    <cellStyle name="Normal 2 3 7 2 5" xfId="36889"/>
    <cellStyle name="Normal 2 3 7 2 6" xfId="28974"/>
    <cellStyle name="Normal 2 3 7 3" xfId="15598"/>
    <cellStyle name="Normal 2 3 7 3 2" xfId="25803"/>
    <cellStyle name="Normal 2 3 7 3 2 2" xfId="45583"/>
    <cellStyle name="Normal 2 3 7 3 2 3" xfId="33727"/>
    <cellStyle name="Normal 2 3 7 3 3" xfId="21271"/>
    <cellStyle name="Normal 2 3 7 3 3 2" xfId="41607"/>
    <cellStyle name="Normal 2 3 7 3 4" xfId="37666"/>
    <cellStyle name="Normal 2 3 7 3 5" xfId="29751"/>
    <cellStyle name="Normal 2 3 7 4" xfId="8547"/>
    <cellStyle name="Normal 2 3 7 4 2" xfId="24254"/>
    <cellStyle name="Normal 2 3 7 4 2 2" xfId="44034"/>
    <cellStyle name="Normal 2 3 7 4 2 3" xfId="32178"/>
    <cellStyle name="Normal 2 3 7 4 3" xfId="19722"/>
    <cellStyle name="Normal 2 3 7 4 3 2" xfId="40058"/>
    <cellStyle name="Normal 2 3 7 4 4" xfId="36117"/>
    <cellStyle name="Normal 2 3 7 4 5" xfId="28202"/>
    <cellStyle name="Normal 2 3 7 5" xfId="23481"/>
    <cellStyle name="Normal 2 3 7 5 2" xfId="43261"/>
    <cellStyle name="Normal 2 3 7 5 3" xfId="31405"/>
    <cellStyle name="Normal 2 3 7 6" xfId="18951"/>
    <cellStyle name="Normal 2 3 7 6 2" xfId="39287"/>
    <cellStyle name="Normal 2 3 7 7" xfId="35344"/>
    <cellStyle name="Normal 2 3 7 8" xfId="27431"/>
    <cellStyle name="Normal 2 3 8" xfId="2998"/>
    <cellStyle name="Normal 2 3 8 2" xfId="11918"/>
    <cellStyle name="Normal 2 3 8 2 2" xfId="18116"/>
    <cellStyle name="Normal 2 3 8 2 2 2" xfId="26593"/>
    <cellStyle name="Normal 2 3 8 2 2 2 2" xfId="46373"/>
    <cellStyle name="Normal 2 3 8 2 2 2 3" xfId="34517"/>
    <cellStyle name="Normal 2 3 8 2 2 3" xfId="22061"/>
    <cellStyle name="Normal 2 3 8 2 2 3 2" xfId="42397"/>
    <cellStyle name="Normal 2 3 8 2 2 4" xfId="38456"/>
    <cellStyle name="Normal 2 3 8 2 2 5" xfId="30541"/>
    <cellStyle name="Normal 2 3 8 2 3" xfId="25027"/>
    <cellStyle name="Normal 2 3 8 2 3 2" xfId="44807"/>
    <cellStyle name="Normal 2 3 8 2 3 3" xfId="32951"/>
    <cellStyle name="Normal 2 3 8 2 4" xfId="20495"/>
    <cellStyle name="Normal 2 3 8 2 4 2" xfId="40831"/>
    <cellStyle name="Normal 2 3 8 2 5" xfId="36890"/>
    <cellStyle name="Normal 2 3 8 2 6" xfId="28975"/>
    <cellStyle name="Normal 2 3 8 3" xfId="15599"/>
    <cellStyle name="Normal 2 3 8 3 2" xfId="25804"/>
    <cellStyle name="Normal 2 3 8 3 2 2" xfId="45584"/>
    <cellStyle name="Normal 2 3 8 3 2 3" xfId="33728"/>
    <cellStyle name="Normal 2 3 8 3 3" xfId="21272"/>
    <cellStyle name="Normal 2 3 8 3 3 2" xfId="41608"/>
    <cellStyle name="Normal 2 3 8 3 4" xfId="37667"/>
    <cellStyle name="Normal 2 3 8 3 5" xfId="29752"/>
    <cellStyle name="Normal 2 3 8 4" xfId="8548"/>
    <cellStyle name="Normal 2 3 8 4 2" xfId="24255"/>
    <cellStyle name="Normal 2 3 8 4 2 2" xfId="44035"/>
    <cellStyle name="Normal 2 3 8 4 2 3" xfId="32179"/>
    <cellStyle name="Normal 2 3 8 4 3" xfId="19723"/>
    <cellStyle name="Normal 2 3 8 4 3 2" xfId="40059"/>
    <cellStyle name="Normal 2 3 8 4 4" xfId="36118"/>
    <cellStyle name="Normal 2 3 8 4 5" xfId="28203"/>
    <cellStyle name="Normal 2 3 8 5" xfId="23482"/>
    <cellStyle name="Normal 2 3 8 5 2" xfId="43262"/>
    <cellStyle name="Normal 2 3 8 5 3" xfId="31406"/>
    <cellStyle name="Normal 2 3 8 6" xfId="18952"/>
    <cellStyle name="Normal 2 3 8 6 2" xfId="39288"/>
    <cellStyle name="Normal 2 3 8 7" xfId="35345"/>
    <cellStyle name="Normal 2 3 8 8" xfId="27432"/>
    <cellStyle name="Normal 2 3 9" xfId="2999"/>
    <cellStyle name="Normal 2 3 9 2" xfId="11919"/>
    <cellStyle name="Normal 2 3 9 2 2" xfId="18117"/>
    <cellStyle name="Normal 2 3 9 2 2 2" xfId="26594"/>
    <cellStyle name="Normal 2 3 9 2 2 2 2" xfId="46374"/>
    <cellStyle name="Normal 2 3 9 2 2 2 3" xfId="34518"/>
    <cellStyle name="Normal 2 3 9 2 2 3" xfId="22062"/>
    <cellStyle name="Normal 2 3 9 2 2 3 2" xfId="42398"/>
    <cellStyle name="Normal 2 3 9 2 2 4" xfId="38457"/>
    <cellStyle name="Normal 2 3 9 2 2 5" xfId="30542"/>
    <cellStyle name="Normal 2 3 9 2 3" xfId="25028"/>
    <cellStyle name="Normal 2 3 9 2 3 2" xfId="44808"/>
    <cellStyle name="Normal 2 3 9 2 3 3" xfId="32952"/>
    <cellStyle name="Normal 2 3 9 2 4" xfId="20496"/>
    <cellStyle name="Normal 2 3 9 2 4 2" xfId="40832"/>
    <cellStyle name="Normal 2 3 9 2 5" xfId="36891"/>
    <cellStyle name="Normal 2 3 9 2 6" xfId="28976"/>
    <cellStyle name="Normal 2 3 9 3" xfId="15600"/>
    <cellStyle name="Normal 2 3 9 3 2" xfId="25805"/>
    <cellStyle name="Normal 2 3 9 3 2 2" xfId="45585"/>
    <cellStyle name="Normal 2 3 9 3 2 3" xfId="33729"/>
    <cellStyle name="Normal 2 3 9 3 3" xfId="21273"/>
    <cellStyle name="Normal 2 3 9 3 3 2" xfId="41609"/>
    <cellStyle name="Normal 2 3 9 3 4" xfId="37668"/>
    <cellStyle name="Normal 2 3 9 3 5" xfId="29753"/>
    <cellStyle name="Normal 2 3 9 4" xfId="8549"/>
    <cellStyle name="Normal 2 3 9 4 2" xfId="24256"/>
    <cellStyle name="Normal 2 3 9 4 2 2" xfId="44036"/>
    <cellStyle name="Normal 2 3 9 4 2 3" xfId="32180"/>
    <cellStyle name="Normal 2 3 9 4 3" xfId="19724"/>
    <cellStyle name="Normal 2 3 9 4 3 2" xfId="40060"/>
    <cellStyle name="Normal 2 3 9 4 4" xfId="36119"/>
    <cellStyle name="Normal 2 3 9 4 5" xfId="28204"/>
    <cellStyle name="Normal 2 3 9 5" xfId="23483"/>
    <cellStyle name="Normal 2 3 9 5 2" xfId="43263"/>
    <cellStyle name="Normal 2 3 9 5 3" xfId="31407"/>
    <cellStyle name="Normal 2 3 9 6" xfId="18953"/>
    <cellStyle name="Normal 2 3 9 6 2" xfId="39289"/>
    <cellStyle name="Normal 2 3 9 7" xfId="35346"/>
    <cellStyle name="Normal 2 3 9 8" xfId="27433"/>
    <cellStyle name="Normal 2 4" xfId="68"/>
    <cellStyle name="Normal 2 4 10" xfId="11025"/>
    <cellStyle name="Normal 2 4 11" xfId="7656"/>
    <cellStyle name="Normal 2 4 2" xfId="3000"/>
    <cellStyle name="Normal 2 4 2 2" xfId="11920"/>
    <cellStyle name="Normal 2 4 2 2 2" xfId="14591"/>
    <cellStyle name="Normal 2 4 2 2 3" xfId="18118"/>
    <cellStyle name="Normal 2 4 2 2 3 2" xfId="26595"/>
    <cellStyle name="Normal 2 4 2 2 3 2 2" xfId="46375"/>
    <cellStyle name="Normal 2 4 2 2 3 2 3" xfId="34519"/>
    <cellStyle name="Normal 2 4 2 2 3 3" xfId="22063"/>
    <cellStyle name="Normal 2 4 2 2 3 3 2" xfId="42399"/>
    <cellStyle name="Normal 2 4 2 2 3 4" xfId="38458"/>
    <cellStyle name="Normal 2 4 2 2 3 5" xfId="30543"/>
    <cellStyle name="Normal 2 4 2 2 4" xfId="25029"/>
    <cellStyle name="Normal 2 4 2 2 4 2" xfId="44809"/>
    <cellStyle name="Normal 2 4 2 2 4 3" xfId="32953"/>
    <cellStyle name="Normal 2 4 2 2 5" xfId="20497"/>
    <cellStyle name="Normal 2 4 2 2 5 2" xfId="40833"/>
    <cellStyle name="Normal 2 4 2 2 6" xfId="36892"/>
    <cellStyle name="Normal 2 4 2 2 7" xfId="28977"/>
    <cellStyle name="Normal 2 4 2 3" xfId="15601"/>
    <cellStyle name="Normal 2 4 2 3 2" xfId="25806"/>
    <cellStyle name="Normal 2 4 2 3 2 2" xfId="45586"/>
    <cellStyle name="Normal 2 4 2 3 2 3" xfId="33730"/>
    <cellStyle name="Normal 2 4 2 3 3" xfId="21274"/>
    <cellStyle name="Normal 2 4 2 3 3 2" xfId="41610"/>
    <cellStyle name="Normal 2 4 2 3 4" xfId="37669"/>
    <cellStyle name="Normal 2 4 2 3 5" xfId="29754"/>
    <cellStyle name="Normal 2 4 2 4" xfId="14590"/>
    <cellStyle name="Normal 2 4 2 5" xfId="8550"/>
    <cellStyle name="Normal 2 4 2 5 2" xfId="24257"/>
    <cellStyle name="Normal 2 4 2 5 2 2" xfId="44037"/>
    <cellStyle name="Normal 2 4 2 5 2 3" xfId="32181"/>
    <cellStyle name="Normal 2 4 2 5 3" xfId="19725"/>
    <cellStyle name="Normal 2 4 2 5 3 2" xfId="40061"/>
    <cellStyle name="Normal 2 4 2 5 4" xfId="36120"/>
    <cellStyle name="Normal 2 4 2 5 5" xfId="28205"/>
    <cellStyle name="Normal 2 4 2 6" xfId="23484"/>
    <cellStyle name="Normal 2 4 2 6 2" xfId="43264"/>
    <cellStyle name="Normal 2 4 2 6 3" xfId="31408"/>
    <cellStyle name="Normal 2 4 2 7" xfId="18954"/>
    <cellStyle name="Normal 2 4 2 7 2" xfId="39290"/>
    <cellStyle name="Normal 2 4 2 8" xfId="35347"/>
    <cellStyle name="Normal 2 4 2 9" xfId="27434"/>
    <cellStyle name="Normal 2 4 3" xfId="3001"/>
    <cellStyle name="Normal 2 4 3 2" xfId="11921"/>
    <cellStyle name="Normal 2 4 3 2 2" xfId="18119"/>
    <cellStyle name="Normal 2 4 3 2 2 2" xfId="26596"/>
    <cellStyle name="Normal 2 4 3 2 2 2 2" xfId="46376"/>
    <cellStyle name="Normal 2 4 3 2 2 2 3" xfId="34520"/>
    <cellStyle name="Normal 2 4 3 2 2 3" xfId="22064"/>
    <cellStyle name="Normal 2 4 3 2 2 3 2" xfId="42400"/>
    <cellStyle name="Normal 2 4 3 2 2 4" xfId="38459"/>
    <cellStyle name="Normal 2 4 3 2 2 5" xfId="30544"/>
    <cellStyle name="Normal 2 4 3 2 3" xfId="25030"/>
    <cellStyle name="Normal 2 4 3 2 3 2" xfId="44810"/>
    <cellStyle name="Normal 2 4 3 2 3 3" xfId="32954"/>
    <cellStyle name="Normal 2 4 3 2 4" xfId="20498"/>
    <cellStyle name="Normal 2 4 3 2 4 2" xfId="40834"/>
    <cellStyle name="Normal 2 4 3 2 5" xfId="36893"/>
    <cellStyle name="Normal 2 4 3 2 6" xfId="28978"/>
    <cellStyle name="Normal 2 4 3 3" xfId="15602"/>
    <cellStyle name="Normal 2 4 3 3 2" xfId="25807"/>
    <cellStyle name="Normal 2 4 3 3 2 2" xfId="45587"/>
    <cellStyle name="Normal 2 4 3 3 2 3" xfId="33731"/>
    <cellStyle name="Normal 2 4 3 3 3" xfId="21275"/>
    <cellStyle name="Normal 2 4 3 3 3 2" xfId="41611"/>
    <cellStyle name="Normal 2 4 3 3 4" xfId="37670"/>
    <cellStyle name="Normal 2 4 3 3 5" xfId="29755"/>
    <cellStyle name="Normal 2 4 3 4" xfId="8551"/>
    <cellStyle name="Normal 2 4 3 4 2" xfId="24258"/>
    <cellStyle name="Normal 2 4 3 4 2 2" xfId="44038"/>
    <cellStyle name="Normal 2 4 3 4 2 3" xfId="32182"/>
    <cellStyle name="Normal 2 4 3 4 3" xfId="19726"/>
    <cellStyle name="Normal 2 4 3 4 3 2" xfId="40062"/>
    <cellStyle name="Normal 2 4 3 4 4" xfId="36121"/>
    <cellStyle name="Normal 2 4 3 4 5" xfId="28206"/>
    <cellStyle name="Normal 2 4 3 5" xfId="23485"/>
    <cellStyle name="Normal 2 4 3 5 2" xfId="43265"/>
    <cellStyle name="Normal 2 4 3 5 3" xfId="31409"/>
    <cellStyle name="Normal 2 4 3 6" xfId="18955"/>
    <cellStyle name="Normal 2 4 3 6 2" xfId="39291"/>
    <cellStyle name="Normal 2 4 3 7" xfId="35348"/>
    <cellStyle name="Normal 2 4 3 8" xfId="27435"/>
    <cellStyle name="Normal 2 4 4" xfId="3002"/>
    <cellStyle name="Normal 2 4 4 2" xfId="11922"/>
    <cellStyle name="Normal 2 4 4 2 2" xfId="18120"/>
    <cellStyle name="Normal 2 4 4 2 2 2" xfId="26597"/>
    <cellStyle name="Normal 2 4 4 2 2 2 2" xfId="46377"/>
    <cellStyle name="Normal 2 4 4 2 2 2 3" xfId="34521"/>
    <cellStyle name="Normal 2 4 4 2 2 3" xfId="22065"/>
    <cellStyle name="Normal 2 4 4 2 2 3 2" xfId="42401"/>
    <cellStyle name="Normal 2 4 4 2 2 4" xfId="38460"/>
    <cellStyle name="Normal 2 4 4 2 2 5" xfId="30545"/>
    <cellStyle name="Normal 2 4 4 2 3" xfId="25031"/>
    <cellStyle name="Normal 2 4 4 2 3 2" xfId="44811"/>
    <cellStyle name="Normal 2 4 4 2 3 3" xfId="32955"/>
    <cellStyle name="Normal 2 4 4 2 4" xfId="20499"/>
    <cellStyle name="Normal 2 4 4 2 4 2" xfId="40835"/>
    <cellStyle name="Normal 2 4 4 2 5" xfId="36894"/>
    <cellStyle name="Normal 2 4 4 2 6" xfId="28979"/>
    <cellStyle name="Normal 2 4 4 3" xfId="15603"/>
    <cellStyle name="Normal 2 4 4 3 2" xfId="25808"/>
    <cellStyle name="Normal 2 4 4 3 2 2" xfId="45588"/>
    <cellStyle name="Normal 2 4 4 3 2 3" xfId="33732"/>
    <cellStyle name="Normal 2 4 4 3 3" xfId="21276"/>
    <cellStyle name="Normal 2 4 4 3 3 2" xfId="41612"/>
    <cellStyle name="Normal 2 4 4 3 4" xfId="37671"/>
    <cellStyle name="Normal 2 4 4 3 5" xfId="29756"/>
    <cellStyle name="Normal 2 4 4 4" xfId="8552"/>
    <cellStyle name="Normal 2 4 4 4 2" xfId="24259"/>
    <cellStyle name="Normal 2 4 4 4 2 2" xfId="44039"/>
    <cellStyle name="Normal 2 4 4 4 2 3" xfId="32183"/>
    <cellStyle name="Normal 2 4 4 4 3" xfId="19727"/>
    <cellStyle name="Normal 2 4 4 4 3 2" xfId="40063"/>
    <cellStyle name="Normal 2 4 4 4 4" xfId="36122"/>
    <cellStyle name="Normal 2 4 4 4 5" xfId="28207"/>
    <cellStyle name="Normal 2 4 4 5" xfId="23486"/>
    <cellStyle name="Normal 2 4 4 5 2" xfId="43266"/>
    <cellStyle name="Normal 2 4 4 5 3" xfId="31410"/>
    <cellStyle name="Normal 2 4 4 6" xfId="18956"/>
    <cellStyle name="Normal 2 4 4 6 2" xfId="39292"/>
    <cellStyle name="Normal 2 4 4 7" xfId="35349"/>
    <cellStyle name="Normal 2 4 4 8" xfId="27436"/>
    <cellStyle name="Normal 2 4 5" xfId="3003"/>
    <cellStyle name="Normal 2 4 5 2" xfId="11923"/>
    <cellStyle name="Normal 2 4 5 2 2" xfId="18121"/>
    <cellStyle name="Normal 2 4 5 2 2 2" xfId="26598"/>
    <cellStyle name="Normal 2 4 5 2 2 2 2" xfId="46378"/>
    <cellStyle name="Normal 2 4 5 2 2 2 3" xfId="34522"/>
    <cellStyle name="Normal 2 4 5 2 2 3" xfId="22066"/>
    <cellStyle name="Normal 2 4 5 2 2 3 2" xfId="42402"/>
    <cellStyle name="Normal 2 4 5 2 2 4" xfId="38461"/>
    <cellStyle name="Normal 2 4 5 2 2 5" xfId="30546"/>
    <cellStyle name="Normal 2 4 5 2 3" xfId="25032"/>
    <cellStyle name="Normal 2 4 5 2 3 2" xfId="44812"/>
    <cellStyle name="Normal 2 4 5 2 3 3" xfId="32956"/>
    <cellStyle name="Normal 2 4 5 2 4" xfId="20500"/>
    <cellStyle name="Normal 2 4 5 2 4 2" xfId="40836"/>
    <cellStyle name="Normal 2 4 5 2 5" xfId="36895"/>
    <cellStyle name="Normal 2 4 5 2 6" xfId="28980"/>
    <cellStyle name="Normal 2 4 5 3" xfId="15604"/>
    <cellStyle name="Normal 2 4 5 3 2" xfId="25809"/>
    <cellStyle name="Normal 2 4 5 3 2 2" xfId="45589"/>
    <cellStyle name="Normal 2 4 5 3 2 3" xfId="33733"/>
    <cellStyle name="Normal 2 4 5 3 3" xfId="21277"/>
    <cellStyle name="Normal 2 4 5 3 3 2" xfId="41613"/>
    <cellStyle name="Normal 2 4 5 3 4" xfId="37672"/>
    <cellStyle name="Normal 2 4 5 3 5" xfId="29757"/>
    <cellStyle name="Normal 2 4 5 4" xfId="8553"/>
    <cellStyle name="Normal 2 4 5 4 2" xfId="24260"/>
    <cellStyle name="Normal 2 4 5 4 2 2" xfId="44040"/>
    <cellStyle name="Normal 2 4 5 4 2 3" xfId="32184"/>
    <cellStyle name="Normal 2 4 5 4 3" xfId="19728"/>
    <cellStyle name="Normal 2 4 5 4 3 2" xfId="40064"/>
    <cellStyle name="Normal 2 4 5 4 4" xfId="36123"/>
    <cellStyle name="Normal 2 4 5 4 5" xfId="28208"/>
    <cellStyle name="Normal 2 4 5 5" xfId="23487"/>
    <cellStyle name="Normal 2 4 5 5 2" xfId="43267"/>
    <cellStyle name="Normal 2 4 5 5 3" xfId="31411"/>
    <cellStyle name="Normal 2 4 5 6" xfId="18957"/>
    <cellStyle name="Normal 2 4 5 6 2" xfId="39293"/>
    <cellStyle name="Normal 2 4 5 7" xfId="35350"/>
    <cellStyle name="Normal 2 4 5 8" xfId="27437"/>
    <cellStyle name="Normal 2 4 6" xfId="3004"/>
    <cellStyle name="Normal 2 4 6 2" xfId="11924"/>
    <cellStyle name="Normal 2 4 6 2 2" xfId="18122"/>
    <cellStyle name="Normal 2 4 6 2 2 2" xfId="26599"/>
    <cellStyle name="Normal 2 4 6 2 2 2 2" xfId="46379"/>
    <cellStyle name="Normal 2 4 6 2 2 2 3" xfId="34523"/>
    <cellStyle name="Normal 2 4 6 2 2 3" xfId="22067"/>
    <cellStyle name="Normal 2 4 6 2 2 3 2" xfId="42403"/>
    <cellStyle name="Normal 2 4 6 2 2 4" xfId="38462"/>
    <cellStyle name="Normal 2 4 6 2 2 5" xfId="30547"/>
    <cellStyle name="Normal 2 4 6 2 3" xfId="25033"/>
    <cellStyle name="Normal 2 4 6 2 3 2" xfId="44813"/>
    <cellStyle name="Normal 2 4 6 2 3 3" xfId="32957"/>
    <cellStyle name="Normal 2 4 6 2 4" xfId="20501"/>
    <cellStyle name="Normal 2 4 6 2 4 2" xfId="40837"/>
    <cellStyle name="Normal 2 4 6 2 5" xfId="36896"/>
    <cellStyle name="Normal 2 4 6 2 6" xfId="28981"/>
    <cellStyle name="Normal 2 4 6 3" xfId="15605"/>
    <cellStyle name="Normal 2 4 6 3 2" xfId="25810"/>
    <cellStyle name="Normal 2 4 6 3 2 2" xfId="45590"/>
    <cellStyle name="Normal 2 4 6 3 2 3" xfId="33734"/>
    <cellStyle name="Normal 2 4 6 3 3" xfId="21278"/>
    <cellStyle name="Normal 2 4 6 3 3 2" xfId="41614"/>
    <cellStyle name="Normal 2 4 6 3 4" xfId="37673"/>
    <cellStyle name="Normal 2 4 6 3 5" xfId="29758"/>
    <cellStyle name="Normal 2 4 6 4" xfId="8554"/>
    <cellStyle name="Normal 2 4 6 4 2" xfId="24261"/>
    <cellStyle name="Normal 2 4 6 4 2 2" xfId="44041"/>
    <cellStyle name="Normal 2 4 6 4 2 3" xfId="32185"/>
    <cellStyle name="Normal 2 4 6 4 3" xfId="19729"/>
    <cellStyle name="Normal 2 4 6 4 3 2" xfId="40065"/>
    <cellStyle name="Normal 2 4 6 4 4" xfId="36124"/>
    <cellStyle name="Normal 2 4 6 4 5" xfId="28209"/>
    <cellStyle name="Normal 2 4 6 5" xfId="23488"/>
    <cellStyle name="Normal 2 4 6 5 2" xfId="43268"/>
    <cellStyle name="Normal 2 4 6 5 3" xfId="31412"/>
    <cellStyle name="Normal 2 4 6 6" xfId="18958"/>
    <cellStyle name="Normal 2 4 6 6 2" xfId="39294"/>
    <cellStyle name="Normal 2 4 6 7" xfId="35351"/>
    <cellStyle name="Normal 2 4 6 8" xfId="27438"/>
    <cellStyle name="Normal 2 4 7" xfId="3005"/>
    <cellStyle name="Normal 2 4 7 2" xfId="11925"/>
    <cellStyle name="Normal 2 4 7 2 2" xfId="18123"/>
    <cellStyle name="Normal 2 4 7 2 2 2" xfId="26600"/>
    <cellStyle name="Normal 2 4 7 2 2 2 2" xfId="46380"/>
    <cellStyle name="Normal 2 4 7 2 2 2 3" xfId="34524"/>
    <cellStyle name="Normal 2 4 7 2 2 3" xfId="22068"/>
    <cellStyle name="Normal 2 4 7 2 2 3 2" xfId="42404"/>
    <cellStyle name="Normal 2 4 7 2 2 4" xfId="38463"/>
    <cellStyle name="Normal 2 4 7 2 2 5" xfId="30548"/>
    <cellStyle name="Normal 2 4 7 2 3" xfId="25034"/>
    <cellStyle name="Normal 2 4 7 2 3 2" xfId="44814"/>
    <cellStyle name="Normal 2 4 7 2 3 3" xfId="32958"/>
    <cellStyle name="Normal 2 4 7 2 4" xfId="20502"/>
    <cellStyle name="Normal 2 4 7 2 4 2" xfId="40838"/>
    <cellStyle name="Normal 2 4 7 2 5" xfId="36897"/>
    <cellStyle name="Normal 2 4 7 2 6" xfId="28982"/>
    <cellStyle name="Normal 2 4 7 3" xfId="15606"/>
    <cellStyle name="Normal 2 4 7 3 2" xfId="25811"/>
    <cellStyle name="Normal 2 4 7 3 2 2" xfId="45591"/>
    <cellStyle name="Normal 2 4 7 3 2 3" xfId="33735"/>
    <cellStyle name="Normal 2 4 7 3 3" xfId="21279"/>
    <cellStyle name="Normal 2 4 7 3 3 2" xfId="41615"/>
    <cellStyle name="Normal 2 4 7 3 4" xfId="37674"/>
    <cellStyle name="Normal 2 4 7 3 5" xfId="29759"/>
    <cellStyle name="Normal 2 4 7 4" xfId="8555"/>
    <cellStyle name="Normal 2 4 7 4 2" xfId="24262"/>
    <cellStyle name="Normal 2 4 7 4 2 2" xfId="44042"/>
    <cellStyle name="Normal 2 4 7 4 2 3" xfId="32186"/>
    <cellStyle name="Normal 2 4 7 4 3" xfId="19730"/>
    <cellStyle name="Normal 2 4 7 4 3 2" xfId="40066"/>
    <cellStyle name="Normal 2 4 7 4 4" xfId="36125"/>
    <cellStyle name="Normal 2 4 7 4 5" xfId="28210"/>
    <cellStyle name="Normal 2 4 7 5" xfId="23489"/>
    <cellStyle name="Normal 2 4 7 5 2" xfId="43269"/>
    <cellStyle name="Normal 2 4 7 5 3" xfId="31413"/>
    <cellStyle name="Normal 2 4 7 6" xfId="18959"/>
    <cellStyle name="Normal 2 4 7 6 2" xfId="39295"/>
    <cellStyle name="Normal 2 4 7 7" xfId="35352"/>
    <cellStyle name="Normal 2 4 7 8" xfId="27439"/>
    <cellStyle name="Normal 2 4 8" xfId="3006"/>
    <cellStyle name="Normal 2 4 8 2" xfId="11926"/>
    <cellStyle name="Normal 2 4 8 2 2" xfId="18124"/>
    <cellStyle name="Normal 2 4 8 2 2 2" xfId="26601"/>
    <cellStyle name="Normal 2 4 8 2 2 2 2" xfId="46381"/>
    <cellStyle name="Normal 2 4 8 2 2 2 3" xfId="34525"/>
    <cellStyle name="Normal 2 4 8 2 2 3" xfId="22069"/>
    <cellStyle name="Normal 2 4 8 2 2 3 2" xfId="42405"/>
    <cellStyle name="Normal 2 4 8 2 2 4" xfId="38464"/>
    <cellStyle name="Normal 2 4 8 2 2 5" xfId="30549"/>
    <cellStyle name="Normal 2 4 8 2 3" xfId="25035"/>
    <cellStyle name="Normal 2 4 8 2 3 2" xfId="44815"/>
    <cellStyle name="Normal 2 4 8 2 3 3" xfId="32959"/>
    <cellStyle name="Normal 2 4 8 2 4" xfId="20503"/>
    <cellStyle name="Normal 2 4 8 2 4 2" xfId="40839"/>
    <cellStyle name="Normal 2 4 8 2 5" xfId="36898"/>
    <cellStyle name="Normal 2 4 8 2 6" xfId="28983"/>
    <cellStyle name="Normal 2 4 8 3" xfId="15607"/>
    <cellStyle name="Normal 2 4 8 3 2" xfId="25812"/>
    <cellStyle name="Normal 2 4 8 3 2 2" xfId="45592"/>
    <cellStyle name="Normal 2 4 8 3 2 3" xfId="33736"/>
    <cellStyle name="Normal 2 4 8 3 3" xfId="21280"/>
    <cellStyle name="Normal 2 4 8 3 3 2" xfId="41616"/>
    <cellStyle name="Normal 2 4 8 3 4" xfId="37675"/>
    <cellStyle name="Normal 2 4 8 3 5" xfId="29760"/>
    <cellStyle name="Normal 2 4 8 4" xfId="8556"/>
    <cellStyle name="Normal 2 4 8 4 2" xfId="24263"/>
    <cellStyle name="Normal 2 4 8 4 2 2" xfId="44043"/>
    <cellStyle name="Normal 2 4 8 4 2 3" xfId="32187"/>
    <cellStyle name="Normal 2 4 8 4 3" xfId="19731"/>
    <cellStyle name="Normal 2 4 8 4 3 2" xfId="40067"/>
    <cellStyle name="Normal 2 4 8 4 4" xfId="36126"/>
    <cellStyle name="Normal 2 4 8 4 5" xfId="28211"/>
    <cellStyle name="Normal 2 4 8 5" xfId="23490"/>
    <cellStyle name="Normal 2 4 8 5 2" xfId="43270"/>
    <cellStyle name="Normal 2 4 8 5 3" xfId="31414"/>
    <cellStyle name="Normal 2 4 8 6" xfId="18960"/>
    <cellStyle name="Normal 2 4 8 6 2" xfId="39296"/>
    <cellStyle name="Normal 2 4 8 7" xfId="35353"/>
    <cellStyle name="Normal 2 4 8 8" xfId="27440"/>
    <cellStyle name="Normal 2 4 9" xfId="3007"/>
    <cellStyle name="Normal 2 4 9 2" xfId="11927"/>
    <cellStyle name="Normal 2 4 9 2 2" xfId="18125"/>
    <cellStyle name="Normal 2 4 9 2 2 2" xfId="26602"/>
    <cellStyle name="Normal 2 4 9 2 2 2 2" xfId="46382"/>
    <cellStyle name="Normal 2 4 9 2 2 2 3" xfId="34526"/>
    <cellStyle name="Normal 2 4 9 2 2 3" xfId="22070"/>
    <cellStyle name="Normal 2 4 9 2 2 3 2" xfId="42406"/>
    <cellStyle name="Normal 2 4 9 2 2 4" xfId="38465"/>
    <cellStyle name="Normal 2 4 9 2 2 5" xfId="30550"/>
    <cellStyle name="Normal 2 4 9 2 3" xfId="25036"/>
    <cellStyle name="Normal 2 4 9 2 3 2" xfId="44816"/>
    <cellStyle name="Normal 2 4 9 2 3 3" xfId="32960"/>
    <cellStyle name="Normal 2 4 9 2 4" xfId="20504"/>
    <cellStyle name="Normal 2 4 9 2 4 2" xfId="40840"/>
    <cellStyle name="Normal 2 4 9 2 5" xfId="36899"/>
    <cellStyle name="Normal 2 4 9 2 6" xfId="28984"/>
    <cellStyle name="Normal 2 4 9 3" xfId="15608"/>
    <cellStyle name="Normal 2 4 9 3 2" xfId="25813"/>
    <cellStyle name="Normal 2 4 9 3 2 2" xfId="45593"/>
    <cellStyle name="Normal 2 4 9 3 2 3" xfId="33737"/>
    <cellStyle name="Normal 2 4 9 3 3" xfId="21281"/>
    <cellStyle name="Normal 2 4 9 3 3 2" xfId="41617"/>
    <cellStyle name="Normal 2 4 9 3 4" xfId="37676"/>
    <cellStyle name="Normal 2 4 9 3 5" xfId="29761"/>
    <cellStyle name="Normal 2 4 9 4" xfId="8557"/>
    <cellStyle name="Normal 2 4 9 4 2" xfId="24264"/>
    <cellStyle name="Normal 2 4 9 4 2 2" xfId="44044"/>
    <cellStyle name="Normal 2 4 9 4 2 3" xfId="32188"/>
    <cellStyle name="Normal 2 4 9 4 3" xfId="19732"/>
    <cellStyle name="Normal 2 4 9 4 3 2" xfId="40068"/>
    <cellStyle name="Normal 2 4 9 4 4" xfId="36127"/>
    <cellStyle name="Normal 2 4 9 4 5" xfId="28212"/>
    <cellStyle name="Normal 2 4 9 5" xfId="23491"/>
    <cellStyle name="Normal 2 4 9 5 2" xfId="43271"/>
    <cellStyle name="Normal 2 4 9 5 3" xfId="31415"/>
    <cellStyle name="Normal 2 4 9 6" xfId="18961"/>
    <cellStyle name="Normal 2 4 9 6 2" xfId="39297"/>
    <cellStyle name="Normal 2 4 9 7" xfId="35354"/>
    <cellStyle name="Normal 2 4 9 8" xfId="27441"/>
    <cellStyle name="Normal 2 5" xfId="69"/>
    <cellStyle name="Normal 2 5 2" xfId="3008"/>
    <cellStyle name="Normal 2 5 2 2" xfId="11928"/>
    <cellStyle name="Normal 2 5 2 2 2" xfId="18126"/>
    <cellStyle name="Normal 2 5 2 2 2 2" xfId="26603"/>
    <cellStyle name="Normal 2 5 2 2 2 2 2" xfId="46383"/>
    <cellStyle name="Normal 2 5 2 2 2 2 3" xfId="34527"/>
    <cellStyle name="Normal 2 5 2 2 2 3" xfId="22071"/>
    <cellStyle name="Normal 2 5 2 2 2 3 2" xfId="42407"/>
    <cellStyle name="Normal 2 5 2 2 2 4" xfId="38466"/>
    <cellStyle name="Normal 2 5 2 2 2 5" xfId="30551"/>
    <cellStyle name="Normal 2 5 2 2 3" xfId="25037"/>
    <cellStyle name="Normal 2 5 2 2 3 2" xfId="44817"/>
    <cellStyle name="Normal 2 5 2 2 3 3" xfId="32961"/>
    <cellStyle name="Normal 2 5 2 2 4" xfId="20505"/>
    <cellStyle name="Normal 2 5 2 2 4 2" xfId="40841"/>
    <cellStyle name="Normal 2 5 2 2 5" xfId="36900"/>
    <cellStyle name="Normal 2 5 2 2 6" xfId="28985"/>
    <cellStyle name="Normal 2 5 2 3" xfId="15609"/>
    <cellStyle name="Normal 2 5 2 3 2" xfId="25814"/>
    <cellStyle name="Normal 2 5 2 3 2 2" xfId="45594"/>
    <cellStyle name="Normal 2 5 2 3 2 3" xfId="33738"/>
    <cellStyle name="Normal 2 5 2 3 3" xfId="21282"/>
    <cellStyle name="Normal 2 5 2 3 3 2" xfId="41618"/>
    <cellStyle name="Normal 2 5 2 3 4" xfId="37677"/>
    <cellStyle name="Normal 2 5 2 3 5" xfId="29762"/>
    <cellStyle name="Normal 2 5 2 4" xfId="14593"/>
    <cellStyle name="Normal 2 5 2 5" xfId="8558"/>
    <cellStyle name="Normal 2 5 2 5 2" xfId="24265"/>
    <cellStyle name="Normal 2 5 2 5 2 2" xfId="44045"/>
    <cellStyle name="Normal 2 5 2 5 2 3" xfId="32189"/>
    <cellStyle name="Normal 2 5 2 5 3" xfId="19733"/>
    <cellStyle name="Normal 2 5 2 5 3 2" xfId="40069"/>
    <cellStyle name="Normal 2 5 2 5 4" xfId="36128"/>
    <cellStyle name="Normal 2 5 2 5 5" xfId="28213"/>
    <cellStyle name="Normal 2 5 2 6" xfId="23492"/>
    <cellStyle name="Normal 2 5 2 6 2" xfId="43272"/>
    <cellStyle name="Normal 2 5 2 6 3" xfId="31416"/>
    <cellStyle name="Normal 2 5 2 7" xfId="18962"/>
    <cellStyle name="Normal 2 5 2 7 2" xfId="39298"/>
    <cellStyle name="Normal 2 5 2 8" xfId="35355"/>
    <cellStyle name="Normal 2 5 2 9" xfId="27442"/>
    <cellStyle name="Normal 2 5 3" xfId="3009"/>
    <cellStyle name="Normal 2 5 3 2" xfId="11929"/>
    <cellStyle name="Normal 2 5 3 2 2" xfId="18127"/>
    <cellStyle name="Normal 2 5 3 2 2 2" xfId="26604"/>
    <cellStyle name="Normal 2 5 3 2 2 2 2" xfId="46384"/>
    <cellStyle name="Normal 2 5 3 2 2 2 3" xfId="34528"/>
    <cellStyle name="Normal 2 5 3 2 2 3" xfId="22072"/>
    <cellStyle name="Normal 2 5 3 2 2 3 2" xfId="42408"/>
    <cellStyle name="Normal 2 5 3 2 2 4" xfId="38467"/>
    <cellStyle name="Normal 2 5 3 2 2 5" xfId="30552"/>
    <cellStyle name="Normal 2 5 3 2 3" xfId="25038"/>
    <cellStyle name="Normal 2 5 3 2 3 2" xfId="44818"/>
    <cellStyle name="Normal 2 5 3 2 3 3" xfId="32962"/>
    <cellStyle name="Normal 2 5 3 2 4" xfId="20506"/>
    <cellStyle name="Normal 2 5 3 2 4 2" xfId="40842"/>
    <cellStyle name="Normal 2 5 3 2 5" xfId="36901"/>
    <cellStyle name="Normal 2 5 3 2 6" xfId="28986"/>
    <cellStyle name="Normal 2 5 3 3" xfId="15610"/>
    <cellStyle name="Normal 2 5 3 3 2" xfId="25815"/>
    <cellStyle name="Normal 2 5 3 3 2 2" xfId="45595"/>
    <cellStyle name="Normal 2 5 3 3 2 3" xfId="33739"/>
    <cellStyle name="Normal 2 5 3 3 3" xfId="21283"/>
    <cellStyle name="Normal 2 5 3 3 3 2" xfId="41619"/>
    <cellStyle name="Normal 2 5 3 3 4" xfId="37678"/>
    <cellStyle name="Normal 2 5 3 3 5" xfId="29763"/>
    <cellStyle name="Normal 2 5 3 4" xfId="14592"/>
    <cellStyle name="Normal 2 5 3 5" xfId="8559"/>
    <cellStyle name="Normal 2 5 3 5 2" xfId="24266"/>
    <cellStyle name="Normal 2 5 3 5 2 2" xfId="44046"/>
    <cellStyle name="Normal 2 5 3 5 2 3" xfId="32190"/>
    <cellStyle name="Normal 2 5 3 5 3" xfId="19734"/>
    <cellStyle name="Normal 2 5 3 5 3 2" xfId="40070"/>
    <cellStyle name="Normal 2 5 3 5 4" xfId="36129"/>
    <cellStyle name="Normal 2 5 3 5 5" xfId="28214"/>
    <cellStyle name="Normal 2 5 3 6" xfId="23493"/>
    <cellStyle name="Normal 2 5 3 6 2" xfId="43273"/>
    <cellStyle name="Normal 2 5 3 6 3" xfId="31417"/>
    <cellStyle name="Normal 2 5 3 7" xfId="18963"/>
    <cellStyle name="Normal 2 5 3 7 2" xfId="39299"/>
    <cellStyle name="Normal 2 5 3 8" xfId="35356"/>
    <cellStyle name="Normal 2 5 3 9" xfId="27443"/>
    <cellStyle name="Normal 2 5 4" xfId="3010"/>
    <cellStyle name="Normal 2 5 4 2" xfId="11930"/>
    <cellStyle name="Normal 2 5 4 2 2" xfId="18128"/>
    <cellStyle name="Normal 2 5 4 2 2 2" xfId="26605"/>
    <cellStyle name="Normal 2 5 4 2 2 2 2" xfId="46385"/>
    <cellStyle name="Normal 2 5 4 2 2 2 3" xfId="34529"/>
    <cellStyle name="Normal 2 5 4 2 2 3" xfId="22073"/>
    <cellStyle name="Normal 2 5 4 2 2 3 2" xfId="42409"/>
    <cellStyle name="Normal 2 5 4 2 2 4" xfId="38468"/>
    <cellStyle name="Normal 2 5 4 2 2 5" xfId="30553"/>
    <cellStyle name="Normal 2 5 4 2 3" xfId="25039"/>
    <cellStyle name="Normal 2 5 4 2 3 2" xfId="44819"/>
    <cellStyle name="Normal 2 5 4 2 3 3" xfId="32963"/>
    <cellStyle name="Normal 2 5 4 2 4" xfId="20507"/>
    <cellStyle name="Normal 2 5 4 2 4 2" xfId="40843"/>
    <cellStyle name="Normal 2 5 4 2 5" xfId="36902"/>
    <cellStyle name="Normal 2 5 4 2 6" xfId="28987"/>
    <cellStyle name="Normal 2 5 4 3" xfId="15611"/>
    <cellStyle name="Normal 2 5 4 3 2" xfId="25816"/>
    <cellStyle name="Normal 2 5 4 3 2 2" xfId="45596"/>
    <cellStyle name="Normal 2 5 4 3 2 3" xfId="33740"/>
    <cellStyle name="Normal 2 5 4 3 3" xfId="21284"/>
    <cellStyle name="Normal 2 5 4 3 3 2" xfId="41620"/>
    <cellStyle name="Normal 2 5 4 3 4" xfId="37679"/>
    <cellStyle name="Normal 2 5 4 3 5" xfId="29764"/>
    <cellStyle name="Normal 2 5 4 4" xfId="8560"/>
    <cellStyle name="Normal 2 5 4 4 2" xfId="24267"/>
    <cellStyle name="Normal 2 5 4 4 2 2" xfId="44047"/>
    <cellStyle name="Normal 2 5 4 4 2 3" xfId="32191"/>
    <cellStyle name="Normal 2 5 4 4 3" xfId="19735"/>
    <cellStyle name="Normal 2 5 4 4 3 2" xfId="40071"/>
    <cellStyle name="Normal 2 5 4 4 4" xfId="36130"/>
    <cellStyle name="Normal 2 5 4 4 5" xfId="28215"/>
    <cellStyle name="Normal 2 5 4 5" xfId="23494"/>
    <cellStyle name="Normal 2 5 4 5 2" xfId="43274"/>
    <cellStyle name="Normal 2 5 4 5 3" xfId="31418"/>
    <cellStyle name="Normal 2 5 4 6" xfId="18964"/>
    <cellStyle name="Normal 2 5 4 6 2" xfId="39300"/>
    <cellStyle name="Normal 2 5 4 7" xfId="35357"/>
    <cellStyle name="Normal 2 5 4 8" xfId="27444"/>
    <cellStyle name="Normal 2 5 5" xfId="3011"/>
    <cellStyle name="Normal 2 5 5 2" xfId="11931"/>
    <cellStyle name="Normal 2 5 5 2 2" xfId="18129"/>
    <cellStyle name="Normal 2 5 5 2 2 2" xfId="26606"/>
    <cellStyle name="Normal 2 5 5 2 2 2 2" xfId="46386"/>
    <cellStyle name="Normal 2 5 5 2 2 2 3" xfId="34530"/>
    <cellStyle name="Normal 2 5 5 2 2 3" xfId="22074"/>
    <cellStyle name="Normal 2 5 5 2 2 3 2" xfId="42410"/>
    <cellStyle name="Normal 2 5 5 2 2 4" xfId="38469"/>
    <cellStyle name="Normal 2 5 5 2 2 5" xfId="30554"/>
    <cellStyle name="Normal 2 5 5 2 3" xfId="25040"/>
    <cellStyle name="Normal 2 5 5 2 3 2" xfId="44820"/>
    <cellStyle name="Normal 2 5 5 2 3 3" xfId="32964"/>
    <cellStyle name="Normal 2 5 5 2 4" xfId="20508"/>
    <cellStyle name="Normal 2 5 5 2 4 2" xfId="40844"/>
    <cellStyle name="Normal 2 5 5 2 5" xfId="36903"/>
    <cellStyle name="Normal 2 5 5 2 6" xfId="28988"/>
    <cellStyle name="Normal 2 5 5 3" xfId="15612"/>
    <cellStyle name="Normal 2 5 5 3 2" xfId="25817"/>
    <cellStyle name="Normal 2 5 5 3 2 2" xfId="45597"/>
    <cellStyle name="Normal 2 5 5 3 2 3" xfId="33741"/>
    <cellStyle name="Normal 2 5 5 3 3" xfId="21285"/>
    <cellStyle name="Normal 2 5 5 3 3 2" xfId="41621"/>
    <cellStyle name="Normal 2 5 5 3 4" xfId="37680"/>
    <cellStyle name="Normal 2 5 5 3 5" xfId="29765"/>
    <cellStyle name="Normal 2 5 5 4" xfId="8561"/>
    <cellStyle name="Normal 2 5 5 4 2" xfId="24268"/>
    <cellStyle name="Normal 2 5 5 4 2 2" xfId="44048"/>
    <cellStyle name="Normal 2 5 5 4 2 3" xfId="32192"/>
    <cellStyle name="Normal 2 5 5 4 3" xfId="19736"/>
    <cellStyle name="Normal 2 5 5 4 3 2" xfId="40072"/>
    <cellStyle name="Normal 2 5 5 4 4" xfId="36131"/>
    <cellStyle name="Normal 2 5 5 4 5" xfId="28216"/>
    <cellStyle name="Normal 2 5 5 5" xfId="23495"/>
    <cellStyle name="Normal 2 5 5 5 2" xfId="43275"/>
    <cellStyle name="Normal 2 5 5 5 3" xfId="31419"/>
    <cellStyle name="Normal 2 5 5 6" xfId="18965"/>
    <cellStyle name="Normal 2 5 5 6 2" xfId="39301"/>
    <cellStyle name="Normal 2 5 5 7" xfId="35358"/>
    <cellStyle name="Normal 2 5 5 8" xfId="27445"/>
    <cellStyle name="Normal 2 5 6" xfId="11026"/>
    <cellStyle name="Normal 2 5 7" xfId="15912"/>
    <cellStyle name="Normal 2 5 8" xfId="7657"/>
    <cellStyle name="Normal 2 5 9" xfId="22727"/>
    <cellStyle name="Normal 2 6" xfId="70"/>
    <cellStyle name="Normal 2 6 2" xfId="3012"/>
    <cellStyle name="Normal 2 6 2 2" xfId="11932"/>
    <cellStyle name="Normal 2 6 2 2 2" xfId="18130"/>
    <cellStyle name="Normal 2 6 2 2 2 2" xfId="26607"/>
    <cellStyle name="Normal 2 6 2 2 2 2 2" xfId="46387"/>
    <cellStyle name="Normal 2 6 2 2 2 2 3" xfId="34531"/>
    <cellStyle name="Normal 2 6 2 2 2 3" xfId="22075"/>
    <cellStyle name="Normal 2 6 2 2 2 3 2" xfId="42411"/>
    <cellStyle name="Normal 2 6 2 2 2 4" xfId="38470"/>
    <cellStyle name="Normal 2 6 2 2 2 5" xfId="30555"/>
    <cellStyle name="Normal 2 6 2 2 3" xfId="25041"/>
    <cellStyle name="Normal 2 6 2 2 3 2" xfId="44821"/>
    <cellStyle name="Normal 2 6 2 2 3 3" xfId="32965"/>
    <cellStyle name="Normal 2 6 2 2 4" xfId="20509"/>
    <cellStyle name="Normal 2 6 2 2 4 2" xfId="40845"/>
    <cellStyle name="Normal 2 6 2 2 5" xfId="36904"/>
    <cellStyle name="Normal 2 6 2 2 6" xfId="28989"/>
    <cellStyle name="Normal 2 6 2 3" xfId="15613"/>
    <cellStyle name="Normal 2 6 2 3 2" xfId="25818"/>
    <cellStyle name="Normal 2 6 2 3 2 2" xfId="45598"/>
    <cellStyle name="Normal 2 6 2 3 2 3" xfId="33742"/>
    <cellStyle name="Normal 2 6 2 3 3" xfId="21286"/>
    <cellStyle name="Normal 2 6 2 3 3 2" xfId="41622"/>
    <cellStyle name="Normal 2 6 2 3 4" xfId="37681"/>
    <cellStyle name="Normal 2 6 2 3 5" xfId="29766"/>
    <cellStyle name="Normal 2 6 2 4" xfId="8562"/>
    <cellStyle name="Normal 2 6 2 4 2" xfId="24269"/>
    <cellStyle name="Normal 2 6 2 4 2 2" xfId="44049"/>
    <cellStyle name="Normal 2 6 2 4 2 3" xfId="32193"/>
    <cellStyle name="Normal 2 6 2 4 3" xfId="19737"/>
    <cellStyle name="Normal 2 6 2 4 3 2" xfId="40073"/>
    <cellStyle name="Normal 2 6 2 4 4" xfId="36132"/>
    <cellStyle name="Normal 2 6 2 4 5" xfId="28217"/>
    <cellStyle name="Normal 2 6 2 5" xfId="23496"/>
    <cellStyle name="Normal 2 6 2 5 2" xfId="43276"/>
    <cellStyle name="Normal 2 6 2 5 3" xfId="31420"/>
    <cellStyle name="Normal 2 6 2 6" xfId="18966"/>
    <cellStyle name="Normal 2 6 2 6 2" xfId="39302"/>
    <cellStyle name="Normal 2 6 2 7" xfId="35359"/>
    <cellStyle name="Normal 2 6 2 8" xfId="27446"/>
    <cellStyle name="Normal 2 6 3" xfId="3013"/>
    <cellStyle name="Normal 2 6 3 2" xfId="11933"/>
    <cellStyle name="Normal 2 6 3 2 2" xfId="18131"/>
    <cellStyle name="Normal 2 6 3 2 2 2" xfId="26608"/>
    <cellStyle name="Normal 2 6 3 2 2 2 2" xfId="46388"/>
    <cellStyle name="Normal 2 6 3 2 2 2 3" xfId="34532"/>
    <cellStyle name="Normal 2 6 3 2 2 3" xfId="22076"/>
    <cellStyle name="Normal 2 6 3 2 2 3 2" xfId="42412"/>
    <cellStyle name="Normal 2 6 3 2 2 4" xfId="38471"/>
    <cellStyle name="Normal 2 6 3 2 2 5" xfId="30556"/>
    <cellStyle name="Normal 2 6 3 2 3" xfId="25042"/>
    <cellStyle name="Normal 2 6 3 2 3 2" xfId="44822"/>
    <cellStyle name="Normal 2 6 3 2 3 3" xfId="32966"/>
    <cellStyle name="Normal 2 6 3 2 4" xfId="20510"/>
    <cellStyle name="Normal 2 6 3 2 4 2" xfId="40846"/>
    <cellStyle name="Normal 2 6 3 2 5" xfId="36905"/>
    <cellStyle name="Normal 2 6 3 2 6" xfId="28990"/>
    <cellStyle name="Normal 2 6 3 3" xfId="15614"/>
    <cellStyle name="Normal 2 6 3 3 2" xfId="25819"/>
    <cellStyle name="Normal 2 6 3 3 2 2" xfId="45599"/>
    <cellStyle name="Normal 2 6 3 3 2 3" xfId="33743"/>
    <cellStyle name="Normal 2 6 3 3 3" xfId="21287"/>
    <cellStyle name="Normal 2 6 3 3 3 2" xfId="41623"/>
    <cellStyle name="Normal 2 6 3 3 4" xfId="37682"/>
    <cellStyle name="Normal 2 6 3 3 5" xfId="29767"/>
    <cellStyle name="Normal 2 6 3 4" xfId="8563"/>
    <cellStyle name="Normal 2 6 3 4 2" xfId="24270"/>
    <cellStyle name="Normal 2 6 3 4 2 2" xfId="44050"/>
    <cellStyle name="Normal 2 6 3 4 2 3" xfId="32194"/>
    <cellStyle name="Normal 2 6 3 4 3" xfId="19738"/>
    <cellStyle name="Normal 2 6 3 4 3 2" xfId="40074"/>
    <cellStyle name="Normal 2 6 3 4 4" xfId="36133"/>
    <cellStyle name="Normal 2 6 3 4 5" xfId="28218"/>
    <cellStyle name="Normal 2 6 3 5" xfId="23497"/>
    <cellStyle name="Normal 2 6 3 5 2" xfId="43277"/>
    <cellStyle name="Normal 2 6 3 5 3" xfId="31421"/>
    <cellStyle name="Normal 2 6 3 6" xfId="18967"/>
    <cellStyle name="Normal 2 6 3 6 2" xfId="39303"/>
    <cellStyle name="Normal 2 6 3 7" xfId="35360"/>
    <cellStyle name="Normal 2 6 3 8" xfId="27447"/>
    <cellStyle name="Normal 2 6 4" xfId="3014"/>
    <cellStyle name="Normal 2 6 4 2" xfId="11934"/>
    <cellStyle name="Normal 2 6 4 2 2" xfId="18132"/>
    <cellStyle name="Normal 2 6 4 2 2 2" xfId="26609"/>
    <cellStyle name="Normal 2 6 4 2 2 2 2" xfId="46389"/>
    <cellStyle name="Normal 2 6 4 2 2 2 3" xfId="34533"/>
    <cellStyle name="Normal 2 6 4 2 2 3" xfId="22077"/>
    <cellStyle name="Normal 2 6 4 2 2 3 2" xfId="42413"/>
    <cellStyle name="Normal 2 6 4 2 2 4" xfId="38472"/>
    <cellStyle name="Normal 2 6 4 2 2 5" xfId="30557"/>
    <cellStyle name="Normal 2 6 4 2 3" xfId="25043"/>
    <cellStyle name="Normal 2 6 4 2 3 2" xfId="44823"/>
    <cellStyle name="Normal 2 6 4 2 3 3" xfId="32967"/>
    <cellStyle name="Normal 2 6 4 2 4" xfId="20511"/>
    <cellStyle name="Normal 2 6 4 2 4 2" xfId="40847"/>
    <cellStyle name="Normal 2 6 4 2 5" xfId="36906"/>
    <cellStyle name="Normal 2 6 4 2 6" xfId="28991"/>
    <cellStyle name="Normal 2 6 4 3" xfId="15615"/>
    <cellStyle name="Normal 2 6 4 3 2" xfId="25820"/>
    <cellStyle name="Normal 2 6 4 3 2 2" xfId="45600"/>
    <cellStyle name="Normal 2 6 4 3 2 3" xfId="33744"/>
    <cellStyle name="Normal 2 6 4 3 3" xfId="21288"/>
    <cellStyle name="Normal 2 6 4 3 3 2" xfId="41624"/>
    <cellStyle name="Normal 2 6 4 3 4" xfId="37683"/>
    <cellStyle name="Normal 2 6 4 3 5" xfId="29768"/>
    <cellStyle name="Normal 2 6 4 4" xfId="8564"/>
    <cellStyle name="Normal 2 6 4 4 2" xfId="24271"/>
    <cellStyle name="Normal 2 6 4 4 2 2" xfId="44051"/>
    <cellStyle name="Normal 2 6 4 4 2 3" xfId="32195"/>
    <cellStyle name="Normal 2 6 4 4 3" xfId="19739"/>
    <cellStyle name="Normal 2 6 4 4 3 2" xfId="40075"/>
    <cellStyle name="Normal 2 6 4 4 4" xfId="36134"/>
    <cellStyle name="Normal 2 6 4 4 5" xfId="28219"/>
    <cellStyle name="Normal 2 6 4 5" xfId="23498"/>
    <cellStyle name="Normal 2 6 4 5 2" xfId="43278"/>
    <cellStyle name="Normal 2 6 4 5 3" xfId="31422"/>
    <cellStyle name="Normal 2 6 4 6" xfId="18968"/>
    <cellStyle name="Normal 2 6 4 6 2" xfId="39304"/>
    <cellStyle name="Normal 2 6 4 7" xfId="35361"/>
    <cellStyle name="Normal 2 6 4 8" xfId="27448"/>
    <cellStyle name="Normal 2 6 5" xfId="3015"/>
    <cellStyle name="Normal 2 6 5 2" xfId="11935"/>
    <cellStyle name="Normal 2 6 5 2 2" xfId="18133"/>
    <cellStyle name="Normal 2 6 5 2 2 2" xfId="26610"/>
    <cellStyle name="Normal 2 6 5 2 2 2 2" xfId="46390"/>
    <cellStyle name="Normal 2 6 5 2 2 2 3" xfId="34534"/>
    <cellStyle name="Normal 2 6 5 2 2 3" xfId="22078"/>
    <cellStyle name="Normal 2 6 5 2 2 3 2" xfId="42414"/>
    <cellStyle name="Normal 2 6 5 2 2 4" xfId="38473"/>
    <cellStyle name="Normal 2 6 5 2 2 5" xfId="30558"/>
    <cellStyle name="Normal 2 6 5 2 3" xfId="25044"/>
    <cellStyle name="Normal 2 6 5 2 3 2" xfId="44824"/>
    <cellStyle name="Normal 2 6 5 2 3 3" xfId="32968"/>
    <cellStyle name="Normal 2 6 5 2 4" xfId="20512"/>
    <cellStyle name="Normal 2 6 5 2 4 2" xfId="40848"/>
    <cellStyle name="Normal 2 6 5 2 5" xfId="36907"/>
    <cellStyle name="Normal 2 6 5 2 6" xfId="28992"/>
    <cellStyle name="Normal 2 6 5 3" xfId="15616"/>
    <cellStyle name="Normal 2 6 5 3 2" xfId="25821"/>
    <cellStyle name="Normal 2 6 5 3 2 2" xfId="45601"/>
    <cellStyle name="Normal 2 6 5 3 2 3" xfId="33745"/>
    <cellStyle name="Normal 2 6 5 3 3" xfId="21289"/>
    <cellStyle name="Normal 2 6 5 3 3 2" xfId="41625"/>
    <cellStyle name="Normal 2 6 5 3 4" xfId="37684"/>
    <cellStyle name="Normal 2 6 5 3 5" xfId="29769"/>
    <cellStyle name="Normal 2 6 5 4" xfId="8565"/>
    <cellStyle name="Normal 2 6 5 4 2" xfId="24272"/>
    <cellStyle name="Normal 2 6 5 4 2 2" xfId="44052"/>
    <cellStyle name="Normal 2 6 5 4 2 3" xfId="32196"/>
    <cellStyle name="Normal 2 6 5 4 3" xfId="19740"/>
    <cellStyle name="Normal 2 6 5 4 3 2" xfId="40076"/>
    <cellStyle name="Normal 2 6 5 4 4" xfId="36135"/>
    <cellStyle name="Normal 2 6 5 4 5" xfId="28220"/>
    <cellStyle name="Normal 2 6 5 5" xfId="23499"/>
    <cellStyle name="Normal 2 6 5 5 2" xfId="43279"/>
    <cellStyle name="Normal 2 6 5 5 3" xfId="31423"/>
    <cellStyle name="Normal 2 6 5 6" xfId="18969"/>
    <cellStyle name="Normal 2 6 5 6 2" xfId="39305"/>
    <cellStyle name="Normal 2 6 5 7" xfId="35362"/>
    <cellStyle name="Normal 2 6 5 8" xfId="27449"/>
    <cellStyle name="Normal 2 6 6" xfId="11027"/>
    <cellStyle name="Normal 2 6 7" xfId="7658"/>
    <cellStyle name="Normal 2 6 8" xfId="22741"/>
    <cellStyle name="Normal 2 7" xfId="3016"/>
    <cellStyle name="Normal 2 7 2" xfId="11936"/>
    <cellStyle name="Normal 2 7 2 2" xfId="18134"/>
    <cellStyle name="Normal 2 7 2 2 2" xfId="26611"/>
    <cellStyle name="Normal 2 7 2 2 2 2" xfId="46391"/>
    <cellStyle name="Normal 2 7 2 2 2 3" xfId="34535"/>
    <cellStyle name="Normal 2 7 2 2 3" xfId="22079"/>
    <cellStyle name="Normal 2 7 2 2 3 2" xfId="42415"/>
    <cellStyle name="Normal 2 7 2 2 4" xfId="38474"/>
    <cellStyle name="Normal 2 7 2 2 5" xfId="30559"/>
    <cellStyle name="Normal 2 7 2 3" xfId="25045"/>
    <cellStyle name="Normal 2 7 2 3 2" xfId="44825"/>
    <cellStyle name="Normal 2 7 2 3 3" xfId="32969"/>
    <cellStyle name="Normal 2 7 2 4" xfId="20513"/>
    <cellStyle name="Normal 2 7 2 4 2" xfId="40849"/>
    <cellStyle name="Normal 2 7 2 5" xfId="36908"/>
    <cellStyle name="Normal 2 7 2 6" xfId="28993"/>
    <cellStyle name="Normal 2 7 3" xfId="15617"/>
    <cellStyle name="Normal 2 7 3 2" xfId="25822"/>
    <cellStyle name="Normal 2 7 3 2 2" xfId="45602"/>
    <cellStyle name="Normal 2 7 3 2 3" xfId="33746"/>
    <cellStyle name="Normal 2 7 3 3" xfId="21290"/>
    <cellStyle name="Normal 2 7 3 3 2" xfId="41626"/>
    <cellStyle name="Normal 2 7 3 4" xfId="37685"/>
    <cellStyle name="Normal 2 7 3 5" xfId="29770"/>
    <cellStyle name="Normal 2 7 4" xfId="8566"/>
    <cellStyle name="Normal 2 7 4 2" xfId="24273"/>
    <cellStyle name="Normal 2 7 4 2 2" xfId="44053"/>
    <cellStyle name="Normal 2 7 4 2 3" xfId="32197"/>
    <cellStyle name="Normal 2 7 4 3" xfId="19741"/>
    <cellStyle name="Normal 2 7 4 3 2" xfId="40077"/>
    <cellStyle name="Normal 2 7 4 4" xfId="36136"/>
    <cellStyle name="Normal 2 7 4 5" xfId="28221"/>
    <cellStyle name="Normal 2 7 5" xfId="23500"/>
    <cellStyle name="Normal 2 7 5 2" xfId="43280"/>
    <cellStyle name="Normal 2 7 5 3" xfId="31424"/>
    <cellStyle name="Normal 2 7 6" xfId="18970"/>
    <cellStyle name="Normal 2 7 6 2" xfId="39306"/>
    <cellStyle name="Normal 2 7 7" xfId="35363"/>
    <cellStyle name="Normal 2 7 8" xfId="27450"/>
    <cellStyle name="Normal 2 8" xfId="3017"/>
    <cellStyle name="Normal 2 8 2" xfId="11937"/>
    <cellStyle name="Normal 2 8 2 2" xfId="18135"/>
    <cellStyle name="Normal 2 8 2 2 2" xfId="26612"/>
    <cellStyle name="Normal 2 8 2 2 2 2" xfId="46392"/>
    <cellStyle name="Normal 2 8 2 2 2 3" xfId="34536"/>
    <cellStyle name="Normal 2 8 2 2 3" xfId="22080"/>
    <cellStyle name="Normal 2 8 2 2 3 2" xfId="42416"/>
    <cellStyle name="Normal 2 8 2 2 4" xfId="38475"/>
    <cellStyle name="Normal 2 8 2 2 5" xfId="30560"/>
    <cellStyle name="Normal 2 8 2 3" xfId="25046"/>
    <cellStyle name="Normal 2 8 2 3 2" xfId="44826"/>
    <cellStyle name="Normal 2 8 2 3 3" xfId="32970"/>
    <cellStyle name="Normal 2 8 2 4" xfId="20514"/>
    <cellStyle name="Normal 2 8 2 4 2" xfId="40850"/>
    <cellStyle name="Normal 2 8 2 5" xfId="36909"/>
    <cellStyle name="Normal 2 8 2 6" xfId="28994"/>
    <cellStyle name="Normal 2 8 3" xfId="15618"/>
    <cellStyle name="Normal 2 8 3 2" xfId="25823"/>
    <cellStyle name="Normal 2 8 3 2 2" xfId="45603"/>
    <cellStyle name="Normal 2 8 3 2 3" xfId="33747"/>
    <cellStyle name="Normal 2 8 3 3" xfId="21291"/>
    <cellStyle name="Normal 2 8 3 3 2" xfId="41627"/>
    <cellStyle name="Normal 2 8 3 4" xfId="37686"/>
    <cellStyle name="Normal 2 8 3 5" xfId="29771"/>
    <cellStyle name="Normal 2 8 4" xfId="8567"/>
    <cellStyle name="Normal 2 8 4 2" xfId="24274"/>
    <cellStyle name="Normal 2 8 4 2 2" xfId="44054"/>
    <cellStyle name="Normal 2 8 4 2 3" xfId="32198"/>
    <cellStyle name="Normal 2 8 4 3" xfId="19742"/>
    <cellStyle name="Normal 2 8 4 3 2" xfId="40078"/>
    <cellStyle name="Normal 2 8 4 4" xfId="36137"/>
    <cellStyle name="Normal 2 8 4 5" xfId="28222"/>
    <cellStyle name="Normal 2 8 5" xfId="23501"/>
    <cellStyle name="Normal 2 8 5 2" xfId="43281"/>
    <cellStyle name="Normal 2 8 5 3" xfId="31425"/>
    <cellStyle name="Normal 2 8 6" xfId="18971"/>
    <cellStyle name="Normal 2 8 6 2" xfId="39307"/>
    <cellStyle name="Normal 2 8 7" xfId="35364"/>
    <cellStyle name="Normal 2 8 8" xfId="27451"/>
    <cellStyle name="Normal 2 9" xfId="3018"/>
    <cellStyle name="Normal 2 9 2" xfId="11938"/>
    <cellStyle name="Normal 2 9 2 2" xfId="18136"/>
    <cellStyle name="Normal 2 9 2 2 2" xfId="26613"/>
    <cellStyle name="Normal 2 9 2 2 2 2" xfId="46393"/>
    <cellStyle name="Normal 2 9 2 2 2 3" xfId="34537"/>
    <cellStyle name="Normal 2 9 2 2 3" xfId="22081"/>
    <cellStyle name="Normal 2 9 2 2 3 2" xfId="42417"/>
    <cellStyle name="Normal 2 9 2 2 4" xfId="38476"/>
    <cellStyle name="Normal 2 9 2 2 5" xfId="30561"/>
    <cellStyle name="Normal 2 9 2 3" xfId="25047"/>
    <cellStyle name="Normal 2 9 2 3 2" xfId="44827"/>
    <cellStyle name="Normal 2 9 2 3 3" xfId="32971"/>
    <cellStyle name="Normal 2 9 2 4" xfId="20515"/>
    <cellStyle name="Normal 2 9 2 4 2" xfId="40851"/>
    <cellStyle name="Normal 2 9 2 5" xfId="36910"/>
    <cellStyle name="Normal 2 9 2 6" xfId="28995"/>
    <cellStyle name="Normal 2 9 3" xfId="15619"/>
    <cellStyle name="Normal 2 9 3 2" xfId="25824"/>
    <cellStyle name="Normal 2 9 3 2 2" xfId="45604"/>
    <cellStyle name="Normal 2 9 3 2 3" xfId="33748"/>
    <cellStyle name="Normal 2 9 3 3" xfId="21292"/>
    <cellStyle name="Normal 2 9 3 3 2" xfId="41628"/>
    <cellStyle name="Normal 2 9 3 4" xfId="37687"/>
    <cellStyle name="Normal 2 9 3 5" xfId="29772"/>
    <cellStyle name="Normal 2 9 4" xfId="8568"/>
    <cellStyle name="Normal 2 9 4 2" xfId="24275"/>
    <cellStyle name="Normal 2 9 4 2 2" xfId="44055"/>
    <cellStyle name="Normal 2 9 4 2 3" xfId="32199"/>
    <cellStyle name="Normal 2 9 4 3" xfId="19743"/>
    <cellStyle name="Normal 2 9 4 3 2" xfId="40079"/>
    <cellStyle name="Normal 2 9 4 4" xfId="36138"/>
    <cellStyle name="Normal 2 9 4 5" xfId="28223"/>
    <cellStyle name="Normal 2 9 5" xfId="23502"/>
    <cellStyle name="Normal 2 9 5 2" xfId="43282"/>
    <cellStyle name="Normal 2 9 5 3" xfId="31426"/>
    <cellStyle name="Normal 2 9 6" xfId="18972"/>
    <cellStyle name="Normal 2 9 6 2" xfId="39308"/>
    <cellStyle name="Normal 2 9 7" xfId="35365"/>
    <cellStyle name="Normal 2 9 8" xfId="27452"/>
    <cellStyle name="Normal 2_Menu" xfId="71"/>
    <cellStyle name="Normal 20" xfId="3019"/>
    <cellStyle name="Normal 20 2" xfId="11939"/>
    <cellStyle name="Normal 20 2 2" xfId="18137"/>
    <cellStyle name="Normal 20 2 2 2" xfId="26614"/>
    <cellStyle name="Normal 20 2 2 2 2" xfId="46394"/>
    <cellStyle name="Normal 20 2 2 2 3" xfId="34538"/>
    <cellStyle name="Normal 20 2 2 3" xfId="22082"/>
    <cellStyle name="Normal 20 2 2 3 2" xfId="42418"/>
    <cellStyle name="Normal 20 2 2 4" xfId="38477"/>
    <cellStyle name="Normal 20 2 2 5" xfId="30562"/>
    <cellStyle name="Normal 20 2 3" xfId="25048"/>
    <cellStyle name="Normal 20 2 3 2" xfId="44828"/>
    <cellStyle name="Normal 20 2 3 3" xfId="32972"/>
    <cellStyle name="Normal 20 2 4" xfId="20516"/>
    <cellStyle name="Normal 20 2 4 2" xfId="40852"/>
    <cellStyle name="Normal 20 2 5" xfId="36911"/>
    <cellStyle name="Normal 20 2 6" xfId="28996"/>
    <cellStyle name="Normal 20 3" xfId="15620"/>
    <cellStyle name="Normal 20 3 2" xfId="25825"/>
    <cellStyle name="Normal 20 3 2 2" xfId="45605"/>
    <cellStyle name="Normal 20 3 2 3" xfId="33749"/>
    <cellStyle name="Normal 20 3 3" xfId="21293"/>
    <cellStyle name="Normal 20 3 3 2" xfId="41629"/>
    <cellStyle name="Normal 20 3 4" xfId="37688"/>
    <cellStyle name="Normal 20 3 5" xfId="29773"/>
    <cellStyle name="Normal 20 4" xfId="8569"/>
    <cellStyle name="Normal 20 4 2" xfId="24276"/>
    <cellStyle name="Normal 20 4 2 2" xfId="44056"/>
    <cellStyle name="Normal 20 4 2 3" xfId="32200"/>
    <cellStyle name="Normal 20 4 3" xfId="19744"/>
    <cellStyle name="Normal 20 4 3 2" xfId="40080"/>
    <cellStyle name="Normal 20 4 4" xfId="36139"/>
    <cellStyle name="Normal 20 4 5" xfId="28224"/>
    <cellStyle name="Normal 20 5" xfId="22314"/>
    <cellStyle name="Normal 20 6" xfId="23503"/>
    <cellStyle name="Normal 20 6 2" xfId="43283"/>
    <cellStyle name="Normal 20 6 3" xfId="31427"/>
    <cellStyle name="Normal 20 7" xfId="18973"/>
    <cellStyle name="Normal 20 7 2" xfId="39309"/>
    <cellStyle name="Normal 20 8" xfId="35366"/>
    <cellStyle name="Normal 20 9" xfId="27453"/>
    <cellStyle name="Normal 200" xfId="22575"/>
    <cellStyle name="Normal 200 2" xfId="22621"/>
    <cellStyle name="Normal 201" xfId="22544"/>
    <cellStyle name="Normal 201 2" xfId="22590"/>
    <cellStyle name="Normal 202" xfId="22574"/>
    <cellStyle name="Normal 202 2" xfId="22620"/>
    <cellStyle name="Normal 203" xfId="22545"/>
    <cellStyle name="Normal 203 2" xfId="22591"/>
    <cellStyle name="Normal 204" xfId="22573"/>
    <cellStyle name="Normal 204 2" xfId="22619"/>
    <cellStyle name="Normal 205" xfId="22546"/>
    <cellStyle name="Normal 205 2" xfId="22592"/>
    <cellStyle name="Normal 206" xfId="22572"/>
    <cellStyle name="Normal 206 2" xfId="22618"/>
    <cellStyle name="Normal 207" xfId="22547"/>
    <cellStyle name="Normal 207 2" xfId="22593"/>
    <cellStyle name="Normal 208" xfId="22571"/>
    <cellStyle name="Normal 208 2" xfId="22617"/>
    <cellStyle name="Normal 209" xfId="22548"/>
    <cellStyle name="Normal 209 2" xfId="22594"/>
    <cellStyle name="Normal 21" xfId="3020"/>
    <cellStyle name="Normal 21 2" xfId="11940"/>
    <cellStyle name="Normal 21 2 2" xfId="18138"/>
    <cellStyle name="Normal 21 2 2 2" xfId="26615"/>
    <cellStyle name="Normal 21 2 2 2 2" xfId="46395"/>
    <cellStyle name="Normal 21 2 2 2 3" xfId="34539"/>
    <cellStyle name="Normal 21 2 2 3" xfId="22083"/>
    <cellStyle name="Normal 21 2 2 3 2" xfId="42419"/>
    <cellStyle name="Normal 21 2 2 4" xfId="38478"/>
    <cellStyle name="Normal 21 2 2 5" xfId="30563"/>
    <cellStyle name="Normal 21 2 3" xfId="22316"/>
    <cellStyle name="Normal 21 2 4" xfId="25049"/>
    <cellStyle name="Normal 21 2 4 2" xfId="44829"/>
    <cellStyle name="Normal 21 2 4 3" xfId="32973"/>
    <cellStyle name="Normal 21 2 5" xfId="20517"/>
    <cellStyle name="Normal 21 2 5 2" xfId="40853"/>
    <cellStyle name="Normal 21 2 6" xfId="36912"/>
    <cellStyle name="Normal 21 2 7" xfId="28997"/>
    <cellStyle name="Normal 21 3" xfId="15621"/>
    <cellStyle name="Normal 21 3 2" xfId="25826"/>
    <cellStyle name="Normal 21 3 2 2" xfId="45606"/>
    <cellStyle name="Normal 21 3 2 3" xfId="33750"/>
    <cellStyle name="Normal 21 3 3" xfId="21294"/>
    <cellStyle name="Normal 21 3 3 2" xfId="41630"/>
    <cellStyle name="Normal 21 3 4" xfId="37689"/>
    <cellStyle name="Normal 21 3 5" xfId="29774"/>
    <cellStyle name="Normal 21 4" xfId="8570"/>
    <cellStyle name="Normal 21 4 2" xfId="24277"/>
    <cellStyle name="Normal 21 4 2 2" xfId="44057"/>
    <cellStyle name="Normal 21 4 2 3" xfId="32201"/>
    <cellStyle name="Normal 21 4 3" xfId="19745"/>
    <cellStyle name="Normal 21 4 3 2" xfId="40081"/>
    <cellStyle name="Normal 21 4 4" xfId="36140"/>
    <cellStyle name="Normal 21 4 5" xfId="28225"/>
    <cellStyle name="Normal 21 5" xfId="22315"/>
    <cellStyle name="Normal 21 6" xfId="23504"/>
    <cellStyle name="Normal 21 6 2" xfId="43284"/>
    <cellStyle name="Normal 21 6 3" xfId="31428"/>
    <cellStyle name="Normal 21 7" xfId="18974"/>
    <cellStyle name="Normal 21 7 2" xfId="39310"/>
    <cellStyle name="Normal 21 8" xfId="35367"/>
    <cellStyle name="Normal 21 9" xfId="27454"/>
    <cellStyle name="Normal 21_OENZ Onshore 2P" xfId="22317"/>
    <cellStyle name="Normal 210" xfId="22570"/>
    <cellStyle name="Normal 210 2" xfId="22616"/>
    <cellStyle name="Normal 211" xfId="22576"/>
    <cellStyle name="Normal 211 2" xfId="22622"/>
    <cellStyle name="Normal 212" xfId="22569"/>
    <cellStyle name="Normal 212 2" xfId="22615"/>
    <cellStyle name="Normal 213" xfId="22549"/>
    <cellStyle name="Normal 213 2" xfId="22595"/>
    <cellStyle name="Normal 214" xfId="22568"/>
    <cellStyle name="Normal 214 2" xfId="22614"/>
    <cellStyle name="Normal 215" xfId="22578"/>
    <cellStyle name="Normal 215 2" xfId="22624"/>
    <cellStyle name="Normal 216" xfId="22567"/>
    <cellStyle name="Normal 216 2" xfId="22613"/>
    <cellStyle name="Normal 217" xfId="22577"/>
    <cellStyle name="Normal 217 2" xfId="22623"/>
    <cellStyle name="Normal 218" xfId="22566"/>
    <cellStyle name="Normal 218 2" xfId="22612"/>
    <cellStyle name="Normal 219" xfId="22581"/>
    <cellStyle name="Normal 219 2" xfId="22627"/>
    <cellStyle name="Normal 22" xfId="3021"/>
    <cellStyle name="Normal 22 2" xfId="22319"/>
    <cellStyle name="Normal 22 3" xfId="22318"/>
    <cellStyle name="Normal 22_OENZ Onshore 2P" xfId="22320"/>
    <cellStyle name="Normal 220" xfId="22565"/>
    <cellStyle name="Normal 220 2" xfId="22611"/>
    <cellStyle name="Normal 221" xfId="22580"/>
    <cellStyle name="Normal 221 2" xfId="22626"/>
    <cellStyle name="Normal 222" xfId="22564"/>
    <cellStyle name="Normal 222 2" xfId="22610"/>
    <cellStyle name="Normal 223" xfId="22579"/>
    <cellStyle name="Normal 223 2" xfId="22625"/>
    <cellStyle name="Normal 224" xfId="22563"/>
    <cellStyle name="Normal 224 2" xfId="22609"/>
    <cellStyle name="Normal 225" xfId="22550"/>
    <cellStyle name="Normal 225 2" xfId="22596"/>
    <cellStyle name="Normal 226" xfId="22584"/>
    <cellStyle name="Normal 226 2" xfId="22630"/>
    <cellStyle name="Normal 227" xfId="22551"/>
    <cellStyle name="Normal 227 2" xfId="22597"/>
    <cellStyle name="Normal 228" xfId="22583"/>
    <cellStyle name="Normal 228 2" xfId="22629"/>
    <cellStyle name="Normal 229" xfId="22552"/>
    <cellStyle name="Normal 229 2" xfId="22598"/>
    <cellStyle name="Normal 23" xfId="44"/>
    <cellStyle name="Normal 23 2" xfId="22322"/>
    <cellStyle name="Normal 23 3" xfId="22321"/>
    <cellStyle name="Normal 23_OENZ Onshore 2P" xfId="22323"/>
    <cellStyle name="Normal 230" xfId="22582"/>
    <cellStyle name="Normal 230 2" xfId="22628"/>
    <cellStyle name="Normal 231" xfId="22553"/>
    <cellStyle name="Normal 231 2" xfId="22599"/>
    <cellStyle name="Normal 232" xfId="22562"/>
    <cellStyle name="Normal 232 2" xfId="22608"/>
    <cellStyle name="Normal 233" xfId="22554"/>
    <cellStyle name="Normal 233 2" xfId="22600"/>
    <cellStyle name="Normal 234" xfId="22561"/>
    <cellStyle name="Normal 234 2" xfId="22607"/>
    <cellStyle name="Normal 235" xfId="22555"/>
    <cellStyle name="Normal 235 2" xfId="22601"/>
    <cellStyle name="Normal 236" xfId="22560"/>
    <cellStyle name="Normal 236 2" xfId="22606"/>
    <cellStyle name="Normal 237" xfId="22556"/>
    <cellStyle name="Normal 237 2" xfId="22602"/>
    <cellStyle name="Normal 238" xfId="22559"/>
    <cellStyle name="Normal 238 2" xfId="22605"/>
    <cellStyle name="Normal 239" xfId="22557"/>
    <cellStyle name="Normal 239 2" xfId="22603"/>
    <cellStyle name="Normal 24" xfId="4088"/>
    <cellStyle name="Normal 24 2" xfId="22325"/>
    <cellStyle name="Normal 24 3" xfId="22324"/>
    <cellStyle name="Normal 24_OENZ Onshore 2P" xfId="22326"/>
    <cellStyle name="Normal 240" xfId="22558"/>
    <cellStyle name="Normal 240 2" xfId="22604"/>
    <cellStyle name="Normal 241" xfId="22631"/>
    <cellStyle name="Normal 241 2" xfId="22677"/>
    <cellStyle name="Normal 242" xfId="22658"/>
    <cellStyle name="Normal 242 2" xfId="22700"/>
    <cellStyle name="Normal 243" xfId="22659"/>
    <cellStyle name="Normal 243 2" xfId="22701"/>
    <cellStyle name="Normal 244" xfId="22656"/>
    <cellStyle name="Normal 244 2" xfId="22698"/>
    <cellStyle name="Normal 245" xfId="22635"/>
    <cellStyle name="Normal 245 2" xfId="22678"/>
    <cellStyle name="Normal 246" xfId="22655"/>
    <cellStyle name="Normal 246 2" xfId="22697"/>
    <cellStyle name="Normal 247" xfId="22636"/>
    <cellStyle name="Normal 247 2" xfId="22679"/>
    <cellStyle name="Normal 248" xfId="22654"/>
    <cellStyle name="Normal 248 2" xfId="22696"/>
    <cellStyle name="Normal 249" xfId="22637"/>
    <cellStyle name="Normal 249 2" xfId="22680"/>
    <cellStyle name="Normal 25" xfId="7583"/>
    <cellStyle name="Normal 25 2" xfId="22328"/>
    <cellStyle name="Normal 25 3" xfId="22327"/>
    <cellStyle name="Normal 25_OENZ Onshore 2P" xfId="22329"/>
    <cellStyle name="Normal 250" xfId="22653"/>
    <cellStyle name="Normal 250 2" xfId="22695"/>
    <cellStyle name="Normal 251" xfId="22638"/>
    <cellStyle name="Normal 251 2" xfId="22681"/>
    <cellStyle name="Normal 252" xfId="22652"/>
    <cellStyle name="Normal 252 2" xfId="22694"/>
    <cellStyle name="Normal 253" xfId="22639"/>
    <cellStyle name="Normal 253 2" xfId="22682"/>
    <cellStyle name="Normal 254" xfId="22651"/>
    <cellStyle name="Normal 254 2" xfId="22693"/>
    <cellStyle name="Normal 255" xfId="22640"/>
    <cellStyle name="Normal 255 2" xfId="22683"/>
    <cellStyle name="Normal 256" xfId="22650"/>
    <cellStyle name="Normal 256 2" xfId="22692"/>
    <cellStyle name="Normal 257" xfId="22668"/>
    <cellStyle name="Normal 257 2" xfId="22710"/>
    <cellStyle name="Normal 258" xfId="22649"/>
    <cellStyle name="Normal 258 2" xfId="22691"/>
    <cellStyle name="Normal 259" xfId="22667"/>
    <cellStyle name="Normal 259 2" xfId="22709"/>
    <cellStyle name="Normal 26" xfId="18227"/>
    <cellStyle name="Normal 26 2" xfId="22331"/>
    <cellStyle name="Normal 26 2 2" xfId="22332"/>
    <cellStyle name="Normal 26 3" xfId="22330"/>
    <cellStyle name="Normal 26_OENZ Onshore 2P" xfId="22333"/>
    <cellStyle name="Normal 260" xfId="22648"/>
    <cellStyle name="Normal 260 2" xfId="22690"/>
    <cellStyle name="Normal 261" xfId="22666"/>
    <cellStyle name="Normal 261 2" xfId="22708"/>
    <cellStyle name="Normal 262" xfId="22647"/>
    <cellStyle name="Normal 262 2" xfId="22689"/>
    <cellStyle name="Normal 263" xfId="22665"/>
    <cellStyle name="Normal 263 2" xfId="22707"/>
    <cellStyle name="Normal 264" xfId="22646"/>
    <cellStyle name="Normal 264 2" xfId="22688"/>
    <cellStyle name="Normal 265" xfId="22664"/>
    <cellStyle name="Normal 265 2" xfId="22706"/>
    <cellStyle name="Normal 266" xfId="22645"/>
    <cellStyle name="Normal 266 2" xfId="22687"/>
    <cellStyle name="Normal 267" xfId="22663"/>
    <cellStyle name="Normal 267 2" xfId="22705"/>
    <cellStyle name="Normal 268" xfId="22657"/>
    <cellStyle name="Normal 268 2" xfId="22699"/>
    <cellStyle name="Normal 269" xfId="22662"/>
    <cellStyle name="Normal 269 2" xfId="22704"/>
    <cellStyle name="Normal 27" xfId="22334"/>
    <cellStyle name="Normal 27 2" xfId="22335"/>
    <cellStyle name="Normal 27_OENZ Onshore 2P" xfId="22336"/>
    <cellStyle name="Normal 270" xfId="22660"/>
    <cellStyle name="Normal 270 2" xfId="22702"/>
    <cellStyle name="Normal 271" xfId="22661"/>
    <cellStyle name="Normal 271 2" xfId="22703"/>
    <cellStyle name="Normal 272" xfId="22672"/>
    <cellStyle name="Normal 272 2" xfId="22714"/>
    <cellStyle name="Normal 273" xfId="22641"/>
    <cellStyle name="Normal 273 2" xfId="22684"/>
    <cellStyle name="Normal 274" xfId="22671"/>
    <cellStyle name="Normal 274 2" xfId="22713"/>
    <cellStyle name="Normal 275" xfId="22642"/>
    <cellStyle name="Normal 275 2" xfId="22685"/>
    <cellStyle name="Normal 276" xfId="22670"/>
    <cellStyle name="Normal 276 2" xfId="22712"/>
    <cellStyle name="Normal 277" xfId="22643"/>
    <cellStyle name="Normal 277 2" xfId="22686"/>
    <cellStyle name="Normal 278" xfId="22669"/>
    <cellStyle name="Normal 278 2" xfId="22711"/>
    <cellStyle name="Normal 279" xfId="22644"/>
    <cellStyle name="Normal 28" xfId="22337"/>
    <cellStyle name="Normal 28 2" xfId="22338"/>
    <cellStyle name="Normal 28_OENZ Onshore 2P" xfId="22339"/>
    <cellStyle name="Normal 280" xfId="22673"/>
    <cellStyle name="Normal 281" xfId="22179"/>
    <cellStyle name="Normal 281 2" xfId="22730"/>
    <cellStyle name="Normal 281 3" xfId="22744"/>
    <cellStyle name="Normal 282" xfId="22717"/>
    <cellStyle name="Normal 282 2" xfId="22732"/>
    <cellStyle name="Normal 282 3" xfId="22749"/>
    <cellStyle name="Normal 283" xfId="22718"/>
    <cellStyle name="Normal 283 2" xfId="22733"/>
    <cellStyle name="Normal 283 3" xfId="22750"/>
    <cellStyle name="Normal 284" xfId="22719"/>
    <cellStyle name="Normal 284 2" xfId="22734"/>
    <cellStyle name="Normal 284 3" xfId="22751"/>
    <cellStyle name="Normal 285" xfId="22721"/>
    <cellStyle name="Normal 285 2" xfId="22735"/>
    <cellStyle name="Normal 285 3" xfId="22752"/>
    <cellStyle name="Normal 286" xfId="22723"/>
    <cellStyle name="Normal 286 2" xfId="22737"/>
    <cellStyle name="Normal 286 3" xfId="22754"/>
    <cellStyle name="Normal 287" xfId="22724"/>
    <cellStyle name="Normal 287 2" xfId="22738"/>
    <cellStyle name="Normal 287 3" xfId="22755"/>
    <cellStyle name="Normal 288" xfId="22747"/>
    <cellStyle name="Normal 289" xfId="22746"/>
    <cellStyle name="Normal 29" xfId="22340"/>
    <cellStyle name="Normal 29 2" xfId="22341"/>
    <cellStyle name="Normal 29_OENZ Onshore 2P" xfId="22342"/>
    <cellStyle name="Normal 290" xfId="22745"/>
    <cellStyle name="Normal 291" xfId="22174"/>
    <cellStyle name="Normal 291 2" xfId="42510"/>
    <cellStyle name="Normal 291 3" xfId="30654"/>
    <cellStyle name="Normal 292" xfId="22178"/>
    <cellStyle name="Normal 292 2" xfId="42513"/>
    <cellStyle name="Normal 292 3" xfId="30657"/>
    <cellStyle name="Normal 293" xfId="22175"/>
    <cellStyle name="Normal 293 2" xfId="42511"/>
    <cellStyle name="Normal 293 3" xfId="30655"/>
    <cellStyle name="Normal 294" xfId="22765"/>
    <cellStyle name="Normal 294 2" xfId="42546"/>
    <cellStyle name="Normal 294 3" xfId="30690"/>
    <cellStyle name="Normal 295" xfId="22759"/>
    <cellStyle name="Normal 295 2" xfId="42540"/>
    <cellStyle name="Normal 295 3" xfId="30684"/>
    <cellStyle name="Normal 296" xfId="22766"/>
    <cellStyle name="Normal 296 2" xfId="42547"/>
    <cellStyle name="Normal 296 3" xfId="30691"/>
    <cellStyle name="Normal 297" xfId="22758"/>
    <cellStyle name="Normal 297 2" xfId="42539"/>
    <cellStyle name="Normal 297 3" xfId="30683"/>
    <cellStyle name="Normal 298" xfId="22767"/>
    <cellStyle name="Normal 299" xfId="18234"/>
    <cellStyle name="Normal 299 2" xfId="18239"/>
    <cellStyle name="Normal 299 2 2" xfId="38575"/>
    <cellStyle name="Normal 299 3" xfId="26706"/>
    <cellStyle name="Normal 299 3 2" xfId="46486"/>
    <cellStyle name="Normal 299 4" xfId="38570"/>
    <cellStyle name="Normal 299 5" xfId="34630"/>
    <cellStyle name="Normal 299 6" xfId="46492"/>
    <cellStyle name="Normal 3" xfId="4089"/>
    <cellStyle name="Normal 3 10" xfId="15838"/>
    <cellStyle name="Normal 3 10 2" xfId="25850"/>
    <cellStyle name="Normal 3 10 2 2" xfId="45630"/>
    <cellStyle name="Normal 3 10 2 3" xfId="33774"/>
    <cellStyle name="Normal 3 10 3" xfId="21318"/>
    <cellStyle name="Normal 3 10 3 2" xfId="41654"/>
    <cellStyle name="Normal 3 10 4" xfId="37713"/>
    <cellStyle name="Normal 3 10 5" xfId="29798"/>
    <cellStyle name="Normal 3 11" xfId="8778"/>
    <cellStyle name="Normal 3 11 2" xfId="24296"/>
    <cellStyle name="Normal 3 11 2 2" xfId="44076"/>
    <cellStyle name="Normal 3 11 2 3" xfId="32220"/>
    <cellStyle name="Normal 3 11 3" xfId="19764"/>
    <cellStyle name="Normal 3 11 3 2" xfId="40100"/>
    <cellStyle name="Normal 3 11 4" xfId="36159"/>
    <cellStyle name="Normal 3 11 5" xfId="28244"/>
    <cellStyle name="Normal 3 12" xfId="22343"/>
    <cellStyle name="Normal 3 13" xfId="23524"/>
    <cellStyle name="Normal 3 13 2" xfId="43304"/>
    <cellStyle name="Normal 3 13 3" xfId="31448"/>
    <cellStyle name="Normal 3 14" xfId="18992"/>
    <cellStyle name="Normal 3 14 2" xfId="39328"/>
    <cellStyle name="Normal 3 15" xfId="35387"/>
    <cellStyle name="Normal 3 16" xfId="27472"/>
    <cellStyle name="Normal 3 2" xfId="39"/>
    <cellStyle name="Normal 3 2 2" xfId="3022"/>
    <cellStyle name="Normal 3 2 2 2" xfId="11941"/>
    <cellStyle name="Normal 3 2 2 2 2" xfId="14594"/>
    <cellStyle name="Normal 3 2 2 3" xfId="8571"/>
    <cellStyle name="Normal 3 2 3" xfId="72"/>
    <cellStyle name="Normal 3 2 3 2" xfId="14596"/>
    <cellStyle name="Normal 3 2 3 3" xfId="14595"/>
    <cellStyle name="Normal 3 2 4" xfId="11006"/>
    <cellStyle name="Normal 3 2 5" xfId="7644"/>
    <cellStyle name="Normal 3 2 6" xfId="22716"/>
    <cellStyle name="Normal 3 3" xfId="73"/>
    <cellStyle name="Normal 3 3 2" xfId="3023"/>
    <cellStyle name="Normal 3 3 2 2" xfId="11942"/>
    <cellStyle name="Normal 3 3 2 2 2" xfId="14597"/>
    <cellStyle name="Normal 3 3 2 3" xfId="8572"/>
    <cellStyle name="Normal 3 3 3" xfId="11028"/>
    <cellStyle name="Normal 3 3 3 2" xfId="14598"/>
    <cellStyle name="Normal 3 3 4" xfId="7659"/>
    <cellStyle name="Normal 3 4" xfId="74"/>
    <cellStyle name="Normal 3 4 2" xfId="4344"/>
    <cellStyle name="Normal 3 4 2 2" xfId="12369"/>
    <cellStyle name="Normal 3 4 2 2 2" xfId="14600"/>
    <cellStyle name="Normal 3 4 2 3" xfId="9000"/>
    <cellStyle name="Normal 3 4 3" xfId="11029"/>
    <cellStyle name="Normal 3 4 3 2" xfId="14601"/>
    <cellStyle name="Normal 3 4 4" xfId="7660"/>
    <cellStyle name="Normal 3 5" xfId="3024"/>
    <cellStyle name="Normal 3 5 2" xfId="11943"/>
    <cellStyle name="Normal 3 5 2 2" xfId="14603"/>
    <cellStyle name="Normal 3 5 3" xfId="14602"/>
    <cellStyle name="Normal 3 5 4" xfId="15913"/>
    <cellStyle name="Normal 3 5 4 2" xfId="25870"/>
    <cellStyle name="Normal 3 5 4 2 2" xfId="45650"/>
    <cellStyle name="Normal 3 5 4 2 3" xfId="33794"/>
    <cellStyle name="Normal 3 5 4 3" xfId="21338"/>
    <cellStyle name="Normal 3 5 4 3 2" xfId="41674"/>
    <cellStyle name="Normal 3 5 4 4" xfId="37733"/>
    <cellStyle name="Normal 3 5 4 5" xfId="29818"/>
    <cellStyle name="Normal 3 5 5" xfId="8573"/>
    <cellStyle name="Normal 3 6" xfId="3025"/>
    <cellStyle name="Normal 3 6 2" xfId="14605"/>
    <cellStyle name="Normal 3 6 3" xfId="14604"/>
    <cellStyle name="Normal 3 7" xfId="45"/>
    <cellStyle name="Normal 3 8" xfId="7585"/>
    <cellStyle name="Normal 3 9" xfId="12147"/>
    <cellStyle name="Normal 3 9 2" xfId="18156"/>
    <cellStyle name="Normal 3 9 2 2" xfId="26633"/>
    <cellStyle name="Normal 3 9 2 2 2" xfId="46413"/>
    <cellStyle name="Normal 3 9 2 2 3" xfId="34557"/>
    <cellStyle name="Normal 3 9 2 3" xfId="22101"/>
    <cellStyle name="Normal 3 9 2 3 2" xfId="42437"/>
    <cellStyle name="Normal 3 9 2 4" xfId="38496"/>
    <cellStyle name="Normal 3 9 2 5" xfId="30581"/>
    <cellStyle name="Normal 3 9 3" xfId="25067"/>
    <cellStyle name="Normal 3 9 3 2" xfId="44847"/>
    <cellStyle name="Normal 3 9 3 3" xfId="32991"/>
    <cellStyle name="Normal 3 9 4" xfId="20535"/>
    <cellStyle name="Normal 3 9 4 2" xfId="40871"/>
    <cellStyle name="Normal 3 9 5" xfId="36930"/>
    <cellStyle name="Normal 3 9 6" xfId="29015"/>
    <cellStyle name="Normal 3_Car cost for GMM" xfId="4345"/>
    <cellStyle name="Normal 30" xfId="22344"/>
    <cellStyle name="Normal 30 2" xfId="22345"/>
    <cellStyle name="Normal 30_OENZ Onshore 2P" xfId="22346"/>
    <cellStyle name="Normal 300" xfId="26712"/>
    <cellStyle name="Normal 301" xfId="46494"/>
    <cellStyle name="Normal 302" xfId="46490"/>
    <cellStyle name="Normal 31" xfId="22347"/>
    <cellStyle name="Normal 31 2" xfId="22348"/>
    <cellStyle name="Normal 31_OENZ Onshore 2P" xfId="22349"/>
    <cellStyle name="Normal 32" xfId="22350"/>
    <cellStyle name="Normal 32 2" xfId="22351"/>
    <cellStyle name="Normal 32_OENZ Onshore 2P" xfId="22352"/>
    <cellStyle name="Normal 33" xfId="22353"/>
    <cellStyle name="Normal 33 2" xfId="22354"/>
    <cellStyle name="Normal 33_OENZ Onshore 2P" xfId="22355"/>
    <cellStyle name="Normal 34" xfId="22356"/>
    <cellStyle name="Normal 34 2" xfId="22357"/>
    <cellStyle name="Normal 34_OENZ Onshore 2P" xfId="22358"/>
    <cellStyle name="Normal 35" xfId="22359"/>
    <cellStyle name="Normal 35 2" xfId="22360"/>
    <cellStyle name="Normal 35_OENZ Onshore 2P" xfId="22361"/>
    <cellStyle name="Normal 36" xfId="22362"/>
    <cellStyle name="Normal 36 2" xfId="22363"/>
    <cellStyle name="Normal 36_OENZ Onshore 2P" xfId="22364"/>
    <cellStyle name="Normal 37" xfId="22365"/>
    <cellStyle name="Normal 37 2" xfId="22366"/>
    <cellStyle name="Normal 37_OENZ Onshore 2P" xfId="22367"/>
    <cellStyle name="Normal 38" xfId="22368"/>
    <cellStyle name="Normal 38 2" xfId="22369"/>
    <cellStyle name="Normal 38_OENZ Onshore 2P" xfId="22370"/>
    <cellStyle name="Normal 39" xfId="22371"/>
    <cellStyle name="Normal 39 2" xfId="22372"/>
    <cellStyle name="Normal 39_OENZ Onshore 2P" xfId="22373"/>
    <cellStyle name="Normal 4" xfId="12"/>
    <cellStyle name="Normal 4 10" xfId="46498"/>
    <cellStyle name="Normal 4 2" xfId="13"/>
    <cellStyle name="Normal 4 2 2" xfId="77"/>
    <cellStyle name="Normal 4 2 2 2" xfId="14607"/>
    <cellStyle name="Normal 4 2 2 2 2" xfId="14608"/>
    <cellStyle name="Normal 4 2 2 3" xfId="14606"/>
    <cellStyle name="Normal 4 2 3" xfId="76"/>
    <cellStyle name="Normal 4 2 3 2" xfId="14610"/>
    <cellStyle name="Normal 4 2 3 3" xfId="14609"/>
    <cellStyle name="Normal 4 2 4" xfId="10982"/>
    <cellStyle name="Normal 4 2 5" xfId="7620"/>
    <cellStyle name="Normal 4 3" xfId="3026"/>
    <cellStyle name="Normal 4 3 2" xfId="4346"/>
    <cellStyle name="Normal 4 3 2 2" xfId="12370"/>
    <cellStyle name="Normal 4 3 2 2 2" xfId="14611"/>
    <cellStyle name="Normal 4 3 2 3" xfId="9001"/>
    <cellStyle name="Normal 4 3 3" xfId="11944"/>
    <cellStyle name="Normal 4 3 3 2" xfId="14613"/>
    <cellStyle name="Normal 4 3 3 3" xfId="14612"/>
    <cellStyle name="Normal 4 3 3 4" xfId="18139"/>
    <cellStyle name="Normal 4 3 3 4 2" xfId="26616"/>
    <cellStyle name="Normal 4 3 3 4 2 2" xfId="46396"/>
    <cellStyle name="Normal 4 3 3 4 2 3" xfId="34540"/>
    <cellStyle name="Normal 4 3 3 4 3" xfId="22084"/>
    <cellStyle name="Normal 4 3 3 4 3 2" xfId="42420"/>
    <cellStyle name="Normal 4 3 3 4 4" xfId="38479"/>
    <cellStyle name="Normal 4 3 3 4 5" xfId="30564"/>
    <cellStyle name="Normal 4 3 3 5" xfId="25050"/>
    <cellStyle name="Normal 4 3 3 5 2" xfId="44830"/>
    <cellStyle name="Normal 4 3 3 5 3" xfId="32974"/>
    <cellStyle name="Normal 4 3 3 6" xfId="20518"/>
    <cellStyle name="Normal 4 3 3 6 2" xfId="40854"/>
    <cellStyle name="Normal 4 3 3 7" xfId="36913"/>
    <cellStyle name="Normal 4 3 3 8" xfId="28998"/>
    <cellStyle name="Normal 4 3 4" xfId="15622"/>
    <cellStyle name="Normal 4 3 4 2" xfId="25827"/>
    <cellStyle name="Normal 4 3 4 2 2" xfId="45607"/>
    <cellStyle name="Normal 4 3 4 2 3" xfId="33751"/>
    <cellStyle name="Normal 4 3 4 3" xfId="21295"/>
    <cellStyle name="Normal 4 3 4 3 2" xfId="41631"/>
    <cellStyle name="Normal 4 3 4 4" xfId="37690"/>
    <cellStyle name="Normal 4 3 4 5" xfId="29775"/>
    <cellStyle name="Normal 4 3 5" xfId="8574"/>
    <cellStyle name="Normal 4 3 5 2" xfId="24278"/>
    <cellStyle name="Normal 4 3 5 2 2" xfId="44058"/>
    <cellStyle name="Normal 4 3 5 2 3" xfId="32202"/>
    <cellStyle name="Normal 4 3 5 3" xfId="19746"/>
    <cellStyle name="Normal 4 3 5 3 2" xfId="40082"/>
    <cellStyle name="Normal 4 3 5 4" xfId="36141"/>
    <cellStyle name="Normal 4 3 5 5" xfId="28226"/>
    <cellStyle name="Normal 4 3 6" xfId="23505"/>
    <cellStyle name="Normal 4 3 6 2" xfId="43285"/>
    <cellStyle name="Normal 4 3 6 3" xfId="31429"/>
    <cellStyle name="Normal 4 3 7" xfId="18975"/>
    <cellStyle name="Normal 4 3 7 2" xfId="39311"/>
    <cellStyle name="Normal 4 3 8" xfId="35368"/>
    <cellStyle name="Normal 4 3 9" xfId="27455"/>
    <cellStyle name="Normal 4 4" xfId="3027"/>
    <cellStyle name="Normal 4 4 2" xfId="4347"/>
    <cellStyle name="Normal 4 4 2 2" xfId="12371"/>
    <cellStyle name="Normal 4 4 2 2 2" xfId="14614"/>
    <cellStyle name="Normal 4 4 2 3" xfId="9002"/>
    <cellStyle name="Normal 4 4 3" xfId="11945"/>
    <cellStyle name="Normal 4 4 3 2" xfId="14616"/>
    <cellStyle name="Normal 4 4 3 3" xfId="14615"/>
    <cellStyle name="Normal 4 4 3 4" xfId="18140"/>
    <cellStyle name="Normal 4 4 3 4 2" xfId="26617"/>
    <cellStyle name="Normal 4 4 3 4 2 2" xfId="46397"/>
    <cellStyle name="Normal 4 4 3 4 2 3" xfId="34541"/>
    <cellStyle name="Normal 4 4 3 4 3" xfId="22085"/>
    <cellStyle name="Normal 4 4 3 4 3 2" xfId="42421"/>
    <cellStyle name="Normal 4 4 3 4 4" xfId="38480"/>
    <cellStyle name="Normal 4 4 3 4 5" xfId="30565"/>
    <cellStyle name="Normal 4 4 3 5" xfId="25051"/>
    <cellStyle name="Normal 4 4 3 5 2" xfId="44831"/>
    <cellStyle name="Normal 4 4 3 5 3" xfId="32975"/>
    <cellStyle name="Normal 4 4 3 6" xfId="20519"/>
    <cellStyle name="Normal 4 4 3 6 2" xfId="40855"/>
    <cellStyle name="Normal 4 4 3 7" xfId="36914"/>
    <cellStyle name="Normal 4 4 3 8" xfId="28999"/>
    <cellStyle name="Normal 4 4 4" xfId="15623"/>
    <cellStyle name="Normal 4 4 4 2" xfId="25828"/>
    <cellStyle name="Normal 4 4 4 2 2" xfId="45608"/>
    <cellStyle name="Normal 4 4 4 2 3" xfId="33752"/>
    <cellStyle name="Normal 4 4 4 3" xfId="21296"/>
    <cellStyle name="Normal 4 4 4 3 2" xfId="41632"/>
    <cellStyle name="Normal 4 4 4 4" xfId="37691"/>
    <cellStyle name="Normal 4 4 4 5" xfId="29776"/>
    <cellStyle name="Normal 4 4 5" xfId="8575"/>
    <cellStyle name="Normal 4 4 5 2" xfId="24279"/>
    <cellStyle name="Normal 4 4 5 2 2" xfId="44059"/>
    <cellStyle name="Normal 4 4 5 2 3" xfId="32203"/>
    <cellStyle name="Normal 4 4 5 3" xfId="19747"/>
    <cellStyle name="Normal 4 4 5 3 2" xfId="40083"/>
    <cellStyle name="Normal 4 4 5 4" xfId="36142"/>
    <cellStyle name="Normal 4 4 5 5" xfId="28227"/>
    <cellStyle name="Normal 4 4 6" xfId="23506"/>
    <cellStyle name="Normal 4 4 6 2" xfId="43286"/>
    <cellStyle name="Normal 4 4 6 3" xfId="31430"/>
    <cellStyle name="Normal 4 4 7" xfId="18976"/>
    <cellStyle name="Normal 4 4 7 2" xfId="39312"/>
    <cellStyle name="Normal 4 4 8" xfId="35369"/>
    <cellStyle name="Normal 4 4 9" xfId="27456"/>
    <cellStyle name="Normal 4 5" xfId="3028"/>
    <cellStyle name="Normal 4 5 2" xfId="11946"/>
    <cellStyle name="Normal 4 5 2 2" xfId="14619"/>
    <cellStyle name="Normal 4 5 2 3" xfId="14618"/>
    <cellStyle name="Normal 4 5 2 4" xfId="18141"/>
    <cellStyle name="Normal 4 5 2 4 2" xfId="26618"/>
    <cellStyle name="Normal 4 5 2 4 2 2" xfId="46398"/>
    <cellStyle name="Normal 4 5 2 4 2 3" xfId="34542"/>
    <cellStyle name="Normal 4 5 2 4 3" xfId="22086"/>
    <cellStyle name="Normal 4 5 2 4 3 2" xfId="42422"/>
    <cellStyle name="Normal 4 5 2 4 4" xfId="38481"/>
    <cellStyle name="Normal 4 5 2 4 5" xfId="30566"/>
    <cellStyle name="Normal 4 5 2 5" xfId="25052"/>
    <cellStyle name="Normal 4 5 2 5 2" xfId="44832"/>
    <cellStyle name="Normal 4 5 2 5 3" xfId="32976"/>
    <cellStyle name="Normal 4 5 2 6" xfId="20520"/>
    <cellStyle name="Normal 4 5 2 6 2" xfId="40856"/>
    <cellStyle name="Normal 4 5 2 7" xfId="36915"/>
    <cellStyle name="Normal 4 5 2 8" xfId="29000"/>
    <cellStyle name="Normal 4 5 3" xfId="15624"/>
    <cellStyle name="Normal 4 5 3 2" xfId="25829"/>
    <cellStyle name="Normal 4 5 3 2 2" xfId="45609"/>
    <cellStyle name="Normal 4 5 3 2 3" xfId="33753"/>
    <cellStyle name="Normal 4 5 3 3" xfId="21297"/>
    <cellStyle name="Normal 4 5 3 3 2" xfId="41633"/>
    <cellStyle name="Normal 4 5 3 4" xfId="37692"/>
    <cellStyle name="Normal 4 5 3 5" xfId="29777"/>
    <cellStyle name="Normal 4 5 4" xfId="14617"/>
    <cellStyle name="Normal 4 5 5" xfId="8576"/>
    <cellStyle name="Normal 4 5 5 2" xfId="24280"/>
    <cellStyle name="Normal 4 5 5 2 2" xfId="44060"/>
    <cellStyle name="Normal 4 5 5 2 3" xfId="32204"/>
    <cellStyle name="Normal 4 5 5 3" xfId="19748"/>
    <cellStyle name="Normal 4 5 5 3 2" xfId="40084"/>
    <cellStyle name="Normal 4 5 5 4" xfId="36143"/>
    <cellStyle name="Normal 4 5 5 5" xfId="28228"/>
    <cellStyle name="Normal 4 5 6" xfId="23507"/>
    <cellStyle name="Normal 4 5 6 2" xfId="43287"/>
    <cellStyle name="Normal 4 5 6 3" xfId="31431"/>
    <cellStyle name="Normal 4 5 7" xfId="18977"/>
    <cellStyle name="Normal 4 5 7 2" xfId="39313"/>
    <cellStyle name="Normal 4 5 8" xfId="35370"/>
    <cellStyle name="Normal 4 5 9" xfId="27457"/>
    <cellStyle name="Normal 4 6" xfId="75"/>
    <cellStyle name="Normal 4 6 2" xfId="14621"/>
    <cellStyle name="Normal 4 6 3" xfId="14620"/>
    <cellStyle name="Normal 4 7" xfId="10981"/>
    <cellStyle name="Normal 4 8" xfId="7619"/>
    <cellStyle name="Normal 4 9" xfId="22374"/>
    <cellStyle name="Normal 4_AFs" xfId="4348"/>
    <cellStyle name="Normal 40" xfId="22375"/>
    <cellStyle name="Normal 40 2" xfId="22376"/>
    <cellStyle name="Normal 40_OENZ Onshore 2P" xfId="22377"/>
    <cellStyle name="Normal 41" xfId="22378"/>
    <cellStyle name="Normal 42" xfId="22379"/>
    <cellStyle name="Normal 42 2" xfId="22380"/>
    <cellStyle name="Normal 42_OENZ Onshore 2P" xfId="22381"/>
    <cellStyle name="Normal 43" xfId="22382"/>
    <cellStyle name="Normal 43 2" xfId="22383"/>
    <cellStyle name="Normal 43_OENZ Onshore 2P" xfId="22384"/>
    <cellStyle name="Normal 44" xfId="22385"/>
    <cellStyle name="Normal 44 2" xfId="22386"/>
    <cellStyle name="Normal 44_OENZ Onshore 2P" xfId="22387"/>
    <cellStyle name="Normal 45" xfId="22388"/>
    <cellStyle name="Normal 45 2" xfId="22389"/>
    <cellStyle name="Normal 45_OENZ Onshore 2P" xfId="22390"/>
    <cellStyle name="Normal 46" xfId="22391"/>
    <cellStyle name="Normal 46 2" xfId="22392"/>
    <cellStyle name="Normal 46_OENZ Onshore 2P" xfId="22393"/>
    <cellStyle name="Normal 47" xfId="22394"/>
    <cellStyle name="Normal 47 2" xfId="22395"/>
    <cellStyle name="Normal 47_OENZ Onshore 2P" xfId="22396"/>
    <cellStyle name="Normal 48" xfId="22397"/>
    <cellStyle name="Normal 48 2" xfId="22398"/>
    <cellStyle name="Normal 48_OENZ Onshore 2P" xfId="22399"/>
    <cellStyle name="Normal 49" xfId="22400"/>
    <cellStyle name="Normal 49 2" xfId="22401"/>
    <cellStyle name="Normal 49_OENZ Onshore 2P" xfId="22402"/>
    <cellStyle name="Normal 5" xfId="4349"/>
    <cellStyle name="Normal 5 10" xfId="78"/>
    <cellStyle name="Normal 5 11" xfId="12372"/>
    <cellStyle name="Normal 5 12" xfId="9003"/>
    <cellStyle name="Normal 5 13" xfId="22403"/>
    <cellStyle name="Normal 5 2" xfId="3029"/>
    <cellStyle name="Normal 5 2 2" xfId="3030"/>
    <cellStyle name="Normal 5 2 2 2" xfId="11948"/>
    <cellStyle name="Normal 5 2 2 2 2" xfId="14624"/>
    <cellStyle name="Normal 5 2 2 2 3" xfId="14623"/>
    <cellStyle name="Normal 5 2 2 2 4" xfId="18142"/>
    <cellStyle name="Normal 5 2 2 2 4 2" xfId="26619"/>
    <cellStyle name="Normal 5 2 2 2 4 2 2" xfId="46399"/>
    <cellStyle name="Normal 5 2 2 2 4 2 3" xfId="34543"/>
    <cellStyle name="Normal 5 2 2 2 4 3" xfId="22087"/>
    <cellStyle name="Normal 5 2 2 2 4 3 2" xfId="42423"/>
    <cellStyle name="Normal 5 2 2 2 4 4" xfId="38482"/>
    <cellStyle name="Normal 5 2 2 2 4 5" xfId="30567"/>
    <cellStyle name="Normal 5 2 2 2 5" xfId="25053"/>
    <cellStyle name="Normal 5 2 2 2 5 2" xfId="44833"/>
    <cellStyle name="Normal 5 2 2 2 5 3" xfId="32977"/>
    <cellStyle name="Normal 5 2 2 2 6" xfId="20521"/>
    <cellStyle name="Normal 5 2 2 2 6 2" xfId="40857"/>
    <cellStyle name="Normal 5 2 2 2 7" xfId="36916"/>
    <cellStyle name="Normal 5 2 2 2 8" xfId="29001"/>
    <cellStyle name="Normal 5 2 2 3" xfId="15625"/>
    <cellStyle name="Normal 5 2 2 3 2" xfId="25830"/>
    <cellStyle name="Normal 5 2 2 3 2 2" xfId="45610"/>
    <cellStyle name="Normal 5 2 2 3 2 3" xfId="33754"/>
    <cellStyle name="Normal 5 2 2 3 3" xfId="21298"/>
    <cellStyle name="Normal 5 2 2 3 3 2" xfId="41634"/>
    <cellStyle name="Normal 5 2 2 3 4" xfId="37693"/>
    <cellStyle name="Normal 5 2 2 3 5" xfId="29778"/>
    <cellStyle name="Normal 5 2 2 4" xfId="14622"/>
    <cellStyle name="Normal 5 2 2 5" xfId="8578"/>
    <cellStyle name="Normal 5 2 2 5 2" xfId="24281"/>
    <cellStyle name="Normal 5 2 2 5 2 2" xfId="44061"/>
    <cellStyle name="Normal 5 2 2 5 2 3" xfId="32205"/>
    <cellStyle name="Normal 5 2 2 5 3" xfId="19749"/>
    <cellStyle name="Normal 5 2 2 5 3 2" xfId="40085"/>
    <cellStyle name="Normal 5 2 2 5 4" xfId="36144"/>
    <cellStyle name="Normal 5 2 2 5 5" xfId="28229"/>
    <cellStyle name="Normal 5 2 2 6" xfId="23508"/>
    <cellStyle name="Normal 5 2 2 6 2" xfId="43288"/>
    <cellStyle name="Normal 5 2 2 6 3" xfId="31432"/>
    <cellStyle name="Normal 5 2 2 7" xfId="18978"/>
    <cellStyle name="Normal 5 2 2 7 2" xfId="39314"/>
    <cellStyle name="Normal 5 2 2 8" xfId="35371"/>
    <cellStyle name="Normal 5 2 2 9" xfId="27458"/>
    <cellStyle name="Normal 5 2 3" xfId="3031"/>
    <cellStyle name="Normal 5 2 3 2" xfId="11949"/>
    <cellStyle name="Normal 5 2 3 2 2" xfId="14625"/>
    <cellStyle name="Normal 5 2 3 2 3" xfId="18143"/>
    <cellStyle name="Normal 5 2 3 2 3 2" xfId="26620"/>
    <cellStyle name="Normal 5 2 3 2 3 2 2" xfId="46400"/>
    <cellStyle name="Normal 5 2 3 2 3 2 3" xfId="34544"/>
    <cellStyle name="Normal 5 2 3 2 3 3" xfId="22088"/>
    <cellStyle name="Normal 5 2 3 2 3 3 2" xfId="42424"/>
    <cellStyle name="Normal 5 2 3 2 3 4" xfId="38483"/>
    <cellStyle name="Normal 5 2 3 2 3 5" xfId="30568"/>
    <cellStyle name="Normal 5 2 3 2 4" xfId="25054"/>
    <cellStyle name="Normal 5 2 3 2 4 2" xfId="44834"/>
    <cellStyle name="Normal 5 2 3 2 4 3" xfId="32978"/>
    <cellStyle name="Normal 5 2 3 2 5" xfId="20522"/>
    <cellStyle name="Normal 5 2 3 2 5 2" xfId="40858"/>
    <cellStyle name="Normal 5 2 3 2 6" xfId="36917"/>
    <cellStyle name="Normal 5 2 3 2 7" xfId="29002"/>
    <cellStyle name="Normal 5 2 3 3" xfId="15626"/>
    <cellStyle name="Normal 5 2 3 3 2" xfId="25831"/>
    <cellStyle name="Normal 5 2 3 3 2 2" xfId="45611"/>
    <cellStyle name="Normal 5 2 3 3 2 3" xfId="33755"/>
    <cellStyle name="Normal 5 2 3 3 3" xfId="21299"/>
    <cellStyle name="Normal 5 2 3 3 3 2" xfId="41635"/>
    <cellStyle name="Normal 5 2 3 3 4" xfId="37694"/>
    <cellStyle name="Normal 5 2 3 3 5" xfId="29779"/>
    <cellStyle name="Normal 5 2 3 4" xfId="15646"/>
    <cellStyle name="Normal 5 2 3 5" xfId="8579"/>
    <cellStyle name="Normal 5 2 3 5 2" xfId="24282"/>
    <cellStyle name="Normal 5 2 3 5 2 2" xfId="44062"/>
    <cellStyle name="Normal 5 2 3 5 2 3" xfId="32206"/>
    <cellStyle name="Normal 5 2 3 5 3" xfId="19750"/>
    <cellStyle name="Normal 5 2 3 5 3 2" xfId="40086"/>
    <cellStyle name="Normal 5 2 3 5 4" xfId="36145"/>
    <cellStyle name="Normal 5 2 3 5 5" xfId="28230"/>
    <cellStyle name="Normal 5 2 3 6" xfId="23509"/>
    <cellStyle name="Normal 5 2 3 6 2" xfId="43289"/>
    <cellStyle name="Normal 5 2 3 6 3" xfId="31433"/>
    <cellStyle name="Normal 5 2 3 7" xfId="18979"/>
    <cellStyle name="Normal 5 2 3 7 2" xfId="39315"/>
    <cellStyle name="Normal 5 2 3 8" xfId="35372"/>
    <cellStyle name="Normal 5 2 3 9" xfId="27459"/>
    <cellStyle name="Normal 5 2 4" xfId="3032"/>
    <cellStyle name="Normal 5 2 4 2" xfId="11950"/>
    <cellStyle name="Normal 5 2 4 2 2" xfId="18144"/>
    <cellStyle name="Normal 5 2 4 2 2 2" xfId="26621"/>
    <cellStyle name="Normal 5 2 4 2 2 2 2" xfId="46401"/>
    <cellStyle name="Normal 5 2 4 2 2 2 3" xfId="34545"/>
    <cellStyle name="Normal 5 2 4 2 2 3" xfId="22089"/>
    <cellStyle name="Normal 5 2 4 2 2 3 2" xfId="42425"/>
    <cellStyle name="Normal 5 2 4 2 2 4" xfId="38484"/>
    <cellStyle name="Normal 5 2 4 2 2 5" xfId="30569"/>
    <cellStyle name="Normal 5 2 4 2 3" xfId="25055"/>
    <cellStyle name="Normal 5 2 4 2 3 2" xfId="44835"/>
    <cellStyle name="Normal 5 2 4 2 3 3" xfId="32979"/>
    <cellStyle name="Normal 5 2 4 2 4" xfId="20523"/>
    <cellStyle name="Normal 5 2 4 2 4 2" xfId="40859"/>
    <cellStyle name="Normal 5 2 4 2 5" xfId="36918"/>
    <cellStyle name="Normal 5 2 4 2 6" xfId="29003"/>
    <cellStyle name="Normal 5 2 4 3" xfId="15627"/>
    <cellStyle name="Normal 5 2 4 3 2" xfId="25832"/>
    <cellStyle name="Normal 5 2 4 3 2 2" xfId="45612"/>
    <cellStyle name="Normal 5 2 4 3 2 3" xfId="33756"/>
    <cellStyle name="Normal 5 2 4 3 3" xfId="21300"/>
    <cellStyle name="Normal 5 2 4 3 3 2" xfId="41636"/>
    <cellStyle name="Normal 5 2 4 3 4" xfId="37695"/>
    <cellStyle name="Normal 5 2 4 3 5" xfId="29780"/>
    <cellStyle name="Normal 5 2 4 4" xfId="8580"/>
    <cellStyle name="Normal 5 2 4 4 2" xfId="24283"/>
    <cellStyle name="Normal 5 2 4 4 2 2" xfId="44063"/>
    <cellStyle name="Normal 5 2 4 4 2 3" xfId="32207"/>
    <cellStyle name="Normal 5 2 4 4 3" xfId="19751"/>
    <cellStyle name="Normal 5 2 4 4 3 2" xfId="40087"/>
    <cellStyle name="Normal 5 2 4 4 4" xfId="36146"/>
    <cellStyle name="Normal 5 2 4 4 5" xfId="28231"/>
    <cellStyle name="Normal 5 2 4 5" xfId="23510"/>
    <cellStyle name="Normal 5 2 4 5 2" xfId="43290"/>
    <cellStyle name="Normal 5 2 4 5 3" xfId="31434"/>
    <cellStyle name="Normal 5 2 4 6" xfId="18980"/>
    <cellStyle name="Normal 5 2 4 6 2" xfId="39316"/>
    <cellStyle name="Normal 5 2 4 7" xfId="35373"/>
    <cellStyle name="Normal 5 2 4 8" xfId="27460"/>
    <cellStyle name="Normal 5 2 5" xfId="3033"/>
    <cellStyle name="Normal 5 2 5 2" xfId="11951"/>
    <cellStyle name="Normal 5 2 5 2 2" xfId="18145"/>
    <cellStyle name="Normal 5 2 5 2 2 2" xfId="26622"/>
    <cellStyle name="Normal 5 2 5 2 2 2 2" xfId="46402"/>
    <cellStyle name="Normal 5 2 5 2 2 2 3" xfId="34546"/>
    <cellStyle name="Normal 5 2 5 2 2 3" xfId="22090"/>
    <cellStyle name="Normal 5 2 5 2 2 3 2" xfId="42426"/>
    <cellStyle name="Normal 5 2 5 2 2 4" xfId="38485"/>
    <cellStyle name="Normal 5 2 5 2 2 5" xfId="30570"/>
    <cellStyle name="Normal 5 2 5 2 3" xfId="25056"/>
    <cellStyle name="Normal 5 2 5 2 3 2" xfId="44836"/>
    <cellStyle name="Normal 5 2 5 2 3 3" xfId="32980"/>
    <cellStyle name="Normal 5 2 5 2 4" xfId="20524"/>
    <cellStyle name="Normal 5 2 5 2 4 2" xfId="40860"/>
    <cellStyle name="Normal 5 2 5 2 5" xfId="36919"/>
    <cellStyle name="Normal 5 2 5 2 6" xfId="29004"/>
    <cellStyle name="Normal 5 2 5 3" xfId="15628"/>
    <cellStyle name="Normal 5 2 5 3 2" xfId="25833"/>
    <cellStyle name="Normal 5 2 5 3 2 2" xfId="45613"/>
    <cellStyle name="Normal 5 2 5 3 2 3" xfId="33757"/>
    <cellStyle name="Normal 5 2 5 3 3" xfId="21301"/>
    <cellStyle name="Normal 5 2 5 3 3 2" xfId="41637"/>
    <cellStyle name="Normal 5 2 5 3 4" xfId="37696"/>
    <cellStyle name="Normal 5 2 5 3 5" xfId="29781"/>
    <cellStyle name="Normal 5 2 5 4" xfId="8581"/>
    <cellStyle name="Normal 5 2 5 4 2" xfId="24284"/>
    <cellStyle name="Normal 5 2 5 4 2 2" xfId="44064"/>
    <cellStyle name="Normal 5 2 5 4 2 3" xfId="32208"/>
    <cellStyle name="Normal 5 2 5 4 3" xfId="19752"/>
    <cellStyle name="Normal 5 2 5 4 3 2" xfId="40088"/>
    <cellStyle name="Normal 5 2 5 4 4" xfId="36147"/>
    <cellStyle name="Normal 5 2 5 4 5" xfId="28232"/>
    <cellStyle name="Normal 5 2 5 5" xfId="23511"/>
    <cellStyle name="Normal 5 2 5 5 2" xfId="43291"/>
    <cellStyle name="Normal 5 2 5 5 3" xfId="31435"/>
    <cellStyle name="Normal 5 2 5 6" xfId="18981"/>
    <cellStyle name="Normal 5 2 5 6 2" xfId="39317"/>
    <cellStyle name="Normal 5 2 5 7" xfId="35374"/>
    <cellStyle name="Normal 5 2 5 8" xfId="27461"/>
    <cellStyle name="Normal 5 2 6" xfId="11947"/>
    <cellStyle name="Normal 5 2 7" xfId="8577"/>
    <cellStyle name="Normal 5 3" xfId="3034"/>
    <cellStyle name="Normal 5 3 2" xfId="11952"/>
    <cellStyle name="Normal 5 3 2 2" xfId="14628"/>
    <cellStyle name="Normal 5 3 2 3" xfId="14627"/>
    <cellStyle name="Normal 5 3 2 4" xfId="18146"/>
    <cellStyle name="Normal 5 3 2 4 2" xfId="26623"/>
    <cellStyle name="Normal 5 3 2 4 2 2" xfId="46403"/>
    <cellStyle name="Normal 5 3 2 4 2 3" xfId="34547"/>
    <cellStyle name="Normal 5 3 2 4 3" xfId="22091"/>
    <cellStyle name="Normal 5 3 2 4 3 2" xfId="42427"/>
    <cellStyle name="Normal 5 3 2 4 4" xfId="38486"/>
    <cellStyle name="Normal 5 3 2 4 5" xfId="30571"/>
    <cellStyle name="Normal 5 3 2 5" xfId="25057"/>
    <cellStyle name="Normal 5 3 2 5 2" xfId="44837"/>
    <cellStyle name="Normal 5 3 2 5 3" xfId="32981"/>
    <cellStyle name="Normal 5 3 2 6" xfId="20525"/>
    <cellStyle name="Normal 5 3 2 6 2" xfId="40861"/>
    <cellStyle name="Normal 5 3 2 7" xfId="36920"/>
    <cellStyle name="Normal 5 3 2 8" xfId="29005"/>
    <cellStyle name="Normal 5 3 3" xfId="15629"/>
    <cellStyle name="Normal 5 3 3 2" xfId="25834"/>
    <cellStyle name="Normal 5 3 3 2 2" xfId="45614"/>
    <cellStyle name="Normal 5 3 3 2 3" xfId="33758"/>
    <cellStyle name="Normal 5 3 3 3" xfId="21302"/>
    <cellStyle name="Normal 5 3 3 3 2" xfId="41638"/>
    <cellStyle name="Normal 5 3 3 4" xfId="37697"/>
    <cellStyle name="Normal 5 3 3 5" xfId="29782"/>
    <cellStyle name="Normal 5 3 4" xfId="14626"/>
    <cellStyle name="Normal 5 3 5" xfId="8582"/>
    <cellStyle name="Normal 5 3 5 2" xfId="24285"/>
    <cellStyle name="Normal 5 3 5 2 2" xfId="44065"/>
    <cellStyle name="Normal 5 3 5 2 3" xfId="32209"/>
    <cellStyle name="Normal 5 3 5 3" xfId="19753"/>
    <cellStyle name="Normal 5 3 5 3 2" xfId="40089"/>
    <cellStyle name="Normal 5 3 5 4" xfId="36148"/>
    <cellStyle name="Normal 5 3 5 5" xfId="28233"/>
    <cellStyle name="Normal 5 3 6" xfId="23512"/>
    <cellStyle name="Normal 5 3 6 2" xfId="43292"/>
    <cellStyle name="Normal 5 3 6 3" xfId="31436"/>
    <cellStyle name="Normal 5 3 7" xfId="18982"/>
    <cellStyle name="Normal 5 3 7 2" xfId="39318"/>
    <cellStyle name="Normal 5 3 8" xfId="35375"/>
    <cellStyle name="Normal 5 3 9" xfId="27462"/>
    <cellStyle name="Normal 5 4" xfId="3035"/>
    <cellStyle name="Normal 5 4 2" xfId="11953"/>
    <cellStyle name="Normal 5 4 2 2" xfId="14630"/>
    <cellStyle name="Normal 5 4 2 3" xfId="18147"/>
    <cellStyle name="Normal 5 4 2 3 2" xfId="26624"/>
    <cellStyle name="Normal 5 4 2 3 2 2" xfId="46404"/>
    <cellStyle name="Normal 5 4 2 3 2 3" xfId="34548"/>
    <cellStyle name="Normal 5 4 2 3 3" xfId="22092"/>
    <cellStyle name="Normal 5 4 2 3 3 2" xfId="42428"/>
    <cellStyle name="Normal 5 4 2 3 4" xfId="38487"/>
    <cellStyle name="Normal 5 4 2 3 5" xfId="30572"/>
    <cellStyle name="Normal 5 4 2 4" xfId="25058"/>
    <cellStyle name="Normal 5 4 2 4 2" xfId="44838"/>
    <cellStyle name="Normal 5 4 2 4 3" xfId="32982"/>
    <cellStyle name="Normal 5 4 2 5" xfId="20526"/>
    <cellStyle name="Normal 5 4 2 5 2" xfId="40862"/>
    <cellStyle name="Normal 5 4 2 6" xfId="36921"/>
    <cellStyle name="Normal 5 4 2 7" xfId="29006"/>
    <cellStyle name="Normal 5 4 3" xfId="15630"/>
    <cellStyle name="Normal 5 4 3 2" xfId="25835"/>
    <cellStyle name="Normal 5 4 3 2 2" xfId="45615"/>
    <cellStyle name="Normal 5 4 3 2 3" xfId="33759"/>
    <cellStyle name="Normal 5 4 3 3" xfId="21303"/>
    <cellStyle name="Normal 5 4 3 3 2" xfId="41639"/>
    <cellStyle name="Normal 5 4 3 4" xfId="37698"/>
    <cellStyle name="Normal 5 4 3 5" xfId="29783"/>
    <cellStyle name="Normal 5 4 4" xfId="14629"/>
    <cellStyle name="Normal 5 4 5" xfId="8583"/>
    <cellStyle name="Normal 5 4 5 2" xfId="24286"/>
    <cellStyle name="Normal 5 4 5 2 2" xfId="44066"/>
    <cellStyle name="Normal 5 4 5 2 3" xfId="32210"/>
    <cellStyle name="Normal 5 4 5 3" xfId="19754"/>
    <cellStyle name="Normal 5 4 5 3 2" xfId="40090"/>
    <cellStyle name="Normal 5 4 5 4" xfId="36149"/>
    <cellStyle name="Normal 5 4 5 5" xfId="28234"/>
    <cellStyle name="Normal 5 4 6" xfId="23513"/>
    <cellStyle name="Normal 5 4 6 2" xfId="43293"/>
    <cellStyle name="Normal 5 4 6 3" xfId="31437"/>
    <cellStyle name="Normal 5 4 7" xfId="18983"/>
    <cellStyle name="Normal 5 4 7 2" xfId="39319"/>
    <cellStyle name="Normal 5 4 8" xfId="35376"/>
    <cellStyle name="Normal 5 4 9" xfId="27463"/>
    <cellStyle name="Normal 5 5" xfId="3036"/>
    <cellStyle name="Normal 5 5 2" xfId="11954"/>
    <cellStyle name="Normal 5 5 2 2" xfId="18148"/>
    <cellStyle name="Normal 5 5 2 2 2" xfId="26625"/>
    <cellStyle name="Normal 5 5 2 2 2 2" xfId="46405"/>
    <cellStyle name="Normal 5 5 2 2 2 3" xfId="34549"/>
    <cellStyle name="Normal 5 5 2 2 3" xfId="22093"/>
    <cellStyle name="Normal 5 5 2 2 3 2" xfId="42429"/>
    <cellStyle name="Normal 5 5 2 2 4" xfId="38488"/>
    <cellStyle name="Normal 5 5 2 2 5" xfId="30573"/>
    <cellStyle name="Normal 5 5 2 3" xfId="25059"/>
    <cellStyle name="Normal 5 5 2 3 2" xfId="44839"/>
    <cellStyle name="Normal 5 5 2 3 3" xfId="32983"/>
    <cellStyle name="Normal 5 5 2 4" xfId="20527"/>
    <cellStyle name="Normal 5 5 2 4 2" xfId="40863"/>
    <cellStyle name="Normal 5 5 2 5" xfId="36922"/>
    <cellStyle name="Normal 5 5 2 6" xfId="29007"/>
    <cellStyle name="Normal 5 5 3" xfId="15631"/>
    <cellStyle name="Normal 5 5 3 2" xfId="25836"/>
    <cellStyle name="Normal 5 5 3 2 2" xfId="45616"/>
    <cellStyle name="Normal 5 5 3 2 3" xfId="33760"/>
    <cellStyle name="Normal 5 5 3 3" xfId="21304"/>
    <cellStyle name="Normal 5 5 3 3 2" xfId="41640"/>
    <cellStyle name="Normal 5 5 3 4" xfId="37699"/>
    <cellStyle name="Normal 5 5 3 5" xfId="29784"/>
    <cellStyle name="Normal 5 5 4" xfId="8584"/>
    <cellStyle name="Normal 5 5 4 2" xfId="24287"/>
    <cellStyle name="Normal 5 5 4 2 2" xfId="44067"/>
    <cellStyle name="Normal 5 5 4 2 3" xfId="32211"/>
    <cellStyle name="Normal 5 5 4 3" xfId="19755"/>
    <cellStyle name="Normal 5 5 4 3 2" xfId="40091"/>
    <cellStyle name="Normal 5 5 4 4" xfId="36150"/>
    <cellStyle name="Normal 5 5 4 5" xfId="28235"/>
    <cellStyle name="Normal 5 5 5" xfId="23514"/>
    <cellStyle name="Normal 5 5 5 2" xfId="43294"/>
    <cellStyle name="Normal 5 5 5 3" xfId="31438"/>
    <cellStyle name="Normal 5 5 6" xfId="18984"/>
    <cellStyle name="Normal 5 5 6 2" xfId="39320"/>
    <cellStyle name="Normal 5 5 7" xfId="35377"/>
    <cellStyle name="Normal 5 5 8" xfId="27464"/>
    <cellStyle name="Normal 5 6" xfId="3037"/>
    <cellStyle name="Normal 5 6 2" xfId="11955"/>
    <cellStyle name="Normal 5 6 2 2" xfId="18149"/>
    <cellStyle name="Normal 5 6 2 2 2" xfId="26626"/>
    <cellStyle name="Normal 5 6 2 2 2 2" xfId="46406"/>
    <cellStyle name="Normal 5 6 2 2 2 3" xfId="34550"/>
    <cellStyle name="Normal 5 6 2 2 3" xfId="22094"/>
    <cellStyle name="Normal 5 6 2 2 3 2" xfId="42430"/>
    <cellStyle name="Normal 5 6 2 2 4" xfId="38489"/>
    <cellStyle name="Normal 5 6 2 2 5" xfId="30574"/>
    <cellStyle name="Normal 5 6 2 3" xfId="25060"/>
    <cellStyle name="Normal 5 6 2 3 2" xfId="44840"/>
    <cellStyle name="Normal 5 6 2 3 3" xfId="32984"/>
    <cellStyle name="Normal 5 6 2 4" xfId="20528"/>
    <cellStyle name="Normal 5 6 2 4 2" xfId="40864"/>
    <cellStyle name="Normal 5 6 2 5" xfId="36923"/>
    <cellStyle name="Normal 5 6 2 6" xfId="29008"/>
    <cellStyle name="Normal 5 6 3" xfId="15632"/>
    <cellStyle name="Normal 5 6 3 2" xfId="25837"/>
    <cellStyle name="Normal 5 6 3 2 2" xfId="45617"/>
    <cellStyle name="Normal 5 6 3 2 3" xfId="33761"/>
    <cellStyle name="Normal 5 6 3 3" xfId="21305"/>
    <cellStyle name="Normal 5 6 3 3 2" xfId="41641"/>
    <cellStyle name="Normal 5 6 3 4" xfId="37700"/>
    <cellStyle name="Normal 5 6 3 5" xfId="29785"/>
    <cellStyle name="Normal 5 6 4" xfId="8585"/>
    <cellStyle name="Normal 5 6 4 2" xfId="24288"/>
    <cellStyle name="Normal 5 6 4 2 2" xfId="44068"/>
    <cellStyle name="Normal 5 6 4 2 3" xfId="32212"/>
    <cellStyle name="Normal 5 6 4 3" xfId="19756"/>
    <cellStyle name="Normal 5 6 4 3 2" xfId="40092"/>
    <cellStyle name="Normal 5 6 4 4" xfId="36151"/>
    <cellStyle name="Normal 5 6 4 5" xfId="28236"/>
    <cellStyle name="Normal 5 6 5" xfId="23515"/>
    <cellStyle name="Normal 5 6 5 2" xfId="43295"/>
    <cellStyle name="Normal 5 6 5 3" xfId="31439"/>
    <cellStyle name="Normal 5 6 6" xfId="18985"/>
    <cellStyle name="Normal 5 6 6 2" xfId="39321"/>
    <cellStyle name="Normal 5 6 7" xfId="35378"/>
    <cellStyle name="Normal 5 6 8" xfId="27465"/>
    <cellStyle name="Normal 5 7" xfId="3038"/>
    <cellStyle name="Normal 5 7 2" xfId="11956"/>
    <cellStyle name="Normal 5 7 3" xfId="8586"/>
    <cellStyle name="Normal 5 8" xfId="3039"/>
    <cellStyle name="Normal 5 8 2" xfId="11957"/>
    <cellStyle name="Normal 5 8 3" xfId="8587"/>
    <cellStyle name="Normal 5 9" xfId="3040"/>
    <cellStyle name="Normal 5 9 2" xfId="11958"/>
    <cellStyle name="Normal 5 9 3" xfId="8588"/>
    <cellStyle name="Normal 5_ELC" xfId="4350"/>
    <cellStyle name="Normal 50" xfId="22404"/>
    <cellStyle name="Normal 50 2" xfId="22405"/>
    <cellStyle name="Normal 50_OENZ Onshore 2P" xfId="22406"/>
    <cellStyle name="Normal 51" xfId="22407"/>
    <cellStyle name="Normal 51 2" xfId="22408"/>
    <cellStyle name="Normal 51_OENZ Onshore 2P" xfId="22409"/>
    <cellStyle name="Normal 52" xfId="22410"/>
    <cellStyle name="Normal 52 2" xfId="22411"/>
    <cellStyle name="Normal 52_OENZ Onshore 2P" xfId="22412"/>
    <cellStyle name="Normal 53" xfId="22413"/>
    <cellStyle name="Normal 53 2" xfId="22414"/>
    <cellStyle name="Normal 53_OENZ Onshore 2P" xfId="22415"/>
    <cellStyle name="Normal 54" xfId="22416"/>
    <cellStyle name="Normal 54 2" xfId="22417"/>
    <cellStyle name="Normal 54_OENZ Onshore 2P" xfId="22418"/>
    <cellStyle name="Normal 55" xfId="22419"/>
    <cellStyle name="Normal 55 2" xfId="22420"/>
    <cellStyle name="Normal 55_OENZ Onshore 2P" xfId="22421"/>
    <cellStyle name="Normal 56" xfId="22422"/>
    <cellStyle name="Normal 56 2" xfId="22423"/>
    <cellStyle name="Normal 56_OENZ Onshore 2P" xfId="22424"/>
    <cellStyle name="Normal 57" xfId="22425"/>
    <cellStyle name="Normal 57 2" xfId="22426"/>
    <cellStyle name="Normal 57_OENZ Onshore 2P" xfId="22427"/>
    <cellStyle name="Normal 58" xfId="22428"/>
    <cellStyle name="Normal 58 2" xfId="22429"/>
    <cellStyle name="Normal 58_OENZ Onshore 2P" xfId="22430"/>
    <cellStyle name="Normal 59" xfId="22431"/>
    <cellStyle name="Normal 59 2" xfId="22432"/>
    <cellStyle name="Normal 59_OENZ Onshore 2P" xfId="22433"/>
    <cellStyle name="Normal 6" xfId="4351"/>
    <cellStyle name="Normal 6 10" xfId="9004"/>
    <cellStyle name="Normal 6 11" xfId="22434"/>
    <cellStyle name="Normal 6 2" xfId="80"/>
    <cellStyle name="Normal 6 2 2" xfId="4352"/>
    <cellStyle name="Normal 6 2 2 2" xfId="12374"/>
    <cellStyle name="Normal 6 2 2 3" xfId="9005"/>
    <cellStyle name="Normal 6 2 3" xfId="11031"/>
    <cellStyle name="Normal 6 2 4" xfId="7662"/>
    <cellStyle name="Normal 6 2 5" xfId="22435"/>
    <cellStyle name="Normal 6 3" xfId="3041"/>
    <cellStyle name="Normal 6 3 2" xfId="4353"/>
    <cellStyle name="Normal 6 3 2 2" xfId="12375"/>
    <cellStyle name="Normal 6 3 2 3" xfId="9006"/>
    <cellStyle name="Normal 6 3 3" xfId="11959"/>
    <cellStyle name="Normal 6 3 4" xfId="8589"/>
    <cellStyle name="Normal 6 4" xfId="3042"/>
    <cellStyle name="Normal 6 4 2" xfId="11960"/>
    <cellStyle name="Normal 6 4 3" xfId="8590"/>
    <cellStyle name="Normal 6 5" xfId="3043"/>
    <cellStyle name="Normal 6 5 2" xfId="11961"/>
    <cellStyle name="Normal 6 5 3" xfId="8591"/>
    <cellStyle name="Normal 6 6" xfId="3044"/>
    <cellStyle name="Normal 6 7" xfId="79"/>
    <cellStyle name="Normal 6 7 2" xfId="11030"/>
    <cellStyle name="Normal 6 7 3" xfId="7661"/>
    <cellStyle name="Normal 6 8" xfId="4084"/>
    <cellStyle name="Normal 6 8 2" xfId="12143"/>
    <cellStyle name="Normal 6 8 2 2" xfId="18153"/>
    <cellStyle name="Normal 6 8 2 2 2" xfId="26630"/>
    <cellStyle name="Normal 6 8 2 2 2 2" xfId="46410"/>
    <cellStyle name="Normal 6 8 2 2 2 3" xfId="34554"/>
    <cellStyle name="Normal 6 8 2 2 3" xfId="22098"/>
    <cellStyle name="Normal 6 8 2 2 3 2" xfId="42434"/>
    <cellStyle name="Normal 6 8 2 2 4" xfId="38493"/>
    <cellStyle name="Normal 6 8 2 2 5" xfId="30578"/>
    <cellStyle name="Normal 6 8 2 3" xfId="25064"/>
    <cellStyle name="Normal 6 8 2 3 2" xfId="44844"/>
    <cellStyle name="Normal 6 8 2 3 3" xfId="32988"/>
    <cellStyle name="Normal 6 8 2 4" xfId="20532"/>
    <cellStyle name="Normal 6 8 2 4 2" xfId="40868"/>
    <cellStyle name="Normal 6 8 2 5" xfId="36927"/>
    <cellStyle name="Normal 6 8 2 6" xfId="29012"/>
    <cellStyle name="Normal 6 8 3" xfId="15835"/>
    <cellStyle name="Normal 6 8 3 2" xfId="25847"/>
    <cellStyle name="Normal 6 8 3 2 2" xfId="45627"/>
    <cellStyle name="Normal 6 8 3 2 3" xfId="33771"/>
    <cellStyle name="Normal 6 8 3 3" xfId="21315"/>
    <cellStyle name="Normal 6 8 3 3 2" xfId="41651"/>
    <cellStyle name="Normal 6 8 3 4" xfId="37710"/>
    <cellStyle name="Normal 6 8 3 5" xfId="29795"/>
    <cellStyle name="Normal 6 8 4" xfId="8775"/>
    <cellStyle name="Normal 6 8 4 2" xfId="24294"/>
    <cellStyle name="Normal 6 8 4 2 2" xfId="44074"/>
    <cellStyle name="Normal 6 8 4 2 3" xfId="32218"/>
    <cellStyle name="Normal 6 8 4 3" xfId="19762"/>
    <cellStyle name="Normal 6 8 4 3 2" xfId="40098"/>
    <cellStyle name="Normal 6 8 4 4" xfId="36157"/>
    <cellStyle name="Normal 6 8 4 5" xfId="28242"/>
    <cellStyle name="Normal 6 8 5" xfId="23521"/>
    <cellStyle name="Normal 6 8 5 2" xfId="43301"/>
    <cellStyle name="Normal 6 8 5 3" xfId="31445"/>
    <cellStyle name="Normal 6 8 6" xfId="18989"/>
    <cellStyle name="Normal 6 8 6 2" xfId="39325"/>
    <cellStyle name="Normal 6 8 7" xfId="35384"/>
    <cellStyle name="Normal 6 8 8" xfId="27469"/>
    <cellStyle name="Normal 6 9" xfId="12373"/>
    <cellStyle name="Normal 6_OENZ Onshore 2P" xfId="22436"/>
    <cellStyle name="Normal 60" xfId="22437"/>
    <cellStyle name="Normal 60 2" xfId="22438"/>
    <cellStyle name="Normal 60_OENZ Onshore 2P" xfId="22439"/>
    <cellStyle name="Normal 61" xfId="22440"/>
    <cellStyle name="Normal 61 2" xfId="22441"/>
    <cellStyle name="Normal 61_OENZ Onshore 2P" xfId="22442"/>
    <cellStyle name="Normal 62" xfId="22443"/>
    <cellStyle name="Normal 62 2" xfId="22444"/>
    <cellStyle name="Normal 62_OENZ Onshore 2P" xfId="22445"/>
    <cellStyle name="Normal 63" xfId="22446"/>
    <cellStyle name="Normal 63 2" xfId="22447"/>
    <cellStyle name="Normal 63_OENZ Onshore 2P" xfId="22448"/>
    <cellStyle name="Normal 64" xfId="22449"/>
    <cellStyle name="Normal 64 2" xfId="22450"/>
    <cellStyle name="Normal 64_OENZ Onshore 2P" xfId="22451"/>
    <cellStyle name="Normal 65" xfId="22452"/>
    <cellStyle name="Normal 65 2" xfId="22453"/>
    <cellStyle name="Normal 65_OENZ Onshore 2P" xfId="22454"/>
    <cellStyle name="Normal 66" xfId="22455"/>
    <cellStyle name="Normal 66 2" xfId="22456"/>
    <cellStyle name="Normal 66_OENZ Onshore 2P" xfId="22457"/>
    <cellStyle name="Normal 67" xfId="22458"/>
    <cellStyle name="Normal 67 2" xfId="22459"/>
    <cellStyle name="Normal 67_OENZ Onshore 2P" xfId="22460"/>
    <cellStyle name="Normal 68" xfId="22461"/>
    <cellStyle name="Normal 68 2" xfId="22462"/>
    <cellStyle name="Normal 68_OENZ Onshore 2P" xfId="22463"/>
    <cellStyle name="Normal 69" xfId="22464"/>
    <cellStyle name="Normal 69 2" xfId="22465"/>
    <cellStyle name="Normal 69_OENZ Onshore 2P" xfId="22466"/>
    <cellStyle name="Normal 7" xfId="4354"/>
    <cellStyle name="Normal 7 10" xfId="22467"/>
    <cellStyle name="Normal 7 2" xfId="82"/>
    <cellStyle name="Normal 7 2 2" xfId="4355"/>
    <cellStyle name="Normal 7 2 2 2" xfId="12377"/>
    <cellStyle name="Normal 7 2 2 3" xfId="9008"/>
    <cellStyle name="Normal 7 2 3" xfId="11033"/>
    <cellStyle name="Normal 7 2 4" xfId="7664"/>
    <cellStyle name="Normal 7 2 5" xfId="22468"/>
    <cellStyle name="Normal 7 3" xfId="83"/>
    <cellStyle name="Normal 7 3 2" xfId="4356"/>
    <cellStyle name="Normal 7 3 2 2" xfId="12378"/>
    <cellStyle name="Normal 7 3 2 3" xfId="9009"/>
    <cellStyle name="Normal 7 4" xfId="84"/>
    <cellStyle name="Normal 7 4 2" xfId="14632"/>
    <cellStyle name="Normal 7 5" xfId="3045"/>
    <cellStyle name="Normal 7 5 2" xfId="11962"/>
    <cellStyle name="Normal 7 5 3" xfId="8592"/>
    <cellStyle name="Normal 7 6" xfId="81"/>
    <cellStyle name="Normal 7 6 2" xfId="11032"/>
    <cellStyle name="Normal 7 6 3" xfId="7663"/>
    <cellStyle name="Normal 7 7" xfId="4085"/>
    <cellStyle name="Normal 7 7 2" xfId="12144"/>
    <cellStyle name="Normal 7 7 2 2" xfId="18154"/>
    <cellStyle name="Normal 7 7 2 2 2" xfId="26631"/>
    <cellStyle name="Normal 7 7 2 2 2 2" xfId="46411"/>
    <cellStyle name="Normal 7 7 2 2 2 3" xfId="34555"/>
    <cellStyle name="Normal 7 7 2 2 3" xfId="22099"/>
    <cellStyle name="Normal 7 7 2 2 3 2" xfId="42435"/>
    <cellStyle name="Normal 7 7 2 2 4" xfId="38494"/>
    <cellStyle name="Normal 7 7 2 2 5" xfId="30579"/>
    <cellStyle name="Normal 7 7 2 3" xfId="25065"/>
    <cellStyle name="Normal 7 7 2 3 2" xfId="44845"/>
    <cellStyle name="Normal 7 7 2 3 3" xfId="32989"/>
    <cellStyle name="Normal 7 7 2 4" xfId="20533"/>
    <cellStyle name="Normal 7 7 2 4 2" xfId="40869"/>
    <cellStyle name="Normal 7 7 2 5" xfId="36928"/>
    <cellStyle name="Normal 7 7 2 6" xfId="29013"/>
    <cellStyle name="Normal 7 7 3" xfId="15836"/>
    <cellStyle name="Normal 7 7 3 2" xfId="25848"/>
    <cellStyle name="Normal 7 7 3 2 2" xfId="45628"/>
    <cellStyle name="Normal 7 7 3 2 3" xfId="33772"/>
    <cellStyle name="Normal 7 7 3 3" xfId="21316"/>
    <cellStyle name="Normal 7 7 3 3 2" xfId="41652"/>
    <cellStyle name="Normal 7 7 3 4" xfId="37711"/>
    <cellStyle name="Normal 7 7 3 5" xfId="29796"/>
    <cellStyle name="Normal 7 7 4" xfId="8776"/>
    <cellStyle name="Normal 7 7 4 2" xfId="24295"/>
    <cellStyle name="Normal 7 7 4 2 2" xfId="44075"/>
    <cellStyle name="Normal 7 7 4 2 3" xfId="32219"/>
    <cellStyle name="Normal 7 7 4 3" xfId="19763"/>
    <cellStyle name="Normal 7 7 4 3 2" xfId="40099"/>
    <cellStyle name="Normal 7 7 4 4" xfId="36158"/>
    <cellStyle name="Normal 7 7 4 5" xfId="28243"/>
    <cellStyle name="Normal 7 7 5" xfId="23522"/>
    <cellStyle name="Normal 7 7 5 2" xfId="43302"/>
    <cellStyle name="Normal 7 7 5 3" xfId="31446"/>
    <cellStyle name="Normal 7 7 6" xfId="18990"/>
    <cellStyle name="Normal 7 7 6 2" xfId="39326"/>
    <cellStyle name="Normal 7 7 7" xfId="35385"/>
    <cellStyle name="Normal 7 7 8" xfId="27470"/>
    <cellStyle name="Normal 7 8" xfId="12376"/>
    <cellStyle name="Normal 7 9" xfId="9007"/>
    <cellStyle name="Normal 7_OENZ Onshore 2P" xfId="22469"/>
    <cellStyle name="Normal 70" xfId="22470"/>
    <cellStyle name="Normal 70 2" xfId="22471"/>
    <cellStyle name="Normal 70_OENZ Onshore 2P" xfId="22472"/>
    <cellStyle name="Normal 71" xfId="22473"/>
    <cellStyle name="Normal 71 2" xfId="22474"/>
    <cellStyle name="Normal 71_OENZ Onshore 2P" xfId="22475"/>
    <cellStyle name="Normal 72" xfId="22476"/>
    <cellStyle name="Normal 72 2" xfId="22477"/>
    <cellStyle name="Normal 72_OENZ Onshore 2P" xfId="22478"/>
    <cellStyle name="Normal 73" xfId="22479"/>
    <cellStyle name="Normal 73 2" xfId="22480"/>
    <cellStyle name="Normal 73_OENZ Onshore 2P" xfId="22481"/>
    <cellStyle name="Normal 74" xfId="22482"/>
    <cellStyle name="Normal 74 2" xfId="22483"/>
    <cellStyle name="Normal 74_OENZ Onshore 2P" xfId="22484"/>
    <cellStyle name="Normal 75" xfId="22485"/>
    <cellStyle name="Normal 75 2" xfId="22486"/>
    <cellStyle name="Normal 75_OENZ Onshore 2P" xfId="22487"/>
    <cellStyle name="Normal 76" xfId="22488"/>
    <cellStyle name="Normal 76 2" xfId="22489"/>
    <cellStyle name="Normal 76_OENZ Onshore 2P" xfId="22490"/>
    <cellStyle name="Normal 77" xfId="22491"/>
    <cellStyle name="Normal 77 2" xfId="22492"/>
    <cellStyle name="Normal 77_OENZ Onshore 2P" xfId="22493"/>
    <cellStyle name="Normal 78" xfId="22494"/>
    <cellStyle name="Normal 78 2" xfId="22495"/>
    <cellStyle name="Normal 78_OENZ Onshore 2P" xfId="22496"/>
    <cellStyle name="Normal 79" xfId="22497"/>
    <cellStyle name="Normal 79 2" xfId="22498"/>
    <cellStyle name="Normal 79_OENZ Onshore 2P" xfId="22499"/>
    <cellStyle name="Normal 8" xfId="14"/>
    <cellStyle name="Normal 8 10" xfId="22772"/>
    <cellStyle name="Normal 8 10 2" xfId="42552"/>
    <cellStyle name="Normal 8 10 3" xfId="30696"/>
    <cellStyle name="Normal 8 11" xfId="18242"/>
    <cellStyle name="Normal 8 11 2" xfId="38578"/>
    <cellStyle name="Normal 8 12" xfId="34635"/>
    <cellStyle name="Normal 8 13" xfId="26722"/>
    <cellStyle name="Normal 8 2" xfId="85"/>
    <cellStyle name="Normal 8 2 2" xfId="4357"/>
    <cellStyle name="Normal 8 2 2 2" xfId="12379"/>
    <cellStyle name="Normal 8 2 2 3" xfId="9010"/>
    <cellStyle name="Normal 8 2 3" xfId="22501"/>
    <cellStyle name="Normal 8 3" xfId="4358"/>
    <cellStyle name="Normal 8 3 2" xfId="4359"/>
    <cellStyle name="Normal 8 3 2 2" xfId="12381"/>
    <cellStyle name="Normal 8 3 2 3" xfId="9012"/>
    <cellStyle name="Normal 8 3 3" xfId="12380"/>
    <cellStyle name="Normal 8 3 4" xfId="9011"/>
    <cellStyle name="Normal 8 4" xfId="23"/>
    <cellStyle name="Normal 8 4 2" xfId="10990"/>
    <cellStyle name="Normal 8 4 2 2" xfId="17409"/>
    <cellStyle name="Normal 8 4 2 2 2" xfId="25886"/>
    <cellStyle name="Normal 8 4 2 2 2 2" xfId="45666"/>
    <cellStyle name="Normal 8 4 2 2 2 3" xfId="33810"/>
    <cellStyle name="Normal 8 4 2 2 3" xfId="21354"/>
    <cellStyle name="Normal 8 4 2 2 3 2" xfId="41690"/>
    <cellStyle name="Normal 8 4 2 2 4" xfId="37749"/>
    <cellStyle name="Normal 8 4 2 2 5" xfId="29834"/>
    <cellStyle name="Normal 8 4 2 3" xfId="24320"/>
    <cellStyle name="Normal 8 4 2 3 2" xfId="44100"/>
    <cellStyle name="Normal 8 4 2 3 3" xfId="32244"/>
    <cellStyle name="Normal 8 4 2 4" xfId="19788"/>
    <cellStyle name="Normal 8 4 2 4 2" xfId="40124"/>
    <cellStyle name="Normal 8 4 2 5" xfId="36183"/>
    <cellStyle name="Normal 8 4 2 6" xfId="28268"/>
    <cellStyle name="Normal 8 4 3" xfId="14354"/>
    <cellStyle name="Normal 8 4 3 2" xfId="25092"/>
    <cellStyle name="Normal 8 4 3 2 2" xfId="44872"/>
    <cellStyle name="Normal 8 4 3 2 3" xfId="33016"/>
    <cellStyle name="Normal 8 4 3 3" xfId="20560"/>
    <cellStyle name="Normal 8 4 3 3 2" xfId="40896"/>
    <cellStyle name="Normal 8 4 3 4" xfId="36955"/>
    <cellStyle name="Normal 8 4 3 5" xfId="29040"/>
    <cellStyle name="Normal 8 4 4" xfId="14637"/>
    <cellStyle name="Normal 8 4 5" xfId="7628"/>
    <cellStyle name="Normal 8 4 5 2" xfId="23556"/>
    <cellStyle name="Normal 8 4 5 2 2" xfId="43336"/>
    <cellStyle name="Normal 8 4 5 2 3" xfId="31480"/>
    <cellStyle name="Normal 8 4 5 3" xfId="19024"/>
    <cellStyle name="Normal 8 4 5 3 2" xfId="39360"/>
    <cellStyle name="Normal 8 4 5 4" xfId="35419"/>
    <cellStyle name="Normal 8 4 5 5" xfId="27504"/>
    <cellStyle name="Normal 8 4 6" xfId="22775"/>
    <cellStyle name="Normal 8 4 6 2" xfId="42555"/>
    <cellStyle name="Normal 8 4 6 3" xfId="30699"/>
    <cellStyle name="Normal 8 4 7" xfId="18245"/>
    <cellStyle name="Normal 8 4 7 2" xfId="38581"/>
    <cellStyle name="Normal 8 4 8" xfId="34638"/>
    <cellStyle name="Normal 8 4 9" xfId="26725"/>
    <cellStyle name="Normal 8 5" xfId="10983"/>
    <cellStyle name="Normal 8 5 2" xfId="17406"/>
    <cellStyle name="Normal 8 5 2 2" xfId="25883"/>
    <cellStyle name="Normal 8 5 2 2 2" xfId="45663"/>
    <cellStyle name="Normal 8 5 2 2 3" xfId="33807"/>
    <cellStyle name="Normal 8 5 2 3" xfId="21351"/>
    <cellStyle name="Normal 8 5 2 3 2" xfId="41687"/>
    <cellStyle name="Normal 8 5 2 4" xfId="37746"/>
    <cellStyle name="Normal 8 5 2 5" xfId="29831"/>
    <cellStyle name="Normal 8 5 3" xfId="24317"/>
    <cellStyle name="Normal 8 5 3 2" xfId="44097"/>
    <cellStyle name="Normal 8 5 3 3" xfId="32241"/>
    <cellStyle name="Normal 8 5 4" xfId="19785"/>
    <cellStyle name="Normal 8 5 4 2" xfId="40121"/>
    <cellStyle name="Normal 8 5 5" xfId="36180"/>
    <cellStyle name="Normal 8 5 6" xfId="28265"/>
    <cellStyle name="Normal 8 6" xfId="14350"/>
    <cellStyle name="Normal 8 6 2" xfId="25089"/>
    <cellStyle name="Normal 8 6 2 2" xfId="44869"/>
    <cellStyle name="Normal 8 6 2 3" xfId="33013"/>
    <cellStyle name="Normal 8 6 3" xfId="20557"/>
    <cellStyle name="Normal 8 6 3 2" xfId="40893"/>
    <cellStyle name="Normal 8 6 4" xfId="36952"/>
    <cellStyle name="Normal 8 6 5" xfId="29037"/>
    <cellStyle name="Normal 8 7" xfId="7621"/>
    <cellStyle name="Normal 8 7 2" xfId="23553"/>
    <cellStyle name="Normal 8 7 2 2" xfId="43333"/>
    <cellStyle name="Normal 8 7 2 3" xfId="31477"/>
    <cellStyle name="Normal 8 7 3" xfId="19021"/>
    <cellStyle name="Normal 8 7 3 2" xfId="39357"/>
    <cellStyle name="Normal 8 7 4" xfId="35416"/>
    <cellStyle name="Normal 8 7 5" xfId="27501"/>
    <cellStyle name="Normal 8 8" xfId="18175"/>
    <cellStyle name="Normal 8 9" xfId="22500"/>
    <cellStyle name="Normal 8_OENZ Onshore 2P" xfId="22502"/>
    <cellStyle name="Normal 80" xfId="22503"/>
    <cellStyle name="Normal 80 2" xfId="22504"/>
    <cellStyle name="Normal 80_OENZ Onshore 2P" xfId="22505"/>
    <cellStyle name="Normal 81" xfId="22506"/>
    <cellStyle name="Normal 81 2" xfId="22507"/>
    <cellStyle name="Normal 81_OENZ Onshore 2P" xfId="22508"/>
    <cellStyle name="Normal 82" xfId="22509"/>
    <cellStyle name="Normal 82 2" xfId="22510"/>
    <cellStyle name="Normal 82_OENZ Onshore 2P" xfId="22511"/>
    <cellStyle name="Normal 83" xfId="22512"/>
    <cellStyle name="Normal 83 2" xfId="22513"/>
    <cellStyle name="Normal 83_OENZ Onshore 2P" xfId="22514"/>
    <cellStyle name="Normal 84" xfId="22515"/>
    <cellStyle name="Normal 84 2" xfId="22516"/>
    <cellStyle name="Normal 84_OENZ Onshore 2P" xfId="22517"/>
    <cellStyle name="Normal 85" xfId="22518"/>
    <cellStyle name="Normal 85 2" xfId="22519"/>
    <cellStyle name="Normal 85_OENZ Onshore 2P" xfId="22520"/>
    <cellStyle name="Normal 86" xfId="22521"/>
    <cellStyle name="Normal 86 2" xfId="22522"/>
    <cellStyle name="Normal 86_OENZ Onshore 2P" xfId="22523"/>
    <cellStyle name="Normal 87" xfId="22524"/>
    <cellStyle name="Normal 88" xfId="22525"/>
    <cellStyle name="Normal 88 2" xfId="22526"/>
    <cellStyle name="Normal 88_OENZ Onshore 2P" xfId="22527"/>
    <cellStyle name="Normal 89" xfId="22528"/>
    <cellStyle name="Normal 9" xfId="35"/>
    <cellStyle name="Normal 9 10" xfId="7640"/>
    <cellStyle name="Normal 9 11" xfId="18221"/>
    <cellStyle name="Normal 9 11 2" xfId="26697"/>
    <cellStyle name="Normal 9 11 2 2" xfId="46477"/>
    <cellStyle name="Normal 9 11 2 3" xfId="34621"/>
    <cellStyle name="Normal 9 11 3" xfId="22165"/>
    <cellStyle name="Normal 9 11 3 2" xfId="42501"/>
    <cellStyle name="Normal 9 11 4" xfId="38560"/>
    <cellStyle name="Normal 9 11 5" xfId="30645"/>
    <cellStyle name="Normal 9 12" xfId="22529"/>
    <cellStyle name="Normal 9 2" xfId="15"/>
    <cellStyle name="Normal 9 2 2" xfId="4360"/>
    <cellStyle name="Normal 9 2 2 2" xfId="4361"/>
    <cellStyle name="Normal 9 2 2 2 2" xfId="4362"/>
    <cellStyle name="Normal 9 2 2 2 2 2" xfId="12384"/>
    <cellStyle name="Normal 9 2 2 2 2 3" xfId="9015"/>
    <cellStyle name="Normal 9 2 2 2 3" xfId="12383"/>
    <cellStyle name="Normal 9 2 2 2 4" xfId="9014"/>
    <cellStyle name="Normal 9 2 2 3" xfId="4363"/>
    <cellStyle name="Normal 9 2 2 3 2" xfId="12385"/>
    <cellStyle name="Normal 9 2 2 3 3" xfId="9016"/>
    <cellStyle name="Normal 9 2 2 4" xfId="12382"/>
    <cellStyle name="Normal 9 2 2 5" xfId="9013"/>
    <cellStyle name="Normal 9 2 3" xfId="4364"/>
    <cellStyle name="Normal 9 2 3 2" xfId="4365"/>
    <cellStyle name="Normal 9 2 3 2 2" xfId="12387"/>
    <cellStyle name="Normal 9 2 3 2 3" xfId="9018"/>
    <cellStyle name="Normal 9 2 3 3" xfId="12386"/>
    <cellStyle name="Normal 9 2 3 4" xfId="9017"/>
    <cellStyle name="Normal 9 2 4" xfId="4366"/>
    <cellStyle name="Normal 9 2 4 10" xfId="27486"/>
    <cellStyle name="Normal 9 2 4 2" xfId="4367"/>
    <cellStyle name="Normal 9 2 4 2 2" xfId="12389"/>
    <cellStyle name="Normal 9 2 4 2 3" xfId="9020"/>
    <cellStyle name="Normal 9 2 4 3" xfId="12388"/>
    <cellStyle name="Normal 9 2 4 3 2" xfId="18169"/>
    <cellStyle name="Normal 9 2 4 3 2 2" xfId="26646"/>
    <cellStyle name="Normal 9 2 4 3 2 2 2" xfId="46426"/>
    <cellStyle name="Normal 9 2 4 3 2 2 3" xfId="34570"/>
    <cellStyle name="Normal 9 2 4 3 2 3" xfId="22114"/>
    <cellStyle name="Normal 9 2 4 3 2 3 2" xfId="42450"/>
    <cellStyle name="Normal 9 2 4 3 2 4" xfId="38509"/>
    <cellStyle name="Normal 9 2 4 3 2 5" xfId="30594"/>
    <cellStyle name="Normal 9 2 4 3 3" xfId="25081"/>
    <cellStyle name="Normal 9 2 4 3 3 2" xfId="44861"/>
    <cellStyle name="Normal 9 2 4 3 3 3" xfId="33005"/>
    <cellStyle name="Normal 9 2 4 3 4" xfId="20549"/>
    <cellStyle name="Normal 9 2 4 3 4 2" xfId="40885"/>
    <cellStyle name="Normal 9 2 4 3 5" xfId="36944"/>
    <cellStyle name="Normal 9 2 4 3 6" xfId="29029"/>
    <cellStyle name="Normal 9 2 4 4" xfId="15905"/>
    <cellStyle name="Normal 9 2 4 4 2" xfId="25866"/>
    <cellStyle name="Normal 9 2 4 4 2 2" xfId="45646"/>
    <cellStyle name="Normal 9 2 4 4 2 3" xfId="33790"/>
    <cellStyle name="Normal 9 2 4 4 3" xfId="21334"/>
    <cellStyle name="Normal 9 2 4 4 3 2" xfId="41670"/>
    <cellStyle name="Normal 9 2 4 4 4" xfId="37729"/>
    <cellStyle name="Normal 9 2 4 4 5" xfId="29814"/>
    <cellStyle name="Normal 9 2 4 5" xfId="9019"/>
    <cellStyle name="Normal 9 2 4 5 2" xfId="24310"/>
    <cellStyle name="Normal 9 2 4 5 2 2" xfId="44090"/>
    <cellStyle name="Normal 9 2 4 5 2 3" xfId="32234"/>
    <cellStyle name="Normal 9 2 4 5 3" xfId="19778"/>
    <cellStyle name="Normal 9 2 4 5 3 2" xfId="40114"/>
    <cellStyle name="Normal 9 2 4 5 4" xfId="36173"/>
    <cellStyle name="Normal 9 2 4 5 5" xfId="28258"/>
    <cellStyle name="Normal 9 2 4 6" xfId="18222"/>
    <cellStyle name="Normal 9 2 4 6 2" xfId="26698"/>
    <cellStyle name="Normal 9 2 4 6 2 2" xfId="46478"/>
    <cellStyle name="Normal 9 2 4 6 2 3" xfId="34622"/>
    <cellStyle name="Normal 9 2 4 6 3" xfId="22166"/>
    <cellStyle name="Normal 9 2 4 6 3 2" xfId="42502"/>
    <cellStyle name="Normal 9 2 4 6 4" xfId="38561"/>
    <cellStyle name="Normal 9 2 4 6 5" xfId="30646"/>
    <cellStyle name="Normal 9 2 4 7" xfId="23538"/>
    <cellStyle name="Normal 9 2 4 7 2" xfId="43318"/>
    <cellStyle name="Normal 9 2 4 7 3" xfId="31462"/>
    <cellStyle name="Normal 9 2 4 8" xfId="19006"/>
    <cellStyle name="Normal 9 2 4 8 2" xfId="39342"/>
    <cellStyle name="Normal 9 2 4 9" xfId="35401"/>
    <cellStyle name="Normal 9 2 5" xfId="4368"/>
    <cellStyle name="Normal 9 2 5 2" xfId="12390"/>
    <cellStyle name="Normal 9 2 5 3" xfId="9021"/>
    <cellStyle name="Normal 9 2 6" xfId="10984"/>
    <cellStyle name="Normal 9 2 6 2" xfId="14638"/>
    <cellStyle name="Normal 9 2 7" xfId="16608"/>
    <cellStyle name="Normal 9 2 7 2" xfId="17396"/>
    <cellStyle name="Normal 9 2 8" xfId="7622"/>
    <cellStyle name="Normal 9 2 9" xfId="22530"/>
    <cellStyle name="Normal 9 3" xfId="4083"/>
    <cellStyle name="Normal 9 3 10" xfId="27468"/>
    <cellStyle name="Normal 9 3 2" xfId="4369"/>
    <cellStyle name="Normal 9 3 2 2" xfId="12391"/>
    <cellStyle name="Normal 9 3 2 2 2" xfId="18170"/>
    <cellStyle name="Normal 9 3 2 2 2 2" xfId="26647"/>
    <cellStyle name="Normal 9 3 2 2 2 2 2" xfId="46427"/>
    <cellStyle name="Normal 9 3 2 2 2 2 3" xfId="34571"/>
    <cellStyle name="Normal 9 3 2 2 2 3" xfId="22115"/>
    <cellStyle name="Normal 9 3 2 2 2 3 2" xfId="42451"/>
    <cellStyle name="Normal 9 3 2 2 2 4" xfId="38510"/>
    <cellStyle name="Normal 9 3 2 2 2 5" xfId="30595"/>
    <cellStyle name="Normal 9 3 2 2 3" xfId="25082"/>
    <cellStyle name="Normal 9 3 2 2 3 2" xfId="44862"/>
    <cellStyle name="Normal 9 3 2 2 3 3" xfId="33006"/>
    <cellStyle name="Normal 9 3 2 2 4" xfId="20550"/>
    <cellStyle name="Normal 9 3 2 2 4 2" xfId="40886"/>
    <cellStyle name="Normal 9 3 2 2 5" xfId="36945"/>
    <cellStyle name="Normal 9 3 2 2 6" xfId="29030"/>
    <cellStyle name="Normal 9 3 2 3" xfId="15906"/>
    <cellStyle name="Normal 9 3 2 3 2" xfId="25867"/>
    <cellStyle name="Normal 9 3 2 3 2 2" xfId="45647"/>
    <cellStyle name="Normal 9 3 2 3 2 3" xfId="33791"/>
    <cellStyle name="Normal 9 3 2 3 3" xfId="21335"/>
    <cellStyle name="Normal 9 3 2 3 3 2" xfId="41671"/>
    <cellStyle name="Normal 9 3 2 3 4" xfId="37730"/>
    <cellStyle name="Normal 9 3 2 3 5" xfId="29815"/>
    <cellStyle name="Normal 9 3 2 4" xfId="9022"/>
    <cellStyle name="Normal 9 3 2 4 2" xfId="24311"/>
    <cellStyle name="Normal 9 3 2 4 2 2" xfId="44091"/>
    <cellStyle name="Normal 9 3 2 4 2 3" xfId="32235"/>
    <cellStyle name="Normal 9 3 2 4 3" xfId="19779"/>
    <cellStyle name="Normal 9 3 2 4 3 2" xfId="40115"/>
    <cellStyle name="Normal 9 3 2 4 4" xfId="36174"/>
    <cellStyle name="Normal 9 3 2 4 5" xfId="28259"/>
    <cellStyle name="Normal 9 3 2 5" xfId="23539"/>
    <cellStyle name="Normal 9 3 2 5 2" xfId="43319"/>
    <cellStyle name="Normal 9 3 2 5 3" xfId="31463"/>
    <cellStyle name="Normal 9 3 2 6" xfId="19007"/>
    <cellStyle name="Normal 9 3 2 6 2" xfId="39343"/>
    <cellStyle name="Normal 9 3 2 7" xfId="35402"/>
    <cellStyle name="Normal 9 3 2 8" xfId="27487"/>
    <cellStyle name="Normal 9 3 3" xfId="12142"/>
    <cellStyle name="Normal 9 3 3 2" xfId="18152"/>
    <cellStyle name="Normal 9 3 3 2 2" xfId="26629"/>
    <cellStyle name="Normal 9 3 3 2 2 2" xfId="46409"/>
    <cellStyle name="Normal 9 3 3 2 2 3" xfId="34553"/>
    <cellStyle name="Normal 9 3 3 2 3" xfId="22097"/>
    <cellStyle name="Normal 9 3 3 2 3 2" xfId="42433"/>
    <cellStyle name="Normal 9 3 3 2 4" xfId="38492"/>
    <cellStyle name="Normal 9 3 3 2 5" xfId="30577"/>
    <cellStyle name="Normal 9 3 3 3" xfId="25063"/>
    <cellStyle name="Normal 9 3 3 3 2" xfId="44843"/>
    <cellStyle name="Normal 9 3 3 3 3" xfId="32987"/>
    <cellStyle name="Normal 9 3 3 4" xfId="20531"/>
    <cellStyle name="Normal 9 3 3 4 2" xfId="40867"/>
    <cellStyle name="Normal 9 3 3 5" xfId="36926"/>
    <cellStyle name="Normal 9 3 3 6" xfId="29011"/>
    <cellStyle name="Normal 9 3 4" xfId="15834"/>
    <cellStyle name="Normal 9 3 4 2" xfId="25846"/>
    <cellStyle name="Normal 9 3 4 2 2" xfId="45626"/>
    <cellStyle name="Normal 9 3 4 2 3" xfId="33770"/>
    <cellStyle name="Normal 9 3 4 3" xfId="21314"/>
    <cellStyle name="Normal 9 3 4 3 2" xfId="41650"/>
    <cellStyle name="Normal 9 3 4 4" xfId="37709"/>
    <cellStyle name="Normal 9 3 4 5" xfId="29794"/>
    <cellStyle name="Normal 9 3 5" xfId="8774"/>
    <cellStyle name="Normal 9 3 5 2" xfId="24293"/>
    <cellStyle name="Normal 9 3 5 2 2" xfId="44073"/>
    <cellStyle name="Normal 9 3 5 2 3" xfId="32217"/>
    <cellStyle name="Normal 9 3 5 3" xfId="19761"/>
    <cellStyle name="Normal 9 3 5 3 2" xfId="40097"/>
    <cellStyle name="Normal 9 3 5 4" xfId="36156"/>
    <cellStyle name="Normal 9 3 5 5" xfId="28241"/>
    <cellStyle name="Normal 9 3 6" xfId="18223"/>
    <cellStyle name="Normal 9 3 6 2" xfId="26699"/>
    <cellStyle name="Normal 9 3 6 2 2" xfId="46479"/>
    <cellStyle name="Normal 9 3 6 2 3" xfId="34623"/>
    <cellStyle name="Normal 9 3 6 3" xfId="22167"/>
    <cellStyle name="Normal 9 3 6 3 2" xfId="42503"/>
    <cellStyle name="Normal 9 3 6 4" xfId="38562"/>
    <cellStyle name="Normal 9 3 6 5" xfId="30647"/>
    <cellStyle name="Normal 9 3 7" xfId="23520"/>
    <cellStyle name="Normal 9 3 7 2" xfId="43300"/>
    <cellStyle name="Normal 9 3 7 3" xfId="31444"/>
    <cellStyle name="Normal 9 3 8" xfId="18988"/>
    <cellStyle name="Normal 9 3 8 2" xfId="39324"/>
    <cellStyle name="Normal 9 3 9" xfId="35383"/>
    <cellStyle name="Normal 9 4" xfId="4370"/>
    <cellStyle name="Normal 9 4 2" xfId="4371"/>
    <cellStyle name="Normal 9 4 2 10" xfId="35403"/>
    <cellStyle name="Normal 9 4 2 11" xfId="27488"/>
    <cellStyle name="Normal 9 4 2 2" xfId="4372"/>
    <cellStyle name="Normal 9 4 2 2 2" xfId="12394"/>
    <cellStyle name="Normal 9 4 2 2 2 2" xfId="18172"/>
    <cellStyle name="Normal 9 4 2 2 2 2 2" xfId="26649"/>
    <cellStyle name="Normal 9 4 2 2 2 2 2 2" xfId="46429"/>
    <cellStyle name="Normal 9 4 2 2 2 2 2 3" xfId="34573"/>
    <cellStyle name="Normal 9 4 2 2 2 2 3" xfId="22117"/>
    <cellStyle name="Normal 9 4 2 2 2 2 3 2" xfId="42453"/>
    <cellStyle name="Normal 9 4 2 2 2 2 4" xfId="38512"/>
    <cellStyle name="Normal 9 4 2 2 2 2 5" xfId="30597"/>
    <cellStyle name="Normal 9 4 2 2 2 3" xfId="25084"/>
    <cellStyle name="Normal 9 4 2 2 2 3 2" xfId="44864"/>
    <cellStyle name="Normal 9 4 2 2 2 3 3" xfId="33008"/>
    <cellStyle name="Normal 9 4 2 2 2 4" xfId="20552"/>
    <cellStyle name="Normal 9 4 2 2 2 4 2" xfId="40888"/>
    <cellStyle name="Normal 9 4 2 2 2 5" xfId="36947"/>
    <cellStyle name="Normal 9 4 2 2 2 6" xfId="29032"/>
    <cellStyle name="Normal 9 4 2 2 3" xfId="15908"/>
    <cellStyle name="Normal 9 4 2 2 3 2" xfId="25869"/>
    <cellStyle name="Normal 9 4 2 2 3 2 2" xfId="45649"/>
    <cellStyle name="Normal 9 4 2 2 3 2 3" xfId="33793"/>
    <cellStyle name="Normal 9 4 2 2 3 3" xfId="21337"/>
    <cellStyle name="Normal 9 4 2 2 3 3 2" xfId="41673"/>
    <cellStyle name="Normal 9 4 2 2 3 4" xfId="37732"/>
    <cellStyle name="Normal 9 4 2 2 3 5" xfId="29817"/>
    <cellStyle name="Normal 9 4 2 2 4" xfId="9025"/>
    <cellStyle name="Normal 9 4 2 2 4 2" xfId="24313"/>
    <cellStyle name="Normal 9 4 2 2 4 2 2" xfId="44093"/>
    <cellStyle name="Normal 9 4 2 2 4 2 3" xfId="32237"/>
    <cellStyle name="Normal 9 4 2 2 4 3" xfId="19781"/>
    <cellStyle name="Normal 9 4 2 2 4 3 2" xfId="40117"/>
    <cellStyle name="Normal 9 4 2 2 4 4" xfId="36176"/>
    <cellStyle name="Normal 9 4 2 2 4 5" xfId="28261"/>
    <cellStyle name="Normal 9 4 2 2 5" xfId="23541"/>
    <cellStyle name="Normal 9 4 2 2 5 2" xfId="43321"/>
    <cellStyle name="Normal 9 4 2 2 5 3" xfId="31465"/>
    <cellStyle name="Normal 9 4 2 2 6" xfId="19009"/>
    <cellStyle name="Normal 9 4 2 2 6 2" xfId="39345"/>
    <cellStyle name="Normal 9 4 2 2 7" xfId="35404"/>
    <cellStyle name="Normal 9 4 2 2 8" xfId="27489"/>
    <cellStyle name="Normal 9 4 2 3" xfId="12393"/>
    <cellStyle name="Normal 9 4 2 3 2" xfId="18171"/>
    <cellStyle name="Normal 9 4 2 3 2 2" xfId="26648"/>
    <cellStyle name="Normal 9 4 2 3 2 2 2" xfId="46428"/>
    <cellStyle name="Normal 9 4 2 3 2 2 3" xfId="34572"/>
    <cellStyle name="Normal 9 4 2 3 2 3" xfId="22116"/>
    <cellStyle name="Normal 9 4 2 3 2 3 2" xfId="42452"/>
    <cellStyle name="Normal 9 4 2 3 2 4" xfId="38511"/>
    <cellStyle name="Normal 9 4 2 3 2 5" xfId="30596"/>
    <cellStyle name="Normal 9 4 2 3 3" xfId="25083"/>
    <cellStyle name="Normal 9 4 2 3 3 2" xfId="44863"/>
    <cellStyle name="Normal 9 4 2 3 3 3" xfId="33007"/>
    <cellStyle name="Normal 9 4 2 3 4" xfId="20551"/>
    <cellStyle name="Normal 9 4 2 3 4 2" xfId="40887"/>
    <cellStyle name="Normal 9 4 2 3 5" xfId="36946"/>
    <cellStyle name="Normal 9 4 2 3 6" xfId="29031"/>
    <cellStyle name="Normal 9 4 2 4" xfId="15907"/>
    <cellStyle name="Normal 9 4 2 4 2" xfId="25868"/>
    <cellStyle name="Normal 9 4 2 4 2 2" xfId="45648"/>
    <cellStyle name="Normal 9 4 2 4 2 3" xfId="33792"/>
    <cellStyle name="Normal 9 4 2 4 3" xfId="21336"/>
    <cellStyle name="Normal 9 4 2 4 3 2" xfId="41672"/>
    <cellStyle name="Normal 9 4 2 4 4" xfId="37731"/>
    <cellStyle name="Normal 9 4 2 4 5" xfId="29816"/>
    <cellStyle name="Normal 9 4 2 5" xfId="16606"/>
    <cellStyle name="Normal 9 4 2 6" xfId="9024"/>
    <cellStyle name="Normal 9 4 2 6 2" xfId="24312"/>
    <cellStyle name="Normal 9 4 2 6 2 2" xfId="44092"/>
    <cellStyle name="Normal 9 4 2 6 2 3" xfId="32236"/>
    <cellStyle name="Normal 9 4 2 6 3" xfId="19780"/>
    <cellStyle name="Normal 9 4 2 6 3 2" xfId="40116"/>
    <cellStyle name="Normal 9 4 2 6 4" xfId="36175"/>
    <cellStyle name="Normal 9 4 2 6 5" xfId="28260"/>
    <cellStyle name="Normal 9 4 2 7" xfId="18225"/>
    <cellStyle name="Normal 9 4 2 7 2" xfId="26701"/>
    <cellStyle name="Normal 9 4 2 7 2 2" xfId="46481"/>
    <cellStyle name="Normal 9 4 2 7 2 3" xfId="34625"/>
    <cellStyle name="Normal 9 4 2 7 3" xfId="22169"/>
    <cellStyle name="Normal 9 4 2 7 3 2" xfId="42505"/>
    <cellStyle name="Normal 9 4 2 7 4" xfId="38564"/>
    <cellStyle name="Normal 9 4 2 7 5" xfId="30649"/>
    <cellStyle name="Normal 9 4 2 8" xfId="23540"/>
    <cellStyle name="Normal 9 4 2 8 2" xfId="43320"/>
    <cellStyle name="Normal 9 4 2 8 3" xfId="31464"/>
    <cellStyle name="Normal 9 4 2 9" xfId="19008"/>
    <cellStyle name="Normal 9 4 2 9 2" xfId="39344"/>
    <cellStyle name="Normal 9 4 3" xfId="4373"/>
    <cellStyle name="Normal 9 4 3 2" xfId="4374"/>
    <cellStyle name="Normal 9 4 3 2 2" xfId="12396"/>
    <cellStyle name="Normal 9 4 3 2 3" xfId="9027"/>
    <cellStyle name="Normal 9 4 3 3" xfId="12395"/>
    <cellStyle name="Normal 9 4 3 4" xfId="9026"/>
    <cellStyle name="Normal 9 4 4" xfId="4375"/>
    <cellStyle name="Normal 9 4 4 2" xfId="12397"/>
    <cellStyle name="Normal 9 4 4 3" xfId="9028"/>
    <cellStyle name="Normal 9 4 5" xfId="12392"/>
    <cellStyle name="Normal 9 4 5 2" xfId="14684"/>
    <cellStyle name="Normal 9 4 5 2 2" xfId="25324"/>
    <cellStyle name="Normal 9 4 5 2 2 2" xfId="45104"/>
    <cellStyle name="Normal 9 4 5 2 2 3" xfId="33248"/>
    <cellStyle name="Normal 9 4 5 2 3" xfId="20792"/>
    <cellStyle name="Normal 9 4 5 2 3 2" xfId="41128"/>
    <cellStyle name="Normal 9 4 5 2 4" xfId="37187"/>
    <cellStyle name="Normal 9 4 5 2 5" xfId="29272"/>
    <cellStyle name="Normal 9 4 6" xfId="16607"/>
    <cellStyle name="Normal 9 4 6 2" xfId="17395"/>
    <cellStyle name="Normal 9 4 7" xfId="9023"/>
    <cellStyle name="Normal 9 4 8" xfId="18224"/>
    <cellStyle name="Normal 9 4 8 2" xfId="26700"/>
    <cellStyle name="Normal 9 4 8 2 2" xfId="46480"/>
    <cellStyle name="Normal 9 4 8 2 3" xfId="34624"/>
    <cellStyle name="Normal 9 4 8 3" xfId="22168"/>
    <cellStyle name="Normal 9 4 8 3 2" xfId="42504"/>
    <cellStyle name="Normal 9 4 8 4" xfId="38563"/>
    <cellStyle name="Normal 9 4 8 5" xfId="30648"/>
    <cellStyle name="Normal 9 5" xfId="4376"/>
    <cellStyle name="Normal 9 5 2" xfId="4377"/>
    <cellStyle name="Normal 9 5 2 2" xfId="12399"/>
    <cellStyle name="Normal 9 5 2 3" xfId="9030"/>
    <cellStyle name="Normal 9 5 3" xfId="4378"/>
    <cellStyle name="Normal 9 5 3 2" xfId="12400"/>
    <cellStyle name="Normal 9 5 3 3" xfId="9031"/>
    <cellStyle name="Normal 9 5 4" xfId="12398"/>
    <cellStyle name="Normal 9 5 5" xfId="9029"/>
    <cellStyle name="Normal 9 6" xfId="4379"/>
    <cellStyle name="Normal 9 6 2" xfId="12401"/>
    <cellStyle name="Normal 9 6 3" xfId="9032"/>
    <cellStyle name="Normal 9 7" xfId="4380"/>
    <cellStyle name="Normal 9 7 2" xfId="12402"/>
    <cellStyle name="Normal 9 7 3" xfId="15647"/>
    <cellStyle name="Normal 9 7 4" xfId="9033"/>
    <cellStyle name="Normal 9 8" xfId="11002"/>
    <cellStyle name="Normal 9 9" xfId="16609"/>
    <cellStyle name="Normal 9_OENZ Onshore 2P" xfId="22531"/>
    <cellStyle name="Normal 90" xfId="22532"/>
    <cellStyle name="Normal 91" xfId="22533"/>
    <cellStyle name="Normal 92" xfId="22534"/>
    <cellStyle name="Normal 93" xfId="22535"/>
    <cellStyle name="Normal 94" xfId="22536"/>
    <cellStyle name="Normal 95" xfId="22537"/>
    <cellStyle name="Normal 96" xfId="22538"/>
    <cellStyle name="Normal 97" xfId="22539"/>
    <cellStyle name="Normal 98" xfId="22540"/>
    <cellStyle name="Normal 98 2" xfId="22541"/>
    <cellStyle name="Normal 98_OENZ Onshore 2P" xfId="22542"/>
    <cellStyle name="Normal 99" xfId="22543"/>
    <cellStyle name="Normal GHG Textfiels Bold" xfId="4381"/>
    <cellStyle name="Normal GHG-Shade 2" xfId="4382"/>
    <cellStyle name="Normal GHG-Shade 2 2" xfId="4383"/>
    <cellStyle name="Normal GHG-Shade 2 2 2" xfId="12404"/>
    <cellStyle name="Normal GHG-Shade 2 2 2 2" xfId="14689"/>
    <cellStyle name="Normal GHG-Shade 2 2 3" xfId="9035"/>
    <cellStyle name="Normal GHG-Shade 2 3" xfId="12403"/>
    <cellStyle name="Normal GHG-Shade 2 3 2" xfId="14690"/>
    <cellStyle name="Normal GHG-Shade 2 4" xfId="9034"/>
    <cellStyle name="Normal_1995 SLT" xfId="18231"/>
    <cellStyle name="Normal_Matrix Format" xfId="40"/>
    <cellStyle name="Normal_Matrix Format 2" xfId="18232"/>
    <cellStyle name="Normal_TAB7P1" xfId="7590"/>
    <cellStyle name="Normale_B2020" xfId="16"/>
    <cellStyle name="Note 10" xfId="3046"/>
    <cellStyle name="Note 10 10" xfId="11963"/>
    <cellStyle name="Note 10 11" xfId="8593"/>
    <cellStyle name="Note 10 2" xfId="3047"/>
    <cellStyle name="Note 10 3" xfId="3048"/>
    <cellStyle name="Note 10 4" xfId="3049"/>
    <cellStyle name="Note 10 5" xfId="3050"/>
    <cellStyle name="Note 10 6" xfId="3051"/>
    <cellStyle name="Note 10 7" xfId="3052"/>
    <cellStyle name="Note 10 8" xfId="3053"/>
    <cellStyle name="Note 10 9" xfId="3054"/>
    <cellStyle name="Note 11" xfId="3055"/>
    <cellStyle name="Note 11 2" xfId="3056"/>
    <cellStyle name="Note 11 3" xfId="3057"/>
    <cellStyle name="Note 11 4" xfId="3058"/>
    <cellStyle name="Note 11 5" xfId="3059"/>
    <cellStyle name="Note 11 6" xfId="11964"/>
    <cellStyle name="Note 11 7" xfId="8594"/>
    <cellStyle name="Note 12" xfId="3060"/>
    <cellStyle name="Note 12 2" xfId="3061"/>
    <cellStyle name="Note 12 3" xfId="3062"/>
    <cellStyle name="Note 12 4" xfId="3063"/>
    <cellStyle name="Note 12 5" xfId="3064"/>
    <cellStyle name="Note 12 6" xfId="11965"/>
    <cellStyle name="Note 12 7" xfId="8595"/>
    <cellStyle name="Note 13" xfId="3065"/>
    <cellStyle name="Note 14" xfId="3066"/>
    <cellStyle name="Note 15" xfId="3067"/>
    <cellStyle name="Note 16" xfId="3068"/>
    <cellStyle name="Note 17" xfId="3069"/>
    <cellStyle name="Note 18" xfId="3070"/>
    <cellStyle name="Note 19" xfId="3071"/>
    <cellStyle name="Note 2" xfId="3072"/>
    <cellStyle name="Note 2 10" xfId="3073"/>
    <cellStyle name="Note 2 10 2" xfId="3074"/>
    <cellStyle name="Note 2 10 3" xfId="3075"/>
    <cellStyle name="Note 2 10 4" xfId="3076"/>
    <cellStyle name="Note 2 10 5" xfId="3077"/>
    <cellStyle name="Note 2 11" xfId="3078"/>
    <cellStyle name="Note 2 11 2" xfId="3079"/>
    <cellStyle name="Note 2 11 3" xfId="3080"/>
    <cellStyle name="Note 2 11 4" xfId="3081"/>
    <cellStyle name="Note 2 11 5" xfId="3082"/>
    <cellStyle name="Note 2 11 6" xfId="11966"/>
    <cellStyle name="Note 2 11 7" xfId="8596"/>
    <cellStyle name="Note 2 12" xfId="3083"/>
    <cellStyle name="Note 2 12 2" xfId="11967"/>
    <cellStyle name="Note 2 12 3" xfId="8597"/>
    <cellStyle name="Note 2 13" xfId="3084"/>
    <cellStyle name="Note 2 13 2" xfId="11968"/>
    <cellStyle name="Note 2 13 3" xfId="8598"/>
    <cellStyle name="Note 2 14" xfId="3085"/>
    <cellStyle name="Note 2 14 2" xfId="11969"/>
    <cellStyle name="Note 2 14 3" xfId="8599"/>
    <cellStyle name="Note 2 15" xfId="3086"/>
    <cellStyle name="Note 2 15 2" xfId="11970"/>
    <cellStyle name="Note 2 15 3" xfId="8600"/>
    <cellStyle name="Note 2 16" xfId="3087"/>
    <cellStyle name="Note 2 16 2" xfId="11971"/>
    <cellStyle name="Note 2 16 3" xfId="8601"/>
    <cellStyle name="Note 2 17" xfId="3088"/>
    <cellStyle name="Note 2 17 2" xfId="11972"/>
    <cellStyle name="Note 2 17 3" xfId="8602"/>
    <cellStyle name="Note 2 18" xfId="3089"/>
    <cellStyle name="Note 2 18 2" xfId="11973"/>
    <cellStyle name="Note 2 18 3" xfId="8603"/>
    <cellStyle name="Note 2 19" xfId="3090"/>
    <cellStyle name="Note 2 2" xfId="3091"/>
    <cellStyle name="Note 2 2 10" xfId="11974"/>
    <cellStyle name="Note 2 2 11" xfId="8604"/>
    <cellStyle name="Note 2 2 2" xfId="3092"/>
    <cellStyle name="Note 2 2 3" xfId="3093"/>
    <cellStyle name="Note 2 2 4" xfId="3094"/>
    <cellStyle name="Note 2 2 5" xfId="3095"/>
    <cellStyle name="Note 2 2 6" xfId="3096"/>
    <cellStyle name="Note 2 2 7" xfId="3097"/>
    <cellStyle name="Note 2 2 8" xfId="3098"/>
    <cellStyle name="Note 2 2 9" xfId="3099"/>
    <cellStyle name="Note 2 20" xfId="3100"/>
    <cellStyle name="Note 2 21" xfId="3101"/>
    <cellStyle name="Note 2 22" xfId="3102"/>
    <cellStyle name="Note 2 23" xfId="3103"/>
    <cellStyle name="Note 2 23 2" xfId="11975"/>
    <cellStyle name="Note 2 23 3" xfId="8605"/>
    <cellStyle name="Note 2 24" xfId="3104"/>
    <cellStyle name="Note 2 25" xfId="3105"/>
    <cellStyle name="Note 2 26" xfId="3106"/>
    <cellStyle name="Note 2 3" xfId="3107"/>
    <cellStyle name="Note 2 3 10" xfId="11976"/>
    <cellStyle name="Note 2 3 11" xfId="8606"/>
    <cellStyle name="Note 2 3 2" xfId="3108"/>
    <cellStyle name="Note 2 3 3" xfId="3109"/>
    <cellStyle name="Note 2 3 4" xfId="3110"/>
    <cellStyle name="Note 2 3 5" xfId="3111"/>
    <cellStyle name="Note 2 3 6" xfId="3112"/>
    <cellStyle name="Note 2 3 7" xfId="3113"/>
    <cellStyle name="Note 2 3 8" xfId="3114"/>
    <cellStyle name="Note 2 3 9" xfId="3115"/>
    <cellStyle name="Note 2 4" xfId="3116"/>
    <cellStyle name="Note 2 4 10" xfId="11977"/>
    <cellStyle name="Note 2 4 11" xfId="8607"/>
    <cellStyle name="Note 2 4 2" xfId="3117"/>
    <cellStyle name="Note 2 4 3" xfId="3118"/>
    <cellStyle name="Note 2 4 4" xfId="3119"/>
    <cellStyle name="Note 2 4 5" xfId="3120"/>
    <cellStyle name="Note 2 4 6" xfId="3121"/>
    <cellStyle name="Note 2 4 7" xfId="3122"/>
    <cellStyle name="Note 2 4 8" xfId="3123"/>
    <cellStyle name="Note 2 4 9" xfId="3124"/>
    <cellStyle name="Note 2 5" xfId="3125"/>
    <cellStyle name="Note 2 5 10" xfId="11978"/>
    <cellStyle name="Note 2 5 11" xfId="8608"/>
    <cellStyle name="Note 2 5 2" xfId="3126"/>
    <cellStyle name="Note 2 5 3" xfId="3127"/>
    <cellStyle name="Note 2 5 4" xfId="3128"/>
    <cellStyle name="Note 2 5 5" xfId="3129"/>
    <cellStyle name="Note 2 5 6" xfId="3130"/>
    <cellStyle name="Note 2 5 7" xfId="3131"/>
    <cellStyle name="Note 2 5 8" xfId="3132"/>
    <cellStyle name="Note 2 5 9" xfId="3133"/>
    <cellStyle name="Note 2 6" xfId="3134"/>
    <cellStyle name="Note 2 6 2" xfId="3135"/>
    <cellStyle name="Note 2 6 3" xfId="3136"/>
    <cellStyle name="Note 2 6 4" xfId="3137"/>
    <cellStyle name="Note 2 6 5" xfId="3138"/>
    <cellStyle name="Note 2 6 6" xfId="11979"/>
    <cellStyle name="Note 2 6 7" xfId="8609"/>
    <cellStyle name="Note 2 7" xfId="3139"/>
    <cellStyle name="Note 2 7 2" xfId="3140"/>
    <cellStyle name="Note 2 7 3" xfId="3141"/>
    <cellStyle name="Note 2 7 4" xfId="3142"/>
    <cellStyle name="Note 2 7 5" xfId="3143"/>
    <cellStyle name="Note 2 7 6" xfId="11980"/>
    <cellStyle name="Note 2 7 7" xfId="8610"/>
    <cellStyle name="Note 2 8" xfId="3144"/>
    <cellStyle name="Note 2 8 2" xfId="3145"/>
    <cellStyle name="Note 2 8 3" xfId="3146"/>
    <cellStyle name="Note 2 8 4" xfId="3147"/>
    <cellStyle name="Note 2 8 5" xfId="3148"/>
    <cellStyle name="Note 2 8 6" xfId="11981"/>
    <cellStyle name="Note 2 8 7" xfId="8611"/>
    <cellStyle name="Note 2 9" xfId="3149"/>
    <cellStyle name="Note 2 9 2" xfId="3150"/>
    <cellStyle name="Note 2 9 3" xfId="3151"/>
    <cellStyle name="Note 2 9 4" xfId="3152"/>
    <cellStyle name="Note 2 9 5" xfId="3153"/>
    <cellStyle name="Note 2 9 6" xfId="11982"/>
    <cellStyle name="Note 2 9 7" xfId="8612"/>
    <cellStyle name="Note 20" xfId="3154"/>
    <cellStyle name="Note 21" xfId="3155"/>
    <cellStyle name="Note 21 2" xfId="11983"/>
    <cellStyle name="Note 21 3" xfId="8613"/>
    <cellStyle name="Note 22" xfId="3156"/>
    <cellStyle name="Note 22 2" xfId="11984"/>
    <cellStyle name="Note 22 3" xfId="8614"/>
    <cellStyle name="Note 23" xfId="3157"/>
    <cellStyle name="Note 23 2" xfId="11985"/>
    <cellStyle name="Note 23 3" xfId="8615"/>
    <cellStyle name="Note 24" xfId="3158"/>
    <cellStyle name="Note 24 2" xfId="11986"/>
    <cellStyle name="Note 24 3" xfId="8616"/>
    <cellStyle name="Note 25" xfId="3159"/>
    <cellStyle name="Note 26" xfId="3160"/>
    <cellStyle name="Note 27" xfId="3161"/>
    <cellStyle name="Note 28" xfId="3162"/>
    <cellStyle name="Note 29" xfId="3163"/>
    <cellStyle name="Note 3" xfId="3164"/>
    <cellStyle name="Note 3 10" xfId="3165"/>
    <cellStyle name="Note 3 10 2" xfId="11988"/>
    <cellStyle name="Note 3 10 3" xfId="8618"/>
    <cellStyle name="Note 3 11" xfId="3166"/>
    <cellStyle name="Note 3 11 2" xfId="11989"/>
    <cellStyle name="Note 3 11 3" xfId="8619"/>
    <cellStyle name="Note 3 12" xfId="3167"/>
    <cellStyle name="Note 3 12 2" xfId="11990"/>
    <cellStyle name="Note 3 12 3" xfId="8620"/>
    <cellStyle name="Note 3 13" xfId="3168"/>
    <cellStyle name="Note 3 13 2" xfId="11991"/>
    <cellStyle name="Note 3 13 3" xfId="8621"/>
    <cellStyle name="Note 3 14" xfId="3169"/>
    <cellStyle name="Note 3 15" xfId="3170"/>
    <cellStyle name="Note 3 16" xfId="3171"/>
    <cellStyle name="Note 3 17" xfId="3172"/>
    <cellStyle name="Note 3 18" xfId="3173"/>
    <cellStyle name="Note 3 18 2" xfId="11992"/>
    <cellStyle name="Note 3 18 3" xfId="8622"/>
    <cellStyle name="Note 3 19" xfId="3174"/>
    <cellStyle name="Note 3 19 2" xfId="11993"/>
    <cellStyle name="Note 3 19 3" xfId="8623"/>
    <cellStyle name="Note 3 2" xfId="3175"/>
    <cellStyle name="Note 3 2 2" xfId="11994"/>
    <cellStyle name="Note 3 2 3" xfId="14692"/>
    <cellStyle name="Note 3 2 4" xfId="8624"/>
    <cellStyle name="Note 3 20" xfId="3176"/>
    <cellStyle name="Note 3 20 2" xfId="11995"/>
    <cellStyle name="Note 3 20 3" xfId="8625"/>
    <cellStyle name="Note 3 21" xfId="11987"/>
    <cellStyle name="Note 3 22" xfId="14691"/>
    <cellStyle name="Note 3 23" xfId="8617"/>
    <cellStyle name="Note 3 3" xfId="3177"/>
    <cellStyle name="Note 3 3 2" xfId="11996"/>
    <cellStyle name="Note 3 3 3" xfId="8626"/>
    <cellStyle name="Note 3 4" xfId="3178"/>
    <cellStyle name="Note 3 4 2" xfId="11997"/>
    <cellStyle name="Note 3 4 3" xfId="8627"/>
    <cellStyle name="Note 3 5" xfId="3179"/>
    <cellStyle name="Note 3 5 2" xfId="11998"/>
    <cellStyle name="Note 3 5 3" xfId="8628"/>
    <cellStyle name="Note 3 6" xfId="3180"/>
    <cellStyle name="Note 3 6 2" xfId="11999"/>
    <cellStyle name="Note 3 6 3" xfId="8629"/>
    <cellStyle name="Note 3 7" xfId="3181"/>
    <cellStyle name="Note 3 7 2" xfId="12000"/>
    <cellStyle name="Note 3 7 3" xfId="8630"/>
    <cellStyle name="Note 3 8" xfId="3182"/>
    <cellStyle name="Note 3 8 2" xfId="12001"/>
    <cellStyle name="Note 3 8 3" xfId="8631"/>
    <cellStyle name="Note 3 9" xfId="3183"/>
    <cellStyle name="Note 3 9 2" xfId="12002"/>
    <cellStyle name="Note 3 9 3" xfId="8632"/>
    <cellStyle name="Note 30" xfId="3184"/>
    <cellStyle name="Note 31" xfId="3185"/>
    <cellStyle name="Note 32" xfId="3186"/>
    <cellStyle name="Note 33" xfId="3187"/>
    <cellStyle name="Note 34" xfId="3188"/>
    <cellStyle name="Note 35" xfId="3189"/>
    <cellStyle name="Note 36" xfId="3190"/>
    <cellStyle name="Note 36 2" xfId="12003"/>
    <cellStyle name="Note 36 3" xfId="8633"/>
    <cellStyle name="Note 37" xfId="3191"/>
    <cellStyle name="Note 38" xfId="3192"/>
    <cellStyle name="Note 4" xfId="3193"/>
    <cellStyle name="Note 4 10" xfId="3194"/>
    <cellStyle name="Note 4 10 2" xfId="12005"/>
    <cellStyle name="Note 4 10 3" xfId="8635"/>
    <cellStyle name="Note 4 11" xfId="3195"/>
    <cellStyle name="Note 4 11 2" xfId="12006"/>
    <cellStyle name="Note 4 11 3" xfId="8636"/>
    <cellStyle name="Note 4 12" xfId="3196"/>
    <cellStyle name="Note 4 12 2" xfId="12007"/>
    <cellStyle name="Note 4 12 3" xfId="8637"/>
    <cellStyle name="Note 4 13" xfId="3197"/>
    <cellStyle name="Note 4 13 2" xfId="12008"/>
    <cellStyle name="Note 4 13 3" xfId="8638"/>
    <cellStyle name="Note 4 14" xfId="3198"/>
    <cellStyle name="Note 4 15" xfId="3199"/>
    <cellStyle name="Note 4 16" xfId="3200"/>
    <cellStyle name="Note 4 17" xfId="3201"/>
    <cellStyle name="Note 4 18" xfId="3202"/>
    <cellStyle name="Note 4 18 2" xfId="12009"/>
    <cellStyle name="Note 4 18 3" xfId="8639"/>
    <cellStyle name="Note 4 19" xfId="3203"/>
    <cellStyle name="Note 4 19 2" xfId="12010"/>
    <cellStyle name="Note 4 19 3" xfId="8640"/>
    <cellStyle name="Note 4 2" xfId="3204"/>
    <cellStyle name="Note 4 2 2" xfId="12011"/>
    <cellStyle name="Note 4 2 3" xfId="8641"/>
    <cellStyle name="Note 4 20" xfId="3205"/>
    <cellStyle name="Note 4 20 2" xfId="12012"/>
    <cellStyle name="Note 4 20 3" xfId="8642"/>
    <cellStyle name="Note 4 21" xfId="12004"/>
    <cellStyle name="Note 4 22" xfId="8634"/>
    <cellStyle name="Note 4 3" xfId="3206"/>
    <cellStyle name="Note 4 3 2" xfId="12013"/>
    <cellStyle name="Note 4 3 3" xfId="8643"/>
    <cellStyle name="Note 4 4" xfId="3207"/>
    <cellStyle name="Note 4 4 2" xfId="12014"/>
    <cellStyle name="Note 4 4 3" xfId="8644"/>
    <cellStyle name="Note 4 5" xfId="3208"/>
    <cellStyle name="Note 4 5 2" xfId="12015"/>
    <cellStyle name="Note 4 5 3" xfId="8645"/>
    <cellStyle name="Note 4 6" xfId="3209"/>
    <cellStyle name="Note 4 6 2" xfId="12016"/>
    <cellStyle name="Note 4 6 3" xfId="8646"/>
    <cellStyle name="Note 4 7" xfId="3210"/>
    <cellStyle name="Note 4 7 2" xfId="12017"/>
    <cellStyle name="Note 4 7 3" xfId="8647"/>
    <cellStyle name="Note 4 8" xfId="3211"/>
    <cellStyle name="Note 4 8 2" xfId="12018"/>
    <cellStyle name="Note 4 8 3" xfId="8648"/>
    <cellStyle name="Note 4 9" xfId="3212"/>
    <cellStyle name="Note 4 9 2" xfId="12019"/>
    <cellStyle name="Note 4 9 3" xfId="8649"/>
    <cellStyle name="Note 5" xfId="3213"/>
    <cellStyle name="Note 5 10" xfId="3214"/>
    <cellStyle name="Note 5 10 2" xfId="12021"/>
    <cellStyle name="Note 5 10 3" xfId="8651"/>
    <cellStyle name="Note 5 11" xfId="3215"/>
    <cellStyle name="Note 5 11 2" xfId="12022"/>
    <cellStyle name="Note 5 11 3" xfId="8652"/>
    <cellStyle name="Note 5 12" xfId="3216"/>
    <cellStyle name="Note 5 12 2" xfId="12023"/>
    <cellStyle name="Note 5 12 3" xfId="8653"/>
    <cellStyle name="Note 5 13" xfId="3217"/>
    <cellStyle name="Note 5 13 2" xfId="12024"/>
    <cellStyle name="Note 5 13 3" xfId="8654"/>
    <cellStyle name="Note 5 14" xfId="3218"/>
    <cellStyle name="Note 5 15" xfId="3219"/>
    <cellStyle name="Note 5 16" xfId="3220"/>
    <cellStyle name="Note 5 17" xfId="3221"/>
    <cellStyle name="Note 5 18" xfId="3222"/>
    <cellStyle name="Note 5 18 2" xfId="12025"/>
    <cellStyle name="Note 5 18 3" xfId="8655"/>
    <cellStyle name="Note 5 19" xfId="3223"/>
    <cellStyle name="Note 5 19 2" xfId="12026"/>
    <cellStyle name="Note 5 19 3" xfId="8656"/>
    <cellStyle name="Note 5 2" xfId="3224"/>
    <cellStyle name="Note 5 2 2" xfId="12027"/>
    <cellStyle name="Note 5 2 3" xfId="8657"/>
    <cellStyle name="Note 5 20" xfId="3225"/>
    <cellStyle name="Note 5 20 2" xfId="12028"/>
    <cellStyle name="Note 5 20 3" xfId="8658"/>
    <cellStyle name="Note 5 21" xfId="12020"/>
    <cellStyle name="Note 5 22" xfId="8650"/>
    <cellStyle name="Note 5 3" xfId="3226"/>
    <cellStyle name="Note 5 3 2" xfId="12029"/>
    <cellStyle name="Note 5 3 3" xfId="8659"/>
    <cellStyle name="Note 5 4" xfId="3227"/>
    <cellStyle name="Note 5 4 2" xfId="12030"/>
    <cellStyle name="Note 5 4 3" xfId="8660"/>
    <cellStyle name="Note 5 5" xfId="3228"/>
    <cellStyle name="Note 5 5 2" xfId="12031"/>
    <cellStyle name="Note 5 5 3" xfId="8661"/>
    <cellStyle name="Note 5 6" xfId="3229"/>
    <cellStyle name="Note 5 6 2" xfId="12032"/>
    <cellStyle name="Note 5 6 3" xfId="8662"/>
    <cellStyle name="Note 5 7" xfId="3230"/>
    <cellStyle name="Note 5 7 2" xfId="12033"/>
    <cellStyle name="Note 5 7 3" xfId="8663"/>
    <cellStyle name="Note 5 8" xfId="3231"/>
    <cellStyle name="Note 5 8 2" xfId="12034"/>
    <cellStyle name="Note 5 8 3" xfId="8664"/>
    <cellStyle name="Note 5 9" xfId="3232"/>
    <cellStyle name="Note 5 9 2" xfId="12035"/>
    <cellStyle name="Note 5 9 3" xfId="8665"/>
    <cellStyle name="Note 6" xfId="3233"/>
    <cellStyle name="Note 6 10" xfId="3234"/>
    <cellStyle name="Note 6 10 2" xfId="12037"/>
    <cellStyle name="Note 6 10 3" xfId="8667"/>
    <cellStyle name="Note 6 11" xfId="3235"/>
    <cellStyle name="Note 6 11 2" xfId="12038"/>
    <cellStyle name="Note 6 11 3" xfId="8668"/>
    <cellStyle name="Note 6 12" xfId="3236"/>
    <cellStyle name="Note 6 12 2" xfId="12039"/>
    <cellStyle name="Note 6 12 3" xfId="8669"/>
    <cellStyle name="Note 6 13" xfId="3237"/>
    <cellStyle name="Note 6 13 2" xfId="12040"/>
    <cellStyle name="Note 6 13 3" xfId="8670"/>
    <cellStyle name="Note 6 14" xfId="3238"/>
    <cellStyle name="Note 6 15" xfId="3239"/>
    <cellStyle name="Note 6 16" xfId="3240"/>
    <cellStyle name="Note 6 17" xfId="3241"/>
    <cellStyle name="Note 6 18" xfId="3242"/>
    <cellStyle name="Note 6 18 2" xfId="12041"/>
    <cellStyle name="Note 6 18 3" xfId="8671"/>
    <cellStyle name="Note 6 19" xfId="3243"/>
    <cellStyle name="Note 6 19 2" xfId="12042"/>
    <cellStyle name="Note 6 19 3" xfId="8672"/>
    <cellStyle name="Note 6 2" xfId="3244"/>
    <cellStyle name="Note 6 2 2" xfId="12043"/>
    <cellStyle name="Note 6 2 3" xfId="8673"/>
    <cellStyle name="Note 6 20" xfId="12036"/>
    <cellStyle name="Note 6 21" xfId="8666"/>
    <cellStyle name="Note 6 3" xfId="3245"/>
    <cellStyle name="Note 6 3 2" xfId="12044"/>
    <cellStyle name="Note 6 3 3" xfId="8674"/>
    <cellStyle name="Note 6 4" xfId="3246"/>
    <cellStyle name="Note 6 4 2" xfId="12045"/>
    <cellStyle name="Note 6 4 3" xfId="8675"/>
    <cellStyle name="Note 6 5" xfId="3247"/>
    <cellStyle name="Note 6 5 2" xfId="12046"/>
    <cellStyle name="Note 6 5 3" xfId="8676"/>
    <cellStyle name="Note 6 6" xfId="3248"/>
    <cellStyle name="Note 6 6 2" xfId="12047"/>
    <cellStyle name="Note 6 6 3" xfId="8677"/>
    <cellStyle name="Note 6 7" xfId="3249"/>
    <cellStyle name="Note 6 7 2" xfId="12048"/>
    <cellStyle name="Note 6 7 3" xfId="8678"/>
    <cellStyle name="Note 6 8" xfId="3250"/>
    <cellStyle name="Note 6 8 2" xfId="12049"/>
    <cellStyle name="Note 6 8 3" xfId="8679"/>
    <cellStyle name="Note 6 9" xfId="3251"/>
    <cellStyle name="Note 6 9 2" xfId="12050"/>
    <cellStyle name="Note 6 9 3" xfId="8680"/>
    <cellStyle name="Note 7" xfId="3252"/>
    <cellStyle name="Note 7 10" xfId="3253"/>
    <cellStyle name="Note 7 10 2" xfId="12051"/>
    <cellStyle name="Note 7 10 3" xfId="8681"/>
    <cellStyle name="Note 7 11" xfId="3254"/>
    <cellStyle name="Note 7 11 2" xfId="12052"/>
    <cellStyle name="Note 7 11 3" xfId="8682"/>
    <cellStyle name="Note 7 12" xfId="3255"/>
    <cellStyle name="Note 7 12 2" xfId="12053"/>
    <cellStyle name="Note 7 12 3" xfId="8683"/>
    <cellStyle name="Note 7 13" xfId="3256"/>
    <cellStyle name="Note 7 13 2" xfId="12054"/>
    <cellStyle name="Note 7 13 3" xfId="8684"/>
    <cellStyle name="Note 7 14" xfId="3257"/>
    <cellStyle name="Note 7 15" xfId="3258"/>
    <cellStyle name="Note 7 16" xfId="3259"/>
    <cellStyle name="Note 7 17" xfId="3260"/>
    <cellStyle name="Note 7 18" xfId="3261"/>
    <cellStyle name="Note 7 18 2" xfId="12055"/>
    <cellStyle name="Note 7 18 3" xfId="8685"/>
    <cellStyle name="Note 7 2" xfId="3262"/>
    <cellStyle name="Note 7 2 2" xfId="12056"/>
    <cellStyle name="Note 7 2 3" xfId="8686"/>
    <cellStyle name="Note 7 3" xfId="3263"/>
    <cellStyle name="Note 7 3 2" xfId="12057"/>
    <cellStyle name="Note 7 3 3" xfId="8687"/>
    <cellStyle name="Note 7 4" xfId="3264"/>
    <cellStyle name="Note 7 4 2" xfId="12058"/>
    <cellStyle name="Note 7 4 3" xfId="8688"/>
    <cellStyle name="Note 7 5" xfId="3265"/>
    <cellStyle name="Note 7 5 2" xfId="12059"/>
    <cellStyle name="Note 7 5 3" xfId="8689"/>
    <cellStyle name="Note 7 6" xfId="3266"/>
    <cellStyle name="Note 7 6 2" xfId="12060"/>
    <cellStyle name="Note 7 6 3" xfId="8690"/>
    <cellStyle name="Note 7 7" xfId="3267"/>
    <cellStyle name="Note 7 7 2" xfId="12061"/>
    <cellStyle name="Note 7 7 3" xfId="8691"/>
    <cellStyle name="Note 7 8" xfId="3268"/>
    <cellStyle name="Note 7 8 2" xfId="12062"/>
    <cellStyle name="Note 7 8 3" xfId="8692"/>
    <cellStyle name="Note 7 9" xfId="3269"/>
    <cellStyle name="Note 7 9 2" xfId="12063"/>
    <cellStyle name="Note 7 9 3" xfId="8693"/>
    <cellStyle name="Note 8" xfId="3270"/>
    <cellStyle name="Note 8 10" xfId="3271"/>
    <cellStyle name="Note 8 10 2" xfId="12064"/>
    <cellStyle name="Note 8 10 3" xfId="8694"/>
    <cellStyle name="Note 8 11" xfId="3272"/>
    <cellStyle name="Note 8 11 2" xfId="12065"/>
    <cellStyle name="Note 8 11 3" xfId="8695"/>
    <cellStyle name="Note 8 12" xfId="3273"/>
    <cellStyle name="Note 8 12 2" xfId="12066"/>
    <cellStyle name="Note 8 12 3" xfId="8696"/>
    <cellStyle name="Note 8 13" xfId="3274"/>
    <cellStyle name="Note 8 13 2" xfId="12067"/>
    <cellStyle name="Note 8 13 3" xfId="8697"/>
    <cellStyle name="Note 8 14" xfId="3275"/>
    <cellStyle name="Note 8 15" xfId="3276"/>
    <cellStyle name="Note 8 16" xfId="3277"/>
    <cellStyle name="Note 8 17" xfId="3278"/>
    <cellStyle name="Note 8 18" xfId="3279"/>
    <cellStyle name="Note 8 18 2" xfId="12068"/>
    <cellStyle name="Note 8 18 3" xfId="8698"/>
    <cellStyle name="Note 8 2" xfId="3280"/>
    <cellStyle name="Note 8 2 2" xfId="12069"/>
    <cellStyle name="Note 8 2 3" xfId="8699"/>
    <cellStyle name="Note 8 3" xfId="3281"/>
    <cellStyle name="Note 8 3 2" xfId="12070"/>
    <cellStyle name="Note 8 3 3" xfId="8700"/>
    <cellStyle name="Note 8 4" xfId="3282"/>
    <cellStyle name="Note 8 4 2" xfId="12071"/>
    <cellStyle name="Note 8 4 3" xfId="8701"/>
    <cellStyle name="Note 8 5" xfId="3283"/>
    <cellStyle name="Note 8 5 2" xfId="12072"/>
    <cellStyle name="Note 8 5 3" xfId="8702"/>
    <cellStyle name="Note 8 6" xfId="3284"/>
    <cellStyle name="Note 8 6 2" xfId="12073"/>
    <cellStyle name="Note 8 6 3" xfId="8703"/>
    <cellStyle name="Note 8 7" xfId="3285"/>
    <cellStyle name="Note 8 7 2" xfId="12074"/>
    <cellStyle name="Note 8 7 3" xfId="8704"/>
    <cellStyle name="Note 8 8" xfId="3286"/>
    <cellStyle name="Note 8 8 2" xfId="12075"/>
    <cellStyle name="Note 8 8 3" xfId="8705"/>
    <cellStyle name="Note 8 9" xfId="3287"/>
    <cellStyle name="Note 8 9 2" xfId="12076"/>
    <cellStyle name="Note 8 9 3" xfId="8706"/>
    <cellStyle name="Note 9" xfId="3288"/>
    <cellStyle name="Note 9 10" xfId="3289"/>
    <cellStyle name="Note 9 11" xfId="3290"/>
    <cellStyle name="Note 9 12" xfId="3291"/>
    <cellStyle name="Note 9 13" xfId="3292"/>
    <cellStyle name="Note 9 2" xfId="3293"/>
    <cellStyle name="Note 9 3" xfId="3294"/>
    <cellStyle name="Note 9 4" xfId="3295"/>
    <cellStyle name="Note 9 5" xfId="3296"/>
    <cellStyle name="Note 9 6" xfId="3297"/>
    <cellStyle name="Note 9 7" xfId="3298"/>
    <cellStyle name="Note 9 8" xfId="3299"/>
    <cellStyle name="Note 9 9" xfId="3300"/>
    <cellStyle name="Notiz" xfId="3979"/>
    <cellStyle name="Notiz 10" xfId="4384"/>
    <cellStyle name="Notiz 10 2" xfId="12405"/>
    <cellStyle name="Notiz 10 3" xfId="9036"/>
    <cellStyle name="Notiz 11" xfId="4385"/>
    <cellStyle name="Notiz 11 2" xfId="12406"/>
    <cellStyle name="Notiz 11 3" xfId="9037"/>
    <cellStyle name="Notiz 12" xfId="4386"/>
    <cellStyle name="Notiz 12 2" xfId="12407"/>
    <cellStyle name="Notiz 12 3" xfId="9038"/>
    <cellStyle name="Notiz 13" xfId="12112"/>
    <cellStyle name="Notiz 14" xfId="8744"/>
    <cellStyle name="Notiz 2" xfId="4387"/>
    <cellStyle name="Notiz 2 2" xfId="4388"/>
    <cellStyle name="Notiz 2 2 2" xfId="12409"/>
    <cellStyle name="Notiz 2 2 2 2" xfId="14693"/>
    <cellStyle name="Notiz 2 2 3" xfId="9040"/>
    <cellStyle name="Notiz 2 3" xfId="12408"/>
    <cellStyle name="Notiz 2 3 2" xfId="14694"/>
    <cellStyle name="Notiz 2 4" xfId="9039"/>
    <cellStyle name="Notiz 3" xfId="4389"/>
    <cellStyle name="Notiz 3 2" xfId="4390"/>
    <cellStyle name="Notiz 3 2 2" xfId="4391"/>
    <cellStyle name="Notiz 3 2 2 2" xfId="12412"/>
    <cellStyle name="Notiz 3 2 2 3" xfId="9043"/>
    <cellStyle name="Notiz 3 2 3" xfId="4392"/>
    <cellStyle name="Notiz 3 2 3 2" xfId="12413"/>
    <cellStyle name="Notiz 3 2 3 3" xfId="9044"/>
    <cellStyle name="Notiz 3 2 4" xfId="12411"/>
    <cellStyle name="Notiz 3 2 5" xfId="9042"/>
    <cellStyle name="Notiz 3 3" xfId="4393"/>
    <cellStyle name="Notiz 3 3 2" xfId="4394"/>
    <cellStyle name="Notiz 3 3 2 2" xfId="4395"/>
    <cellStyle name="Notiz 3 3 2 2 2" xfId="12416"/>
    <cellStyle name="Notiz 3 3 2 2 3" xfId="9047"/>
    <cellStyle name="Notiz 3 3 2 3" xfId="12415"/>
    <cellStyle name="Notiz 3 3 2 4" xfId="9046"/>
    <cellStyle name="Notiz 3 3 3" xfId="4396"/>
    <cellStyle name="Notiz 3 3 3 2" xfId="4397"/>
    <cellStyle name="Notiz 3 3 3 2 2" xfId="12418"/>
    <cellStyle name="Notiz 3 3 3 2 3" xfId="9049"/>
    <cellStyle name="Notiz 3 3 3 3" xfId="4398"/>
    <cellStyle name="Notiz 3 3 3 3 2" xfId="12419"/>
    <cellStyle name="Notiz 3 3 3 3 3" xfId="9050"/>
    <cellStyle name="Notiz 3 3 3 4" xfId="12417"/>
    <cellStyle name="Notiz 3 3 3 5" xfId="9048"/>
    <cellStyle name="Notiz 3 3 4" xfId="4399"/>
    <cellStyle name="Notiz 3 3 4 2" xfId="4400"/>
    <cellStyle name="Notiz 3 3 4 2 2" xfId="12421"/>
    <cellStyle name="Notiz 3 3 4 2 3" xfId="9052"/>
    <cellStyle name="Notiz 3 3 4 3" xfId="12420"/>
    <cellStyle name="Notiz 3 3 4 4" xfId="9051"/>
    <cellStyle name="Notiz 3 3 5" xfId="4401"/>
    <cellStyle name="Notiz 3 3 5 2" xfId="12422"/>
    <cellStyle name="Notiz 3 3 5 3" xfId="9053"/>
    <cellStyle name="Notiz 3 3 6" xfId="12414"/>
    <cellStyle name="Notiz 3 3 7" xfId="9045"/>
    <cellStyle name="Notiz 3 4" xfId="4402"/>
    <cellStyle name="Notiz 3 4 2" xfId="12423"/>
    <cellStyle name="Notiz 3 4 3" xfId="14696"/>
    <cellStyle name="Notiz 3 4 4" xfId="9054"/>
    <cellStyle name="Notiz 3 5" xfId="4403"/>
    <cellStyle name="Notiz 3 5 2" xfId="12424"/>
    <cellStyle name="Notiz 3 5 3" xfId="9055"/>
    <cellStyle name="Notiz 3 6" xfId="12410"/>
    <cellStyle name="Notiz 3 7" xfId="16605"/>
    <cellStyle name="Notiz 3 7 2" xfId="17394"/>
    <cellStyle name="Notiz 3 8" xfId="9041"/>
    <cellStyle name="Notiz 4" xfId="4404"/>
    <cellStyle name="Notiz 4 2" xfId="4405"/>
    <cellStyle name="Notiz 4 2 2" xfId="4406"/>
    <cellStyle name="Notiz 4 2 2 2" xfId="4407"/>
    <cellStyle name="Notiz 4 2 2 2 2" xfId="12428"/>
    <cellStyle name="Notiz 4 2 2 2 3" xfId="9059"/>
    <cellStyle name="Notiz 4 2 2 3" xfId="12427"/>
    <cellStyle name="Notiz 4 2 2 4" xfId="9058"/>
    <cellStyle name="Notiz 4 2 3" xfId="4408"/>
    <cellStyle name="Notiz 4 2 3 2" xfId="4409"/>
    <cellStyle name="Notiz 4 2 3 2 2" xfId="12430"/>
    <cellStyle name="Notiz 4 2 3 2 3" xfId="9061"/>
    <cellStyle name="Notiz 4 2 3 3" xfId="4410"/>
    <cellStyle name="Notiz 4 2 3 3 2" xfId="12431"/>
    <cellStyle name="Notiz 4 2 3 3 3" xfId="9062"/>
    <cellStyle name="Notiz 4 2 3 4" xfId="12429"/>
    <cellStyle name="Notiz 4 2 3 5" xfId="9060"/>
    <cellStyle name="Notiz 4 2 4" xfId="4411"/>
    <cellStyle name="Notiz 4 2 4 2" xfId="4412"/>
    <cellStyle name="Notiz 4 2 4 2 2" xfId="12433"/>
    <cellStyle name="Notiz 4 2 4 2 3" xfId="9064"/>
    <cellStyle name="Notiz 4 2 4 3" xfId="12432"/>
    <cellStyle name="Notiz 4 2 4 4" xfId="9063"/>
    <cellStyle name="Notiz 4 2 5" xfId="4413"/>
    <cellStyle name="Notiz 4 2 5 2" xfId="12434"/>
    <cellStyle name="Notiz 4 2 5 3" xfId="9065"/>
    <cellStyle name="Notiz 4 2 6" xfId="12426"/>
    <cellStyle name="Notiz 4 2 7" xfId="9057"/>
    <cellStyle name="Notiz 4 3" xfId="4414"/>
    <cellStyle name="Notiz 4 3 2" xfId="4415"/>
    <cellStyle name="Notiz 4 3 2 2" xfId="12436"/>
    <cellStyle name="Notiz 4 3 2 3" xfId="9067"/>
    <cellStyle name="Notiz 4 3 3" xfId="12435"/>
    <cellStyle name="Notiz 4 3 4" xfId="9066"/>
    <cellStyle name="Notiz 4 4" xfId="4416"/>
    <cellStyle name="Notiz 4 4 2" xfId="12437"/>
    <cellStyle name="Notiz 4 4 3" xfId="9068"/>
    <cellStyle name="Notiz 4 5" xfId="4417"/>
    <cellStyle name="Notiz 4 5 2" xfId="12438"/>
    <cellStyle name="Notiz 4 5 3" xfId="9069"/>
    <cellStyle name="Notiz 4 6" xfId="12425"/>
    <cellStyle name="Notiz 4 7" xfId="16604"/>
    <cellStyle name="Notiz 4 7 2" xfId="17393"/>
    <cellStyle name="Notiz 4 8" xfId="9056"/>
    <cellStyle name="Notiz 5" xfId="4418"/>
    <cellStyle name="Notiz 5 2" xfId="4419"/>
    <cellStyle name="Notiz 5 2 2" xfId="4420"/>
    <cellStyle name="Notiz 5 2 2 2" xfId="4421"/>
    <cellStyle name="Notiz 5 2 2 2 2" xfId="12442"/>
    <cellStyle name="Notiz 5 2 2 2 3" xfId="9073"/>
    <cellStyle name="Notiz 5 2 2 3" xfId="12441"/>
    <cellStyle name="Notiz 5 2 2 4" xfId="9072"/>
    <cellStyle name="Notiz 5 2 3" xfId="4422"/>
    <cellStyle name="Notiz 5 2 3 2" xfId="4423"/>
    <cellStyle name="Notiz 5 2 3 2 2" xfId="12444"/>
    <cellStyle name="Notiz 5 2 3 2 3" xfId="9075"/>
    <cellStyle name="Notiz 5 2 3 3" xfId="4424"/>
    <cellStyle name="Notiz 5 2 3 3 2" xfId="12445"/>
    <cellStyle name="Notiz 5 2 3 3 3" xfId="9076"/>
    <cellStyle name="Notiz 5 2 3 4" xfId="12443"/>
    <cellStyle name="Notiz 5 2 3 5" xfId="9074"/>
    <cellStyle name="Notiz 5 2 4" xfId="4425"/>
    <cellStyle name="Notiz 5 2 4 2" xfId="12446"/>
    <cellStyle name="Notiz 5 2 4 3" xfId="9077"/>
    <cellStyle name="Notiz 5 2 5" xfId="4426"/>
    <cellStyle name="Notiz 5 2 5 2" xfId="12447"/>
    <cellStyle name="Notiz 5 2 5 3" xfId="9078"/>
    <cellStyle name="Notiz 5 2 6" xfId="12440"/>
    <cellStyle name="Notiz 5 2 7" xfId="9071"/>
    <cellStyle name="Notiz 5 3" xfId="4427"/>
    <cellStyle name="Notiz 5 3 2" xfId="4428"/>
    <cellStyle name="Notiz 5 3 2 2" xfId="12449"/>
    <cellStyle name="Notiz 5 3 2 3" xfId="9080"/>
    <cellStyle name="Notiz 5 3 3" xfId="12448"/>
    <cellStyle name="Notiz 5 3 4" xfId="9079"/>
    <cellStyle name="Notiz 5 4" xfId="4429"/>
    <cellStyle name="Notiz 5 4 2" xfId="12450"/>
    <cellStyle name="Notiz 5 4 3" xfId="9081"/>
    <cellStyle name="Notiz 5 5" xfId="4430"/>
    <cellStyle name="Notiz 5 5 2" xfId="12451"/>
    <cellStyle name="Notiz 5 5 3" xfId="9082"/>
    <cellStyle name="Notiz 5 6" xfId="12439"/>
    <cellStyle name="Notiz 5 7" xfId="9070"/>
    <cellStyle name="Notiz 6" xfId="4431"/>
    <cellStyle name="Notiz 6 2" xfId="4432"/>
    <cellStyle name="Notiz 6 2 2" xfId="4433"/>
    <cellStyle name="Notiz 6 2 2 2" xfId="12454"/>
    <cellStyle name="Notiz 6 2 2 3" xfId="9085"/>
    <cellStyle name="Notiz 6 2 3" xfId="12453"/>
    <cellStyle name="Notiz 6 2 4" xfId="9084"/>
    <cellStyle name="Notiz 6 3" xfId="4434"/>
    <cellStyle name="Notiz 6 3 2" xfId="4435"/>
    <cellStyle name="Notiz 6 3 2 2" xfId="12456"/>
    <cellStyle name="Notiz 6 3 2 3" xfId="9087"/>
    <cellStyle name="Notiz 6 3 3" xfId="4436"/>
    <cellStyle name="Notiz 6 3 3 2" xfId="12457"/>
    <cellStyle name="Notiz 6 3 3 3" xfId="9088"/>
    <cellStyle name="Notiz 6 3 4" xfId="12455"/>
    <cellStyle name="Notiz 6 3 5" xfId="9086"/>
    <cellStyle name="Notiz 6 4" xfId="4437"/>
    <cellStyle name="Notiz 6 4 2" xfId="4438"/>
    <cellStyle name="Notiz 6 4 2 2" xfId="12459"/>
    <cellStyle name="Notiz 6 4 2 3" xfId="9090"/>
    <cellStyle name="Notiz 6 4 3" xfId="12458"/>
    <cellStyle name="Notiz 6 4 4" xfId="9089"/>
    <cellStyle name="Notiz 6 5" xfId="4439"/>
    <cellStyle name="Notiz 6 5 2" xfId="12460"/>
    <cellStyle name="Notiz 6 5 3" xfId="9091"/>
    <cellStyle name="Notiz 6 6" xfId="12452"/>
    <cellStyle name="Notiz 6 7" xfId="9083"/>
    <cellStyle name="Notiz 7" xfId="4440"/>
    <cellStyle name="Notiz 7 2" xfId="4441"/>
    <cellStyle name="Notiz 7 2 2" xfId="12462"/>
    <cellStyle name="Notiz 7 2 3" xfId="9093"/>
    <cellStyle name="Notiz 7 3" xfId="4442"/>
    <cellStyle name="Notiz 7 3 2" xfId="12463"/>
    <cellStyle name="Notiz 7 3 3" xfId="9094"/>
    <cellStyle name="Notiz 7 4" xfId="12461"/>
    <cellStyle name="Notiz 7 5" xfId="9092"/>
    <cellStyle name="Notiz 8" xfId="4443"/>
    <cellStyle name="Notiz 8 2" xfId="12464"/>
    <cellStyle name="Notiz 8 3" xfId="14759"/>
    <cellStyle name="Notiz 8 4" xfId="9095"/>
    <cellStyle name="Notiz 9" xfId="4444"/>
    <cellStyle name="Notiz 9 2" xfId="12465"/>
    <cellStyle name="Notiz 9 3" xfId="9096"/>
    <cellStyle name="Notiz_ADDON" xfId="4445"/>
    <cellStyle name="nplosion_borders" xfId="3301"/>
    <cellStyle name="Output" xfId="7599" builtinId="21" customBuiltin="1"/>
    <cellStyle name="Output 10" xfId="3302"/>
    <cellStyle name="Output 11" xfId="3303"/>
    <cellStyle name="Output 12" xfId="3304"/>
    <cellStyle name="Output 13" xfId="3305"/>
    <cellStyle name="Output 14" xfId="3306"/>
    <cellStyle name="Output 15" xfId="3307"/>
    <cellStyle name="Output 16" xfId="3308"/>
    <cellStyle name="Output 17" xfId="3309"/>
    <cellStyle name="Output 18" xfId="3310"/>
    <cellStyle name="Output 19" xfId="3311"/>
    <cellStyle name="Output 2" xfId="3312"/>
    <cellStyle name="Output 2 10" xfId="3313"/>
    <cellStyle name="Output 2 11" xfId="3314"/>
    <cellStyle name="Output 2 12" xfId="3315"/>
    <cellStyle name="Output 2 13" xfId="3316"/>
    <cellStyle name="Output 2 14" xfId="3317"/>
    <cellStyle name="Output 2 15" xfId="3318"/>
    <cellStyle name="Output 2 16" xfId="3319"/>
    <cellStyle name="Output 2 17" xfId="3320"/>
    <cellStyle name="Output 2 18" xfId="3321"/>
    <cellStyle name="Output 2 2" xfId="3322"/>
    <cellStyle name="Output 2 2 2" xfId="3323"/>
    <cellStyle name="Output 2 2 3" xfId="3324"/>
    <cellStyle name="Output 2 2 4" xfId="3325"/>
    <cellStyle name="Output 2 2 5" xfId="3326"/>
    <cellStyle name="Output 2 3" xfId="3327"/>
    <cellStyle name="Output 2 4" xfId="3328"/>
    <cellStyle name="Output 2 5" xfId="3329"/>
    <cellStyle name="Output 2 6" xfId="3330"/>
    <cellStyle name="Output 2 7" xfId="3331"/>
    <cellStyle name="Output 2 8" xfId="3332"/>
    <cellStyle name="Output 2 9" xfId="3333"/>
    <cellStyle name="Output 20" xfId="3334"/>
    <cellStyle name="Output 21" xfId="3335"/>
    <cellStyle name="Output 22" xfId="3336"/>
    <cellStyle name="Output 23" xfId="3337"/>
    <cellStyle name="Output 24" xfId="3338"/>
    <cellStyle name="Output 3" xfId="3339"/>
    <cellStyle name="Output 3 2" xfId="3340"/>
    <cellStyle name="Output 3 3" xfId="3341"/>
    <cellStyle name="Output 3 4" xfId="3342"/>
    <cellStyle name="Output 3 5" xfId="3343"/>
    <cellStyle name="Output 3 6" xfId="3344"/>
    <cellStyle name="Output 3 7" xfId="3345"/>
    <cellStyle name="Output 3 8" xfId="3346"/>
    <cellStyle name="Output 4" xfId="3347"/>
    <cellStyle name="Output 4 2" xfId="3348"/>
    <cellStyle name="Output 4 3" xfId="3349"/>
    <cellStyle name="Output 4 4" xfId="3350"/>
    <cellStyle name="Output 5" xfId="3351"/>
    <cellStyle name="Output 5 2" xfId="3352"/>
    <cellStyle name="Output 5 3" xfId="3353"/>
    <cellStyle name="Output 5 4" xfId="3354"/>
    <cellStyle name="Output 6" xfId="3355"/>
    <cellStyle name="Output 6 2" xfId="3356"/>
    <cellStyle name="Output 6 3" xfId="3357"/>
    <cellStyle name="Output 7" xfId="3358"/>
    <cellStyle name="Output 7 2" xfId="3359"/>
    <cellStyle name="Output 8" xfId="3360"/>
    <cellStyle name="Output 8 2" xfId="3361"/>
    <cellStyle name="Output 9" xfId="3362"/>
    <cellStyle name="Percent" xfId="17" builtinId="5"/>
    <cellStyle name="Percent 10" xfId="3945"/>
    <cellStyle name="Percent 10 2" xfId="12109"/>
    <cellStyle name="Percent 10 2 2" xfId="14761"/>
    <cellStyle name="Percent 10 2 3" xfId="18150"/>
    <cellStyle name="Percent 10 2 3 2" xfId="26627"/>
    <cellStyle name="Percent 10 2 3 2 2" xfId="46407"/>
    <cellStyle name="Percent 10 2 3 2 3" xfId="34551"/>
    <cellStyle name="Percent 10 2 3 3" xfId="22095"/>
    <cellStyle name="Percent 10 2 3 3 2" xfId="42431"/>
    <cellStyle name="Percent 10 2 3 4" xfId="38490"/>
    <cellStyle name="Percent 10 2 3 5" xfId="30575"/>
    <cellStyle name="Percent 10 2 4" xfId="25061"/>
    <cellStyle name="Percent 10 2 4 2" xfId="44841"/>
    <cellStyle name="Percent 10 2 4 3" xfId="32985"/>
    <cellStyle name="Percent 10 2 5" xfId="20529"/>
    <cellStyle name="Percent 10 2 5 2" xfId="40865"/>
    <cellStyle name="Percent 10 2 6" xfId="36924"/>
    <cellStyle name="Percent 10 2 7" xfId="29009"/>
    <cellStyle name="Percent 10 3" xfId="15803"/>
    <cellStyle name="Percent 10 3 2" xfId="14762"/>
    <cellStyle name="Percent 10 3 3" xfId="25844"/>
    <cellStyle name="Percent 10 3 3 2" xfId="45624"/>
    <cellStyle name="Percent 10 3 3 3" xfId="33768"/>
    <cellStyle name="Percent 10 3 4" xfId="21312"/>
    <cellStyle name="Percent 10 3 4 2" xfId="41648"/>
    <cellStyle name="Percent 10 3 5" xfId="37707"/>
    <cellStyle name="Percent 10 3 6" xfId="29792"/>
    <cellStyle name="Percent 10 4" xfId="14760"/>
    <cellStyle name="Percent 10 5" xfId="8741"/>
    <cellStyle name="Percent 10 5 2" xfId="24291"/>
    <cellStyle name="Percent 10 5 2 2" xfId="44071"/>
    <cellStyle name="Percent 10 5 2 3" xfId="32215"/>
    <cellStyle name="Percent 10 5 3" xfId="19759"/>
    <cellStyle name="Percent 10 5 3 2" xfId="40095"/>
    <cellStyle name="Percent 10 5 4" xfId="36154"/>
    <cellStyle name="Percent 10 5 5" xfId="28239"/>
    <cellStyle name="Percent 10 6" xfId="23517"/>
    <cellStyle name="Percent 10 6 2" xfId="43297"/>
    <cellStyle name="Percent 10 6 3" xfId="31441"/>
    <cellStyle name="Percent 10 7" xfId="18986"/>
    <cellStyle name="Percent 10 7 2" xfId="39322"/>
    <cellStyle name="Percent 10 8" xfId="35380"/>
    <cellStyle name="Percent 10 9" xfId="27466"/>
    <cellStyle name="Percent 11" xfId="3947"/>
    <cellStyle name="Percent 11 2" xfId="14765"/>
    <cellStyle name="Percent 11 3" xfId="14763"/>
    <cellStyle name="Percent 12" xfId="3363"/>
    <cellStyle name="Percent 12 2" xfId="12077"/>
    <cellStyle name="Percent 12 3" xfId="8707"/>
    <cellStyle name="Percent 13" xfId="4446"/>
    <cellStyle name="Percent 13 2" xfId="12466"/>
    <cellStyle name="Percent 13 3" xfId="14766"/>
    <cellStyle name="Percent 13 4" xfId="9097"/>
    <cellStyle name="Percent 14" xfId="4447"/>
    <cellStyle name="Percent 14 2" xfId="12467"/>
    <cellStyle name="Percent 14 3" xfId="9098"/>
    <cellStyle name="Percent 15" xfId="22720"/>
    <cellStyle name="Percent 15 2" xfId="42528"/>
    <cellStyle name="Percent 15 3" xfId="30672"/>
    <cellStyle name="Percent 16" xfId="26710"/>
    <cellStyle name="Percent 17" xfId="26715"/>
    <cellStyle name="Percent 2" xfId="18"/>
    <cellStyle name="Percent 2 10" xfId="7623"/>
    <cellStyle name="Percent 2 11" xfId="22177"/>
    <cellStyle name="Percent 2 2" xfId="87"/>
    <cellStyle name="Percent 2 2 2" xfId="4086"/>
    <cellStyle name="Percent 2 2 2 2" xfId="12145"/>
    <cellStyle name="Percent 2 2 2 3" xfId="8777"/>
    <cellStyle name="Percent 2 2 3" xfId="14768"/>
    <cellStyle name="Percent 2 2 4" xfId="14767"/>
    <cellStyle name="Percent 2 3" xfId="88"/>
    <cellStyle name="Percent 2 3 2" xfId="4448"/>
    <cellStyle name="Percent 2 3 2 2" xfId="12468"/>
    <cellStyle name="Percent 2 3 2 3" xfId="9099"/>
    <cellStyle name="Percent 2 3 3" xfId="22729"/>
    <cellStyle name="Percent 2 4" xfId="89"/>
    <cellStyle name="Percent 2 4 2" xfId="11034"/>
    <cellStyle name="Percent 2 4 3" xfId="7665"/>
    <cellStyle name="Percent 2 4 4" xfId="22743"/>
    <cellStyle name="Percent 2 5" xfId="90"/>
    <cellStyle name="Percent 2 5 2" xfId="11035"/>
    <cellStyle name="Percent 2 5 3" xfId="7666"/>
    <cellStyle name="Percent 2 6" xfId="91"/>
    <cellStyle name="Percent 2 6 2" xfId="11036"/>
    <cellStyle name="Percent 2 6 3" xfId="7667"/>
    <cellStyle name="Percent 2 7" xfId="3364"/>
    <cellStyle name="Percent 2 8" xfId="86"/>
    <cellStyle name="Percent 2 9" xfId="10985"/>
    <cellStyle name="Percent 3" xfId="19"/>
    <cellStyle name="Percent 3 10" xfId="4449"/>
    <cellStyle name="Percent 3 10 2" xfId="12469"/>
    <cellStyle name="Percent 3 10 3" xfId="9100"/>
    <cellStyle name="Percent 3 11" xfId="24"/>
    <cellStyle name="Percent 3 11 2" xfId="10991"/>
    <cellStyle name="Percent 3 11 3" xfId="7629"/>
    <cellStyle name="Percent 3 12" xfId="10986"/>
    <cellStyle name="Percent 3 13" xfId="7624"/>
    <cellStyle name="Percent 3 14" xfId="22726"/>
    <cellStyle name="Percent 3 15" xfId="26709"/>
    <cellStyle name="Percent 3 2" xfId="25"/>
    <cellStyle name="Percent 3 2 2" xfId="4450"/>
    <cellStyle name="Percent 3 2 2 2" xfId="4451"/>
    <cellStyle name="Percent 3 2 2 2 2" xfId="12471"/>
    <cellStyle name="Percent 3 2 2 2 3" xfId="9102"/>
    <cellStyle name="Percent 3 2 2 3" xfId="4452"/>
    <cellStyle name="Percent 3 2 2 3 2" xfId="12472"/>
    <cellStyle name="Percent 3 2 2 3 3" xfId="9103"/>
    <cellStyle name="Percent 3 2 2 4" xfId="12470"/>
    <cellStyle name="Percent 3 2 2 5" xfId="16603"/>
    <cellStyle name="Percent 3 2 2 5 2" xfId="17392"/>
    <cellStyle name="Percent 3 2 2 6" xfId="9101"/>
    <cellStyle name="Percent 3 2 3" xfId="4453"/>
    <cellStyle name="Percent 3 2 3 2" xfId="4454"/>
    <cellStyle name="Percent 3 2 3 2 2" xfId="4455"/>
    <cellStyle name="Percent 3 2 3 2 2 2" xfId="12475"/>
    <cellStyle name="Percent 3 2 3 2 2 3" xfId="9106"/>
    <cellStyle name="Percent 3 2 3 2 3" xfId="12474"/>
    <cellStyle name="Percent 3 2 3 2 4" xfId="9105"/>
    <cellStyle name="Percent 3 2 3 3" xfId="4456"/>
    <cellStyle name="Percent 3 2 3 3 2" xfId="4457"/>
    <cellStyle name="Percent 3 2 3 3 2 2" xfId="12477"/>
    <cellStyle name="Percent 3 2 3 3 2 3" xfId="9108"/>
    <cellStyle name="Percent 3 2 3 3 3" xfId="4458"/>
    <cellStyle name="Percent 3 2 3 3 3 2" xfId="12478"/>
    <cellStyle name="Percent 3 2 3 3 3 3" xfId="9109"/>
    <cellStyle name="Percent 3 2 3 3 4" xfId="12476"/>
    <cellStyle name="Percent 3 2 3 3 5" xfId="9107"/>
    <cellStyle name="Percent 3 2 3 4" xfId="4459"/>
    <cellStyle name="Percent 3 2 3 4 2" xfId="4460"/>
    <cellStyle name="Percent 3 2 3 4 2 2" xfId="12480"/>
    <cellStyle name="Percent 3 2 3 4 2 3" xfId="9111"/>
    <cellStyle name="Percent 3 2 3 4 3" xfId="12479"/>
    <cellStyle name="Percent 3 2 3 4 4" xfId="9110"/>
    <cellStyle name="Percent 3 2 3 5" xfId="4461"/>
    <cellStyle name="Percent 3 2 3 5 2" xfId="12481"/>
    <cellStyle name="Percent 3 2 3 5 3" xfId="9112"/>
    <cellStyle name="Percent 3 2 3 6" xfId="12473"/>
    <cellStyle name="Percent 3 2 3 7" xfId="9104"/>
    <cellStyle name="Percent 3 2 4" xfId="4462"/>
    <cellStyle name="Percent 3 2 4 2" xfId="12482"/>
    <cellStyle name="Percent 3 2 4 3" xfId="9113"/>
    <cellStyle name="Percent 3 2 5" xfId="4463"/>
    <cellStyle name="Percent 3 2 5 2" xfId="12483"/>
    <cellStyle name="Percent 3 2 5 3" xfId="9114"/>
    <cellStyle name="Percent 3 2 6" xfId="10992"/>
    <cellStyle name="Percent 3 2 7" xfId="7630"/>
    <cellStyle name="Percent 3 2 8" xfId="22740"/>
    <cellStyle name="Percent 3 3" xfId="26"/>
    <cellStyle name="Percent 3 3 2" xfId="4464"/>
    <cellStyle name="Percent 3 3 2 2" xfId="4465"/>
    <cellStyle name="Percent 3 3 2 2 2" xfId="12485"/>
    <cellStyle name="Percent 3 3 2 2 3" xfId="9116"/>
    <cellStyle name="Percent 3 3 2 3" xfId="4466"/>
    <cellStyle name="Percent 3 3 2 3 2" xfId="12486"/>
    <cellStyle name="Percent 3 3 2 3 3" xfId="9117"/>
    <cellStyle name="Percent 3 3 2 4" xfId="12484"/>
    <cellStyle name="Percent 3 3 2 5" xfId="9115"/>
    <cellStyle name="Percent 3 3 3" xfId="4467"/>
    <cellStyle name="Percent 3 3 3 2" xfId="4468"/>
    <cellStyle name="Percent 3 3 3 2 2" xfId="4469"/>
    <cellStyle name="Percent 3 3 3 2 2 2" xfId="12489"/>
    <cellStyle name="Percent 3 3 3 2 2 3" xfId="9120"/>
    <cellStyle name="Percent 3 3 3 2 3" xfId="12488"/>
    <cellStyle name="Percent 3 3 3 2 4" xfId="9119"/>
    <cellStyle name="Percent 3 3 3 3" xfId="4470"/>
    <cellStyle name="Percent 3 3 3 3 2" xfId="4471"/>
    <cellStyle name="Percent 3 3 3 3 2 2" xfId="12491"/>
    <cellStyle name="Percent 3 3 3 3 2 3" xfId="9122"/>
    <cellStyle name="Percent 3 3 3 3 3" xfId="4472"/>
    <cellStyle name="Percent 3 3 3 3 3 2" xfId="12492"/>
    <cellStyle name="Percent 3 3 3 3 3 3" xfId="9123"/>
    <cellStyle name="Percent 3 3 3 3 4" xfId="12490"/>
    <cellStyle name="Percent 3 3 3 3 5" xfId="9121"/>
    <cellStyle name="Percent 3 3 3 4" xfId="4473"/>
    <cellStyle name="Percent 3 3 3 4 2" xfId="4474"/>
    <cellStyle name="Percent 3 3 3 4 2 2" xfId="12494"/>
    <cellStyle name="Percent 3 3 3 4 2 3" xfId="9125"/>
    <cellStyle name="Percent 3 3 3 4 3" xfId="12493"/>
    <cellStyle name="Percent 3 3 3 4 4" xfId="9124"/>
    <cellStyle name="Percent 3 3 3 5" xfId="4475"/>
    <cellStyle name="Percent 3 3 3 5 2" xfId="12495"/>
    <cellStyle name="Percent 3 3 3 5 3" xfId="9126"/>
    <cellStyle name="Percent 3 3 3 6" xfId="12487"/>
    <cellStyle name="Percent 3 3 3 7" xfId="16601"/>
    <cellStyle name="Percent 3 3 3 7 2" xfId="17390"/>
    <cellStyle name="Percent 3 3 3 8" xfId="9118"/>
    <cellStyle name="Percent 3 3 4" xfId="4476"/>
    <cellStyle name="Percent 3 3 4 2" xfId="12496"/>
    <cellStyle name="Percent 3 3 4 3" xfId="9127"/>
    <cellStyle name="Percent 3 3 5" xfId="10993"/>
    <cellStyle name="Percent 3 3 6" xfId="16602"/>
    <cellStyle name="Percent 3 3 6 2" xfId="17391"/>
    <cellStyle name="Percent 3 3 7" xfId="7631"/>
    <cellStyle name="Percent 3 3 8" xfId="22757"/>
    <cellStyle name="Percent 3 4" xfId="27"/>
    <cellStyle name="Percent 3 4 2" xfId="4477"/>
    <cellStyle name="Percent 3 4 2 2" xfId="4478"/>
    <cellStyle name="Percent 3 4 2 2 2" xfId="4479"/>
    <cellStyle name="Percent 3 4 2 2 2 2" xfId="12499"/>
    <cellStyle name="Percent 3 4 2 2 2 3" xfId="9130"/>
    <cellStyle name="Percent 3 4 2 2 3" xfId="12498"/>
    <cellStyle name="Percent 3 4 2 2 4" xfId="9129"/>
    <cellStyle name="Percent 3 4 2 3" xfId="4480"/>
    <cellStyle name="Percent 3 4 2 3 2" xfId="4481"/>
    <cellStyle name="Percent 3 4 2 3 2 2" xfId="12501"/>
    <cellStyle name="Percent 3 4 2 3 2 3" xfId="9132"/>
    <cellStyle name="Percent 3 4 2 3 3" xfId="4482"/>
    <cellStyle name="Percent 3 4 2 3 3 2" xfId="12502"/>
    <cellStyle name="Percent 3 4 2 3 3 3" xfId="9133"/>
    <cellStyle name="Percent 3 4 2 3 4" xfId="12500"/>
    <cellStyle name="Percent 3 4 2 3 5" xfId="9131"/>
    <cellStyle name="Percent 3 4 2 4" xfId="4483"/>
    <cellStyle name="Percent 3 4 2 4 2" xfId="12503"/>
    <cellStyle name="Percent 3 4 2 4 3" xfId="9134"/>
    <cellStyle name="Percent 3 4 2 5" xfId="4484"/>
    <cellStyle name="Percent 3 4 2 5 2" xfId="12504"/>
    <cellStyle name="Percent 3 4 2 5 3" xfId="9135"/>
    <cellStyle name="Percent 3 4 2 6" xfId="12497"/>
    <cellStyle name="Percent 3 4 2 7" xfId="9128"/>
    <cellStyle name="Percent 3 4 3" xfId="4485"/>
    <cellStyle name="Percent 3 4 3 2" xfId="4486"/>
    <cellStyle name="Percent 3 4 3 2 2" xfId="12506"/>
    <cellStyle name="Percent 3 4 3 2 3" xfId="9137"/>
    <cellStyle name="Percent 3 4 3 3" xfId="12505"/>
    <cellStyle name="Percent 3 4 3 4" xfId="9136"/>
    <cellStyle name="Percent 3 4 4" xfId="4487"/>
    <cellStyle name="Percent 3 4 4 2" xfId="12507"/>
    <cellStyle name="Percent 3 4 4 3" xfId="9138"/>
    <cellStyle name="Percent 3 4 5" xfId="4488"/>
    <cellStyle name="Percent 3 4 5 2" xfId="12508"/>
    <cellStyle name="Percent 3 4 5 3" xfId="9139"/>
    <cellStyle name="Percent 3 4 6" xfId="10994"/>
    <cellStyle name="Percent 3 4 7" xfId="7632"/>
    <cellStyle name="Percent 3 5" xfId="3365"/>
    <cellStyle name="Percent 3 5 2" xfId="4489"/>
    <cellStyle name="Percent 3 5 2 2" xfId="4490"/>
    <cellStyle name="Percent 3 5 2 2 2" xfId="12510"/>
    <cellStyle name="Percent 3 5 2 2 3" xfId="9141"/>
    <cellStyle name="Percent 3 5 2 3" xfId="12509"/>
    <cellStyle name="Percent 3 5 2 4" xfId="9140"/>
    <cellStyle name="Percent 3 5 3" xfId="4491"/>
    <cellStyle name="Percent 3 5 3 2" xfId="4492"/>
    <cellStyle name="Percent 3 5 3 2 2" xfId="12512"/>
    <cellStyle name="Percent 3 5 3 2 3" xfId="9143"/>
    <cellStyle name="Percent 3 5 3 3" xfId="4493"/>
    <cellStyle name="Percent 3 5 3 3 2" xfId="12513"/>
    <cellStyle name="Percent 3 5 3 3 3" xfId="9144"/>
    <cellStyle name="Percent 3 5 3 4" xfId="12511"/>
    <cellStyle name="Percent 3 5 3 5" xfId="9142"/>
    <cellStyle name="Percent 3 5 4" xfId="4494"/>
    <cellStyle name="Percent 3 5 4 2" xfId="4495"/>
    <cellStyle name="Percent 3 5 4 2 2" xfId="12515"/>
    <cellStyle name="Percent 3 5 4 2 3" xfId="9146"/>
    <cellStyle name="Percent 3 5 4 3" xfId="12514"/>
    <cellStyle name="Percent 3 5 4 4" xfId="9145"/>
    <cellStyle name="Percent 3 5 5" xfId="4496"/>
    <cellStyle name="Percent 3 5 5 2" xfId="12516"/>
    <cellStyle name="Percent 3 5 5 3" xfId="9147"/>
    <cellStyle name="Percent 3 5 6" xfId="12078"/>
    <cellStyle name="Percent 3 5 7" xfId="8708"/>
    <cellStyle name="Percent 3 6" xfId="3366"/>
    <cellStyle name="Percent 3 6 2" xfId="4497"/>
    <cellStyle name="Percent 3 6 2 2" xfId="12517"/>
    <cellStyle name="Percent 3 6 2 3" xfId="9148"/>
    <cellStyle name="Percent 3 6 3" xfId="4498"/>
    <cellStyle name="Percent 3 6 3 2" xfId="12518"/>
    <cellStyle name="Percent 3 6 3 3" xfId="9149"/>
    <cellStyle name="Percent 3 7" xfId="3367"/>
    <cellStyle name="Percent 3 7 2" xfId="12079"/>
    <cellStyle name="Percent 3 7 3" xfId="15648"/>
    <cellStyle name="Percent 3 7 4" xfId="8709"/>
    <cellStyle name="Percent 3 8" xfId="4499"/>
    <cellStyle name="Percent 3 8 2" xfId="12519"/>
    <cellStyle name="Percent 3 8 3" xfId="9150"/>
    <cellStyle name="Percent 3 9" xfId="4500"/>
    <cellStyle name="Percent 3 9 2" xfId="12520"/>
    <cellStyle name="Percent 3 9 3" xfId="9151"/>
    <cellStyle name="Percent 4" xfId="20"/>
    <cellStyle name="Percent 4 2" xfId="29"/>
    <cellStyle name="Percent 4 2 2" xfId="4501"/>
    <cellStyle name="Percent 4 2 2 2" xfId="4502"/>
    <cellStyle name="Percent 4 2 2 2 2" xfId="12522"/>
    <cellStyle name="Percent 4 2 2 2 3" xfId="9153"/>
    <cellStyle name="Percent 4 2 2 3" xfId="12521"/>
    <cellStyle name="Percent 4 2 2 4" xfId="9152"/>
    <cellStyle name="Percent 4 2 3" xfId="4503"/>
    <cellStyle name="Percent 4 2 4" xfId="4504"/>
    <cellStyle name="Percent 4 2 4 2" xfId="12523"/>
    <cellStyle name="Percent 4 2 4 2 2" xfId="14820"/>
    <cellStyle name="Percent 4 2 4 3" xfId="9154"/>
    <cellStyle name="Percent 4 2 5" xfId="10996"/>
    <cellStyle name="Percent 4 2 6" xfId="15638"/>
    <cellStyle name="Percent 4 2 6 2" xfId="16687"/>
    <cellStyle name="Percent 4 2 7" xfId="7634"/>
    <cellStyle name="Percent 4 3" xfId="30"/>
    <cellStyle name="Percent 4 3 2" xfId="4505"/>
    <cellStyle name="Percent 4 3 2 2" xfId="14823"/>
    <cellStyle name="Percent 4 3 2 3" xfId="14824"/>
    <cellStyle name="Percent 4 3 2 4" xfId="14822"/>
    <cellStyle name="Percent 4 3 3" xfId="4506"/>
    <cellStyle name="Percent 4 3 3 2" xfId="12524"/>
    <cellStyle name="Percent 4 3 3 3" xfId="9155"/>
    <cellStyle name="Percent 4 3 4" xfId="10997"/>
    <cellStyle name="Percent 4 3 4 2" xfId="14825"/>
    <cellStyle name="Percent 4 3 5" xfId="14821"/>
    <cellStyle name="Percent 4 3 6" xfId="7635"/>
    <cellStyle name="Percent 4 4" xfId="31"/>
    <cellStyle name="Percent 4 4 2" xfId="4507"/>
    <cellStyle name="Percent 4 4 2 2" xfId="4508"/>
    <cellStyle name="Percent 4 4 2 2 2" xfId="12526"/>
    <cellStyle name="Percent 4 4 2 2 3" xfId="9157"/>
    <cellStyle name="Percent 4 4 2 3" xfId="12525"/>
    <cellStyle name="Percent 4 4 2 4" xfId="9156"/>
    <cellStyle name="Percent 4 4 3" xfId="4509"/>
    <cellStyle name="Percent 4 4 3 2" xfId="4510"/>
    <cellStyle name="Percent 4 4 3 2 2" xfId="12528"/>
    <cellStyle name="Percent 4 4 3 2 3" xfId="9159"/>
    <cellStyle name="Percent 4 4 3 3" xfId="4511"/>
    <cellStyle name="Percent 4 4 3 3 2" xfId="12529"/>
    <cellStyle name="Percent 4 4 3 3 3" xfId="9160"/>
    <cellStyle name="Percent 4 4 3 4" xfId="12527"/>
    <cellStyle name="Percent 4 4 3 5" xfId="9158"/>
    <cellStyle name="Percent 4 4 4" xfId="4512"/>
    <cellStyle name="Percent 4 4 4 2" xfId="4513"/>
    <cellStyle name="Percent 4 4 4 2 2" xfId="12531"/>
    <cellStyle name="Percent 4 4 4 2 3" xfId="9162"/>
    <cellStyle name="Percent 4 4 4 3" xfId="12530"/>
    <cellStyle name="Percent 4 4 4 4" xfId="9161"/>
    <cellStyle name="Percent 4 4 5" xfId="4514"/>
    <cellStyle name="Percent 4 4 5 2" xfId="12532"/>
    <cellStyle name="Percent 4 4 5 3" xfId="9163"/>
    <cellStyle name="Percent 4 4 6" xfId="10998"/>
    <cellStyle name="Percent 4 4 7" xfId="7636"/>
    <cellStyle name="Percent 4 5" xfId="4515"/>
    <cellStyle name="Percent 4 5 2" xfId="12533"/>
    <cellStyle name="Percent 4 5 3" xfId="9164"/>
    <cellStyle name="Percent 4 6" xfId="4516"/>
    <cellStyle name="Percent 4 6 2" xfId="12534"/>
    <cellStyle name="Percent 4 6 3" xfId="9165"/>
    <cellStyle name="Percent 4 7" xfId="28"/>
    <cellStyle name="Percent 4 7 2" xfId="10995"/>
    <cellStyle name="Percent 4 7 3" xfId="7633"/>
    <cellStyle name="Percent 4 8" xfId="10987"/>
    <cellStyle name="Percent 4 9" xfId="7625"/>
    <cellStyle name="Percent 5" xfId="32"/>
    <cellStyle name="Percent 5 2" xfId="3368"/>
    <cellStyle name="Percent 5 2 2" xfId="4517"/>
    <cellStyle name="Percent 5 2 2 2" xfId="4518"/>
    <cellStyle name="Percent 5 2 2 2 2" xfId="12536"/>
    <cellStyle name="Percent 5 2 2 2 3" xfId="9167"/>
    <cellStyle name="Percent 5 2 2 3" xfId="12535"/>
    <cellStyle name="Percent 5 2 2 4" xfId="16599"/>
    <cellStyle name="Percent 5 2 2 4 2" xfId="17388"/>
    <cellStyle name="Percent 5 2 2 5" xfId="9166"/>
    <cellStyle name="Percent 5 2 3" xfId="4519"/>
    <cellStyle name="Percent 5 2 3 2" xfId="12537"/>
    <cellStyle name="Percent 5 2 3 3" xfId="9168"/>
    <cellStyle name="Percent 5 2 4" xfId="4520"/>
    <cellStyle name="Percent 5 2 4 2" xfId="12538"/>
    <cellStyle name="Percent 5 2 4 3" xfId="9169"/>
    <cellStyle name="Percent 5 3" xfId="4521"/>
    <cellStyle name="Percent 5 3 2" xfId="14828"/>
    <cellStyle name="Percent 5 3 2 2" xfId="14829"/>
    <cellStyle name="Percent 5 3 3" xfId="14830"/>
    <cellStyle name="Percent 5 3 4" xfId="14826"/>
    <cellStyle name="Percent 5 4" xfId="4522"/>
    <cellStyle name="Percent 5 4 2" xfId="4523"/>
    <cellStyle name="Percent 5 4 2 2" xfId="12540"/>
    <cellStyle name="Percent 5 4 2 3" xfId="9171"/>
    <cellStyle name="Percent 5 4 3" xfId="4524"/>
    <cellStyle name="Percent 5 4 3 2" xfId="12541"/>
    <cellStyle name="Percent 5 4 3 3" xfId="9172"/>
    <cellStyle name="Percent 5 4 4" xfId="12539"/>
    <cellStyle name="Percent 5 4 4 2" xfId="14831"/>
    <cellStyle name="Percent 5 4 5" xfId="16598"/>
    <cellStyle name="Percent 5 4 5 2" xfId="17387"/>
    <cellStyle name="Percent 5 4 6" xfId="9170"/>
    <cellStyle name="Percent 5 5" xfId="4525"/>
    <cellStyle name="Percent 5 5 2" xfId="12542"/>
    <cellStyle name="Percent 5 5 2 2" xfId="18173"/>
    <cellStyle name="Percent 5 5 2 2 2" xfId="26650"/>
    <cellStyle name="Percent 5 5 2 2 2 2" xfId="46430"/>
    <cellStyle name="Percent 5 5 2 2 2 3" xfId="34574"/>
    <cellStyle name="Percent 5 5 2 2 3" xfId="22118"/>
    <cellStyle name="Percent 5 5 2 2 3 2" xfId="42454"/>
    <cellStyle name="Percent 5 5 2 2 4" xfId="38513"/>
    <cellStyle name="Percent 5 5 2 2 5" xfId="30598"/>
    <cellStyle name="Percent 5 5 2 3" xfId="25085"/>
    <cellStyle name="Percent 5 5 2 3 2" xfId="44865"/>
    <cellStyle name="Percent 5 5 2 3 3" xfId="33009"/>
    <cellStyle name="Percent 5 5 2 4" xfId="20553"/>
    <cellStyle name="Percent 5 5 2 4 2" xfId="40889"/>
    <cellStyle name="Percent 5 5 2 5" xfId="36948"/>
    <cellStyle name="Percent 5 5 2 6" xfId="29033"/>
    <cellStyle name="Percent 5 5 3" xfId="15927"/>
    <cellStyle name="Percent 5 5 3 2" xfId="25871"/>
    <cellStyle name="Percent 5 5 3 2 2" xfId="45651"/>
    <cellStyle name="Percent 5 5 3 2 3" xfId="33795"/>
    <cellStyle name="Percent 5 5 3 3" xfId="21339"/>
    <cellStyle name="Percent 5 5 3 3 2" xfId="41675"/>
    <cellStyle name="Percent 5 5 3 4" xfId="37734"/>
    <cellStyle name="Percent 5 5 3 5" xfId="29819"/>
    <cellStyle name="Percent 5 5 4" xfId="14832"/>
    <cellStyle name="Percent 5 5 5" xfId="9173"/>
    <cellStyle name="Percent 5 5 5 2" xfId="24314"/>
    <cellStyle name="Percent 5 5 5 2 2" xfId="44094"/>
    <cellStyle name="Percent 5 5 5 2 3" xfId="32238"/>
    <cellStyle name="Percent 5 5 5 3" xfId="19782"/>
    <cellStyle name="Percent 5 5 5 3 2" xfId="40118"/>
    <cellStyle name="Percent 5 5 5 4" xfId="36177"/>
    <cellStyle name="Percent 5 5 5 5" xfId="28262"/>
    <cellStyle name="Percent 5 5 6" xfId="23542"/>
    <cellStyle name="Percent 5 5 6 2" xfId="43322"/>
    <cellStyle name="Percent 5 5 6 3" xfId="31466"/>
    <cellStyle name="Percent 5 5 7" xfId="19010"/>
    <cellStyle name="Percent 5 5 7 2" xfId="39346"/>
    <cellStyle name="Percent 5 5 8" xfId="35405"/>
    <cellStyle name="Percent 5 5 9" xfId="27490"/>
    <cellStyle name="Percent 5 6" xfId="4526"/>
    <cellStyle name="Percent 5 6 2" xfId="12543"/>
    <cellStyle name="Percent 5 6 3" xfId="9174"/>
    <cellStyle name="Percent 5 7" xfId="10999"/>
    <cellStyle name="Percent 5 8" xfId="16600"/>
    <cellStyle name="Percent 5 8 2" xfId="17389"/>
    <cellStyle name="Percent 5 9" xfId="7637"/>
    <cellStyle name="Percent 6" xfId="33"/>
    <cellStyle name="Percent 6 2" xfId="3369"/>
    <cellStyle name="Percent 6 2 2" xfId="4527"/>
    <cellStyle name="Percent 6 2 2 2" xfId="14834"/>
    <cellStyle name="Percent 6 2 2 3" xfId="14835"/>
    <cellStyle name="Percent 6 2 2 4" xfId="14833"/>
    <cellStyle name="Percent 6 2 3" xfId="4528"/>
    <cellStyle name="Percent 6 2 3 2" xfId="12544"/>
    <cellStyle name="Percent 6 2 3 3" xfId="9175"/>
    <cellStyle name="Percent 6 2 4" xfId="14836"/>
    <cellStyle name="Percent 6 3" xfId="4529"/>
    <cellStyle name="Percent 6 3 2" xfId="4530"/>
    <cellStyle name="Percent 6 3 2 2" xfId="4531"/>
    <cellStyle name="Percent 6 3 2 2 2" xfId="12547"/>
    <cellStyle name="Percent 6 3 2 2 3" xfId="9178"/>
    <cellStyle name="Percent 6 3 2 3" xfId="12546"/>
    <cellStyle name="Percent 6 3 2 4" xfId="9177"/>
    <cellStyle name="Percent 6 3 3" xfId="4532"/>
    <cellStyle name="Percent 6 3 3 2" xfId="4533"/>
    <cellStyle name="Percent 6 3 3 2 2" xfId="12549"/>
    <cellStyle name="Percent 6 3 3 2 3" xfId="9180"/>
    <cellStyle name="Percent 6 3 3 3" xfId="4534"/>
    <cellStyle name="Percent 6 3 3 3 2" xfId="12550"/>
    <cellStyle name="Percent 6 3 3 3 3" xfId="9181"/>
    <cellStyle name="Percent 6 3 3 4" xfId="12548"/>
    <cellStyle name="Percent 6 3 3 5" xfId="9179"/>
    <cellStyle name="Percent 6 3 4" xfId="4535"/>
    <cellStyle name="Percent 6 3 4 2" xfId="4536"/>
    <cellStyle name="Percent 6 3 4 2 2" xfId="12552"/>
    <cellStyle name="Percent 6 3 4 2 3" xfId="9183"/>
    <cellStyle name="Percent 6 3 4 3" xfId="12551"/>
    <cellStyle name="Percent 6 3 4 4" xfId="9182"/>
    <cellStyle name="Percent 6 3 5" xfId="4537"/>
    <cellStyle name="Percent 6 3 5 2" xfId="12553"/>
    <cellStyle name="Percent 6 3 5 3" xfId="9184"/>
    <cellStyle name="Percent 6 3 6" xfId="12545"/>
    <cellStyle name="Percent 6 3 7" xfId="9176"/>
    <cellStyle name="Percent 6 4" xfId="4538"/>
    <cellStyle name="Percent 6 4 2" xfId="4539"/>
    <cellStyle name="Percent 6 4 2 2" xfId="12555"/>
    <cellStyle name="Percent 6 4 2 3" xfId="9186"/>
    <cellStyle name="Percent 6 4 3" xfId="12554"/>
    <cellStyle name="Percent 6 4 4" xfId="9185"/>
    <cellStyle name="Percent 6 5" xfId="4540"/>
    <cellStyle name="Percent 6 5 2" xfId="12556"/>
    <cellStyle name="Percent 6 5 3" xfId="15843"/>
    <cellStyle name="Percent 6 5 4" xfId="9187"/>
    <cellStyle name="Percent 6 6" xfId="11000"/>
    <cellStyle name="Percent 6 7" xfId="7638"/>
    <cellStyle name="Percent 7" xfId="34"/>
    <cellStyle name="Percent 7 2" xfId="43"/>
    <cellStyle name="Percent 7 2 2" xfId="4541"/>
    <cellStyle name="Percent 7 2 2 2" xfId="4542"/>
    <cellStyle name="Percent 7 2 2 2 2" xfId="12558"/>
    <cellStyle name="Percent 7 2 2 2 3" xfId="9189"/>
    <cellStyle name="Percent 7 2 2 3" xfId="12557"/>
    <cellStyle name="Percent 7 2 2 4" xfId="9188"/>
    <cellStyle name="Percent 7 2 3" xfId="4543"/>
    <cellStyle name="Percent 7 2 3 2" xfId="4544"/>
    <cellStyle name="Percent 7 2 3 2 2" xfId="12560"/>
    <cellStyle name="Percent 7 2 3 2 3" xfId="9191"/>
    <cellStyle name="Percent 7 2 3 3" xfId="4545"/>
    <cellStyle name="Percent 7 2 3 3 2" xfId="12561"/>
    <cellStyle name="Percent 7 2 3 3 3" xfId="9192"/>
    <cellStyle name="Percent 7 2 3 4" xfId="12559"/>
    <cellStyle name="Percent 7 2 3 5" xfId="9190"/>
    <cellStyle name="Percent 7 2 4" xfId="4546"/>
    <cellStyle name="Percent 7 2 4 2" xfId="12562"/>
    <cellStyle name="Percent 7 2 4 3" xfId="9193"/>
    <cellStyle name="Percent 7 2 5" xfId="4547"/>
    <cellStyle name="Percent 7 2 5 2" xfId="12563"/>
    <cellStyle name="Percent 7 2 5 3" xfId="9194"/>
    <cellStyle name="Percent 7 2 6" xfId="11008"/>
    <cellStyle name="Percent 7 2 6 2" xfId="14837"/>
    <cellStyle name="Percent 7 2 7" xfId="15844"/>
    <cellStyle name="Percent 7 2 8" xfId="7646"/>
    <cellStyle name="Percent 7 3" xfId="4548"/>
    <cellStyle name="Percent 7 3 2" xfId="4549"/>
    <cellStyle name="Percent 7 3 2 2" xfId="14839"/>
    <cellStyle name="Percent 7 3 3" xfId="14840"/>
    <cellStyle name="Percent 7 3 4" xfId="14841"/>
    <cellStyle name="Percent 7 3 5" xfId="14842"/>
    <cellStyle name="Percent 7 3 6" xfId="14838"/>
    <cellStyle name="Percent 7 4" xfId="4550"/>
    <cellStyle name="Percent 7 4 2" xfId="4551"/>
    <cellStyle name="Percent 7 4 2 2" xfId="12565"/>
    <cellStyle name="Percent 7 4 2 3" xfId="9196"/>
    <cellStyle name="Percent 7 4 3" xfId="12564"/>
    <cellStyle name="Percent 7 4 4" xfId="14843"/>
    <cellStyle name="Percent 7 4 5" xfId="9195"/>
    <cellStyle name="Percent 7 5" xfId="4552"/>
    <cellStyle name="Percent 7 5 2" xfId="12566"/>
    <cellStyle name="Percent 7 5 3" xfId="9197"/>
    <cellStyle name="Percent 7 6" xfId="4553"/>
    <cellStyle name="Percent 7 6 2" xfId="14844"/>
    <cellStyle name="Percent 7 7" xfId="11001"/>
    <cellStyle name="Percent 7 8" xfId="7639"/>
    <cellStyle name="Percent 8" xfId="3370"/>
    <cellStyle name="Percent 8 2" xfId="4554"/>
    <cellStyle name="Percent 8 2 2" xfId="14846"/>
    <cellStyle name="Percent 8 2 3" xfId="14845"/>
    <cellStyle name="Percent 8 3" xfId="4555"/>
    <cellStyle name="Percent 8 3 2" xfId="12567"/>
    <cellStyle name="Percent 8 3 3" xfId="14847"/>
    <cellStyle name="Percent 8 3 4" xfId="9198"/>
    <cellStyle name="Percent 9" xfId="3371"/>
    <cellStyle name="Percent 9 2" xfId="4556"/>
    <cellStyle name="Percent 9 2 2" xfId="4557"/>
    <cellStyle name="Percent 9 2 2 2" xfId="12569"/>
    <cellStyle name="Percent 9 2 2 3" xfId="9200"/>
    <cellStyle name="Percent 9 2 3" xfId="12568"/>
    <cellStyle name="Percent 9 2 4" xfId="9199"/>
    <cellStyle name="Percent 9 3" xfId="4558"/>
    <cellStyle name="Percent 9 3 2" xfId="4559"/>
    <cellStyle name="Percent 9 3 2 2" xfId="12571"/>
    <cellStyle name="Percent 9 3 2 3" xfId="9202"/>
    <cellStyle name="Percent 9 3 3" xfId="4560"/>
    <cellStyle name="Percent 9 3 3 2" xfId="12572"/>
    <cellStyle name="Percent 9 3 3 3" xfId="9203"/>
    <cellStyle name="Percent 9 3 4" xfId="12570"/>
    <cellStyle name="Percent 9 3 5" xfId="9201"/>
    <cellStyle name="Percent 9 4" xfId="4561"/>
    <cellStyle name="Percent 9 4 2" xfId="12573"/>
    <cellStyle name="Percent 9 4 3" xfId="9204"/>
    <cellStyle name="Percent 9 5" xfId="4562"/>
    <cellStyle name="Percent 9 5 2" xfId="12574"/>
    <cellStyle name="Percent 9 5 3" xfId="9205"/>
    <cellStyle name="Percent 9 6" xfId="12080"/>
    <cellStyle name="Percent 9 7" xfId="8710"/>
    <cellStyle name="PSChar" xfId="3372"/>
    <cellStyle name="PSChar 10" xfId="3373"/>
    <cellStyle name="PSChar 11" xfId="3374"/>
    <cellStyle name="PSChar 2" xfId="3375"/>
    <cellStyle name="PSChar 2 2" xfId="3376"/>
    <cellStyle name="PSChar 2 3" xfId="3377"/>
    <cellStyle name="PSChar 2 4" xfId="3378"/>
    <cellStyle name="PSChar 2 5" xfId="3379"/>
    <cellStyle name="PSChar 2 6" xfId="3380"/>
    <cellStyle name="PSChar 3" xfId="3381"/>
    <cellStyle name="PSChar 3 2" xfId="3382"/>
    <cellStyle name="PSChar 3 3" xfId="3383"/>
    <cellStyle name="PSChar 3 4" xfId="3384"/>
    <cellStyle name="PSChar 3 5" xfId="3385"/>
    <cellStyle name="PSChar 4" xfId="3386"/>
    <cellStyle name="PSChar 5" xfId="3387"/>
    <cellStyle name="PSChar 6" xfId="3388"/>
    <cellStyle name="PSChar 7" xfId="3389"/>
    <cellStyle name="PSChar 8" xfId="3390"/>
    <cellStyle name="PSChar 9" xfId="3391"/>
    <cellStyle name="PSChar_Attrition Rate Scorecard - October 2008" xfId="3392"/>
    <cellStyle name="PSDate" xfId="3393"/>
    <cellStyle name="PSDate 10" xfId="3394"/>
    <cellStyle name="PSDate 2" xfId="3395"/>
    <cellStyle name="PSDate 2 2" xfId="3396"/>
    <cellStyle name="PSDate 2 3" xfId="3397"/>
    <cellStyle name="PSDate 2 4" xfId="3398"/>
    <cellStyle name="PSDate 2 5" xfId="3399"/>
    <cellStyle name="PSDate 2 6" xfId="3400"/>
    <cellStyle name="PSDate 3" xfId="3401"/>
    <cellStyle name="PSDate 3 2" xfId="3402"/>
    <cellStyle name="PSDate 3 3" xfId="3403"/>
    <cellStyle name="PSDate 3 4" xfId="3404"/>
    <cellStyle name="PSDate 3 5" xfId="3405"/>
    <cellStyle name="PSDate 4" xfId="3406"/>
    <cellStyle name="PSDate 5" xfId="3407"/>
    <cellStyle name="PSDate 6" xfId="3408"/>
    <cellStyle name="PSDate 7" xfId="3409"/>
    <cellStyle name="PSDate 8" xfId="3410"/>
    <cellStyle name="PSDate 9" xfId="3411"/>
    <cellStyle name="PSDate_Attrition Rate Scorecard - October 2008" xfId="3412"/>
    <cellStyle name="PSDec" xfId="3413"/>
    <cellStyle name="PSDec 10" xfId="3414"/>
    <cellStyle name="PSDec 2" xfId="3415"/>
    <cellStyle name="PSDec 2 2" xfId="3416"/>
    <cellStyle name="PSDec 2 3" xfId="3417"/>
    <cellStyle name="PSDec 2 4" xfId="3418"/>
    <cellStyle name="PSDec 2 5" xfId="3419"/>
    <cellStyle name="PSDec 2 6" xfId="3420"/>
    <cellStyle name="PSDec 3" xfId="3421"/>
    <cellStyle name="PSDec 3 2" xfId="3422"/>
    <cellStyle name="PSDec 3 3" xfId="3423"/>
    <cellStyle name="PSDec 3 4" xfId="3424"/>
    <cellStyle name="PSDec 3 5" xfId="3425"/>
    <cellStyle name="PSDec 4" xfId="3426"/>
    <cellStyle name="PSDec 5" xfId="3427"/>
    <cellStyle name="PSDec 6" xfId="3428"/>
    <cellStyle name="PSDec 7" xfId="3429"/>
    <cellStyle name="PSDec 8" xfId="3430"/>
    <cellStyle name="PSDec 9" xfId="3431"/>
    <cellStyle name="PSDec_Attrition Rate Scorecard - October 2008" xfId="3432"/>
    <cellStyle name="PSHeading" xfId="3433"/>
    <cellStyle name="PSHeading 10" xfId="3434"/>
    <cellStyle name="PSHeading 11" xfId="3435"/>
    <cellStyle name="PSHeading 2" xfId="3436"/>
    <cellStyle name="PSHeading 2 2" xfId="3437"/>
    <cellStyle name="PSHeading 2 2 2" xfId="3438"/>
    <cellStyle name="PSHeading 2 3" xfId="3439"/>
    <cellStyle name="PSHeading 2 3 2" xfId="3440"/>
    <cellStyle name="PSHeading 2 4" xfId="3441"/>
    <cellStyle name="PSHeading 2 5" xfId="3442"/>
    <cellStyle name="PSHeading 2 6" xfId="3443"/>
    <cellStyle name="PSHeading 2_Sheet2" xfId="3444"/>
    <cellStyle name="PSHeading 3" xfId="3445"/>
    <cellStyle name="PSHeading 3 2" xfId="3446"/>
    <cellStyle name="PSHeading 3 3" xfId="3447"/>
    <cellStyle name="PSHeading 3 4" xfId="3448"/>
    <cellStyle name="PSHeading 3 5" xfId="3449"/>
    <cellStyle name="PSHeading 4" xfId="3450"/>
    <cellStyle name="PSHeading 5" xfId="3451"/>
    <cellStyle name="PSHeading 6" xfId="3452"/>
    <cellStyle name="PSHeading 7" xfId="3453"/>
    <cellStyle name="PSHeading 8" xfId="3454"/>
    <cellStyle name="PSHeading 9" xfId="3455"/>
    <cellStyle name="PSHeading_Attrition Rate Scorecard - October 2008" xfId="3456"/>
    <cellStyle name="PSInt" xfId="3457"/>
    <cellStyle name="PSInt 10" xfId="3458"/>
    <cellStyle name="PSInt 2" xfId="3459"/>
    <cellStyle name="PSInt 2 2" xfId="3460"/>
    <cellStyle name="PSInt 2 3" xfId="3461"/>
    <cellStyle name="PSInt 2 4" xfId="3462"/>
    <cellStyle name="PSInt 2 5" xfId="3463"/>
    <cellStyle name="PSInt 2 6" xfId="3464"/>
    <cellStyle name="PSInt 3" xfId="3465"/>
    <cellStyle name="PSInt 3 2" xfId="3466"/>
    <cellStyle name="PSInt 3 3" xfId="3467"/>
    <cellStyle name="PSInt 3 4" xfId="3468"/>
    <cellStyle name="PSInt 3 5" xfId="3469"/>
    <cellStyle name="PSInt 4" xfId="3470"/>
    <cellStyle name="PSInt 5" xfId="3471"/>
    <cellStyle name="PSInt 6" xfId="3472"/>
    <cellStyle name="PSInt 7" xfId="3473"/>
    <cellStyle name="PSInt 8" xfId="3474"/>
    <cellStyle name="PSInt 9" xfId="3475"/>
    <cellStyle name="PSInt_Attrition Rate Scorecard - October 2008" xfId="3476"/>
    <cellStyle name="PSSpacer" xfId="3477"/>
    <cellStyle name="PSSpacer 10" xfId="3478"/>
    <cellStyle name="PSSpacer 11" xfId="3479"/>
    <cellStyle name="PSSpacer 2" xfId="3480"/>
    <cellStyle name="PSSpacer 2 2" xfId="3481"/>
    <cellStyle name="PSSpacer 2 3" xfId="3482"/>
    <cellStyle name="PSSpacer 2 4" xfId="3483"/>
    <cellStyle name="PSSpacer 2 5" xfId="3484"/>
    <cellStyle name="PSSpacer 2 6" xfId="3485"/>
    <cellStyle name="PSSpacer 3" xfId="3486"/>
    <cellStyle name="PSSpacer 3 2" xfId="3487"/>
    <cellStyle name="PSSpacer 3 3" xfId="3488"/>
    <cellStyle name="PSSpacer 3 4" xfId="3489"/>
    <cellStyle name="PSSpacer 3 5" xfId="3490"/>
    <cellStyle name="PSSpacer 4" xfId="3491"/>
    <cellStyle name="PSSpacer 5" xfId="3492"/>
    <cellStyle name="PSSpacer 6" xfId="3493"/>
    <cellStyle name="PSSpacer 7" xfId="3494"/>
    <cellStyle name="PSSpacer 8" xfId="3495"/>
    <cellStyle name="PSSpacer 9" xfId="3496"/>
    <cellStyle name="PSSpacer_Attrition Rate Scorecard - October 2008" xfId="3497"/>
    <cellStyle name="PwC Normal" xfId="3498"/>
    <cellStyle name="PwC Normal 2" xfId="12081"/>
    <cellStyle name="PwC Normal 3" xfId="8711"/>
    <cellStyle name="s_HeaderLine" xfId="3499"/>
    <cellStyle name="s_HeaderLine_2010 MEL Parent Tax Bal Sheet" xfId="3500"/>
    <cellStyle name="s_HeaderLine_Attrition Rate Scorecard - October 2008" xfId="3501"/>
    <cellStyle name="s_HeaderLine_Attrition Rate Scorecard - October 2008 2" xfId="3502"/>
    <cellStyle name="s_HeaderLine_Attrition Rate Scorecard - October 2008 3" xfId="3503"/>
    <cellStyle name="s_HeaderLine_Attrition Rate Scorecard - October 2008_Sheet2" xfId="3504"/>
    <cellStyle name="s_HeaderLine_Attrition Rate Scorecard - September 2008" xfId="3505"/>
    <cellStyle name="s_HeaderLine_Attrition Rate Scorecard - September 2008 2" xfId="3506"/>
    <cellStyle name="s_HeaderLine_Attrition Rate Scorecard - September 2008 3" xfId="3507"/>
    <cellStyle name="s_HeaderLine_Attrition Rate Scorecard - September 2008_Sheet2" xfId="3508"/>
    <cellStyle name="s_HeaderLine_B3-December 08 Board View (Half Yr Adj)" xfId="3509"/>
    <cellStyle name="s_HeaderLine_CONGL029" xfId="3510"/>
    <cellStyle name="s_HeaderLine_CONGL029 2" xfId="3511"/>
    <cellStyle name="s_HeaderLine_CONGL029 3" xfId="3512"/>
    <cellStyle name="s_HeaderLine_CONGL029_Sheet2" xfId="3513"/>
    <cellStyle name="s_HeaderLine_Consolidation Schedule December 2008" xfId="3514"/>
    <cellStyle name="s_HeaderLine_Consolidation Schedule December 2008 no ARC Impairment-FINAL" xfId="3515"/>
    <cellStyle name="s_HeaderLine_Consolidation Schedule December 2008 no ARC Impairment-FINAL 2" xfId="3516"/>
    <cellStyle name="s_HeaderLine_Consolidation Schedule December 2008 no ARC Impairment-FINAL 3" xfId="3517"/>
    <cellStyle name="s_HeaderLine_Consolidation Schedule December 2008 no ARC Impairment-FINAL_Sheet2" xfId="3518"/>
    <cellStyle name="s_HeaderLine_Copy of Attrition Rate FTE's Aug 2008" xfId="3519"/>
    <cellStyle name="s_HeaderLine_Copy of Attrition Rate FTE's Aug 2008 2" xfId="3520"/>
    <cellStyle name="s_HeaderLine_Copy of Attrition Rate FTE's Aug 2008 3" xfId="3521"/>
    <cellStyle name="s_HeaderLine_Copy of Attrition Rate FTE's Aug 2008_Book2" xfId="3522"/>
    <cellStyle name="s_HeaderLine_Copy of Attrition Rate FTE's Aug 2008_Book2 2" xfId="3523"/>
    <cellStyle name="s_HeaderLine_Copy of Attrition Rate FTE's Aug 2008_Book2 3" xfId="3524"/>
    <cellStyle name="s_HeaderLine_Copy of Attrition Rate FTE's Aug 2008_Book2_Sheet2" xfId="3525"/>
    <cellStyle name="s_HeaderLine_Copy of Attrition Rate FTE's Aug 2008_Retail Scorecard September 2008a" xfId="3526"/>
    <cellStyle name="s_HeaderLine_Copy of Attrition Rate FTE's Aug 2008_Retail Scorecard September 2008b" xfId="3527"/>
    <cellStyle name="s_HeaderLine_Copy of Attrition Rate FTE's Aug 2008_Sheet2" xfId="3528"/>
    <cellStyle name="s_HeaderLine_Generation and NER Stats" xfId="3529"/>
    <cellStyle name="s_HeaderLine_Group Consolidated Scorecard Dec08 - KM" xfId="3530"/>
    <cellStyle name="s_HeaderLine_Group TB CONGL029" xfId="3531"/>
    <cellStyle name="s_HeaderLine_HS&amp;W 2008-23-09" xfId="3532"/>
    <cellStyle name="s_HeaderLine_HS&amp;W 2008-23-09 2" xfId="3533"/>
    <cellStyle name="s_HeaderLine_HS&amp;W 2008-23-09 3" xfId="3534"/>
    <cellStyle name="s_HeaderLine_HS&amp;W 2008-23-09_Book2" xfId="3535"/>
    <cellStyle name="s_HeaderLine_HS&amp;W 2008-23-09_Book2 2" xfId="3536"/>
    <cellStyle name="s_HeaderLine_HS&amp;W 2008-23-09_Book2 3" xfId="3537"/>
    <cellStyle name="s_HeaderLine_HS&amp;W 2008-23-09_Book2_Sheet2" xfId="3538"/>
    <cellStyle name="s_HeaderLine_HS&amp;W 2008-23-09_Retail Scorecard September 2008a" xfId="3539"/>
    <cellStyle name="s_HeaderLine_HS&amp;W 2008-23-09_Retail Scorecard September 2008b" xfId="3540"/>
    <cellStyle name="s_HeaderLine_HS&amp;W 2008-23-09_Sheet2" xfId="3541"/>
    <cellStyle name="s_HeaderLine_June 10 Board View V1 19-07-10" xfId="3542"/>
    <cellStyle name="s_HeaderLine_June 10 congl029" xfId="3543"/>
    <cellStyle name="s_HeaderLine_MaPQuarterlyStats as at 31 December" xfId="3544"/>
    <cellStyle name="s_HeaderLine_March 09 Board View" xfId="3545"/>
    <cellStyle name="s_HeaderLine_Net Debt to Equity Ratio 31 12 08" xfId="3546"/>
    <cellStyle name="s_HeaderLine_September 08 Board View" xfId="3547"/>
    <cellStyle name="s_HeaderLine_September 08 Mgmt View" xfId="3548"/>
    <cellStyle name="s_HeaderLine_TB Dec 2009 PowerTax mapping" xfId="3549"/>
    <cellStyle name="s_HeaderLine_Template Scorecard 2008" xfId="3550"/>
    <cellStyle name="s_HeaderLine_Template Scorecard 2008 2" xfId="3551"/>
    <cellStyle name="s_HeaderLine_Template Scorecard 2008 3" xfId="3552"/>
    <cellStyle name="s_HeaderLine_Template Scorecard 2008_Book2" xfId="3553"/>
    <cellStyle name="s_HeaderLine_Template Scorecard 2008_Book2 2" xfId="3554"/>
    <cellStyle name="s_HeaderLine_Template Scorecard 2008_Book2 3" xfId="3555"/>
    <cellStyle name="s_HeaderLine_Template Scorecard 2008_Book2_Sheet2" xfId="3556"/>
    <cellStyle name="s_HeaderLine_Template Scorecard 2008_Retail Scorecard September 2008a" xfId="3557"/>
    <cellStyle name="s_HeaderLine_Template Scorecard 2008_Retail Scorecard September 2008b" xfId="3558"/>
    <cellStyle name="s_HeaderLine_Template Scorecard 2008_Sheet2" xfId="3559"/>
    <cellStyle name="s_HeaderLine_Template Scorecard 20081" xfId="3560"/>
    <cellStyle name="s_HeaderLine_Template Scorecard 20081 2" xfId="3561"/>
    <cellStyle name="s_HeaderLine_Template Scorecard 20081 3" xfId="3562"/>
    <cellStyle name="s_HeaderLine_Template Scorecard 20081_Book2" xfId="3563"/>
    <cellStyle name="s_HeaderLine_Template Scorecard 20081_Book2 2" xfId="3564"/>
    <cellStyle name="s_HeaderLine_Template Scorecard 20081_Book2 3" xfId="3565"/>
    <cellStyle name="s_HeaderLine_Template Scorecard 20081_Book2_Sheet2" xfId="3566"/>
    <cellStyle name="s_HeaderLine_Template Scorecard 20081_Retail Scorecard September 2008a" xfId="3567"/>
    <cellStyle name="s_HeaderLine_Template Scorecard 20081_Retail Scorecard September 2008b" xfId="3568"/>
    <cellStyle name="s_HeaderLine_Template Scorecard 20081_Sheet2" xfId="3569"/>
    <cellStyle name="s_PurpleHeader" xfId="3570"/>
    <cellStyle name="s_PurpleHeader_2010 MEL Parent Tax Bal Sheet" xfId="3571"/>
    <cellStyle name="s_PurpleHeader_Attrition Rate Scorecard - October 2008" xfId="3572"/>
    <cellStyle name="s_PurpleHeader_Attrition Rate Scorecard - September 2008" xfId="3573"/>
    <cellStyle name="s_PurpleHeader_B3-December 08 Board View (Half Yr Adj)" xfId="3574"/>
    <cellStyle name="s_PurpleHeader_CFIS DataLoad Actual June 07 IFRS" xfId="3575"/>
    <cellStyle name="s_PurpleHeader_CFIS DataLoad Actual June 07 IFRS_Attrition Rate Scorecard - October 2008" xfId="3576"/>
    <cellStyle name="s_PurpleHeader_CFIS DataLoad Actual June 07 IFRS_Attrition Rate Scorecard - September 2008" xfId="3577"/>
    <cellStyle name="s_PurpleHeader_CFIS DataLoad Actual June 07 IFRS_CCMAU December 08-Half Yr Adj" xfId="3578"/>
    <cellStyle name="s_PurpleHeader_CFIS DataLoad Actual June 07 IFRS_CCMAU Financials March 09" xfId="3579"/>
    <cellStyle name="s_PurpleHeader_CFIS DataLoad Actual June 07 IFRS_Copy of Attrition Rate FTE's Aug 2008" xfId="3580"/>
    <cellStyle name="s_PurpleHeader_CFIS DataLoad Actual June 07 IFRS_Copy of Attrition Rate FTE's Aug 2008_Book2" xfId="3581"/>
    <cellStyle name="s_PurpleHeader_CFIS DataLoad Actual June 07 IFRS_Copy of Attrition Rate FTE's Aug 2008_Retail Scorecard September 2008a" xfId="3582"/>
    <cellStyle name="s_PurpleHeader_CFIS DataLoad Actual June 07 IFRS_Copy of Attrition Rate FTE's Aug 2008_Retail Scorecard September 2008a 2" xfId="3583"/>
    <cellStyle name="s_PurpleHeader_CFIS DataLoad Actual June 07 IFRS_Copy of Attrition Rate FTE's Aug 2008_Retail Scorecard September 2008a 3" xfId="3584"/>
    <cellStyle name="s_PurpleHeader_CFIS DataLoad Actual June 07 IFRS_Copy of Attrition Rate FTE's Aug 2008_Retail Scorecard September 2008a_Sheet2" xfId="3585"/>
    <cellStyle name="s_PurpleHeader_CFIS DataLoad Actual June 07 IFRS_Copy of Attrition Rate FTE's Aug 2008_Retail Scorecard September 2008b" xfId="3586"/>
    <cellStyle name="s_PurpleHeader_CFIS DataLoad Actual June 07 IFRS_Copy of Attrition Rate FTE's Aug 2008_Retail Scorecard September 2008b 2" xfId="3587"/>
    <cellStyle name="s_PurpleHeader_CFIS DataLoad Actual June 07 IFRS_Copy of Attrition Rate FTE's Aug 2008_Retail Scorecard September 2008b 3" xfId="3588"/>
    <cellStyle name="s_PurpleHeader_CFIS DataLoad Actual June 07 IFRS_Copy of Attrition Rate FTE's Aug 2008_Retail Scorecard September 2008b_Sheet2" xfId="3589"/>
    <cellStyle name="s_PurpleHeader_CFIS DataLoad Actual June 07 IFRS_HS&amp;W 2008-23-09" xfId="3590"/>
    <cellStyle name="s_PurpleHeader_CFIS DataLoad Actual June 07 IFRS_HS&amp;W 2008-23-09_Book2" xfId="3591"/>
    <cellStyle name="s_PurpleHeader_CFIS DataLoad Actual June 07 IFRS_HS&amp;W 2008-23-09_Retail Scorecard September 2008a" xfId="3592"/>
    <cellStyle name="s_PurpleHeader_CFIS DataLoad Actual June 07 IFRS_HS&amp;W 2008-23-09_Retail Scorecard September 2008a 2" xfId="3593"/>
    <cellStyle name="s_PurpleHeader_CFIS DataLoad Actual June 07 IFRS_HS&amp;W 2008-23-09_Retail Scorecard September 2008a 3" xfId="3594"/>
    <cellStyle name="s_PurpleHeader_CFIS DataLoad Actual June 07 IFRS_HS&amp;W 2008-23-09_Retail Scorecard September 2008a_Sheet2" xfId="3595"/>
    <cellStyle name="s_PurpleHeader_CFIS DataLoad Actual June 07 IFRS_HS&amp;W 2008-23-09_Retail Scorecard September 2008b" xfId="3596"/>
    <cellStyle name="s_PurpleHeader_CFIS DataLoad Actual June 07 IFRS_HS&amp;W 2008-23-09_Retail Scorecard September 2008b 2" xfId="3597"/>
    <cellStyle name="s_PurpleHeader_CFIS DataLoad Actual June 07 IFRS_HS&amp;W 2008-23-09_Retail Scorecard September 2008b 3" xfId="3598"/>
    <cellStyle name="s_PurpleHeader_CFIS DataLoad Actual June 07 IFRS_HS&amp;W 2008-23-09_Retail Scorecard September 2008b_Sheet2" xfId="3599"/>
    <cellStyle name="s_PurpleHeader_CFIS DataLoad Actual June 07 IFRS_MaPQuarterlyStats as at 31 December" xfId="3600"/>
    <cellStyle name="s_PurpleHeader_CFIS DataLoad Actual June 07 IFRS_September 08 Board View" xfId="3601"/>
    <cellStyle name="s_PurpleHeader_CFIS DataLoad Actual June 07 IFRS_September 08 Mgmt View" xfId="3602"/>
    <cellStyle name="s_PurpleHeader_CFIS DataLoad Actual June 07 IFRS_Template Scorecard 2008" xfId="3603"/>
    <cellStyle name="s_PurpleHeader_CFIS DataLoad Actual June 07 IFRS_Template Scorecard 2008_Book2" xfId="3604"/>
    <cellStyle name="s_PurpleHeader_CFIS DataLoad Actual June 07 IFRS_Template Scorecard 2008_Retail Scorecard September 2008a" xfId="3605"/>
    <cellStyle name="s_PurpleHeader_CFIS DataLoad Actual June 07 IFRS_Template Scorecard 2008_Retail Scorecard September 2008a 2" xfId="3606"/>
    <cellStyle name="s_PurpleHeader_CFIS DataLoad Actual June 07 IFRS_Template Scorecard 2008_Retail Scorecard September 2008a 3" xfId="3607"/>
    <cellStyle name="s_PurpleHeader_CFIS DataLoad Actual June 07 IFRS_Template Scorecard 2008_Retail Scorecard September 2008a_Sheet2" xfId="3608"/>
    <cellStyle name="s_PurpleHeader_CFIS DataLoad Actual June 07 IFRS_Template Scorecard 2008_Retail Scorecard September 2008b" xfId="3609"/>
    <cellStyle name="s_PurpleHeader_CFIS DataLoad Actual June 07 IFRS_Template Scorecard 2008_Retail Scorecard September 2008b 2" xfId="3610"/>
    <cellStyle name="s_PurpleHeader_CFIS DataLoad Actual June 07 IFRS_Template Scorecard 2008_Retail Scorecard September 2008b 3" xfId="3611"/>
    <cellStyle name="s_PurpleHeader_CFIS DataLoad Actual June 07 IFRS_Template Scorecard 2008_Retail Scorecard September 2008b_Sheet2" xfId="3612"/>
    <cellStyle name="s_PurpleHeader_CFIS DataLoad Actual June 07 IFRS_Template Scorecard 20081" xfId="3613"/>
    <cellStyle name="s_PurpleHeader_CFIS DataLoad Actual June 07 IFRS_Template Scorecard 20081_Book2" xfId="3614"/>
    <cellStyle name="s_PurpleHeader_CFIS DataLoad Actual June 07 IFRS_Template Scorecard 20081_Retail Scorecard September 2008a" xfId="3615"/>
    <cellStyle name="s_PurpleHeader_CFIS DataLoad Actual June 07 IFRS_Template Scorecard 20081_Retail Scorecard September 2008a 2" xfId="3616"/>
    <cellStyle name="s_PurpleHeader_CFIS DataLoad Actual June 07 IFRS_Template Scorecard 20081_Retail Scorecard September 2008a 3" xfId="3617"/>
    <cellStyle name="s_PurpleHeader_CFIS DataLoad Actual June 07 IFRS_Template Scorecard 20081_Retail Scorecard September 2008a_Sheet2" xfId="3618"/>
    <cellStyle name="s_PurpleHeader_CFIS DataLoad Actual June 07 IFRS_Template Scorecard 20081_Retail Scorecard September 2008b" xfId="3619"/>
    <cellStyle name="s_PurpleHeader_CFIS DataLoad Actual June 07 IFRS_Template Scorecard 20081_Retail Scorecard September 2008b 2" xfId="3620"/>
    <cellStyle name="s_PurpleHeader_CFIS DataLoad Actual June 07 IFRS_Template Scorecard 20081_Retail Scorecard September 2008b 3" xfId="3621"/>
    <cellStyle name="s_PurpleHeader_CFIS DataLoad Actual June 07 IFRS_Template Scorecard 20081_Retail Scorecard September 2008b_Sheet2" xfId="3622"/>
    <cellStyle name="s_PurpleHeader_CFIS Net NZIFRS Dataload Sep 06" xfId="3623"/>
    <cellStyle name="s_PurpleHeader_CFIS Net NZIFRS Dataload Sep 06_2010 MEL Parent Tax Bal Sheet" xfId="3624"/>
    <cellStyle name="s_PurpleHeader_CFIS Net NZIFRS Dataload Sep 06_Attrition Rate Scorecard - October 2008" xfId="3625"/>
    <cellStyle name="s_PurpleHeader_CFIS Net NZIFRS Dataload Sep 06_Attrition Rate Scorecard - September 2008" xfId="3626"/>
    <cellStyle name="s_PurpleHeader_CFIS Net NZIFRS Dataload Sep 06_B3-December 08 Board View (Half Yr Adj)" xfId="3627"/>
    <cellStyle name="s_PurpleHeader_CFIS Net NZIFRS Dataload Sep 06_CONGL029" xfId="3628"/>
    <cellStyle name="s_PurpleHeader_CFIS Net NZIFRS Dataload Sep 06_Consolidation Schedule December 2008" xfId="3629"/>
    <cellStyle name="s_PurpleHeader_CFIS Net NZIFRS Dataload Sep 06_Consolidation Schedule December 2008 no ARC Impairment-FINAL" xfId="3630"/>
    <cellStyle name="s_PurpleHeader_CFIS Net NZIFRS Dataload Sep 06_Copy of Attrition Rate FTE's Aug 2008" xfId="3631"/>
    <cellStyle name="s_PurpleHeader_CFIS Net NZIFRS Dataload Sep 06_Copy of Attrition Rate FTE's Aug 2008_Book2" xfId="3632"/>
    <cellStyle name="s_PurpleHeader_CFIS Net NZIFRS Dataload Sep 06_Copy of Attrition Rate FTE's Aug 2008_Retail Scorecard September 2008a" xfId="3633"/>
    <cellStyle name="s_PurpleHeader_CFIS Net NZIFRS Dataload Sep 06_Copy of Attrition Rate FTE's Aug 2008_Retail Scorecard September 2008a 2" xfId="3634"/>
    <cellStyle name="s_PurpleHeader_CFIS Net NZIFRS Dataload Sep 06_Copy of Attrition Rate FTE's Aug 2008_Retail Scorecard September 2008a 3" xfId="3635"/>
    <cellStyle name="s_PurpleHeader_CFIS Net NZIFRS Dataload Sep 06_Copy of Attrition Rate FTE's Aug 2008_Retail Scorecard September 2008a_Sheet2" xfId="3636"/>
    <cellStyle name="s_PurpleHeader_CFIS Net NZIFRS Dataload Sep 06_Copy of Attrition Rate FTE's Aug 2008_Retail Scorecard September 2008b" xfId="3637"/>
    <cellStyle name="s_PurpleHeader_CFIS Net NZIFRS Dataload Sep 06_Copy of Attrition Rate FTE's Aug 2008_Retail Scorecard September 2008b 2" xfId="3638"/>
    <cellStyle name="s_PurpleHeader_CFIS Net NZIFRS Dataload Sep 06_Copy of Attrition Rate FTE's Aug 2008_Retail Scorecard September 2008b 3" xfId="3639"/>
    <cellStyle name="s_PurpleHeader_CFIS Net NZIFRS Dataload Sep 06_Copy of Attrition Rate FTE's Aug 2008_Retail Scorecard September 2008b_Sheet2" xfId="3640"/>
    <cellStyle name="s_PurpleHeader_CFIS Net NZIFRS Dataload Sep 06_Generation and NER Stats" xfId="3641"/>
    <cellStyle name="s_PurpleHeader_CFIS Net NZIFRS Dataload Sep 06_Group Consolidated Scorecard Dec08 - KM" xfId="3642"/>
    <cellStyle name="s_PurpleHeader_CFIS Net NZIFRS Dataload Sep 06_Group TB CONGL029" xfId="3643"/>
    <cellStyle name="s_PurpleHeader_CFIS Net NZIFRS Dataload Sep 06_HS&amp;W 2008-23-09" xfId="3644"/>
    <cellStyle name="s_PurpleHeader_CFIS Net NZIFRS Dataload Sep 06_HS&amp;W 2008-23-09_Book2" xfId="3645"/>
    <cellStyle name="s_PurpleHeader_CFIS Net NZIFRS Dataload Sep 06_HS&amp;W 2008-23-09_Retail Scorecard September 2008a" xfId="3646"/>
    <cellStyle name="s_PurpleHeader_CFIS Net NZIFRS Dataload Sep 06_HS&amp;W 2008-23-09_Retail Scorecard September 2008a 2" xfId="3647"/>
    <cellStyle name="s_PurpleHeader_CFIS Net NZIFRS Dataload Sep 06_HS&amp;W 2008-23-09_Retail Scorecard September 2008a 3" xfId="3648"/>
    <cellStyle name="s_PurpleHeader_CFIS Net NZIFRS Dataload Sep 06_HS&amp;W 2008-23-09_Retail Scorecard September 2008a_Sheet2" xfId="3649"/>
    <cellStyle name="s_PurpleHeader_CFIS Net NZIFRS Dataload Sep 06_HS&amp;W 2008-23-09_Retail Scorecard September 2008b" xfId="3650"/>
    <cellStyle name="s_PurpleHeader_CFIS Net NZIFRS Dataload Sep 06_HS&amp;W 2008-23-09_Retail Scorecard September 2008b 2" xfId="3651"/>
    <cellStyle name="s_PurpleHeader_CFIS Net NZIFRS Dataload Sep 06_HS&amp;W 2008-23-09_Retail Scorecard September 2008b 3" xfId="3652"/>
    <cellStyle name="s_PurpleHeader_CFIS Net NZIFRS Dataload Sep 06_HS&amp;W 2008-23-09_Retail Scorecard September 2008b_Sheet2" xfId="3653"/>
    <cellStyle name="s_PurpleHeader_CFIS Net NZIFRS Dataload Sep 06_June 10 Board View V1 19-07-10" xfId="3654"/>
    <cellStyle name="s_PurpleHeader_CFIS Net NZIFRS Dataload Sep 06_June 10 congl029" xfId="3655"/>
    <cellStyle name="s_PurpleHeader_CFIS Net NZIFRS Dataload Sep 06_MaPQuarterlyStats as at 31 December" xfId="3656"/>
    <cellStyle name="s_PurpleHeader_CFIS Net NZIFRS Dataload Sep 06_March 09 Board View" xfId="3657"/>
    <cellStyle name="s_PurpleHeader_CFIS Net NZIFRS Dataload Sep 06_Net Debt to Equity Ratio 31 12 08" xfId="3658"/>
    <cellStyle name="s_PurpleHeader_CFIS Net NZIFRS Dataload Sep 06_September 08 Board View" xfId="3659"/>
    <cellStyle name="s_PurpleHeader_CFIS Net NZIFRS Dataload Sep 06_September 08 Mgmt View" xfId="3660"/>
    <cellStyle name="s_PurpleHeader_CFIS Net NZIFRS Dataload Sep 06_TB Dec 2009 PowerTax mapping" xfId="3661"/>
    <cellStyle name="s_PurpleHeader_CFIS Net NZIFRS Dataload Sep 06_Template Scorecard 2008" xfId="3662"/>
    <cellStyle name="s_PurpleHeader_CFIS Net NZIFRS Dataload Sep 06_Template Scorecard 2008_Book2" xfId="3663"/>
    <cellStyle name="s_PurpleHeader_CFIS Net NZIFRS Dataload Sep 06_Template Scorecard 2008_Retail Scorecard September 2008a" xfId="3664"/>
    <cellStyle name="s_PurpleHeader_CFIS Net NZIFRS Dataload Sep 06_Template Scorecard 2008_Retail Scorecard September 2008a 2" xfId="3665"/>
    <cellStyle name="s_PurpleHeader_CFIS Net NZIFRS Dataload Sep 06_Template Scorecard 2008_Retail Scorecard September 2008a 3" xfId="3666"/>
    <cellStyle name="s_PurpleHeader_CFIS Net NZIFRS Dataload Sep 06_Template Scorecard 2008_Retail Scorecard September 2008a_Sheet2" xfId="3667"/>
    <cellStyle name="s_PurpleHeader_CFIS Net NZIFRS Dataload Sep 06_Template Scorecard 2008_Retail Scorecard September 2008b" xfId="3668"/>
    <cellStyle name="s_PurpleHeader_CFIS Net NZIFRS Dataload Sep 06_Template Scorecard 2008_Retail Scorecard September 2008b 2" xfId="3669"/>
    <cellStyle name="s_PurpleHeader_CFIS Net NZIFRS Dataload Sep 06_Template Scorecard 2008_Retail Scorecard September 2008b 3" xfId="3670"/>
    <cellStyle name="s_PurpleHeader_CFIS Net NZIFRS Dataload Sep 06_Template Scorecard 2008_Retail Scorecard September 2008b_Sheet2" xfId="3671"/>
    <cellStyle name="s_PurpleHeader_CFIS Net NZIFRS Dataload Sep 06_Template Scorecard 20081" xfId="3672"/>
    <cellStyle name="s_PurpleHeader_CFIS Net NZIFRS Dataload Sep 06_Template Scorecard 20081_Book2" xfId="3673"/>
    <cellStyle name="s_PurpleHeader_CFIS Net NZIFRS Dataload Sep 06_Template Scorecard 20081_Retail Scorecard September 2008a" xfId="3674"/>
    <cellStyle name="s_PurpleHeader_CFIS Net NZIFRS Dataload Sep 06_Template Scorecard 20081_Retail Scorecard September 2008a 2" xfId="3675"/>
    <cellStyle name="s_PurpleHeader_CFIS Net NZIFRS Dataload Sep 06_Template Scorecard 20081_Retail Scorecard September 2008a 3" xfId="3676"/>
    <cellStyle name="s_PurpleHeader_CFIS Net NZIFRS Dataload Sep 06_Template Scorecard 20081_Retail Scorecard September 2008a_Sheet2" xfId="3677"/>
    <cellStyle name="s_PurpleHeader_CFIS Net NZIFRS Dataload Sep 06_Template Scorecard 20081_Retail Scorecard September 2008b" xfId="3678"/>
    <cellStyle name="s_PurpleHeader_CFIS Net NZIFRS Dataload Sep 06_Template Scorecard 20081_Retail Scorecard September 2008b 2" xfId="3679"/>
    <cellStyle name="s_PurpleHeader_CFIS Net NZIFRS Dataload Sep 06_Template Scorecard 20081_Retail Scorecard September 2008b 3" xfId="3680"/>
    <cellStyle name="s_PurpleHeader_CFIS Net NZIFRS Dataload Sep 06_Template Scorecard 20081_Retail Scorecard September 2008b_Sheet2" xfId="3681"/>
    <cellStyle name="s_PurpleHeader_CONGL029" xfId="3682"/>
    <cellStyle name="s_PurpleHeader_Consolidation Schedule December 2008" xfId="3683"/>
    <cellStyle name="s_PurpleHeader_Consolidation Schedule December 2008 no ARC Impairment-FINAL" xfId="3684"/>
    <cellStyle name="s_PurpleHeader_Copy of Attrition Rate FTE's Aug 2008" xfId="3685"/>
    <cellStyle name="s_PurpleHeader_Copy of Attrition Rate FTE's Aug 2008_Book2" xfId="3686"/>
    <cellStyle name="s_PurpleHeader_Copy of Attrition Rate FTE's Aug 2008_Retail Scorecard September 2008a" xfId="3687"/>
    <cellStyle name="s_PurpleHeader_Copy of Attrition Rate FTE's Aug 2008_Retail Scorecard September 2008a 2" xfId="3688"/>
    <cellStyle name="s_PurpleHeader_Copy of Attrition Rate FTE's Aug 2008_Retail Scorecard September 2008a 3" xfId="3689"/>
    <cellStyle name="s_PurpleHeader_Copy of Attrition Rate FTE's Aug 2008_Retail Scorecard September 2008a_Sheet2" xfId="3690"/>
    <cellStyle name="s_PurpleHeader_Copy of Attrition Rate FTE's Aug 2008_Retail Scorecard September 2008b" xfId="3691"/>
    <cellStyle name="s_PurpleHeader_Copy of Attrition Rate FTE's Aug 2008_Retail Scorecard September 2008b 2" xfId="3692"/>
    <cellStyle name="s_PurpleHeader_Copy of Attrition Rate FTE's Aug 2008_Retail Scorecard September 2008b 3" xfId="3693"/>
    <cellStyle name="s_PurpleHeader_Copy of Attrition Rate FTE's Aug 2008_Retail Scorecard September 2008b_Sheet2" xfId="3694"/>
    <cellStyle name="s_PurpleHeader_DataLoad_206" xfId="3695"/>
    <cellStyle name="s_PurpleHeader_Generation and NER Stats" xfId="3696"/>
    <cellStyle name="s_PurpleHeader_Group Consolidated Scorecard Dec08 - KM" xfId="3697"/>
    <cellStyle name="s_PurpleHeader_Group TB CONGL029" xfId="3698"/>
    <cellStyle name="s_PurpleHeader_HS&amp;W 2008-23-09" xfId="3699"/>
    <cellStyle name="s_PurpleHeader_HS&amp;W 2008-23-09_Book2" xfId="3700"/>
    <cellStyle name="s_PurpleHeader_HS&amp;W 2008-23-09_Retail Scorecard September 2008a" xfId="3701"/>
    <cellStyle name="s_PurpleHeader_HS&amp;W 2008-23-09_Retail Scorecard September 2008a 2" xfId="3702"/>
    <cellStyle name="s_PurpleHeader_HS&amp;W 2008-23-09_Retail Scorecard September 2008a 3" xfId="3703"/>
    <cellStyle name="s_PurpleHeader_HS&amp;W 2008-23-09_Retail Scorecard September 2008a_Sheet2" xfId="3704"/>
    <cellStyle name="s_PurpleHeader_HS&amp;W 2008-23-09_Retail Scorecard September 2008b" xfId="3705"/>
    <cellStyle name="s_PurpleHeader_HS&amp;W 2008-23-09_Retail Scorecard September 2008b 2" xfId="3706"/>
    <cellStyle name="s_PurpleHeader_HS&amp;W 2008-23-09_Retail Scorecard September 2008b 3" xfId="3707"/>
    <cellStyle name="s_PurpleHeader_HS&amp;W 2008-23-09_Retail Scorecard September 2008b_Sheet2" xfId="3708"/>
    <cellStyle name="s_PurpleHeader_June 10 Board View V1 19-07-10" xfId="3709"/>
    <cellStyle name="s_PurpleHeader_June 10 congl029" xfId="3710"/>
    <cellStyle name="s_PurpleHeader_MaPQuarterlyStats as at 31 December" xfId="3711"/>
    <cellStyle name="s_PurpleHeader_March 09 Board View" xfId="3712"/>
    <cellStyle name="s_PurpleHeader_Net Debt to Equity Ratio 31 12 08" xfId="3713"/>
    <cellStyle name="s_PurpleHeader_September 08 Board View" xfId="3714"/>
    <cellStyle name="s_PurpleHeader_September 08 Mgmt View" xfId="3715"/>
    <cellStyle name="s_PurpleHeader_TB Dec 2009 PowerTax mapping" xfId="3716"/>
    <cellStyle name="s_PurpleHeader_Template Scorecard 2008" xfId="3717"/>
    <cellStyle name="s_PurpleHeader_Template Scorecard 2008_Book2" xfId="3718"/>
    <cellStyle name="s_PurpleHeader_Template Scorecard 2008_Retail Scorecard September 2008a" xfId="3719"/>
    <cellStyle name="s_PurpleHeader_Template Scorecard 2008_Retail Scorecard September 2008a 2" xfId="3720"/>
    <cellStyle name="s_PurpleHeader_Template Scorecard 2008_Retail Scorecard September 2008a 3" xfId="3721"/>
    <cellStyle name="s_PurpleHeader_Template Scorecard 2008_Retail Scorecard September 2008a_Sheet2" xfId="3722"/>
    <cellStyle name="s_PurpleHeader_Template Scorecard 2008_Retail Scorecard September 2008b" xfId="3723"/>
    <cellStyle name="s_PurpleHeader_Template Scorecard 2008_Retail Scorecard September 2008b 2" xfId="3724"/>
    <cellStyle name="s_PurpleHeader_Template Scorecard 2008_Retail Scorecard September 2008b 3" xfId="3725"/>
    <cellStyle name="s_PurpleHeader_Template Scorecard 2008_Retail Scorecard September 2008b_Sheet2" xfId="3726"/>
    <cellStyle name="s_PurpleHeader_Template Scorecard 20081" xfId="3727"/>
    <cellStyle name="s_PurpleHeader_Template Scorecard 20081_Book2" xfId="3728"/>
    <cellStyle name="s_PurpleHeader_Template Scorecard 20081_Retail Scorecard September 2008a" xfId="3729"/>
    <cellStyle name="s_PurpleHeader_Template Scorecard 20081_Retail Scorecard September 2008a 2" xfId="3730"/>
    <cellStyle name="s_PurpleHeader_Template Scorecard 20081_Retail Scorecard September 2008a 3" xfId="3731"/>
    <cellStyle name="s_PurpleHeader_Template Scorecard 20081_Retail Scorecard September 2008a_Sheet2" xfId="3732"/>
    <cellStyle name="s_PurpleHeader_Template Scorecard 20081_Retail Scorecard September 2008b" xfId="3733"/>
    <cellStyle name="s_PurpleHeader_Template Scorecard 20081_Retail Scorecard September 2008b 2" xfId="3734"/>
    <cellStyle name="s_PurpleHeader_Template Scorecard 20081_Retail Scorecard September 2008b 3" xfId="3735"/>
    <cellStyle name="s_PurpleHeader_Template Scorecard 20081_Retail Scorecard September 2008b_Sheet2" xfId="3736"/>
    <cellStyle name="s_TotalBackground" xfId="3737"/>
    <cellStyle name="s_TotalBackground_2010 MEL Parent Tax Bal Sheet" xfId="3738"/>
    <cellStyle name="s_TotalBackground_Attrition Rate Scorecard - October 2008" xfId="3739"/>
    <cellStyle name="s_TotalBackground_Attrition Rate Scorecard - October 2008 2" xfId="3740"/>
    <cellStyle name="s_TotalBackground_Attrition Rate Scorecard - October 2008 2 2" xfId="12083"/>
    <cellStyle name="s_TotalBackground_Attrition Rate Scorecard - October 2008 2 3" xfId="8713"/>
    <cellStyle name="s_TotalBackground_Attrition Rate Scorecard - October 2008 3" xfId="3741"/>
    <cellStyle name="s_TotalBackground_Attrition Rate Scorecard - October 2008 3 2" xfId="12084"/>
    <cellStyle name="s_TotalBackground_Attrition Rate Scorecard - October 2008 3 3" xfId="8714"/>
    <cellStyle name="s_TotalBackground_Attrition Rate Scorecard - October 2008 4" xfId="12082"/>
    <cellStyle name="s_TotalBackground_Attrition Rate Scorecard - October 2008 5" xfId="8712"/>
    <cellStyle name="s_TotalBackground_Attrition Rate Scorecard - September 2008" xfId="3742"/>
    <cellStyle name="s_TotalBackground_Attrition Rate Scorecard - September 2008 2" xfId="3743"/>
    <cellStyle name="s_TotalBackground_Attrition Rate Scorecard - September 2008 2 2" xfId="12086"/>
    <cellStyle name="s_TotalBackground_Attrition Rate Scorecard - September 2008 2 3" xfId="8716"/>
    <cellStyle name="s_TotalBackground_Attrition Rate Scorecard - September 2008 3" xfId="3744"/>
    <cellStyle name="s_TotalBackground_Attrition Rate Scorecard - September 2008 3 2" xfId="12087"/>
    <cellStyle name="s_TotalBackground_Attrition Rate Scorecard - September 2008 3 3" xfId="8717"/>
    <cellStyle name="s_TotalBackground_Attrition Rate Scorecard - September 2008 4" xfId="12085"/>
    <cellStyle name="s_TotalBackground_Attrition Rate Scorecard - September 2008 5" xfId="8715"/>
    <cellStyle name="s_TotalBackground_B3-December 08 Board View (Half Yr Adj)" xfId="3745"/>
    <cellStyle name="s_TotalBackground_CONGL029" xfId="3746"/>
    <cellStyle name="s_TotalBackground_CONGL029 2" xfId="3747"/>
    <cellStyle name="s_TotalBackground_CONGL029 2 2" xfId="12089"/>
    <cellStyle name="s_TotalBackground_CONGL029 2 3" xfId="8719"/>
    <cellStyle name="s_TotalBackground_CONGL029 3" xfId="3748"/>
    <cellStyle name="s_TotalBackground_CONGL029 3 2" xfId="12090"/>
    <cellStyle name="s_TotalBackground_CONGL029 3 3" xfId="8720"/>
    <cellStyle name="s_TotalBackground_CONGL029 4" xfId="12088"/>
    <cellStyle name="s_TotalBackground_CONGL029 5" xfId="8718"/>
    <cellStyle name="s_TotalBackground_Consolidation Schedule December 2008" xfId="3749"/>
    <cellStyle name="s_TotalBackground_Consolidation Schedule December 2008 2" xfId="12091"/>
    <cellStyle name="s_TotalBackground_Consolidation Schedule December 2008 3" xfId="8721"/>
    <cellStyle name="s_TotalBackground_Consolidation Schedule December 2008 no ARC Impairment-FINAL" xfId="3750"/>
    <cellStyle name="s_TotalBackground_Consolidation Schedule December 2008 no ARC Impairment-FINAL 2" xfId="3751"/>
    <cellStyle name="s_TotalBackground_Consolidation Schedule December 2008 no ARC Impairment-FINAL 2 2" xfId="12093"/>
    <cellStyle name="s_TotalBackground_Consolidation Schedule December 2008 no ARC Impairment-FINAL 2 3" xfId="8723"/>
    <cellStyle name="s_TotalBackground_Consolidation Schedule December 2008 no ARC Impairment-FINAL 3" xfId="3752"/>
    <cellStyle name="s_TotalBackground_Consolidation Schedule December 2008 no ARC Impairment-FINAL 3 2" xfId="12094"/>
    <cellStyle name="s_TotalBackground_Consolidation Schedule December 2008 no ARC Impairment-FINAL 3 3" xfId="8724"/>
    <cellStyle name="s_TotalBackground_Consolidation Schedule December 2008 no ARC Impairment-FINAL 4" xfId="12092"/>
    <cellStyle name="s_TotalBackground_Consolidation Schedule December 2008 no ARC Impairment-FINAL 5" xfId="8722"/>
    <cellStyle name="s_TotalBackground_Copy of Attrition Rate FTE's Aug 2008" xfId="3753"/>
    <cellStyle name="s_TotalBackground_Copy of Attrition Rate FTE's Aug 2008 2" xfId="3754"/>
    <cellStyle name="s_TotalBackground_Copy of Attrition Rate FTE's Aug 2008 2 2" xfId="12096"/>
    <cellStyle name="s_TotalBackground_Copy of Attrition Rate FTE's Aug 2008 2 3" xfId="8726"/>
    <cellStyle name="s_TotalBackground_Copy of Attrition Rate FTE's Aug 2008 3" xfId="3755"/>
    <cellStyle name="s_TotalBackground_Copy of Attrition Rate FTE's Aug 2008 3 2" xfId="12097"/>
    <cellStyle name="s_TotalBackground_Copy of Attrition Rate FTE's Aug 2008 3 3" xfId="8727"/>
    <cellStyle name="s_TotalBackground_Copy of Attrition Rate FTE's Aug 2008 4" xfId="12095"/>
    <cellStyle name="s_TotalBackground_Copy of Attrition Rate FTE's Aug 2008 5" xfId="8725"/>
    <cellStyle name="s_TotalBackground_Generation and NER Stats" xfId="3756"/>
    <cellStyle name="s_TotalBackground_Group Consolidated Scorecard Dec08 - KM" xfId="3757"/>
    <cellStyle name="s_TotalBackground_Group TB CONGL029" xfId="3758"/>
    <cellStyle name="s_TotalBackground_HS&amp;W 2008-23-09" xfId="3759"/>
    <cellStyle name="s_TotalBackground_HS&amp;W 2008-23-09 2" xfId="3760"/>
    <cellStyle name="s_TotalBackground_HS&amp;W 2008-23-09 2 2" xfId="12099"/>
    <cellStyle name="s_TotalBackground_HS&amp;W 2008-23-09 2 3" xfId="8729"/>
    <cellStyle name="s_TotalBackground_HS&amp;W 2008-23-09 3" xfId="3761"/>
    <cellStyle name="s_TotalBackground_HS&amp;W 2008-23-09 3 2" xfId="12100"/>
    <cellStyle name="s_TotalBackground_HS&amp;W 2008-23-09 3 3" xfId="8730"/>
    <cellStyle name="s_TotalBackground_HS&amp;W 2008-23-09 4" xfId="12098"/>
    <cellStyle name="s_TotalBackground_HS&amp;W 2008-23-09 5" xfId="8728"/>
    <cellStyle name="s_TotalBackground_June 10 Board View V1 19-07-10" xfId="3762"/>
    <cellStyle name="s_TotalBackground_June 10 congl029" xfId="3763"/>
    <cellStyle name="s_TotalBackground_MaPQuarterlyStats as at 31 December" xfId="3764"/>
    <cellStyle name="s_TotalBackground_MaPQuarterlyStats as at 31 December 2" xfId="12101"/>
    <cellStyle name="s_TotalBackground_MaPQuarterlyStats as at 31 December 3" xfId="8731"/>
    <cellStyle name="s_TotalBackground_March 09 Board View" xfId="3765"/>
    <cellStyle name="s_TotalBackground_Net Debt to Equity Ratio 31 12 08" xfId="3766"/>
    <cellStyle name="s_TotalBackground_September 08 Board View" xfId="3767"/>
    <cellStyle name="s_TotalBackground_September 08 Mgmt View" xfId="3768"/>
    <cellStyle name="s_TotalBackground_TB Dec 2009 PowerTax mapping" xfId="3769"/>
    <cellStyle name="s_TotalBackground_Template Scorecard 2008" xfId="3770"/>
    <cellStyle name="s_TotalBackground_Template Scorecard 2008 2" xfId="3771"/>
    <cellStyle name="s_TotalBackground_Template Scorecard 2008 2 2" xfId="12103"/>
    <cellStyle name="s_TotalBackground_Template Scorecard 2008 2 3" xfId="8733"/>
    <cellStyle name="s_TotalBackground_Template Scorecard 2008 3" xfId="3772"/>
    <cellStyle name="s_TotalBackground_Template Scorecard 2008 3 2" xfId="12104"/>
    <cellStyle name="s_TotalBackground_Template Scorecard 2008 3 3" xfId="8734"/>
    <cellStyle name="s_TotalBackground_Template Scorecard 2008 4" xfId="12102"/>
    <cellStyle name="s_TotalBackground_Template Scorecard 2008 5" xfId="8732"/>
    <cellStyle name="s_TotalBackground_Template Scorecard 20081" xfId="3773"/>
    <cellStyle name="s_TotalBackground_Template Scorecard 20081 2" xfId="3774"/>
    <cellStyle name="s_TotalBackground_Template Scorecard 20081 2 2" xfId="12106"/>
    <cellStyle name="s_TotalBackground_Template Scorecard 20081 2 3" xfId="8736"/>
    <cellStyle name="s_TotalBackground_Template Scorecard 20081 3" xfId="3775"/>
    <cellStyle name="s_TotalBackground_Template Scorecard 20081 3 2" xfId="12107"/>
    <cellStyle name="s_TotalBackground_Template Scorecard 20081 3 3" xfId="8737"/>
    <cellStyle name="s_TotalBackground_Template Scorecard 20081 4" xfId="12105"/>
    <cellStyle name="s_TotalBackground_Template Scorecard 20081 5" xfId="8735"/>
    <cellStyle name="Satisfaisant" xfId="4563"/>
    <cellStyle name="Schlecht" xfId="3980"/>
    <cellStyle name="Sortie" xfId="4564"/>
    <cellStyle name="Standard 2" xfId="4565"/>
    <cellStyle name="Standard 2 2" xfId="4566"/>
    <cellStyle name="Standard 2 2 2" xfId="12576"/>
    <cellStyle name="Standard 2 2 3" xfId="9207"/>
    <cellStyle name="Standard 2 3" xfId="12575"/>
    <cellStyle name="Standard 2 4" xfId="9206"/>
    <cellStyle name="Standard_0 - Inhalt, Erläuterungen, Einheiten" xfId="14853"/>
    <cellStyle name="Style 1" xfId="41"/>
    <cellStyle name="Style 1 2" xfId="3776"/>
    <cellStyle name="Style 1 2 2" xfId="12108"/>
    <cellStyle name="Style 1 2 3" xfId="8738"/>
    <cellStyle name="Style 1 3" xfId="92"/>
    <cellStyle name="Style 1 3 2" xfId="11037"/>
    <cellStyle name="Style 1 3 2 2" xfId="17423"/>
    <cellStyle name="Style 1 3 2 2 2" xfId="25900"/>
    <cellStyle name="Style 1 3 2 2 2 2" xfId="45680"/>
    <cellStyle name="Style 1 3 2 2 2 3" xfId="33824"/>
    <cellStyle name="Style 1 3 2 2 3" xfId="21368"/>
    <cellStyle name="Style 1 3 2 2 3 2" xfId="41704"/>
    <cellStyle name="Style 1 3 2 2 4" xfId="37763"/>
    <cellStyle name="Style 1 3 2 2 5" xfId="29848"/>
    <cellStyle name="Style 1 3 2 3" xfId="24334"/>
    <cellStyle name="Style 1 3 2 3 2" xfId="44114"/>
    <cellStyle name="Style 1 3 2 3 3" xfId="32258"/>
    <cellStyle name="Style 1 3 2 4" xfId="19802"/>
    <cellStyle name="Style 1 3 2 4 2" xfId="40138"/>
    <cellStyle name="Style 1 3 2 5" xfId="36197"/>
    <cellStyle name="Style 1 3 2 6" xfId="28282"/>
    <cellStyle name="Style 1 3 3" xfId="14375"/>
    <cellStyle name="Style 1 3 3 2" xfId="25107"/>
    <cellStyle name="Style 1 3 3 2 2" xfId="44887"/>
    <cellStyle name="Style 1 3 3 2 3" xfId="33031"/>
    <cellStyle name="Style 1 3 3 3" xfId="20575"/>
    <cellStyle name="Style 1 3 3 3 2" xfId="40911"/>
    <cellStyle name="Style 1 3 3 4" xfId="36970"/>
    <cellStyle name="Style 1 3 3 5" xfId="29055"/>
    <cellStyle name="Style 1 3 4" xfId="22789"/>
    <cellStyle name="Style 1 3 4 2" xfId="42569"/>
    <cellStyle name="Style 1 3 4 3" xfId="30713"/>
    <cellStyle name="Style 1 3 5" xfId="18259"/>
    <cellStyle name="Style 1 3 5 2" xfId="38595"/>
    <cellStyle name="Style 1 3 6" xfId="34652"/>
    <cellStyle name="Style 1 3 7" xfId="26739"/>
    <cellStyle name="Style 103" xfId="3981"/>
    <cellStyle name="Style 103 10" xfId="4567"/>
    <cellStyle name="Style 103 10 2" xfId="12577"/>
    <cellStyle name="Style 103 10 3" xfId="9208"/>
    <cellStyle name="Style 103 11" xfId="4568"/>
    <cellStyle name="Style 103 11 2" xfId="12578"/>
    <cellStyle name="Style 103 11 3" xfId="9209"/>
    <cellStyle name="Style 103 12" xfId="4569"/>
    <cellStyle name="Style 103 12 2" xfId="12579"/>
    <cellStyle name="Style 103 12 3" xfId="9210"/>
    <cellStyle name="Style 103 13" xfId="12113"/>
    <cellStyle name="Style 103 14" xfId="8745"/>
    <cellStyle name="Style 103 2" xfId="4570"/>
    <cellStyle name="Style 103 2 2" xfId="4571"/>
    <cellStyle name="Style 103 2 2 2" xfId="12581"/>
    <cellStyle name="Style 103 2 2 2 2" xfId="14899"/>
    <cellStyle name="Style 103 2 2 3" xfId="9212"/>
    <cellStyle name="Style 103 2 3" xfId="12580"/>
    <cellStyle name="Style 103 2 3 2" xfId="14900"/>
    <cellStyle name="Style 103 2 4" xfId="9211"/>
    <cellStyle name="Style 103 3" xfId="4572"/>
    <cellStyle name="Style 103 3 2" xfId="4573"/>
    <cellStyle name="Style 103 3 2 2" xfId="4574"/>
    <cellStyle name="Style 103 3 2 2 2" xfId="12584"/>
    <cellStyle name="Style 103 3 2 2 3" xfId="9215"/>
    <cellStyle name="Style 103 3 2 3" xfId="4575"/>
    <cellStyle name="Style 103 3 2 3 2" xfId="12585"/>
    <cellStyle name="Style 103 3 2 3 3" xfId="9216"/>
    <cellStyle name="Style 103 3 2 4" xfId="12583"/>
    <cellStyle name="Style 103 3 2 5" xfId="9214"/>
    <cellStyle name="Style 103 3 3" xfId="4576"/>
    <cellStyle name="Style 103 3 3 2" xfId="4577"/>
    <cellStyle name="Style 103 3 3 2 2" xfId="4578"/>
    <cellStyle name="Style 103 3 3 2 2 2" xfId="12588"/>
    <cellStyle name="Style 103 3 3 2 2 3" xfId="9219"/>
    <cellStyle name="Style 103 3 3 2 3" xfId="12587"/>
    <cellStyle name="Style 103 3 3 2 4" xfId="9218"/>
    <cellStyle name="Style 103 3 3 3" xfId="4579"/>
    <cellStyle name="Style 103 3 3 3 2" xfId="4580"/>
    <cellStyle name="Style 103 3 3 3 2 2" xfId="12590"/>
    <cellStyle name="Style 103 3 3 3 2 3" xfId="9221"/>
    <cellStyle name="Style 103 3 3 3 3" xfId="4581"/>
    <cellStyle name="Style 103 3 3 3 3 2" xfId="12591"/>
    <cellStyle name="Style 103 3 3 3 3 3" xfId="9222"/>
    <cellStyle name="Style 103 3 3 3 4" xfId="12589"/>
    <cellStyle name="Style 103 3 3 3 5" xfId="9220"/>
    <cellStyle name="Style 103 3 3 4" xfId="4582"/>
    <cellStyle name="Style 103 3 3 4 2" xfId="4583"/>
    <cellStyle name="Style 103 3 3 4 2 2" xfId="12593"/>
    <cellStyle name="Style 103 3 3 4 2 3" xfId="9224"/>
    <cellStyle name="Style 103 3 3 4 3" xfId="12592"/>
    <cellStyle name="Style 103 3 3 4 4" xfId="9223"/>
    <cellStyle name="Style 103 3 3 5" xfId="4584"/>
    <cellStyle name="Style 103 3 3 5 2" xfId="12594"/>
    <cellStyle name="Style 103 3 3 5 3" xfId="9225"/>
    <cellStyle name="Style 103 3 3 6" xfId="12586"/>
    <cellStyle name="Style 103 3 3 7" xfId="9217"/>
    <cellStyle name="Style 103 3 4" xfId="4585"/>
    <cellStyle name="Style 103 3 4 2" xfId="12595"/>
    <cellStyle name="Style 103 3 4 3" xfId="14905"/>
    <cellStyle name="Style 103 3 4 4" xfId="9226"/>
    <cellStyle name="Style 103 3 5" xfId="4586"/>
    <cellStyle name="Style 103 3 5 2" xfId="12596"/>
    <cellStyle name="Style 103 3 5 3" xfId="9227"/>
    <cellStyle name="Style 103 3 6" xfId="12582"/>
    <cellStyle name="Style 103 3 7" xfId="16597"/>
    <cellStyle name="Style 103 3 7 2" xfId="17386"/>
    <cellStyle name="Style 103 3 8" xfId="9213"/>
    <cellStyle name="Style 103 4" xfId="4587"/>
    <cellStyle name="Style 103 4 2" xfId="4588"/>
    <cellStyle name="Style 103 4 2 2" xfId="4589"/>
    <cellStyle name="Style 103 4 2 2 2" xfId="4590"/>
    <cellStyle name="Style 103 4 2 2 2 2" xfId="12600"/>
    <cellStyle name="Style 103 4 2 2 2 3" xfId="9231"/>
    <cellStyle name="Style 103 4 2 2 3" xfId="12599"/>
    <cellStyle name="Style 103 4 2 2 4" xfId="9230"/>
    <cellStyle name="Style 103 4 2 3" xfId="4591"/>
    <cellStyle name="Style 103 4 2 3 2" xfId="4592"/>
    <cellStyle name="Style 103 4 2 3 2 2" xfId="12602"/>
    <cellStyle name="Style 103 4 2 3 2 3" xfId="9233"/>
    <cellStyle name="Style 103 4 2 3 3" xfId="4593"/>
    <cellStyle name="Style 103 4 2 3 3 2" xfId="12603"/>
    <cellStyle name="Style 103 4 2 3 3 3" xfId="9234"/>
    <cellStyle name="Style 103 4 2 3 4" xfId="12601"/>
    <cellStyle name="Style 103 4 2 3 5" xfId="9232"/>
    <cellStyle name="Style 103 4 2 4" xfId="4594"/>
    <cellStyle name="Style 103 4 2 4 2" xfId="4595"/>
    <cellStyle name="Style 103 4 2 4 2 2" xfId="12605"/>
    <cellStyle name="Style 103 4 2 4 2 3" xfId="9236"/>
    <cellStyle name="Style 103 4 2 4 3" xfId="12604"/>
    <cellStyle name="Style 103 4 2 4 4" xfId="9235"/>
    <cellStyle name="Style 103 4 2 5" xfId="4596"/>
    <cellStyle name="Style 103 4 2 5 2" xfId="12606"/>
    <cellStyle name="Style 103 4 2 5 3" xfId="9237"/>
    <cellStyle name="Style 103 4 2 6" xfId="12598"/>
    <cellStyle name="Style 103 4 2 7" xfId="9229"/>
    <cellStyle name="Style 103 4 3" xfId="4597"/>
    <cellStyle name="Style 103 4 3 2" xfId="4598"/>
    <cellStyle name="Style 103 4 3 2 2" xfId="12608"/>
    <cellStyle name="Style 103 4 3 2 3" xfId="9239"/>
    <cellStyle name="Style 103 4 3 3" xfId="12607"/>
    <cellStyle name="Style 103 4 3 4" xfId="9238"/>
    <cellStyle name="Style 103 4 4" xfId="4599"/>
    <cellStyle name="Style 103 4 4 2" xfId="12609"/>
    <cellStyle name="Style 103 4 4 3" xfId="9240"/>
    <cellStyle name="Style 103 4 5" xfId="4600"/>
    <cellStyle name="Style 103 4 5 2" xfId="12610"/>
    <cellStyle name="Style 103 4 5 3" xfId="9241"/>
    <cellStyle name="Style 103 4 6" xfId="12597"/>
    <cellStyle name="Style 103 4 7" xfId="16596"/>
    <cellStyle name="Style 103 4 7 2" xfId="17385"/>
    <cellStyle name="Style 103 4 8" xfId="9228"/>
    <cellStyle name="Style 103 5" xfId="4601"/>
    <cellStyle name="Style 103 5 2" xfId="4602"/>
    <cellStyle name="Style 103 5 2 2" xfId="4603"/>
    <cellStyle name="Style 103 5 2 2 2" xfId="4604"/>
    <cellStyle name="Style 103 5 2 2 2 2" xfId="12614"/>
    <cellStyle name="Style 103 5 2 2 2 3" xfId="9245"/>
    <cellStyle name="Style 103 5 2 2 3" xfId="12613"/>
    <cellStyle name="Style 103 5 2 2 4" xfId="9244"/>
    <cellStyle name="Style 103 5 2 3" xfId="4605"/>
    <cellStyle name="Style 103 5 2 3 2" xfId="4606"/>
    <cellStyle name="Style 103 5 2 3 2 2" xfId="12616"/>
    <cellStyle name="Style 103 5 2 3 2 3" xfId="9247"/>
    <cellStyle name="Style 103 5 2 3 3" xfId="4607"/>
    <cellStyle name="Style 103 5 2 3 3 2" xfId="12617"/>
    <cellStyle name="Style 103 5 2 3 3 3" xfId="9248"/>
    <cellStyle name="Style 103 5 2 3 4" xfId="12615"/>
    <cellStyle name="Style 103 5 2 3 5" xfId="9246"/>
    <cellStyle name="Style 103 5 2 4" xfId="4608"/>
    <cellStyle name="Style 103 5 2 4 2" xfId="12618"/>
    <cellStyle name="Style 103 5 2 4 3" xfId="9249"/>
    <cellStyle name="Style 103 5 2 5" xfId="4609"/>
    <cellStyle name="Style 103 5 2 5 2" xfId="12619"/>
    <cellStyle name="Style 103 5 2 5 3" xfId="9250"/>
    <cellStyle name="Style 103 5 2 6" xfId="12612"/>
    <cellStyle name="Style 103 5 2 7" xfId="9243"/>
    <cellStyle name="Style 103 5 3" xfId="4610"/>
    <cellStyle name="Style 103 5 3 2" xfId="4611"/>
    <cellStyle name="Style 103 5 3 2 2" xfId="12621"/>
    <cellStyle name="Style 103 5 3 2 3" xfId="9252"/>
    <cellStyle name="Style 103 5 3 3" xfId="12620"/>
    <cellStyle name="Style 103 5 3 4" xfId="9251"/>
    <cellStyle name="Style 103 5 4" xfId="4612"/>
    <cellStyle name="Style 103 5 4 2" xfId="12622"/>
    <cellStyle name="Style 103 5 4 3" xfId="9253"/>
    <cellStyle name="Style 103 5 5" xfId="4613"/>
    <cellStyle name="Style 103 5 5 2" xfId="12623"/>
    <cellStyle name="Style 103 5 5 3" xfId="9254"/>
    <cellStyle name="Style 103 5 6" xfId="12611"/>
    <cellStyle name="Style 103 5 7" xfId="9242"/>
    <cellStyle name="Style 103 6" xfId="4614"/>
    <cellStyle name="Style 103 6 2" xfId="4615"/>
    <cellStyle name="Style 103 6 2 2" xfId="4616"/>
    <cellStyle name="Style 103 6 2 2 2" xfId="12626"/>
    <cellStyle name="Style 103 6 2 2 3" xfId="9257"/>
    <cellStyle name="Style 103 6 2 3" xfId="12625"/>
    <cellStyle name="Style 103 6 2 4" xfId="9256"/>
    <cellStyle name="Style 103 6 3" xfId="4617"/>
    <cellStyle name="Style 103 6 3 2" xfId="4618"/>
    <cellStyle name="Style 103 6 3 2 2" xfId="12628"/>
    <cellStyle name="Style 103 6 3 2 3" xfId="9259"/>
    <cellStyle name="Style 103 6 3 3" xfId="4619"/>
    <cellStyle name="Style 103 6 3 3 2" xfId="12629"/>
    <cellStyle name="Style 103 6 3 3 3" xfId="9260"/>
    <cellStyle name="Style 103 6 3 4" xfId="12627"/>
    <cellStyle name="Style 103 6 3 5" xfId="9258"/>
    <cellStyle name="Style 103 6 4" xfId="4620"/>
    <cellStyle name="Style 103 6 4 2" xfId="4621"/>
    <cellStyle name="Style 103 6 4 2 2" xfId="12631"/>
    <cellStyle name="Style 103 6 4 2 3" xfId="9262"/>
    <cellStyle name="Style 103 6 4 3" xfId="12630"/>
    <cellStyle name="Style 103 6 4 4" xfId="9261"/>
    <cellStyle name="Style 103 6 5" xfId="4622"/>
    <cellStyle name="Style 103 6 5 2" xfId="12632"/>
    <cellStyle name="Style 103 6 5 3" xfId="9263"/>
    <cellStyle name="Style 103 6 6" xfId="12624"/>
    <cellStyle name="Style 103 6 7" xfId="9255"/>
    <cellStyle name="Style 103 7" xfId="4623"/>
    <cellStyle name="Style 103 7 2" xfId="4624"/>
    <cellStyle name="Style 103 7 2 2" xfId="12634"/>
    <cellStyle name="Style 103 7 2 3" xfId="9265"/>
    <cellStyle name="Style 103 7 3" xfId="4625"/>
    <cellStyle name="Style 103 7 3 2" xfId="12635"/>
    <cellStyle name="Style 103 7 3 3" xfId="9266"/>
    <cellStyle name="Style 103 7 4" xfId="12633"/>
    <cellStyle name="Style 103 7 5" xfId="9264"/>
    <cellStyle name="Style 103 8" xfId="4626"/>
    <cellStyle name="Style 103 8 2" xfId="12636"/>
    <cellStyle name="Style 103 8 3" xfId="14907"/>
    <cellStyle name="Style 103 8 4" xfId="9267"/>
    <cellStyle name="Style 103 9" xfId="4627"/>
    <cellStyle name="Style 103 9 2" xfId="12637"/>
    <cellStyle name="Style 103 9 3" xfId="9268"/>
    <cellStyle name="Style 103_ADDON" xfId="4628"/>
    <cellStyle name="Style 104" xfId="3982"/>
    <cellStyle name="Style 104 10" xfId="4629"/>
    <cellStyle name="Style 104 10 2" xfId="12638"/>
    <cellStyle name="Style 104 10 3" xfId="9269"/>
    <cellStyle name="Style 104 11" xfId="4630"/>
    <cellStyle name="Style 104 11 2" xfId="12639"/>
    <cellStyle name="Style 104 11 3" xfId="9270"/>
    <cellStyle name="Style 104 12" xfId="4631"/>
    <cellStyle name="Style 104 12 2" xfId="12640"/>
    <cellStyle name="Style 104 12 3" xfId="9271"/>
    <cellStyle name="Style 104 13" xfId="12114"/>
    <cellStyle name="Style 104 14" xfId="8746"/>
    <cellStyle name="Style 104 2" xfId="4632"/>
    <cellStyle name="Style 104 2 2" xfId="4633"/>
    <cellStyle name="Style 104 2 2 2" xfId="12642"/>
    <cellStyle name="Style 104 2 2 2 2" xfId="14954"/>
    <cellStyle name="Style 104 2 2 3" xfId="9273"/>
    <cellStyle name="Style 104 2 3" xfId="12641"/>
    <cellStyle name="Style 104 2 3 2" xfId="14963"/>
    <cellStyle name="Style 104 2 4" xfId="9272"/>
    <cellStyle name="Style 104 3" xfId="4634"/>
    <cellStyle name="Style 104 3 2" xfId="4635"/>
    <cellStyle name="Style 104 3 2 2" xfId="4636"/>
    <cellStyle name="Style 104 3 2 2 2" xfId="12645"/>
    <cellStyle name="Style 104 3 2 2 3" xfId="9276"/>
    <cellStyle name="Style 104 3 2 3" xfId="4637"/>
    <cellStyle name="Style 104 3 2 3 2" xfId="12646"/>
    <cellStyle name="Style 104 3 2 3 3" xfId="9277"/>
    <cellStyle name="Style 104 3 2 4" xfId="12644"/>
    <cellStyle name="Style 104 3 2 5" xfId="9275"/>
    <cellStyle name="Style 104 3 3" xfId="4638"/>
    <cellStyle name="Style 104 3 3 2" xfId="4639"/>
    <cellStyle name="Style 104 3 3 2 2" xfId="4640"/>
    <cellStyle name="Style 104 3 3 2 2 2" xfId="12649"/>
    <cellStyle name="Style 104 3 3 2 2 3" xfId="9280"/>
    <cellStyle name="Style 104 3 3 2 3" xfId="12648"/>
    <cellStyle name="Style 104 3 3 2 4" xfId="9279"/>
    <cellStyle name="Style 104 3 3 3" xfId="4641"/>
    <cellStyle name="Style 104 3 3 3 2" xfId="4642"/>
    <cellStyle name="Style 104 3 3 3 2 2" xfId="12651"/>
    <cellStyle name="Style 104 3 3 3 2 3" xfId="9282"/>
    <cellStyle name="Style 104 3 3 3 3" xfId="4643"/>
    <cellStyle name="Style 104 3 3 3 3 2" xfId="12652"/>
    <cellStyle name="Style 104 3 3 3 3 3" xfId="9283"/>
    <cellStyle name="Style 104 3 3 3 4" xfId="12650"/>
    <cellStyle name="Style 104 3 3 3 5" xfId="9281"/>
    <cellStyle name="Style 104 3 3 4" xfId="4644"/>
    <cellStyle name="Style 104 3 3 4 2" xfId="4645"/>
    <cellStyle name="Style 104 3 3 4 2 2" xfId="12654"/>
    <cellStyle name="Style 104 3 3 4 2 3" xfId="9285"/>
    <cellStyle name="Style 104 3 3 4 3" xfId="12653"/>
    <cellStyle name="Style 104 3 3 4 4" xfId="9284"/>
    <cellStyle name="Style 104 3 3 5" xfId="4646"/>
    <cellStyle name="Style 104 3 3 5 2" xfId="12655"/>
    <cellStyle name="Style 104 3 3 5 3" xfId="9286"/>
    <cellStyle name="Style 104 3 3 6" xfId="12647"/>
    <cellStyle name="Style 104 3 3 7" xfId="9278"/>
    <cellStyle name="Style 104 3 4" xfId="4647"/>
    <cellStyle name="Style 104 3 4 2" xfId="12656"/>
    <cellStyle name="Style 104 3 4 3" xfId="14972"/>
    <cellStyle name="Style 104 3 4 4" xfId="9287"/>
    <cellStyle name="Style 104 3 5" xfId="4648"/>
    <cellStyle name="Style 104 3 5 2" xfId="12657"/>
    <cellStyle name="Style 104 3 5 3" xfId="9288"/>
    <cellStyle name="Style 104 3 6" xfId="12643"/>
    <cellStyle name="Style 104 3 7" xfId="16595"/>
    <cellStyle name="Style 104 3 7 2" xfId="17384"/>
    <cellStyle name="Style 104 3 8" xfId="9274"/>
    <cellStyle name="Style 104 4" xfId="4649"/>
    <cellStyle name="Style 104 4 2" xfId="4650"/>
    <cellStyle name="Style 104 4 2 2" xfId="4651"/>
    <cellStyle name="Style 104 4 2 2 2" xfId="4652"/>
    <cellStyle name="Style 104 4 2 2 2 2" xfId="12661"/>
    <cellStyle name="Style 104 4 2 2 2 3" xfId="9292"/>
    <cellStyle name="Style 104 4 2 2 3" xfId="12660"/>
    <cellStyle name="Style 104 4 2 2 4" xfId="9291"/>
    <cellStyle name="Style 104 4 2 3" xfId="4653"/>
    <cellStyle name="Style 104 4 2 3 2" xfId="4654"/>
    <cellStyle name="Style 104 4 2 3 2 2" xfId="12663"/>
    <cellStyle name="Style 104 4 2 3 2 3" xfId="9294"/>
    <cellStyle name="Style 104 4 2 3 3" xfId="4655"/>
    <cellStyle name="Style 104 4 2 3 3 2" xfId="12664"/>
    <cellStyle name="Style 104 4 2 3 3 3" xfId="9295"/>
    <cellStyle name="Style 104 4 2 3 4" xfId="12662"/>
    <cellStyle name="Style 104 4 2 3 5" xfId="9293"/>
    <cellStyle name="Style 104 4 2 4" xfId="4656"/>
    <cellStyle name="Style 104 4 2 4 2" xfId="4657"/>
    <cellStyle name="Style 104 4 2 4 2 2" xfId="12666"/>
    <cellStyle name="Style 104 4 2 4 2 3" xfId="9297"/>
    <cellStyle name="Style 104 4 2 4 3" xfId="12665"/>
    <cellStyle name="Style 104 4 2 4 4" xfId="9296"/>
    <cellStyle name="Style 104 4 2 5" xfId="4658"/>
    <cellStyle name="Style 104 4 2 5 2" xfId="12667"/>
    <cellStyle name="Style 104 4 2 5 3" xfId="9298"/>
    <cellStyle name="Style 104 4 2 6" xfId="12659"/>
    <cellStyle name="Style 104 4 2 7" xfId="9290"/>
    <cellStyle name="Style 104 4 3" xfId="4659"/>
    <cellStyle name="Style 104 4 3 2" xfId="4660"/>
    <cellStyle name="Style 104 4 3 2 2" xfId="12669"/>
    <cellStyle name="Style 104 4 3 2 3" xfId="9300"/>
    <cellStyle name="Style 104 4 3 3" xfId="12668"/>
    <cellStyle name="Style 104 4 3 4" xfId="9299"/>
    <cellStyle name="Style 104 4 4" xfId="4661"/>
    <cellStyle name="Style 104 4 4 2" xfId="12670"/>
    <cellStyle name="Style 104 4 4 3" xfId="9301"/>
    <cellStyle name="Style 104 4 5" xfId="4662"/>
    <cellStyle name="Style 104 4 5 2" xfId="12671"/>
    <cellStyle name="Style 104 4 5 3" xfId="9302"/>
    <cellStyle name="Style 104 4 6" xfId="12658"/>
    <cellStyle name="Style 104 4 7" xfId="16594"/>
    <cellStyle name="Style 104 4 7 2" xfId="17383"/>
    <cellStyle name="Style 104 4 8" xfId="9289"/>
    <cellStyle name="Style 104 5" xfId="4663"/>
    <cellStyle name="Style 104 5 2" xfId="4664"/>
    <cellStyle name="Style 104 5 2 2" xfId="4665"/>
    <cellStyle name="Style 104 5 2 2 2" xfId="4666"/>
    <cellStyle name="Style 104 5 2 2 2 2" xfId="12675"/>
    <cellStyle name="Style 104 5 2 2 2 3" xfId="9306"/>
    <cellStyle name="Style 104 5 2 2 3" xfId="12674"/>
    <cellStyle name="Style 104 5 2 2 4" xfId="9305"/>
    <cellStyle name="Style 104 5 2 3" xfId="4667"/>
    <cellStyle name="Style 104 5 2 3 2" xfId="4668"/>
    <cellStyle name="Style 104 5 2 3 2 2" xfId="12677"/>
    <cellStyle name="Style 104 5 2 3 2 3" xfId="9308"/>
    <cellStyle name="Style 104 5 2 3 3" xfId="4669"/>
    <cellStyle name="Style 104 5 2 3 3 2" xfId="12678"/>
    <cellStyle name="Style 104 5 2 3 3 3" xfId="9309"/>
    <cellStyle name="Style 104 5 2 3 4" xfId="12676"/>
    <cellStyle name="Style 104 5 2 3 5" xfId="9307"/>
    <cellStyle name="Style 104 5 2 4" xfId="4670"/>
    <cellStyle name="Style 104 5 2 4 2" xfId="12679"/>
    <cellStyle name="Style 104 5 2 4 3" xfId="9310"/>
    <cellStyle name="Style 104 5 2 5" xfId="4671"/>
    <cellStyle name="Style 104 5 2 5 2" xfId="12680"/>
    <cellStyle name="Style 104 5 2 5 3" xfId="9311"/>
    <cellStyle name="Style 104 5 2 6" xfId="12673"/>
    <cellStyle name="Style 104 5 2 7" xfId="9304"/>
    <cellStyle name="Style 104 5 3" xfId="4672"/>
    <cellStyle name="Style 104 5 3 2" xfId="4673"/>
    <cellStyle name="Style 104 5 3 2 2" xfId="12682"/>
    <cellStyle name="Style 104 5 3 2 3" xfId="9313"/>
    <cellStyle name="Style 104 5 3 3" xfId="12681"/>
    <cellStyle name="Style 104 5 3 4" xfId="9312"/>
    <cellStyle name="Style 104 5 4" xfId="4674"/>
    <cellStyle name="Style 104 5 4 2" xfId="12683"/>
    <cellStyle name="Style 104 5 4 3" xfId="9314"/>
    <cellStyle name="Style 104 5 5" xfId="4675"/>
    <cellStyle name="Style 104 5 5 2" xfId="12684"/>
    <cellStyle name="Style 104 5 5 3" xfId="9315"/>
    <cellStyle name="Style 104 5 6" xfId="12672"/>
    <cellStyle name="Style 104 5 7" xfId="9303"/>
    <cellStyle name="Style 104 6" xfId="4676"/>
    <cellStyle name="Style 104 6 2" xfId="4677"/>
    <cellStyle name="Style 104 6 2 2" xfId="4678"/>
    <cellStyle name="Style 104 6 2 2 2" xfId="12687"/>
    <cellStyle name="Style 104 6 2 2 3" xfId="9318"/>
    <cellStyle name="Style 104 6 2 3" xfId="12686"/>
    <cellStyle name="Style 104 6 2 4" xfId="9317"/>
    <cellStyle name="Style 104 6 3" xfId="4679"/>
    <cellStyle name="Style 104 6 3 2" xfId="4680"/>
    <cellStyle name="Style 104 6 3 2 2" xfId="12689"/>
    <cellStyle name="Style 104 6 3 2 3" xfId="9320"/>
    <cellStyle name="Style 104 6 3 3" xfId="4681"/>
    <cellStyle name="Style 104 6 3 3 2" xfId="12690"/>
    <cellStyle name="Style 104 6 3 3 3" xfId="9321"/>
    <cellStyle name="Style 104 6 3 4" xfId="12688"/>
    <cellStyle name="Style 104 6 3 5" xfId="9319"/>
    <cellStyle name="Style 104 6 4" xfId="4682"/>
    <cellStyle name="Style 104 6 4 2" xfId="4683"/>
    <cellStyle name="Style 104 6 4 2 2" xfId="12692"/>
    <cellStyle name="Style 104 6 4 2 3" xfId="9323"/>
    <cellStyle name="Style 104 6 4 3" xfId="12691"/>
    <cellStyle name="Style 104 6 4 4" xfId="9322"/>
    <cellStyle name="Style 104 6 5" xfId="4684"/>
    <cellStyle name="Style 104 6 5 2" xfId="12693"/>
    <cellStyle name="Style 104 6 5 3" xfId="9324"/>
    <cellStyle name="Style 104 6 6" xfId="12685"/>
    <cellStyle name="Style 104 6 7" xfId="9316"/>
    <cellStyle name="Style 104 7" xfId="4685"/>
    <cellStyle name="Style 104 7 2" xfId="4686"/>
    <cellStyle name="Style 104 7 2 2" xfId="12695"/>
    <cellStyle name="Style 104 7 2 3" xfId="9326"/>
    <cellStyle name="Style 104 7 3" xfId="4687"/>
    <cellStyle name="Style 104 7 3 2" xfId="12696"/>
    <cellStyle name="Style 104 7 3 3" xfId="9327"/>
    <cellStyle name="Style 104 7 4" xfId="12694"/>
    <cellStyle name="Style 104 7 5" xfId="9325"/>
    <cellStyle name="Style 104 8" xfId="4688"/>
    <cellStyle name="Style 104 8 2" xfId="12697"/>
    <cellStyle name="Style 104 8 3" xfId="14974"/>
    <cellStyle name="Style 104 8 4" xfId="9328"/>
    <cellStyle name="Style 104 9" xfId="4689"/>
    <cellStyle name="Style 104 9 2" xfId="12698"/>
    <cellStyle name="Style 104 9 3" xfId="9329"/>
    <cellStyle name="Style 104_ADDON" xfId="4690"/>
    <cellStyle name="Style 105" xfId="3983"/>
    <cellStyle name="Style 105 2" xfId="4691"/>
    <cellStyle name="Style 105 2 2" xfId="14980"/>
    <cellStyle name="Style 105 2 2 2" xfId="14981"/>
    <cellStyle name="Style 105 2 2 2 2" xfId="15649"/>
    <cellStyle name="Style 105 2 3" xfId="14982"/>
    <cellStyle name="Style 105 2 3 2" xfId="14984"/>
    <cellStyle name="Style 105 3" xfId="4692"/>
    <cellStyle name="Style 105 3 2" xfId="4693"/>
    <cellStyle name="Style 105 3 3" xfId="4694"/>
    <cellStyle name="Style 105 3 3 2" xfId="4695"/>
    <cellStyle name="Style 105 3 3 3" xfId="15029"/>
    <cellStyle name="Style 105 3 4" xfId="4696"/>
    <cellStyle name="Style 105 3 4 2" xfId="15030"/>
    <cellStyle name="Style 105 3 5" xfId="16593"/>
    <cellStyle name="Style 105 3 5 2" xfId="17382"/>
    <cellStyle name="Style 105 4" xfId="4697"/>
    <cellStyle name="Style 105 4 2" xfId="4698"/>
    <cellStyle name="Style 105 4 3" xfId="15031"/>
    <cellStyle name="Style 105 5" xfId="4699"/>
    <cellStyle name="Style 105 5 2" xfId="15036"/>
    <cellStyle name="Style 105 6" xfId="4700"/>
    <cellStyle name="Style 105 7" xfId="4701"/>
    <cellStyle name="Style 105_ADDON" xfId="4702"/>
    <cellStyle name="Style 106" xfId="3984"/>
    <cellStyle name="Style 106 2" xfId="4703"/>
    <cellStyle name="Style 106 2 2" xfId="4704"/>
    <cellStyle name="Style 106 2 2 2" xfId="4705"/>
    <cellStyle name="Style 106 2 2 2 2" xfId="15037"/>
    <cellStyle name="Style 106 2 2 3" xfId="4706"/>
    <cellStyle name="Style 106 2 3" xfId="4707"/>
    <cellStyle name="Style 106 2 3 2" xfId="15038"/>
    <cellStyle name="Style 106 2 4" xfId="4708"/>
    <cellStyle name="Style 106 2 5" xfId="4709"/>
    <cellStyle name="Style 106 2 6" xfId="15039"/>
    <cellStyle name="Style 106 3" xfId="4710"/>
    <cellStyle name="Style 106 3 2" xfId="4711"/>
    <cellStyle name="Style 106 3 2 2" xfId="4712"/>
    <cellStyle name="Style 106 3 2 2 2" xfId="15650"/>
    <cellStyle name="Style 106 3 2 3" xfId="4713"/>
    <cellStyle name="Style 106 3 3" xfId="4714"/>
    <cellStyle name="Style 106 3 3 2" xfId="4715"/>
    <cellStyle name="Style 106 3 3 2 2" xfId="15040"/>
    <cellStyle name="Style 106 3 3 3" xfId="4716"/>
    <cellStyle name="Style 106 3 4" xfId="4717"/>
    <cellStyle name="Style 106 3 4 2" xfId="4718"/>
    <cellStyle name="Style 106 3 5" xfId="4719"/>
    <cellStyle name="Style 106 3 6" xfId="16592"/>
    <cellStyle name="Style 106 3 6 2" xfId="17381"/>
    <cellStyle name="Style 106 4" xfId="4720"/>
    <cellStyle name="Style 106 4 2" xfId="4721"/>
    <cellStyle name="Style 106 4 2 2" xfId="15041"/>
    <cellStyle name="Style 106 4 3" xfId="4722"/>
    <cellStyle name="Style 106 5" xfId="4723"/>
    <cellStyle name="Style 106 6" xfId="4724"/>
    <cellStyle name="Style 106 7" xfId="15043"/>
    <cellStyle name="Style 106_ADDON" xfId="4725"/>
    <cellStyle name="Style 107" xfId="3985"/>
    <cellStyle name="Style 107 2" xfId="4726"/>
    <cellStyle name="Style 107 2 2" xfId="15044"/>
    <cellStyle name="Style 107 2 2 2" xfId="15045"/>
    <cellStyle name="Style 107 2 2 2 2" xfId="15046"/>
    <cellStyle name="Style 107 2 3" xfId="15047"/>
    <cellStyle name="Style 107 2 3 2" xfId="15048"/>
    <cellStyle name="Style 107 3" xfId="4727"/>
    <cellStyle name="Style 107 3 2" xfId="4728"/>
    <cellStyle name="Style 107 3 3" xfId="4729"/>
    <cellStyle name="Style 107 3 3 2" xfId="4730"/>
    <cellStyle name="Style 107 3 3 3" xfId="15049"/>
    <cellStyle name="Style 107 3 4" xfId="4731"/>
    <cellStyle name="Style 107 3 4 2" xfId="15050"/>
    <cellStyle name="Style 107 3 5" xfId="16591"/>
    <cellStyle name="Style 107 3 5 2" xfId="17380"/>
    <cellStyle name="Style 107 4" xfId="4732"/>
    <cellStyle name="Style 107 4 2" xfId="4733"/>
    <cellStyle name="Style 107 4 3" xfId="15051"/>
    <cellStyle name="Style 107 5" xfId="4734"/>
    <cellStyle name="Style 107 5 2" xfId="15052"/>
    <cellStyle name="Style 107 6" xfId="4735"/>
    <cellStyle name="Style 107 7" xfId="4736"/>
    <cellStyle name="Style 107_ADDON" xfId="4737"/>
    <cellStyle name="Style 108" xfId="3986"/>
    <cellStyle name="Style 108 10" xfId="4738"/>
    <cellStyle name="Style 108 10 2" xfId="12699"/>
    <cellStyle name="Style 108 10 3" xfId="9330"/>
    <cellStyle name="Style 108 11" xfId="4739"/>
    <cellStyle name="Style 108 11 2" xfId="12700"/>
    <cellStyle name="Style 108 11 3" xfId="9331"/>
    <cellStyle name="Style 108 12" xfId="4740"/>
    <cellStyle name="Style 108 12 2" xfId="12701"/>
    <cellStyle name="Style 108 12 3" xfId="9332"/>
    <cellStyle name="Style 108 13" xfId="12115"/>
    <cellStyle name="Style 108 14" xfId="8747"/>
    <cellStyle name="Style 108 2" xfId="4741"/>
    <cellStyle name="Style 108 2 2" xfId="4742"/>
    <cellStyle name="Style 108 2 2 2" xfId="12703"/>
    <cellStyle name="Style 108 2 2 2 2" xfId="15053"/>
    <cellStyle name="Style 108 2 2 3" xfId="9334"/>
    <cellStyle name="Style 108 2 3" xfId="12702"/>
    <cellStyle name="Style 108 2 3 2" xfId="15054"/>
    <cellStyle name="Style 108 2 4" xfId="9333"/>
    <cellStyle name="Style 108 3" xfId="4743"/>
    <cellStyle name="Style 108 3 2" xfId="4744"/>
    <cellStyle name="Style 108 3 2 2" xfId="4745"/>
    <cellStyle name="Style 108 3 2 2 2" xfId="12706"/>
    <cellStyle name="Style 108 3 2 2 3" xfId="9337"/>
    <cellStyle name="Style 108 3 2 3" xfId="4746"/>
    <cellStyle name="Style 108 3 2 3 2" xfId="12707"/>
    <cellStyle name="Style 108 3 2 3 3" xfId="9338"/>
    <cellStyle name="Style 108 3 2 4" xfId="12705"/>
    <cellStyle name="Style 108 3 2 5" xfId="9336"/>
    <cellStyle name="Style 108 3 3" xfId="4747"/>
    <cellStyle name="Style 108 3 3 2" xfId="4748"/>
    <cellStyle name="Style 108 3 3 2 2" xfId="4749"/>
    <cellStyle name="Style 108 3 3 2 2 2" xfId="12710"/>
    <cellStyle name="Style 108 3 3 2 2 3" xfId="9341"/>
    <cellStyle name="Style 108 3 3 2 3" xfId="12709"/>
    <cellStyle name="Style 108 3 3 2 4" xfId="9340"/>
    <cellStyle name="Style 108 3 3 3" xfId="4750"/>
    <cellStyle name="Style 108 3 3 3 2" xfId="4751"/>
    <cellStyle name="Style 108 3 3 3 2 2" xfId="12712"/>
    <cellStyle name="Style 108 3 3 3 2 3" xfId="9343"/>
    <cellStyle name="Style 108 3 3 3 3" xfId="4752"/>
    <cellStyle name="Style 108 3 3 3 3 2" xfId="12713"/>
    <cellStyle name="Style 108 3 3 3 3 3" xfId="9344"/>
    <cellStyle name="Style 108 3 3 3 4" xfId="12711"/>
    <cellStyle name="Style 108 3 3 3 5" xfId="9342"/>
    <cellStyle name="Style 108 3 3 4" xfId="4753"/>
    <cellStyle name="Style 108 3 3 4 2" xfId="4754"/>
    <cellStyle name="Style 108 3 3 4 2 2" xfId="12715"/>
    <cellStyle name="Style 108 3 3 4 2 3" xfId="9346"/>
    <cellStyle name="Style 108 3 3 4 3" xfId="12714"/>
    <cellStyle name="Style 108 3 3 4 4" xfId="9345"/>
    <cellStyle name="Style 108 3 3 5" xfId="4755"/>
    <cellStyle name="Style 108 3 3 5 2" xfId="12716"/>
    <cellStyle name="Style 108 3 3 5 3" xfId="9347"/>
    <cellStyle name="Style 108 3 3 6" xfId="12708"/>
    <cellStyle name="Style 108 3 3 7" xfId="9339"/>
    <cellStyle name="Style 108 3 4" xfId="4756"/>
    <cellStyle name="Style 108 3 4 2" xfId="12717"/>
    <cellStyle name="Style 108 3 4 3" xfId="15060"/>
    <cellStyle name="Style 108 3 4 4" xfId="9348"/>
    <cellStyle name="Style 108 3 5" xfId="4757"/>
    <cellStyle name="Style 108 3 5 2" xfId="12718"/>
    <cellStyle name="Style 108 3 5 3" xfId="9349"/>
    <cellStyle name="Style 108 3 6" xfId="12704"/>
    <cellStyle name="Style 108 3 7" xfId="16590"/>
    <cellStyle name="Style 108 3 7 2" xfId="17379"/>
    <cellStyle name="Style 108 3 8" xfId="9335"/>
    <cellStyle name="Style 108 4" xfId="4758"/>
    <cellStyle name="Style 108 4 2" xfId="4759"/>
    <cellStyle name="Style 108 4 2 2" xfId="4760"/>
    <cellStyle name="Style 108 4 2 2 2" xfId="4761"/>
    <cellStyle name="Style 108 4 2 2 2 2" xfId="12722"/>
    <cellStyle name="Style 108 4 2 2 2 3" xfId="9353"/>
    <cellStyle name="Style 108 4 2 2 3" xfId="12721"/>
    <cellStyle name="Style 108 4 2 2 4" xfId="9352"/>
    <cellStyle name="Style 108 4 2 3" xfId="4762"/>
    <cellStyle name="Style 108 4 2 3 2" xfId="4763"/>
    <cellStyle name="Style 108 4 2 3 2 2" xfId="12724"/>
    <cellStyle name="Style 108 4 2 3 2 3" xfId="9355"/>
    <cellStyle name="Style 108 4 2 3 3" xfId="4764"/>
    <cellStyle name="Style 108 4 2 3 3 2" xfId="12725"/>
    <cellStyle name="Style 108 4 2 3 3 3" xfId="9356"/>
    <cellStyle name="Style 108 4 2 3 4" xfId="12723"/>
    <cellStyle name="Style 108 4 2 3 5" xfId="9354"/>
    <cellStyle name="Style 108 4 2 4" xfId="4765"/>
    <cellStyle name="Style 108 4 2 4 2" xfId="4766"/>
    <cellStyle name="Style 108 4 2 4 2 2" xfId="12727"/>
    <cellStyle name="Style 108 4 2 4 2 3" xfId="9358"/>
    <cellStyle name="Style 108 4 2 4 3" xfId="12726"/>
    <cellStyle name="Style 108 4 2 4 4" xfId="9357"/>
    <cellStyle name="Style 108 4 2 5" xfId="4767"/>
    <cellStyle name="Style 108 4 2 5 2" xfId="12728"/>
    <cellStyle name="Style 108 4 2 5 3" xfId="9359"/>
    <cellStyle name="Style 108 4 2 6" xfId="12720"/>
    <cellStyle name="Style 108 4 2 7" xfId="9351"/>
    <cellStyle name="Style 108 4 3" xfId="4768"/>
    <cellStyle name="Style 108 4 3 2" xfId="4769"/>
    <cellStyle name="Style 108 4 3 2 2" xfId="12730"/>
    <cellStyle name="Style 108 4 3 2 3" xfId="9361"/>
    <cellStyle name="Style 108 4 3 3" xfId="12729"/>
    <cellStyle name="Style 108 4 3 4" xfId="9360"/>
    <cellStyle name="Style 108 4 4" xfId="4770"/>
    <cellStyle name="Style 108 4 4 2" xfId="12731"/>
    <cellStyle name="Style 108 4 4 3" xfId="9362"/>
    <cellStyle name="Style 108 4 5" xfId="4771"/>
    <cellStyle name="Style 108 4 5 2" xfId="12732"/>
    <cellStyle name="Style 108 4 5 3" xfId="9363"/>
    <cellStyle name="Style 108 4 6" xfId="12719"/>
    <cellStyle name="Style 108 4 7" xfId="16589"/>
    <cellStyle name="Style 108 4 7 2" xfId="17378"/>
    <cellStyle name="Style 108 4 8" xfId="9350"/>
    <cellStyle name="Style 108 5" xfId="4772"/>
    <cellStyle name="Style 108 5 2" xfId="4773"/>
    <cellStyle name="Style 108 5 2 2" xfId="4774"/>
    <cellStyle name="Style 108 5 2 2 2" xfId="4775"/>
    <cellStyle name="Style 108 5 2 2 2 2" xfId="12736"/>
    <cellStyle name="Style 108 5 2 2 2 3" xfId="9367"/>
    <cellStyle name="Style 108 5 2 2 3" xfId="12735"/>
    <cellStyle name="Style 108 5 2 2 4" xfId="9366"/>
    <cellStyle name="Style 108 5 2 3" xfId="4776"/>
    <cellStyle name="Style 108 5 2 3 2" xfId="4777"/>
    <cellStyle name="Style 108 5 2 3 2 2" xfId="12738"/>
    <cellStyle name="Style 108 5 2 3 2 3" xfId="9369"/>
    <cellStyle name="Style 108 5 2 3 3" xfId="4778"/>
    <cellStyle name="Style 108 5 2 3 3 2" xfId="12739"/>
    <cellStyle name="Style 108 5 2 3 3 3" xfId="9370"/>
    <cellStyle name="Style 108 5 2 3 4" xfId="12737"/>
    <cellStyle name="Style 108 5 2 3 5" xfId="9368"/>
    <cellStyle name="Style 108 5 2 4" xfId="4779"/>
    <cellStyle name="Style 108 5 2 4 2" xfId="12740"/>
    <cellStyle name="Style 108 5 2 4 3" xfId="9371"/>
    <cellStyle name="Style 108 5 2 5" xfId="4780"/>
    <cellStyle name="Style 108 5 2 5 2" xfId="12741"/>
    <cellStyle name="Style 108 5 2 5 3" xfId="9372"/>
    <cellStyle name="Style 108 5 2 6" xfId="12734"/>
    <cellStyle name="Style 108 5 2 7" xfId="9365"/>
    <cellStyle name="Style 108 5 3" xfId="4781"/>
    <cellStyle name="Style 108 5 3 2" xfId="4782"/>
    <cellStyle name="Style 108 5 3 2 2" xfId="12743"/>
    <cellStyle name="Style 108 5 3 2 3" xfId="9374"/>
    <cellStyle name="Style 108 5 3 3" xfId="12742"/>
    <cellStyle name="Style 108 5 3 4" xfId="9373"/>
    <cellStyle name="Style 108 5 4" xfId="4783"/>
    <cellStyle name="Style 108 5 4 2" xfId="12744"/>
    <cellStyle name="Style 108 5 4 3" xfId="9375"/>
    <cellStyle name="Style 108 5 5" xfId="4784"/>
    <cellStyle name="Style 108 5 5 2" xfId="12745"/>
    <cellStyle name="Style 108 5 5 3" xfId="9376"/>
    <cellStyle name="Style 108 5 6" xfId="12733"/>
    <cellStyle name="Style 108 5 7" xfId="9364"/>
    <cellStyle name="Style 108 6" xfId="4785"/>
    <cellStyle name="Style 108 6 2" xfId="4786"/>
    <cellStyle name="Style 108 6 2 2" xfId="4787"/>
    <cellStyle name="Style 108 6 2 2 2" xfId="12748"/>
    <cellStyle name="Style 108 6 2 2 3" xfId="9379"/>
    <cellStyle name="Style 108 6 2 3" xfId="12747"/>
    <cellStyle name="Style 108 6 2 4" xfId="9378"/>
    <cellStyle name="Style 108 6 3" xfId="4788"/>
    <cellStyle name="Style 108 6 3 2" xfId="4789"/>
    <cellStyle name="Style 108 6 3 2 2" xfId="12750"/>
    <cellStyle name="Style 108 6 3 2 3" xfId="9381"/>
    <cellStyle name="Style 108 6 3 3" xfId="4790"/>
    <cellStyle name="Style 108 6 3 3 2" xfId="12751"/>
    <cellStyle name="Style 108 6 3 3 3" xfId="9382"/>
    <cellStyle name="Style 108 6 3 4" xfId="12749"/>
    <cellStyle name="Style 108 6 3 5" xfId="9380"/>
    <cellStyle name="Style 108 6 4" xfId="4791"/>
    <cellStyle name="Style 108 6 4 2" xfId="4792"/>
    <cellStyle name="Style 108 6 4 2 2" xfId="12753"/>
    <cellStyle name="Style 108 6 4 2 3" xfId="9384"/>
    <cellStyle name="Style 108 6 4 3" xfId="12752"/>
    <cellStyle name="Style 108 6 4 4" xfId="9383"/>
    <cellStyle name="Style 108 6 5" xfId="4793"/>
    <cellStyle name="Style 108 6 5 2" xfId="12754"/>
    <cellStyle name="Style 108 6 5 3" xfId="9385"/>
    <cellStyle name="Style 108 6 6" xfId="12746"/>
    <cellStyle name="Style 108 6 7" xfId="9377"/>
    <cellStyle name="Style 108 7" xfId="4794"/>
    <cellStyle name="Style 108 7 2" xfId="4795"/>
    <cellStyle name="Style 108 7 2 2" xfId="12756"/>
    <cellStyle name="Style 108 7 2 3" xfId="9387"/>
    <cellStyle name="Style 108 7 3" xfId="4796"/>
    <cellStyle name="Style 108 7 3 2" xfId="12757"/>
    <cellStyle name="Style 108 7 3 3" xfId="9388"/>
    <cellStyle name="Style 108 7 4" xfId="12755"/>
    <cellStyle name="Style 108 7 5" xfId="9386"/>
    <cellStyle name="Style 108 8" xfId="4797"/>
    <cellStyle name="Style 108 8 2" xfId="12758"/>
    <cellStyle name="Style 108 8 3" xfId="15111"/>
    <cellStyle name="Style 108 8 4" xfId="9389"/>
    <cellStyle name="Style 108 9" xfId="4798"/>
    <cellStyle name="Style 108 9 2" xfId="12759"/>
    <cellStyle name="Style 108 9 3" xfId="9390"/>
    <cellStyle name="Style 108_ADDON" xfId="4799"/>
    <cellStyle name="Style 109" xfId="3987"/>
    <cellStyle name="Style 109 2" xfId="4800"/>
    <cellStyle name="Style 109 2 2" xfId="4801"/>
    <cellStyle name="Style 109 2 2 2" xfId="4802"/>
    <cellStyle name="Style 109 2 2 2 2" xfId="15112"/>
    <cellStyle name="Style 109 2 2 3" xfId="4803"/>
    <cellStyle name="Style 109 2 3" xfId="4804"/>
    <cellStyle name="Style 109 2 3 2" xfId="15113"/>
    <cellStyle name="Style 109 2 4" xfId="4805"/>
    <cellStyle name="Style 109 2 5" xfId="4806"/>
    <cellStyle name="Style 109 3" xfId="4807"/>
    <cellStyle name="Style 109 3 2" xfId="4808"/>
    <cellStyle name="Style 109 3 2 2" xfId="4809"/>
    <cellStyle name="Style 109 3 2 2 2" xfId="15114"/>
    <cellStyle name="Style 109 3 2 3" xfId="4810"/>
    <cellStyle name="Style 109 3 3" xfId="4811"/>
    <cellStyle name="Style 109 3 3 2" xfId="4812"/>
    <cellStyle name="Style 109 3 3 2 2" xfId="15115"/>
    <cellStyle name="Style 109 3 3 3" xfId="4813"/>
    <cellStyle name="Style 109 3 4" xfId="4814"/>
    <cellStyle name="Style 109 3 4 2" xfId="4815"/>
    <cellStyle name="Style 109 3 5" xfId="4816"/>
    <cellStyle name="Style 109 3 6" xfId="16588"/>
    <cellStyle name="Style 109 3 6 2" xfId="17377"/>
    <cellStyle name="Style 109 4" xfId="4817"/>
    <cellStyle name="Style 109 4 2" xfId="4818"/>
    <cellStyle name="Style 109 4 2 2" xfId="15116"/>
    <cellStyle name="Style 109 4 3" xfId="4819"/>
    <cellStyle name="Style 109 5" xfId="4820"/>
    <cellStyle name="Style 109 6" xfId="4821"/>
    <cellStyle name="Style 109 7" xfId="15118"/>
    <cellStyle name="Style 109_ADDON" xfId="4822"/>
    <cellStyle name="Style 110" xfId="3988"/>
    <cellStyle name="Style 110 2" xfId="4823"/>
    <cellStyle name="Style 110 2 2" xfId="4824"/>
    <cellStyle name="Style 110 2 2 2" xfId="4825"/>
    <cellStyle name="Style 110 2 2 2 2" xfId="15123"/>
    <cellStyle name="Style 110 2 2 3" xfId="4826"/>
    <cellStyle name="Style 110 2 3" xfId="4827"/>
    <cellStyle name="Style 110 2 3 2" xfId="15169"/>
    <cellStyle name="Style 110 2 4" xfId="4828"/>
    <cellStyle name="Style 110 2 5" xfId="4829"/>
    <cellStyle name="Style 110 2 6" xfId="15174"/>
    <cellStyle name="Style 110 3" xfId="4830"/>
    <cellStyle name="Style 110 3 2" xfId="4831"/>
    <cellStyle name="Style 110 3 2 2" xfId="4832"/>
    <cellStyle name="Style 110 3 2 2 2" xfId="15175"/>
    <cellStyle name="Style 110 3 2 3" xfId="4833"/>
    <cellStyle name="Style 110 3 3" xfId="4834"/>
    <cellStyle name="Style 110 3 3 2" xfId="4835"/>
    <cellStyle name="Style 110 3 3 2 2" xfId="15176"/>
    <cellStyle name="Style 110 3 3 3" xfId="4836"/>
    <cellStyle name="Style 110 3 4" xfId="4837"/>
    <cellStyle name="Style 110 3 4 2" xfId="4838"/>
    <cellStyle name="Style 110 3 5" xfId="4839"/>
    <cellStyle name="Style 110 3 6" xfId="15639"/>
    <cellStyle name="Style 110 3 6 2" xfId="16688"/>
    <cellStyle name="Style 110 4" xfId="4840"/>
    <cellStyle name="Style 110 4 2" xfId="4841"/>
    <cellStyle name="Style 110 4 2 2" xfId="15177"/>
    <cellStyle name="Style 110 4 3" xfId="4842"/>
    <cellStyle name="Style 110 5" xfId="4843"/>
    <cellStyle name="Style 110 6" xfId="4844"/>
    <cellStyle name="Style 110 7" xfId="15178"/>
    <cellStyle name="Style 110_ADDON" xfId="4845"/>
    <cellStyle name="Style 114" xfId="3989"/>
    <cellStyle name="Style 114 10" xfId="4846"/>
    <cellStyle name="Style 114 10 2" xfId="12760"/>
    <cellStyle name="Style 114 10 3" xfId="9391"/>
    <cellStyle name="Style 114 11" xfId="4847"/>
    <cellStyle name="Style 114 11 2" xfId="12761"/>
    <cellStyle name="Style 114 11 3" xfId="9392"/>
    <cellStyle name="Style 114 12" xfId="4848"/>
    <cellStyle name="Style 114 12 2" xfId="12762"/>
    <cellStyle name="Style 114 12 3" xfId="9393"/>
    <cellStyle name="Style 114 13" xfId="12116"/>
    <cellStyle name="Style 114 14" xfId="8748"/>
    <cellStyle name="Style 114 2" xfId="4849"/>
    <cellStyle name="Style 114 2 2" xfId="4850"/>
    <cellStyle name="Style 114 2 2 2" xfId="12764"/>
    <cellStyle name="Style 114 2 2 2 2" xfId="15180"/>
    <cellStyle name="Style 114 2 2 3" xfId="9395"/>
    <cellStyle name="Style 114 2 3" xfId="12763"/>
    <cellStyle name="Style 114 2 3 2" xfId="15181"/>
    <cellStyle name="Style 114 2 4" xfId="9394"/>
    <cellStyle name="Style 114 3" xfId="4851"/>
    <cellStyle name="Style 114 3 2" xfId="4852"/>
    <cellStyle name="Style 114 3 2 2" xfId="4853"/>
    <cellStyle name="Style 114 3 2 2 2" xfId="12767"/>
    <cellStyle name="Style 114 3 2 2 3" xfId="9398"/>
    <cellStyle name="Style 114 3 2 3" xfId="4854"/>
    <cellStyle name="Style 114 3 2 3 2" xfId="12768"/>
    <cellStyle name="Style 114 3 2 3 3" xfId="9399"/>
    <cellStyle name="Style 114 3 2 4" xfId="12766"/>
    <cellStyle name="Style 114 3 2 5" xfId="9397"/>
    <cellStyle name="Style 114 3 3" xfId="4855"/>
    <cellStyle name="Style 114 3 3 2" xfId="4856"/>
    <cellStyle name="Style 114 3 3 2 2" xfId="4857"/>
    <cellStyle name="Style 114 3 3 2 2 2" xfId="12771"/>
    <cellStyle name="Style 114 3 3 2 2 3" xfId="9402"/>
    <cellStyle name="Style 114 3 3 2 3" xfId="12770"/>
    <cellStyle name="Style 114 3 3 2 4" xfId="9401"/>
    <cellStyle name="Style 114 3 3 3" xfId="4858"/>
    <cellStyle name="Style 114 3 3 3 2" xfId="4859"/>
    <cellStyle name="Style 114 3 3 3 2 2" xfId="12773"/>
    <cellStyle name="Style 114 3 3 3 2 3" xfId="9404"/>
    <cellStyle name="Style 114 3 3 3 3" xfId="4860"/>
    <cellStyle name="Style 114 3 3 3 3 2" xfId="12774"/>
    <cellStyle name="Style 114 3 3 3 3 3" xfId="9405"/>
    <cellStyle name="Style 114 3 3 3 4" xfId="12772"/>
    <cellStyle name="Style 114 3 3 3 5" xfId="9403"/>
    <cellStyle name="Style 114 3 3 4" xfId="4861"/>
    <cellStyle name="Style 114 3 3 4 2" xfId="4862"/>
    <cellStyle name="Style 114 3 3 4 2 2" xfId="12776"/>
    <cellStyle name="Style 114 3 3 4 2 3" xfId="9407"/>
    <cellStyle name="Style 114 3 3 4 3" xfId="12775"/>
    <cellStyle name="Style 114 3 3 4 4" xfId="9406"/>
    <cellStyle name="Style 114 3 3 5" xfId="4863"/>
    <cellStyle name="Style 114 3 3 5 2" xfId="12777"/>
    <cellStyle name="Style 114 3 3 5 3" xfId="9408"/>
    <cellStyle name="Style 114 3 3 6" xfId="12769"/>
    <cellStyle name="Style 114 3 3 7" xfId="9400"/>
    <cellStyle name="Style 114 3 4" xfId="4864"/>
    <cellStyle name="Style 114 3 4 2" xfId="12778"/>
    <cellStyle name="Style 114 3 4 3" xfId="15182"/>
    <cellStyle name="Style 114 3 4 4" xfId="9409"/>
    <cellStyle name="Style 114 3 5" xfId="4865"/>
    <cellStyle name="Style 114 3 5 2" xfId="12779"/>
    <cellStyle name="Style 114 3 5 3" xfId="9410"/>
    <cellStyle name="Style 114 3 6" xfId="12765"/>
    <cellStyle name="Style 114 3 7" xfId="16587"/>
    <cellStyle name="Style 114 3 7 2" xfId="17376"/>
    <cellStyle name="Style 114 3 8" xfId="9396"/>
    <cellStyle name="Style 114 4" xfId="4866"/>
    <cellStyle name="Style 114 4 2" xfId="4867"/>
    <cellStyle name="Style 114 4 2 2" xfId="4868"/>
    <cellStyle name="Style 114 4 2 2 2" xfId="4869"/>
    <cellStyle name="Style 114 4 2 2 2 2" xfId="12783"/>
    <cellStyle name="Style 114 4 2 2 2 3" xfId="9414"/>
    <cellStyle name="Style 114 4 2 2 3" xfId="12782"/>
    <cellStyle name="Style 114 4 2 2 4" xfId="9413"/>
    <cellStyle name="Style 114 4 2 3" xfId="4870"/>
    <cellStyle name="Style 114 4 2 3 2" xfId="4871"/>
    <cellStyle name="Style 114 4 2 3 2 2" xfId="12785"/>
    <cellStyle name="Style 114 4 2 3 2 3" xfId="9416"/>
    <cellStyle name="Style 114 4 2 3 3" xfId="4872"/>
    <cellStyle name="Style 114 4 2 3 3 2" xfId="12786"/>
    <cellStyle name="Style 114 4 2 3 3 3" xfId="9417"/>
    <cellStyle name="Style 114 4 2 3 4" xfId="12784"/>
    <cellStyle name="Style 114 4 2 3 5" xfId="9415"/>
    <cellStyle name="Style 114 4 2 4" xfId="4873"/>
    <cellStyle name="Style 114 4 2 4 2" xfId="4874"/>
    <cellStyle name="Style 114 4 2 4 2 2" xfId="12788"/>
    <cellStyle name="Style 114 4 2 4 2 3" xfId="9419"/>
    <cellStyle name="Style 114 4 2 4 3" xfId="12787"/>
    <cellStyle name="Style 114 4 2 4 4" xfId="9418"/>
    <cellStyle name="Style 114 4 2 5" xfId="4875"/>
    <cellStyle name="Style 114 4 2 5 2" xfId="12789"/>
    <cellStyle name="Style 114 4 2 5 3" xfId="9420"/>
    <cellStyle name="Style 114 4 2 6" xfId="12781"/>
    <cellStyle name="Style 114 4 2 7" xfId="9412"/>
    <cellStyle name="Style 114 4 3" xfId="4876"/>
    <cellStyle name="Style 114 4 3 2" xfId="4877"/>
    <cellStyle name="Style 114 4 3 2 2" xfId="12791"/>
    <cellStyle name="Style 114 4 3 2 3" xfId="9422"/>
    <cellStyle name="Style 114 4 3 3" xfId="12790"/>
    <cellStyle name="Style 114 4 3 4" xfId="9421"/>
    <cellStyle name="Style 114 4 4" xfId="4878"/>
    <cellStyle name="Style 114 4 4 2" xfId="12792"/>
    <cellStyle name="Style 114 4 4 3" xfId="9423"/>
    <cellStyle name="Style 114 4 5" xfId="4879"/>
    <cellStyle name="Style 114 4 5 2" xfId="12793"/>
    <cellStyle name="Style 114 4 5 3" xfId="9424"/>
    <cellStyle name="Style 114 4 6" xfId="12780"/>
    <cellStyle name="Style 114 4 7" xfId="16586"/>
    <cellStyle name="Style 114 4 7 2" xfId="17375"/>
    <cellStyle name="Style 114 4 8" xfId="9411"/>
    <cellStyle name="Style 114 5" xfId="4880"/>
    <cellStyle name="Style 114 5 2" xfId="4881"/>
    <cellStyle name="Style 114 5 2 2" xfId="4882"/>
    <cellStyle name="Style 114 5 2 2 2" xfId="4883"/>
    <cellStyle name="Style 114 5 2 2 2 2" xfId="12797"/>
    <cellStyle name="Style 114 5 2 2 2 3" xfId="9428"/>
    <cellStyle name="Style 114 5 2 2 3" xfId="12796"/>
    <cellStyle name="Style 114 5 2 2 4" xfId="9427"/>
    <cellStyle name="Style 114 5 2 3" xfId="4884"/>
    <cellStyle name="Style 114 5 2 3 2" xfId="4885"/>
    <cellStyle name="Style 114 5 2 3 2 2" xfId="12799"/>
    <cellStyle name="Style 114 5 2 3 2 3" xfId="9430"/>
    <cellStyle name="Style 114 5 2 3 3" xfId="4886"/>
    <cellStyle name="Style 114 5 2 3 3 2" xfId="12800"/>
    <cellStyle name="Style 114 5 2 3 3 3" xfId="9431"/>
    <cellStyle name="Style 114 5 2 3 4" xfId="12798"/>
    <cellStyle name="Style 114 5 2 3 5" xfId="9429"/>
    <cellStyle name="Style 114 5 2 4" xfId="4887"/>
    <cellStyle name="Style 114 5 2 4 2" xfId="12801"/>
    <cellStyle name="Style 114 5 2 4 3" xfId="9432"/>
    <cellStyle name="Style 114 5 2 5" xfId="4888"/>
    <cellStyle name="Style 114 5 2 5 2" xfId="12802"/>
    <cellStyle name="Style 114 5 2 5 3" xfId="9433"/>
    <cellStyle name="Style 114 5 2 6" xfId="12795"/>
    <cellStyle name="Style 114 5 2 7" xfId="9426"/>
    <cellStyle name="Style 114 5 3" xfId="4889"/>
    <cellStyle name="Style 114 5 3 2" xfId="4890"/>
    <cellStyle name="Style 114 5 3 2 2" xfId="12804"/>
    <cellStyle name="Style 114 5 3 2 3" xfId="9435"/>
    <cellStyle name="Style 114 5 3 3" xfId="12803"/>
    <cellStyle name="Style 114 5 3 4" xfId="9434"/>
    <cellStyle name="Style 114 5 4" xfId="4891"/>
    <cellStyle name="Style 114 5 4 2" xfId="12805"/>
    <cellStyle name="Style 114 5 4 3" xfId="9436"/>
    <cellStyle name="Style 114 5 5" xfId="4892"/>
    <cellStyle name="Style 114 5 5 2" xfId="12806"/>
    <cellStyle name="Style 114 5 5 3" xfId="9437"/>
    <cellStyle name="Style 114 5 6" xfId="12794"/>
    <cellStyle name="Style 114 5 7" xfId="9425"/>
    <cellStyle name="Style 114 6" xfId="4893"/>
    <cellStyle name="Style 114 6 2" xfId="4894"/>
    <cellStyle name="Style 114 6 2 2" xfId="4895"/>
    <cellStyle name="Style 114 6 2 2 2" xfId="12809"/>
    <cellStyle name="Style 114 6 2 2 3" xfId="9440"/>
    <cellStyle name="Style 114 6 2 3" xfId="12808"/>
    <cellStyle name="Style 114 6 2 4" xfId="9439"/>
    <cellStyle name="Style 114 6 3" xfId="4896"/>
    <cellStyle name="Style 114 6 3 2" xfId="4897"/>
    <cellStyle name="Style 114 6 3 2 2" xfId="12811"/>
    <cellStyle name="Style 114 6 3 2 3" xfId="9442"/>
    <cellStyle name="Style 114 6 3 3" xfId="4898"/>
    <cellStyle name="Style 114 6 3 3 2" xfId="12812"/>
    <cellStyle name="Style 114 6 3 3 3" xfId="9443"/>
    <cellStyle name="Style 114 6 3 4" xfId="12810"/>
    <cellStyle name="Style 114 6 3 5" xfId="9441"/>
    <cellStyle name="Style 114 6 4" xfId="4899"/>
    <cellStyle name="Style 114 6 4 2" xfId="4900"/>
    <cellStyle name="Style 114 6 4 2 2" xfId="12814"/>
    <cellStyle name="Style 114 6 4 2 3" xfId="9445"/>
    <cellStyle name="Style 114 6 4 3" xfId="12813"/>
    <cellStyle name="Style 114 6 4 4" xfId="9444"/>
    <cellStyle name="Style 114 6 5" xfId="4901"/>
    <cellStyle name="Style 114 6 5 2" xfId="12815"/>
    <cellStyle name="Style 114 6 5 3" xfId="9446"/>
    <cellStyle name="Style 114 6 6" xfId="12807"/>
    <cellStyle name="Style 114 6 7" xfId="9438"/>
    <cellStyle name="Style 114 7" xfId="4902"/>
    <cellStyle name="Style 114 7 2" xfId="4903"/>
    <cellStyle name="Style 114 7 2 2" xfId="12817"/>
    <cellStyle name="Style 114 7 2 3" xfId="9448"/>
    <cellStyle name="Style 114 7 3" xfId="4904"/>
    <cellStyle name="Style 114 7 3 2" xfId="12818"/>
    <cellStyle name="Style 114 7 3 3" xfId="9449"/>
    <cellStyle name="Style 114 7 4" xfId="12816"/>
    <cellStyle name="Style 114 7 5" xfId="9447"/>
    <cellStyle name="Style 114 8" xfId="4905"/>
    <cellStyle name="Style 114 8 2" xfId="12819"/>
    <cellStyle name="Style 114 8 3" xfId="15237"/>
    <cellStyle name="Style 114 8 4" xfId="9450"/>
    <cellStyle name="Style 114 9" xfId="4906"/>
    <cellStyle name="Style 114 9 2" xfId="12820"/>
    <cellStyle name="Style 114 9 3" xfId="9451"/>
    <cellStyle name="Style 114_ADDON" xfId="4907"/>
    <cellStyle name="Style 115" xfId="3990"/>
    <cellStyle name="Style 115 10" xfId="4908"/>
    <cellStyle name="Style 115 10 2" xfId="12821"/>
    <cellStyle name="Style 115 10 3" xfId="9452"/>
    <cellStyle name="Style 115 11" xfId="4909"/>
    <cellStyle name="Style 115 11 2" xfId="12822"/>
    <cellStyle name="Style 115 11 3" xfId="9453"/>
    <cellStyle name="Style 115 12" xfId="4910"/>
    <cellStyle name="Style 115 12 2" xfId="12823"/>
    <cellStyle name="Style 115 12 3" xfId="9454"/>
    <cellStyle name="Style 115 13" xfId="12117"/>
    <cellStyle name="Style 115 14" xfId="8749"/>
    <cellStyle name="Style 115 2" xfId="4911"/>
    <cellStyle name="Style 115 2 2" xfId="4912"/>
    <cellStyle name="Style 115 2 2 2" xfId="12825"/>
    <cellStyle name="Style 115 2 2 2 2" xfId="15238"/>
    <cellStyle name="Style 115 2 2 3" xfId="9456"/>
    <cellStyle name="Style 115 2 3" xfId="12824"/>
    <cellStyle name="Style 115 2 3 2" xfId="15239"/>
    <cellStyle name="Style 115 2 4" xfId="9455"/>
    <cellStyle name="Style 115 3" xfId="4913"/>
    <cellStyle name="Style 115 3 2" xfId="4914"/>
    <cellStyle name="Style 115 3 2 2" xfId="4915"/>
    <cellStyle name="Style 115 3 2 2 2" xfId="12828"/>
    <cellStyle name="Style 115 3 2 2 3" xfId="9459"/>
    <cellStyle name="Style 115 3 2 3" xfId="4916"/>
    <cellStyle name="Style 115 3 2 3 2" xfId="12829"/>
    <cellStyle name="Style 115 3 2 3 3" xfId="9460"/>
    <cellStyle name="Style 115 3 2 4" xfId="12827"/>
    <cellStyle name="Style 115 3 2 5" xfId="9458"/>
    <cellStyle name="Style 115 3 3" xfId="4917"/>
    <cellStyle name="Style 115 3 3 2" xfId="4918"/>
    <cellStyle name="Style 115 3 3 2 2" xfId="4919"/>
    <cellStyle name="Style 115 3 3 2 2 2" xfId="12832"/>
    <cellStyle name="Style 115 3 3 2 2 3" xfId="9463"/>
    <cellStyle name="Style 115 3 3 2 3" xfId="12831"/>
    <cellStyle name="Style 115 3 3 2 4" xfId="9462"/>
    <cellStyle name="Style 115 3 3 3" xfId="4920"/>
    <cellStyle name="Style 115 3 3 3 2" xfId="4921"/>
    <cellStyle name="Style 115 3 3 3 2 2" xfId="12834"/>
    <cellStyle name="Style 115 3 3 3 2 3" xfId="9465"/>
    <cellStyle name="Style 115 3 3 3 3" xfId="4922"/>
    <cellStyle name="Style 115 3 3 3 3 2" xfId="12835"/>
    <cellStyle name="Style 115 3 3 3 3 3" xfId="9466"/>
    <cellStyle name="Style 115 3 3 3 4" xfId="12833"/>
    <cellStyle name="Style 115 3 3 3 5" xfId="9464"/>
    <cellStyle name="Style 115 3 3 4" xfId="4923"/>
    <cellStyle name="Style 115 3 3 4 2" xfId="4924"/>
    <cellStyle name="Style 115 3 3 4 2 2" xfId="12837"/>
    <cellStyle name="Style 115 3 3 4 2 3" xfId="9468"/>
    <cellStyle name="Style 115 3 3 4 3" xfId="12836"/>
    <cellStyle name="Style 115 3 3 4 4" xfId="9467"/>
    <cellStyle name="Style 115 3 3 5" xfId="4925"/>
    <cellStyle name="Style 115 3 3 5 2" xfId="12838"/>
    <cellStyle name="Style 115 3 3 5 3" xfId="9469"/>
    <cellStyle name="Style 115 3 3 6" xfId="12830"/>
    <cellStyle name="Style 115 3 3 7" xfId="9461"/>
    <cellStyle name="Style 115 3 4" xfId="4926"/>
    <cellStyle name="Style 115 3 4 2" xfId="12839"/>
    <cellStyle name="Style 115 3 4 3" xfId="15241"/>
    <cellStyle name="Style 115 3 4 4" xfId="9470"/>
    <cellStyle name="Style 115 3 5" xfId="4927"/>
    <cellStyle name="Style 115 3 5 2" xfId="12840"/>
    <cellStyle name="Style 115 3 5 3" xfId="9471"/>
    <cellStyle name="Style 115 3 6" xfId="12826"/>
    <cellStyle name="Style 115 3 7" xfId="16585"/>
    <cellStyle name="Style 115 3 7 2" xfId="17374"/>
    <cellStyle name="Style 115 3 8" xfId="9457"/>
    <cellStyle name="Style 115 4" xfId="4928"/>
    <cellStyle name="Style 115 4 2" xfId="4929"/>
    <cellStyle name="Style 115 4 2 2" xfId="4930"/>
    <cellStyle name="Style 115 4 2 2 2" xfId="4931"/>
    <cellStyle name="Style 115 4 2 2 2 2" xfId="12844"/>
    <cellStyle name="Style 115 4 2 2 2 3" xfId="9475"/>
    <cellStyle name="Style 115 4 2 2 3" xfId="12843"/>
    <cellStyle name="Style 115 4 2 2 4" xfId="9474"/>
    <cellStyle name="Style 115 4 2 3" xfId="4932"/>
    <cellStyle name="Style 115 4 2 3 2" xfId="4933"/>
    <cellStyle name="Style 115 4 2 3 2 2" xfId="12846"/>
    <cellStyle name="Style 115 4 2 3 2 3" xfId="9477"/>
    <cellStyle name="Style 115 4 2 3 3" xfId="4934"/>
    <cellStyle name="Style 115 4 2 3 3 2" xfId="12847"/>
    <cellStyle name="Style 115 4 2 3 3 3" xfId="9478"/>
    <cellStyle name="Style 115 4 2 3 4" xfId="12845"/>
    <cellStyle name="Style 115 4 2 3 5" xfId="9476"/>
    <cellStyle name="Style 115 4 2 4" xfId="4935"/>
    <cellStyle name="Style 115 4 2 4 2" xfId="4936"/>
    <cellStyle name="Style 115 4 2 4 2 2" xfId="12849"/>
    <cellStyle name="Style 115 4 2 4 2 3" xfId="9480"/>
    <cellStyle name="Style 115 4 2 4 3" xfId="12848"/>
    <cellStyle name="Style 115 4 2 4 4" xfId="9479"/>
    <cellStyle name="Style 115 4 2 5" xfId="4937"/>
    <cellStyle name="Style 115 4 2 5 2" xfId="12850"/>
    <cellStyle name="Style 115 4 2 5 3" xfId="9481"/>
    <cellStyle name="Style 115 4 2 6" xfId="12842"/>
    <cellStyle name="Style 115 4 2 7" xfId="9473"/>
    <cellStyle name="Style 115 4 3" xfId="4938"/>
    <cellStyle name="Style 115 4 3 2" xfId="4939"/>
    <cellStyle name="Style 115 4 3 2 2" xfId="12852"/>
    <cellStyle name="Style 115 4 3 2 3" xfId="9483"/>
    <cellStyle name="Style 115 4 3 3" xfId="12851"/>
    <cellStyle name="Style 115 4 3 4" xfId="9482"/>
    <cellStyle name="Style 115 4 4" xfId="4940"/>
    <cellStyle name="Style 115 4 4 2" xfId="12853"/>
    <cellStyle name="Style 115 4 4 3" xfId="9484"/>
    <cellStyle name="Style 115 4 5" xfId="4941"/>
    <cellStyle name="Style 115 4 5 2" xfId="12854"/>
    <cellStyle name="Style 115 4 5 3" xfId="9485"/>
    <cellStyle name="Style 115 4 6" xfId="12841"/>
    <cellStyle name="Style 115 4 7" xfId="16584"/>
    <cellStyle name="Style 115 4 7 2" xfId="17373"/>
    <cellStyle name="Style 115 4 8" xfId="9472"/>
    <cellStyle name="Style 115 5" xfId="4942"/>
    <cellStyle name="Style 115 5 2" xfId="4943"/>
    <cellStyle name="Style 115 5 2 2" xfId="4944"/>
    <cellStyle name="Style 115 5 2 2 2" xfId="4945"/>
    <cellStyle name="Style 115 5 2 2 2 2" xfId="12858"/>
    <cellStyle name="Style 115 5 2 2 2 3" xfId="9489"/>
    <cellStyle name="Style 115 5 2 2 3" xfId="12857"/>
    <cellStyle name="Style 115 5 2 2 4" xfId="9488"/>
    <cellStyle name="Style 115 5 2 3" xfId="4946"/>
    <cellStyle name="Style 115 5 2 3 2" xfId="4947"/>
    <cellStyle name="Style 115 5 2 3 2 2" xfId="12860"/>
    <cellStyle name="Style 115 5 2 3 2 3" xfId="9491"/>
    <cellStyle name="Style 115 5 2 3 3" xfId="4948"/>
    <cellStyle name="Style 115 5 2 3 3 2" xfId="12861"/>
    <cellStyle name="Style 115 5 2 3 3 3" xfId="9492"/>
    <cellStyle name="Style 115 5 2 3 4" xfId="12859"/>
    <cellStyle name="Style 115 5 2 3 5" xfId="9490"/>
    <cellStyle name="Style 115 5 2 4" xfId="4949"/>
    <cellStyle name="Style 115 5 2 4 2" xfId="12862"/>
    <cellStyle name="Style 115 5 2 4 3" xfId="9493"/>
    <cellStyle name="Style 115 5 2 5" xfId="4950"/>
    <cellStyle name="Style 115 5 2 5 2" xfId="12863"/>
    <cellStyle name="Style 115 5 2 5 3" xfId="9494"/>
    <cellStyle name="Style 115 5 2 6" xfId="12856"/>
    <cellStyle name="Style 115 5 2 7" xfId="9487"/>
    <cellStyle name="Style 115 5 3" xfId="4951"/>
    <cellStyle name="Style 115 5 3 2" xfId="4952"/>
    <cellStyle name="Style 115 5 3 2 2" xfId="12865"/>
    <cellStyle name="Style 115 5 3 2 3" xfId="9496"/>
    <cellStyle name="Style 115 5 3 3" xfId="12864"/>
    <cellStyle name="Style 115 5 3 4" xfId="9495"/>
    <cellStyle name="Style 115 5 4" xfId="4953"/>
    <cellStyle name="Style 115 5 4 2" xfId="12866"/>
    <cellStyle name="Style 115 5 4 3" xfId="9497"/>
    <cellStyle name="Style 115 5 5" xfId="4954"/>
    <cellStyle name="Style 115 5 5 2" xfId="12867"/>
    <cellStyle name="Style 115 5 5 3" xfId="9498"/>
    <cellStyle name="Style 115 5 6" xfId="12855"/>
    <cellStyle name="Style 115 5 7" xfId="9486"/>
    <cellStyle name="Style 115 6" xfId="4955"/>
    <cellStyle name="Style 115 6 2" xfId="4956"/>
    <cellStyle name="Style 115 6 2 2" xfId="4957"/>
    <cellStyle name="Style 115 6 2 2 2" xfId="12870"/>
    <cellStyle name="Style 115 6 2 2 3" xfId="9501"/>
    <cellStyle name="Style 115 6 2 3" xfId="12869"/>
    <cellStyle name="Style 115 6 2 4" xfId="9500"/>
    <cellStyle name="Style 115 6 3" xfId="4958"/>
    <cellStyle name="Style 115 6 3 2" xfId="4959"/>
    <cellStyle name="Style 115 6 3 2 2" xfId="12872"/>
    <cellStyle name="Style 115 6 3 2 3" xfId="9503"/>
    <cellStyle name="Style 115 6 3 3" xfId="4960"/>
    <cellStyle name="Style 115 6 3 3 2" xfId="12873"/>
    <cellStyle name="Style 115 6 3 3 3" xfId="9504"/>
    <cellStyle name="Style 115 6 3 4" xfId="12871"/>
    <cellStyle name="Style 115 6 3 5" xfId="9502"/>
    <cellStyle name="Style 115 6 4" xfId="4961"/>
    <cellStyle name="Style 115 6 4 2" xfId="4962"/>
    <cellStyle name="Style 115 6 4 2 2" xfId="12875"/>
    <cellStyle name="Style 115 6 4 2 3" xfId="9506"/>
    <cellStyle name="Style 115 6 4 3" xfId="12874"/>
    <cellStyle name="Style 115 6 4 4" xfId="9505"/>
    <cellStyle name="Style 115 6 5" xfId="4963"/>
    <cellStyle name="Style 115 6 5 2" xfId="12876"/>
    <cellStyle name="Style 115 6 5 3" xfId="9507"/>
    <cellStyle name="Style 115 6 6" xfId="12868"/>
    <cellStyle name="Style 115 6 7" xfId="9499"/>
    <cellStyle name="Style 115 7" xfId="4964"/>
    <cellStyle name="Style 115 7 2" xfId="4965"/>
    <cellStyle name="Style 115 7 2 2" xfId="12878"/>
    <cellStyle name="Style 115 7 2 3" xfId="9509"/>
    <cellStyle name="Style 115 7 3" xfId="4966"/>
    <cellStyle name="Style 115 7 3 2" xfId="12879"/>
    <cellStyle name="Style 115 7 3 3" xfId="9510"/>
    <cellStyle name="Style 115 7 4" xfId="12877"/>
    <cellStyle name="Style 115 7 5" xfId="9508"/>
    <cellStyle name="Style 115 8" xfId="4967"/>
    <cellStyle name="Style 115 8 2" xfId="12880"/>
    <cellStyle name="Style 115 8 3" xfId="15242"/>
    <cellStyle name="Style 115 8 4" xfId="9511"/>
    <cellStyle name="Style 115 9" xfId="4968"/>
    <cellStyle name="Style 115 9 2" xfId="12881"/>
    <cellStyle name="Style 115 9 3" xfId="9512"/>
    <cellStyle name="Style 115_ADDON" xfId="4969"/>
    <cellStyle name="Style 116" xfId="3991"/>
    <cellStyle name="Style 116 2" xfId="4970"/>
    <cellStyle name="Style 116 2 2" xfId="15243"/>
    <cellStyle name="Style 116 2 2 2" xfId="15244"/>
    <cellStyle name="Style 116 2 2 2 2" xfId="15245"/>
    <cellStyle name="Style 116 2 3" xfId="15246"/>
    <cellStyle name="Style 116 2 3 2" xfId="15247"/>
    <cellStyle name="Style 116 3" xfId="4971"/>
    <cellStyle name="Style 116 3 2" xfId="4972"/>
    <cellStyle name="Style 116 3 3" xfId="4973"/>
    <cellStyle name="Style 116 3 3 2" xfId="4974"/>
    <cellStyle name="Style 116 3 3 3" xfId="15248"/>
    <cellStyle name="Style 116 3 4" xfId="4975"/>
    <cellStyle name="Style 116 3 4 2" xfId="15249"/>
    <cellStyle name="Style 116 3 5" xfId="16583"/>
    <cellStyle name="Style 116 3 5 2" xfId="17372"/>
    <cellStyle name="Style 116 4" xfId="4976"/>
    <cellStyle name="Style 116 4 2" xfId="4977"/>
    <cellStyle name="Style 116 4 3" xfId="15250"/>
    <cellStyle name="Style 116 5" xfId="4978"/>
    <cellStyle name="Style 116 5 2" xfId="15251"/>
    <cellStyle name="Style 116 6" xfId="4979"/>
    <cellStyle name="Style 116 7" xfId="4980"/>
    <cellStyle name="Style 116_ADDON" xfId="4981"/>
    <cellStyle name="Style 117" xfId="3992"/>
    <cellStyle name="Style 117 2" xfId="4982"/>
    <cellStyle name="Style 117 2 2" xfId="4983"/>
    <cellStyle name="Style 117 2 2 2" xfId="4984"/>
    <cellStyle name="Style 117 2 2 2 2" xfId="15252"/>
    <cellStyle name="Style 117 2 2 3" xfId="4985"/>
    <cellStyle name="Style 117 2 3" xfId="4986"/>
    <cellStyle name="Style 117 2 3 2" xfId="15253"/>
    <cellStyle name="Style 117 2 4" xfId="4987"/>
    <cellStyle name="Style 117 2 5" xfId="4988"/>
    <cellStyle name="Style 117 2 6" xfId="15254"/>
    <cellStyle name="Style 117 3" xfId="4989"/>
    <cellStyle name="Style 117 3 2" xfId="4990"/>
    <cellStyle name="Style 117 3 2 2" xfId="4991"/>
    <cellStyle name="Style 117 3 2 2 2" xfId="15651"/>
    <cellStyle name="Style 117 3 2 3" xfId="4992"/>
    <cellStyle name="Style 117 3 3" xfId="4993"/>
    <cellStyle name="Style 117 3 3 2" xfId="4994"/>
    <cellStyle name="Style 117 3 3 2 2" xfId="15255"/>
    <cellStyle name="Style 117 3 3 3" xfId="4995"/>
    <cellStyle name="Style 117 3 4" xfId="4996"/>
    <cellStyle name="Style 117 3 4 2" xfId="4997"/>
    <cellStyle name="Style 117 3 5" xfId="4998"/>
    <cellStyle name="Style 117 3 6" xfId="16582"/>
    <cellStyle name="Style 117 3 6 2" xfId="17371"/>
    <cellStyle name="Style 117 4" xfId="4999"/>
    <cellStyle name="Style 117 4 2" xfId="5000"/>
    <cellStyle name="Style 117 4 2 2" xfId="15256"/>
    <cellStyle name="Style 117 4 3" xfId="5001"/>
    <cellStyle name="Style 117 5" xfId="5002"/>
    <cellStyle name="Style 117 6" xfId="5003"/>
    <cellStyle name="Style 117 7" xfId="15257"/>
    <cellStyle name="Style 117_ADDON" xfId="5004"/>
    <cellStyle name="Style 118" xfId="3993"/>
    <cellStyle name="Style 118 2" xfId="5005"/>
    <cellStyle name="Style 118 2 2" xfId="15258"/>
    <cellStyle name="Style 118 2 2 2" xfId="15259"/>
    <cellStyle name="Style 118 2 2 2 2" xfId="15260"/>
    <cellStyle name="Style 118 2 3" xfId="15261"/>
    <cellStyle name="Style 118 2 3 2" xfId="15262"/>
    <cellStyle name="Style 118 3" xfId="5006"/>
    <cellStyle name="Style 118 3 2" xfId="5007"/>
    <cellStyle name="Style 118 3 3" xfId="5008"/>
    <cellStyle name="Style 118 3 3 2" xfId="5009"/>
    <cellStyle name="Style 118 3 3 3" xfId="15263"/>
    <cellStyle name="Style 118 3 4" xfId="5010"/>
    <cellStyle name="Style 118 3 4 2" xfId="15264"/>
    <cellStyle name="Style 118 3 5" xfId="16581"/>
    <cellStyle name="Style 118 3 5 2" xfId="17370"/>
    <cellStyle name="Style 118 4" xfId="5011"/>
    <cellStyle name="Style 118 4 2" xfId="5012"/>
    <cellStyle name="Style 118 4 3" xfId="15265"/>
    <cellStyle name="Style 118 5" xfId="5013"/>
    <cellStyle name="Style 118 5 2" xfId="15266"/>
    <cellStyle name="Style 118 6" xfId="5014"/>
    <cellStyle name="Style 118 7" xfId="5015"/>
    <cellStyle name="Style 118_ADDON" xfId="5016"/>
    <cellStyle name="Style 119" xfId="3994"/>
    <cellStyle name="Style 119 10" xfId="5017"/>
    <cellStyle name="Style 119 10 2" xfId="12882"/>
    <cellStyle name="Style 119 10 3" xfId="9513"/>
    <cellStyle name="Style 119 11" xfId="5018"/>
    <cellStyle name="Style 119 11 2" xfId="12883"/>
    <cellStyle name="Style 119 11 3" xfId="9514"/>
    <cellStyle name="Style 119 12" xfId="5019"/>
    <cellStyle name="Style 119 12 2" xfId="12884"/>
    <cellStyle name="Style 119 12 3" xfId="9515"/>
    <cellStyle name="Style 119 13" xfId="12118"/>
    <cellStyle name="Style 119 14" xfId="8750"/>
    <cellStyle name="Style 119 2" xfId="5020"/>
    <cellStyle name="Style 119 2 2" xfId="5021"/>
    <cellStyle name="Style 119 2 2 2" xfId="12886"/>
    <cellStyle name="Style 119 2 2 2 2" xfId="15652"/>
    <cellStyle name="Style 119 2 2 3" xfId="9517"/>
    <cellStyle name="Style 119 2 3" xfId="12885"/>
    <cellStyle name="Style 119 2 3 2" xfId="15267"/>
    <cellStyle name="Style 119 2 4" xfId="9516"/>
    <cellStyle name="Style 119 3" xfId="5022"/>
    <cellStyle name="Style 119 3 2" xfId="5023"/>
    <cellStyle name="Style 119 3 2 2" xfId="5024"/>
    <cellStyle name="Style 119 3 2 2 2" xfId="12889"/>
    <cellStyle name="Style 119 3 2 2 3" xfId="9520"/>
    <cellStyle name="Style 119 3 2 3" xfId="5025"/>
    <cellStyle name="Style 119 3 2 3 2" xfId="12890"/>
    <cellStyle name="Style 119 3 2 3 3" xfId="9521"/>
    <cellStyle name="Style 119 3 2 4" xfId="12888"/>
    <cellStyle name="Style 119 3 2 5" xfId="9519"/>
    <cellStyle name="Style 119 3 3" xfId="5026"/>
    <cellStyle name="Style 119 3 3 2" xfId="5027"/>
    <cellStyle name="Style 119 3 3 2 2" xfId="5028"/>
    <cellStyle name="Style 119 3 3 2 2 2" xfId="12893"/>
    <cellStyle name="Style 119 3 3 2 2 3" xfId="9524"/>
    <cellStyle name="Style 119 3 3 2 3" xfId="12892"/>
    <cellStyle name="Style 119 3 3 2 4" xfId="9523"/>
    <cellStyle name="Style 119 3 3 3" xfId="5029"/>
    <cellStyle name="Style 119 3 3 3 2" xfId="5030"/>
    <cellStyle name="Style 119 3 3 3 2 2" xfId="12895"/>
    <cellStyle name="Style 119 3 3 3 2 3" xfId="9526"/>
    <cellStyle name="Style 119 3 3 3 3" xfId="5031"/>
    <cellStyle name="Style 119 3 3 3 3 2" xfId="12896"/>
    <cellStyle name="Style 119 3 3 3 3 3" xfId="9527"/>
    <cellStyle name="Style 119 3 3 3 4" xfId="12894"/>
    <cellStyle name="Style 119 3 3 3 5" xfId="9525"/>
    <cellStyle name="Style 119 3 3 4" xfId="5032"/>
    <cellStyle name="Style 119 3 3 4 2" xfId="5033"/>
    <cellStyle name="Style 119 3 3 4 2 2" xfId="12898"/>
    <cellStyle name="Style 119 3 3 4 2 3" xfId="9529"/>
    <cellStyle name="Style 119 3 3 4 3" xfId="12897"/>
    <cellStyle name="Style 119 3 3 4 4" xfId="9528"/>
    <cellStyle name="Style 119 3 3 5" xfId="5034"/>
    <cellStyle name="Style 119 3 3 5 2" xfId="12899"/>
    <cellStyle name="Style 119 3 3 5 3" xfId="9530"/>
    <cellStyle name="Style 119 3 3 6" xfId="12891"/>
    <cellStyle name="Style 119 3 3 7" xfId="9522"/>
    <cellStyle name="Style 119 3 4" xfId="5035"/>
    <cellStyle name="Style 119 3 4 2" xfId="12900"/>
    <cellStyle name="Style 119 3 4 3" xfId="15268"/>
    <cellStyle name="Style 119 3 4 4" xfId="9531"/>
    <cellStyle name="Style 119 3 5" xfId="5036"/>
    <cellStyle name="Style 119 3 5 2" xfId="12901"/>
    <cellStyle name="Style 119 3 5 3" xfId="9532"/>
    <cellStyle name="Style 119 3 6" xfId="12887"/>
    <cellStyle name="Style 119 3 7" xfId="16580"/>
    <cellStyle name="Style 119 3 7 2" xfId="17369"/>
    <cellStyle name="Style 119 3 8" xfId="9518"/>
    <cellStyle name="Style 119 4" xfId="5037"/>
    <cellStyle name="Style 119 4 2" xfId="5038"/>
    <cellStyle name="Style 119 4 2 2" xfId="5039"/>
    <cellStyle name="Style 119 4 2 2 2" xfId="5040"/>
    <cellStyle name="Style 119 4 2 2 2 2" xfId="12905"/>
    <cellStyle name="Style 119 4 2 2 2 3" xfId="9536"/>
    <cellStyle name="Style 119 4 2 2 3" xfId="12904"/>
    <cellStyle name="Style 119 4 2 2 4" xfId="9535"/>
    <cellStyle name="Style 119 4 2 3" xfId="5041"/>
    <cellStyle name="Style 119 4 2 3 2" xfId="5042"/>
    <cellStyle name="Style 119 4 2 3 2 2" xfId="12907"/>
    <cellStyle name="Style 119 4 2 3 2 3" xfId="9538"/>
    <cellStyle name="Style 119 4 2 3 3" xfId="5043"/>
    <cellStyle name="Style 119 4 2 3 3 2" xfId="12908"/>
    <cellStyle name="Style 119 4 2 3 3 3" xfId="9539"/>
    <cellStyle name="Style 119 4 2 3 4" xfId="12906"/>
    <cellStyle name="Style 119 4 2 3 5" xfId="9537"/>
    <cellStyle name="Style 119 4 2 4" xfId="5044"/>
    <cellStyle name="Style 119 4 2 4 2" xfId="5045"/>
    <cellStyle name="Style 119 4 2 4 2 2" xfId="12910"/>
    <cellStyle name="Style 119 4 2 4 2 3" xfId="9541"/>
    <cellStyle name="Style 119 4 2 4 3" xfId="12909"/>
    <cellStyle name="Style 119 4 2 4 4" xfId="9540"/>
    <cellStyle name="Style 119 4 2 5" xfId="5046"/>
    <cellStyle name="Style 119 4 2 5 2" xfId="12911"/>
    <cellStyle name="Style 119 4 2 5 3" xfId="9542"/>
    <cellStyle name="Style 119 4 2 6" xfId="12903"/>
    <cellStyle name="Style 119 4 2 7" xfId="9534"/>
    <cellStyle name="Style 119 4 3" xfId="5047"/>
    <cellStyle name="Style 119 4 3 2" xfId="5048"/>
    <cellStyle name="Style 119 4 3 2 2" xfId="12913"/>
    <cellStyle name="Style 119 4 3 2 3" xfId="9544"/>
    <cellStyle name="Style 119 4 3 3" xfId="12912"/>
    <cellStyle name="Style 119 4 3 4" xfId="9543"/>
    <cellStyle name="Style 119 4 4" xfId="5049"/>
    <cellStyle name="Style 119 4 4 2" xfId="12914"/>
    <cellStyle name="Style 119 4 4 3" xfId="9545"/>
    <cellStyle name="Style 119 4 5" xfId="5050"/>
    <cellStyle name="Style 119 4 5 2" xfId="12915"/>
    <cellStyle name="Style 119 4 5 3" xfId="9546"/>
    <cellStyle name="Style 119 4 6" xfId="12902"/>
    <cellStyle name="Style 119 4 7" xfId="15640"/>
    <cellStyle name="Style 119 4 7 2" xfId="16689"/>
    <cellStyle name="Style 119 4 8" xfId="9533"/>
    <cellStyle name="Style 119 5" xfId="5051"/>
    <cellStyle name="Style 119 5 2" xfId="5052"/>
    <cellStyle name="Style 119 5 2 2" xfId="5053"/>
    <cellStyle name="Style 119 5 2 2 2" xfId="5054"/>
    <cellStyle name="Style 119 5 2 2 2 2" xfId="12919"/>
    <cellStyle name="Style 119 5 2 2 2 3" xfId="9550"/>
    <cellStyle name="Style 119 5 2 2 3" xfId="12918"/>
    <cellStyle name="Style 119 5 2 2 4" xfId="9549"/>
    <cellStyle name="Style 119 5 2 3" xfId="5055"/>
    <cellStyle name="Style 119 5 2 3 2" xfId="5056"/>
    <cellStyle name="Style 119 5 2 3 2 2" xfId="12921"/>
    <cellStyle name="Style 119 5 2 3 2 3" xfId="9552"/>
    <cellStyle name="Style 119 5 2 3 3" xfId="5057"/>
    <cellStyle name="Style 119 5 2 3 3 2" xfId="12922"/>
    <cellStyle name="Style 119 5 2 3 3 3" xfId="9553"/>
    <cellStyle name="Style 119 5 2 3 4" xfId="12920"/>
    <cellStyle name="Style 119 5 2 3 5" xfId="9551"/>
    <cellStyle name="Style 119 5 2 4" xfId="5058"/>
    <cellStyle name="Style 119 5 2 4 2" xfId="12923"/>
    <cellStyle name="Style 119 5 2 4 3" xfId="9554"/>
    <cellStyle name="Style 119 5 2 5" xfId="5059"/>
    <cellStyle name="Style 119 5 2 5 2" xfId="12924"/>
    <cellStyle name="Style 119 5 2 5 3" xfId="9555"/>
    <cellStyle name="Style 119 5 2 6" xfId="12917"/>
    <cellStyle name="Style 119 5 2 7" xfId="9548"/>
    <cellStyle name="Style 119 5 3" xfId="5060"/>
    <cellStyle name="Style 119 5 3 2" xfId="5061"/>
    <cellStyle name="Style 119 5 3 2 2" xfId="12926"/>
    <cellStyle name="Style 119 5 3 2 3" xfId="9557"/>
    <cellStyle name="Style 119 5 3 3" xfId="12925"/>
    <cellStyle name="Style 119 5 3 4" xfId="9556"/>
    <cellStyle name="Style 119 5 4" xfId="5062"/>
    <cellStyle name="Style 119 5 4 2" xfId="12927"/>
    <cellStyle name="Style 119 5 4 3" xfId="9558"/>
    <cellStyle name="Style 119 5 5" xfId="5063"/>
    <cellStyle name="Style 119 5 5 2" xfId="12928"/>
    <cellStyle name="Style 119 5 5 3" xfId="9559"/>
    <cellStyle name="Style 119 5 6" xfId="12916"/>
    <cellStyle name="Style 119 5 7" xfId="9547"/>
    <cellStyle name="Style 119 6" xfId="5064"/>
    <cellStyle name="Style 119 6 2" xfId="5065"/>
    <cellStyle name="Style 119 6 2 2" xfId="5066"/>
    <cellStyle name="Style 119 6 2 2 2" xfId="12931"/>
    <cellStyle name="Style 119 6 2 2 3" xfId="9562"/>
    <cellStyle name="Style 119 6 2 3" xfId="12930"/>
    <cellStyle name="Style 119 6 2 4" xfId="9561"/>
    <cellStyle name="Style 119 6 3" xfId="5067"/>
    <cellStyle name="Style 119 6 3 2" xfId="5068"/>
    <cellStyle name="Style 119 6 3 2 2" xfId="12933"/>
    <cellStyle name="Style 119 6 3 2 3" xfId="9564"/>
    <cellStyle name="Style 119 6 3 3" xfId="5069"/>
    <cellStyle name="Style 119 6 3 3 2" xfId="12934"/>
    <cellStyle name="Style 119 6 3 3 3" xfId="9565"/>
    <cellStyle name="Style 119 6 3 4" xfId="12932"/>
    <cellStyle name="Style 119 6 3 5" xfId="9563"/>
    <cellStyle name="Style 119 6 4" xfId="5070"/>
    <cellStyle name="Style 119 6 4 2" xfId="5071"/>
    <cellStyle name="Style 119 6 4 2 2" xfId="12936"/>
    <cellStyle name="Style 119 6 4 2 3" xfId="9567"/>
    <cellStyle name="Style 119 6 4 3" xfId="12935"/>
    <cellStyle name="Style 119 6 4 4" xfId="9566"/>
    <cellStyle name="Style 119 6 5" xfId="5072"/>
    <cellStyle name="Style 119 6 5 2" xfId="12937"/>
    <cellStyle name="Style 119 6 5 3" xfId="9568"/>
    <cellStyle name="Style 119 6 6" xfId="12929"/>
    <cellStyle name="Style 119 6 7" xfId="9560"/>
    <cellStyle name="Style 119 7" xfId="5073"/>
    <cellStyle name="Style 119 7 2" xfId="5074"/>
    <cellStyle name="Style 119 7 2 2" xfId="12939"/>
    <cellStyle name="Style 119 7 2 3" xfId="9570"/>
    <cellStyle name="Style 119 7 3" xfId="5075"/>
    <cellStyle name="Style 119 7 3 2" xfId="12940"/>
    <cellStyle name="Style 119 7 3 3" xfId="9571"/>
    <cellStyle name="Style 119 7 4" xfId="12938"/>
    <cellStyle name="Style 119 7 5" xfId="9569"/>
    <cellStyle name="Style 119 8" xfId="5076"/>
    <cellStyle name="Style 119 8 2" xfId="12941"/>
    <cellStyle name="Style 119 8 3" xfId="15269"/>
    <cellStyle name="Style 119 8 4" xfId="9572"/>
    <cellStyle name="Style 119 9" xfId="5077"/>
    <cellStyle name="Style 119 9 2" xfId="12942"/>
    <cellStyle name="Style 119 9 3" xfId="9573"/>
    <cellStyle name="Style 119_ADDON" xfId="5078"/>
    <cellStyle name="Style 120" xfId="3995"/>
    <cellStyle name="Style 120 2" xfId="5079"/>
    <cellStyle name="Style 120 2 2" xfId="5080"/>
    <cellStyle name="Style 120 2 2 2" xfId="5081"/>
    <cellStyle name="Style 120 2 2 2 2" xfId="15270"/>
    <cellStyle name="Style 120 2 2 3" xfId="5082"/>
    <cellStyle name="Style 120 2 3" xfId="5083"/>
    <cellStyle name="Style 120 2 3 2" xfId="15271"/>
    <cellStyle name="Style 120 2 4" xfId="5084"/>
    <cellStyle name="Style 120 2 5" xfId="5085"/>
    <cellStyle name="Style 120 3" xfId="5086"/>
    <cellStyle name="Style 120 3 2" xfId="5087"/>
    <cellStyle name="Style 120 3 2 2" xfId="5088"/>
    <cellStyle name="Style 120 3 2 2 2" xfId="15272"/>
    <cellStyle name="Style 120 3 2 3" xfId="5089"/>
    <cellStyle name="Style 120 3 3" xfId="5090"/>
    <cellStyle name="Style 120 3 3 2" xfId="5091"/>
    <cellStyle name="Style 120 3 3 2 2" xfId="15273"/>
    <cellStyle name="Style 120 3 3 3" xfId="5092"/>
    <cellStyle name="Style 120 3 4" xfId="5093"/>
    <cellStyle name="Style 120 3 4 2" xfId="5094"/>
    <cellStyle name="Style 120 3 5" xfId="5095"/>
    <cellStyle name="Style 120 3 6" xfId="16579"/>
    <cellStyle name="Style 120 3 6 2" xfId="17368"/>
    <cellStyle name="Style 120 4" xfId="5096"/>
    <cellStyle name="Style 120 4 2" xfId="5097"/>
    <cellStyle name="Style 120 4 2 2" xfId="15274"/>
    <cellStyle name="Style 120 4 3" xfId="5098"/>
    <cellStyle name="Style 120 5" xfId="5099"/>
    <cellStyle name="Style 120 6" xfId="5100"/>
    <cellStyle name="Style 120 7" xfId="15275"/>
    <cellStyle name="Style 120_ADDON" xfId="5101"/>
    <cellStyle name="Style 121" xfId="3996"/>
    <cellStyle name="Style 121 2" xfId="5102"/>
    <cellStyle name="Style 121 2 2" xfId="5103"/>
    <cellStyle name="Style 121 2 2 2" xfId="5104"/>
    <cellStyle name="Style 121 2 2 2 2" xfId="15276"/>
    <cellStyle name="Style 121 2 2 3" xfId="5105"/>
    <cellStyle name="Style 121 2 3" xfId="5106"/>
    <cellStyle name="Style 121 2 3 2" xfId="15277"/>
    <cellStyle name="Style 121 2 4" xfId="5107"/>
    <cellStyle name="Style 121 2 5" xfId="5108"/>
    <cellStyle name="Style 121 2 6" xfId="15278"/>
    <cellStyle name="Style 121 3" xfId="5109"/>
    <cellStyle name="Style 121 3 2" xfId="5110"/>
    <cellStyle name="Style 121 3 2 2" xfId="5111"/>
    <cellStyle name="Style 121 3 2 2 2" xfId="15279"/>
    <cellStyle name="Style 121 3 2 3" xfId="5112"/>
    <cellStyle name="Style 121 3 3" xfId="5113"/>
    <cellStyle name="Style 121 3 3 2" xfId="5114"/>
    <cellStyle name="Style 121 3 3 2 2" xfId="15280"/>
    <cellStyle name="Style 121 3 3 3" xfId="5115"/>
    <cellStyle name="Style 121 3 4" xfId="5116"/>
    <cellStyle name="Style 121 3 4 2" xfId="5117"/>
    <cellStyle name="Style 121 3 5" xfId="5118"/>
    <cellStyle name="Style 121 3 6" xfId="16578"/>
    <cellStyle name="Style 121 3 6 2" xfId="17367"/>
    <cellStyle name="Style 121 4" xfId="5119"/>
    <cellStyle name="Style 121 4 2" xfId="5120"/>
    <cellStyle name="Style 121 4 2 2" xfId="15281"/>
    <cellStyle name="Style 121 4 3" xfId="5121"/>
    <cellStyle name="Style 121 5" xfId="5122"/>
    <cellStyle name="Style 121 6" xfId="5123"/>
    <cellStyle name="Style 121 7" xfId="15282"/>
    <cellStyle name="Style 121_ADDON" xfId="5124"/>
    <cellStyle name="Style 126" xfId="3997"/>
    <cellStyle name="Style 126 10" xfId="5125"/>
    <cellStyle name="Style 126 10 2" xfId="12943"/>
    <cellStyle name="Style 126 10 3" xfId="9574"/>
    <cellStyle name="Style 126 11" xfId="5126"/>
    <cellStyle name="Style 126 11 2" xfId="12944"/>
    <cellStyle name="Style 126 11 3" xfId="9575"/>
    <cellStyle name="Style 126 12" xfId="5127"/>
    <cellStyle name="Style 126 12 2" xfId="12945"/>
    <cellStyle name="Style 126 12 3" xfId="9576"/>
    <cellStyle name="Style 126 13" xfId="12119"/>
    <cellStyle name="Style 126 14" xfId="8751"/>
    <cellStyle name="Style 126 2" xfId="5128"/>
    <cellStyle name="Style 126 2 2" xfId="5129"/>
    <cellStyle name="Style 126 2 2 2" xfId="12947"/>
    <cellStyle name="Style 126 2 2 2 2" xfId="15283"/>
    <cellStyle name="Style 126 2 2 3" xfId="9578"/>
    <cellStyle name="Style 126 2 3" xfId="12946"/>
    <cellStyle name="Style 126 2 3 2" xfId="15284"/>
    <cellStyle name="Style 126 2 4" xfId="9577"/>
    <cellStyle name="Style 126 3" xfId="5130"/>
    <cellStyle name="Style 126 3 2" xfId="5131"/>
    <cellStyle name="Style 126 3 2 2" xfId="5132"/>
    <cellStyle name="Style 126 3 2 2 2" xfId="12950"/>
    <cellStyle name="Style 126 3 2 2 3" xfId="9581"/>
    <cellStyle name="Style 126 3 2 3" xfId="5133"/>
    <cellStyle name="Style 126 3 2 3 2" xfId="12951"/>
    <cellStyle name="Style 126 3 2 3 3" xfId="9582"/>
    <cellStyle name="Style 126 3 2 4" xfId="12949"/>
    <cellStyle name="Style 126 3 2 5" xfId="9580"/>
    <cellStyle name="Style 126 3 3" xfId="5134"/>
    <cellStyle name="Style 126 3 3 2" xfId="5135"/>
    <cellStyle name="Style 126 3 3 2 2" xfId="5136"/>
    <cellStyle name="Style 126 3 3 2 2 2" xfId="12954"/>
    <cellStyle name="Style 126 3 3 2 2 3" xfId="9585"/>
    <cellStyle name="Style 126 3 3 2 3" xfId="12953"/>
    <cellStyle name="Style 126 3 3 2 4" xfId="9584"/>
    <cellStyle name="Style 126 3 3 3" xfId="5137"/>
    <cellStyle name="Style 126 3 3 3 2" xfId="5138"/>
    <cellStyle name="Style 126 3 3 3 2 2" xfId="12956"/>
    <cellStyle name="Style 126 3 3 3 2 3" xfId="9587"/>
    <cellStyle name="Style 126 3 3 3 3" xfId="5139"/>
    <cellStyle name="Style 126 3 3 3 3 2" xfId="12957"/>
    <cellStyle name="Style 126 3 3 3 3 3" xfId="9588"/>
    <cellStyle name="Style 126 3 3 3 4" xfId="12955"/>
    <cellStyle name="Style 126 3 3 3 5" xfId="9586"/>
    <cellStyle name="Style 126 3 3 4" xfId="5140"/>
    <cellStyle name="Style 126 3 3 4 2" xfId="5141"/>
    <cellStyle name="Style 126 3 3 4 2 2" xfId="12959"/>
    <cellStyle name="Style 126 3 3 4 2 3" xfId="9590"/>
    <cellStyle name="Style 126 3 3 4 3" xfId="12958"/>
    <cellStyle name="Style 126 3 3 4 4" xfId="9589"/>
    <cellStyle name="Style 126 3 3 5" xfId="5142"/>
    <cellStyle name="Style 126 3 3 5 2" xfId="12960"/>
    <cellStyle name="Style 126 3 3 5 3" xfId="9591"/>
    <cellStyle name="Style 126 3 3 6" xfId="12952"/>
    <cellStyle name="Style 126 3 3 7" xfId="9583"/>
    <cellStyle name="Style 126 3 4" xfId="5143"/>
    <cellStyle name="Style 126 3 4 2" xfId="12961"/>
    <cellStyle name="Style 126 3 4 3" xfId="15285"/>
    <cellStyle name="Style 126 3 4 4" xfId="9592"/>
    <cellStyle name="Style 126 3 5" xfId="5144"/>
    <cellStyle name="Style 126 3 5 2" xfId="12962"/>
    <cellStyle name="Style 126 3 5 3" xfId="9593"/>
    <cellStyle name="Style 126 3 6" xfId="12948"/>
    <cellStyle name="Style 126 3 7" xfId="16577"/>
    <cellStyle name="Style 126 3 7 2" xfId="17366"/>
    <cellStyle name="Style 126 3 8" xfId="9579"/>
    <cellStyle name="Style 126 4" xfId="5145"/>
    <cellStyle name="Style 126 4 2" xfId="5146"/>
    <cellStyle name="Style 126 4 2 2" xfId="5147"/>
    <cellStyle name="Style 126 4 2 2 2" xfId="5148"/>
    <cellStyle name="Style 126 4 2 2 2 2" xfId="12966"/>
    <cellStyle name="Style 126 4 2 2 2 3" xfId="9597"/>
    <cellStyle name="Style 126 4 2 2 3" xfId="12965"/>
    <cellStyle name="Style 126 4 2 2 4" xfId="9596"/>
    <cellStyle name="Style 126 4 2 3" xfId="5149"/>
    <cellStyle name="Style 126 4 2 3 2" xfId="5150"/>
    <cellStyle name="Style 126 4 2 3 2 2" xfId="12968"/>
    <cellStyle name="Style 126 4 2 3 2 3" xfId="9599"/>
    <cellStyle name="Style 126 4 2 3 3" xfId="5151"/>
    <cellStyle name="Style 126 4 2 3 3 2" xfId="12969"/>
    <cellStyle name="Style 126 4 2 3 3 3" xfId="9600"/>
    <cellStyle name="Style 126 4 2 3 4" xfId="12967"/>
    <cellStyle name="Style 126 4 2 3 5" xfId="9598"/>
    <cellStyle name="Style 126 4 2 4" xfId="5152"/>
    <cellStyle name="Style 126 4 2 4 2" xfId="5153"/>
    <cellStyle name="Style 126 4 2 4 2 2" xfId="12971"/>
    <cellStyle name="Style 126 4 2 4 2 3" xfId="9602"/>
    <cellStyle name="Style 126 4 2 4 3" xfId="12970"/>
    <cellStyle name="Style 126 4 2 4 4" xfId="9601"/>
    <cellStyle name="Style 126 4 2 5" xfId="5154"/>
    <cellStyle name="Style 126 4 2 5 2" xfId="12972"/>
    <cellStyle name="Style 126 4 2 5 3" xfId="9603"/>
    <cellStyle name="Style 126 4 2 6" xfId="12964"/>
    <cellStyle name="Style 126 4 2 7" xfId="9595"/>
    <cellStyle name="Style 126 4 3" xfId="5155"/>
    <cellStyle name="Style 126 4 3 2" xfId="5156"/>
    <cellStyle name="Style 126 4 3 2 2" xfId="12974"/>
    <cellStyle name="Style 126 4 3 2 3" xfId="9605"/>
    <cellStyle name="Style 126 4 3 3" xfId="12973"/>
    <cellStyle name="Style 126 4 3 4" xfId="9604"/>
    <cellStyle name="Style 126 4 4" xfId="5157"/>
    <cellStyle name="Style 126 4 4 2" xfId="12975"/>
    <cellStyle name="Style 126 4 4 3" xfId="9606"/>
    <cellStyle name="Style 126 4 5" xfId="5158"/>
    <cellStyle name="Style 126 4 5 2" xfId="12976"/>
    <cellStyle name="Style 126 4 5 3" xfId="9607"/>
    <cellStyle name="Style 126 4 6" xfId="12963"/>
    <cellStyle name="Style 126 4 7" xfId="16576"/>
    <cellStyle name="Style 126 4 7 2" xfId="17365"/>
    <cellStyle name="Style 126 4 8" xfId="9594"/>
    <cellStyle name="Style 126 5" xfId="5159"/>
    <cellStyle name="Style 126 5 2" xfId="5160"/>
    <cellStyle name="Style 126 5 2 2" xfId="5161"/>
    <cellStyle name="Style 126 5 2 2 2" xfId="5162"/>
    <cellStyle name="Style 126 5 2 2 2 2" xfId="12980"/>
    <cellStyle name="Style 126 5 2 2 2 3" xfId="9611"/>
    <cellStyle name="Style 126 5 2 2 3" xfId="12979"/>
    <cellStyle name="Style 126 5 2 2 4" xfId="9610"/>
    <cellStyle name="Style 126 5 2 3" xfId="5163"/>
    <cellStyle name="Style 126 5 2 3 2" xfId="5164"/>
    <cellStyle name="Style 126 5 2 3 2 2" xfId="12982"/>
    <cellStyle name="Style 126 5 2 3 2 3" xfId="9613"/>
    <cellStyle name="Style 126 5 2 3 3" xfId="5165"/>
    <cellStyle name="Style 126 5 2 3 3 2" xfId="12983"/>
    <cellStyle name="Style 126 5 2 3 3 3" xfId="9614"/>
    <cellStyle name="Style 126 5 2 3 4" xfId="12981"/>
    <cellStyle name="Style 126 5 2 3 5" xfId="9612"/>
    <cellStyle name="Style 126 5 2 4" xfId="5166"/>
    <cellStyle name="Style 126 5 2 4 2" xfId="12984"/>
    <cellStyle name="Style 126 5 2 4 3" xfId="9615"/>
    <cellStyle name="Style 126 5 2 5" xfId="5167"/>
    <cellStyle name="Style 126 5 2 5 2" xfId="12985"/>
    <cellStyle name="Style 126 5 2 5 3" xfId="9616"/>
    <cellStyle name="Style 126 5 2 6" xfId="12978"/>
    <cellStyle name="Style 126 5 2 7" xfId="9609"/>
    <cellStyle name="Style 126 5 3" xfId="5168"/>
    <cellStyle name="Style 126 5 3 2" xfId="5169"/>
    <cellStyle name="Style 126 5 3 2 2" xfId="12987"/>
    <cellStyle name="Style 126 5 3 2 3" xfId="9618"/>
    <cellStyle name="Style 126 5 3 3" xfId="12986"/>
    <cellStyle name="Style 126 5 3 4" xfId="9617"/>
    <cellStyle name="Style 126 5 4" xfId="5170"/>
    <cellStyle name="Style 126 5 4 2" xfId="12988"/>
    <cellStyle name="Style 126 5 4 3" xfId="9619"/>
    <cellStyle name="Style 126 5 5" xfId="5171"/>
    <cellStyle name="Style 126 5 5 2" xfId="12989"/>
    <cellStyle name="Style 126 5 5 3" xfId="9620"/>
    <cellStyle name="Style 126 5 6" xfId="12977"/>
    <cellStyle name="Style 126 5 7" xfId="9608"/>
    <cellStyle name="Style 126 6" xfId="5172"/>
    <cellStyle name="Style 126 6 2" xfId="5173"/>
    <cellStyle name="Style 126 6 2 2" xfId="5174"/>
    <cellStyle name="Style 126 6 2 2 2" xfId="12992"/>
    <cellStyle name="Style 126 6 2 2 3" xfId="9623"/>
    <cellStyle name="Style 126 6 2 3" xfId="12991"/>
    <cellStyle name="Style 126 6 2 4" xfId="9622"/>
    <cellStyle name="Style 126 6 3" xfId="5175"/>
    <cellStyle name="Style 126 6 3 2" xfId="5176"/>
    <cellStyle name="Style 126 6 3 2 2" xfId="12994"/>
    <cellStyle name="Style 126 6 3 2 3" xfId="9625"/>
    <cellStyle name="Style 126 6 3 3" xfId="5177"/>
    <cellStyle name="Style 126 6 3 3 2" xfId="12995"/>
    <cellStyle name="Style 126 6 3 3 3" xfId="9626"/>
    <cellStyle name="Style 126 6 3 4" xfId="12993"/>
    <cellStyle name="Style 126 6 3 5" xfId="9624"/>
    <cellStyle name="Style 126 6 4" xfId="5178"/>
    <cellStyle name="Style 126 6 4 2" xfId="5179"/>
    <cellStyle name="Style 126 6 4 2 2" xfId="12997"/>
    <cellStyle name="Style 126 6 4 2 3" xfId="9628"/>
    <cellStyle name="Style 126 6 4 3" xfId="12996"/>
    <cellStyle name="Style 126 6 4 4" xfId="9627"/>
    <cellStyle name="Style 126 6 5" xfId="5180"/>
    <cellStyle name="Style 126 6 5 2" xfId="12998"/>
    <cellStyle name="Style 126 6 5 3" xfId="9629"/>
    <cellStyle name="Style 126 6 6" xfId="12990"/>
    <cellStyle name="Style 126 6 7" xfId="9621"/>
    <cellStyle name="Style 126 7" xfId="5181"/>
    <cellStyle name="Style 126 7 2" xfId="5182"/>
    <cellStyle name="Style 126 7 2 2" xfId="13000"/>
    <cellStyle name="Style 126 7 2 3" xfId="9631"/>
    <cellStyle name="Style 126 7 3" xfId="5183"/>
    <cellStyle name="Style 126 7 3 2" xfId="13001"/>
    <cellStyle name="Style 126 7 3 3" xfId="9632"/>
    <cellStyle name="Style 126 7 4" xfId="12999"/>
    <cellStyle name="Style 126 7 5" xfId="9630"/>
    <cellStyle name="Style 126 8" xfId="5184"/>
    <cellStyle name="Style 126 8 2" xfId="13002"/>
    <cellStyle name="Style 126 8 3" xfId="15286"/>
    <cellStyle name="Style 126 8 4" xfId="9633"/>
    <cellStyle name="Style 126 9" xfId="5185"/>
    <cellStyle name="Style 126 9 2" xfId="13003"/>
    <cellStyle name="Style 126 9 3" xfId="9634"/>
    <cellStyle name="Style 126_ADDON" xfId="5186"/>
    <cellStyle name="Style 127" xfId="3998"/>
    <cellStyle name="Style 127 2" xfId="5187"/>
    <cellStyle name="Style 127 2 2" xfId="15287"/>
    <cellStyle name="Style 127 2 2 2" xfId="15288"/>
    <cellStyle name="Style 127 2 2 2 2" xfId="15289"/>
    <cellStyle name="Style 127 2 3" xfId="15290"/>
    <cellStyle name="Style 127 2 3 2" xfId="15291"/>
    <cellStyle name="Style 127 3" xfId="5188"/>
    <cellStyle name="Style 127 3 2" xfId="5189"/>
    <cellStyle name="Style 127 3 3" xfId="5190"/>
    <cellStyle name="Style 127 3 3 2" xfId="5191"/>
    <cellStyle name="Style 127 3 3 3" xfId="15292"/>
    <cellStyle name="Style 127 3 4" xfId="5192"/>
    <cellStyle name="Style 127 3 4 2" xfId="15293"/>
    <cellStyle name="Style 127 3 5" xfId="16575"/>
    <cellStyle name="Style 127 3 5 2" xfId="17364"/>
    <cellStyle name="Style 127 4" xfId="5193"/>
    <cellStyle name="Style 127 4 2" xfId="5194"/>
    <cellStyle name="Style 127 4 3" xfId="15294"/>
    <cellStyle name="Style 127 5" xfId="5195"/>
    <cellStyle name="Style 127 5 2" xfId="15295"/>
    <cellStyle name="Style 127 6" xfId="5196"/>
    <cellStyle name="Style 127 7" xfId="5197"/>
    <cellStyle name="Style 127_ADDON" xfId="5198"/>
    <cellStyle name="Style 128" xfId="3999"/>
    <cellStyle name="Style 128 2" xfId="5199"/>
    <cellStyle name="Style 128 2 2" xfId="5200"/>
    <cellStyle name="Style 128 2 2 2" xfId="5201"/>
    <cellStyle name="Style 128 2 2 2 2" xfId="15296"/>
    <cellStyle name="Style 128 2 2 3" xfId="5202"/>
    <cellStyle name="Style 128 2 3" xfId="5203"/>
    <cellStyle name="Style 128 2 3 2" xfId="15297"/>
    <cellStyle name="Style 128 2 4" xfId="5204"/>
    <cellStyle name="Style 128 2 5" xfId="5205"/>
    <cellStyle name="Style 128 2 6" xfId="15653"/>
    <cellStyle name="Style 128 3" xfId="5206"/>
    <cellStyle name="Style 128 3 2" xfId="5207"/>
    <cellStyle name="Style 128 3 2 2" xfId="5208"/>
    <cellStyle name="Style 128 3 2 2 2" xfId="15298"/>
    <cellStyle name="Style 128 3 2 3" xfId="5209"/>
    <cellStyle name="Style 128 3 3" xfId="5210"/>
    <cellStyle name="Style 128 3 3 2" xfId="5211"/>
    <cellStyle name="Style 128 3 3 2 2" xfId="15299"/>
    <cellStyle name="Style 128 3 3 3" xfId="5212"/>
    <cellStyle name="Style 128 3 4" xfId="5213"/>
    <cellStyle name="Style 128 3 4 2" xfId="5214"/>
    <cellStyle name="Style 128 3 5" xfId="5215"/>
    <cellStyle name="Style 128 3 6" xfId="16574"/>
    <cellStyle name="Style 128 3 6 2" xfId="17363"/>
    <cellStyle name="Style 128 4" xfId="5216"/>
    <cellStyle name="Style 128 4 2" xfId="5217"/>
    <cellStyle name="Style 128 4 2 2" xfId="15300"/>
    <cellStyle name="Style 128 4 3" xfId="5218"/>
    <cellStyle name="Style 128 5" xfId="5219"/>
    <cellStyle name="Style 128 6" xfId="5220"/>
    <cellStyle name="Style 128 7" xfId="15301"/>
    <cellStyle name="Style 128_ADDON" xfId="5221"/>
    <cellStyle name="Style 129" xfId="4000"/>
    <cellStyle name="Style 129 2" xfId="5222"/>
    <cellStyle name="Style 129 2 2" xfId="15302"/>
    <cellStyle name="Style 129 2 2 2" xfId="15303"/>
    <cellStyle name="Style 129 2 2 2 2" xfId="15304"/>
    <cellStyle name="Style 129 2 3" xfId="15305"/>
    <cellStyle name="Style 129 2 3 2" xfId="15306"/>
    <cellStyle name="Style 129 3" xfId="5223"/>
    <cellStyle name="Style 129 3 2" xfId="5224"/>
    <cellStyle name="Style 129 3 3" xfId="5225"/>
    <cellStyle name="Style 129 3 3 2" xfId="5226"/>
    <cellStyle name="Style 129 3 3 3" xfId="15805"/>
    <cellStyle name="Style 129 3 4" xfId="5227"/>
    <cellStyle name="Style 129 3 4 2" xfId="15806"/>
    <cellStyle name="Style 129 3 5" xfId="16573"/>
    <cellStyle name="Style 129 3 5 2" xfId="17362"/>
    <cellStyle name="Style 129 4" xfId="5228"/>
    <cellStyle name="Style 129 4 2" xfId="5229"/>
    <cellStyle name="Style 129 4 3" xfId="15807"/>
    <cellStyle name="Style 129 5" xfId="5230"/>
    <cellStyle name="Style 129 5 2" xfId="15307"/>
    <cellStyle name="Style 129 6" xfId="5231"/>
    <cellStyle name="Style 129 7" xfId="5232"/>
    <cellStyle name="Style 129_ADDON" xfId="5233"/>
    <cellStyle name="Style 130" xfId="4001"/>
    <cellStyle name="Style 130 10" xfId="5234"/>
    <cellStyle name="Style 130 10 2" xfId="13004"/>
    <cellStyle name="Style 130 10 3" xfId="9635"/>
    <cellStyle name="Style 130 11" xfId="5235"/>
    <cellStyle name="Style 130 11 2" xfId="13005"/>
    <cellStyle name="Style 130 11 3" xfId="9636"/>
    <cellStyle name="Style 130 12" xfId="5236"/>
    <cellStyle name="Style 130 12 2" xfId="13006"/>
    <cellStyle name="Style 130 12 3" xfId="9637"/>
    <cellStyle name="Style 130 13" xfId="12120"/>
    <cellStyle name="Style 130 14" xfId="8752"/>
    <cellStyle name="Style 130 2" xfId="5237"/>
    <cellStyle name="Style 130 2 2" xfId="5238"/>
    <cellStyle name="Style 130 2 2 2" xfId="13008"/>
    <cellStyle name="Style 130 2 2 2 2" xfId="15308"/>
    <cellStyle name="Style 130 2 2 3" xfId="9639"/>
    <cellStyle name="Style 130 2 3" xfId="13007"/>
    <cellStyle name="Style 130 2 3 2" xfId="15309"/>
    <cellStyle name="Style 130 2 4" xfId="9638"/>
    <cellStyle name="Style 130 3" xfId="5239"/>
    <cellStyle name="Style 130 3 2" xfId="5240"/>
    <cellStyle name="Style 130 3 2 2" xfId="5241"/>
    <cellStyle name="Style 130 3 2 2 2" xfId="13011"/>
    <cellStyle name="Style 130 3 2 2 3" xfId="9642"/>
    <cellStyle name="Style 130 3 2 3" xfId="5242"/>
    <cellStyle name="Style 130 3 2 3 2" xfId="13012"/>
    <cellStyle name="Style 130 3 2 3 3" xfId="9643"/>
    <cellStyle name="Style 130 3 2 4" xfId="13010"/>
    <cellStyle name="Style 130 3 2 5" xfId="9641"/>
    <cellStyle name="Style 130 3 3" xfId="5243"/>
    <cellStyle name="Style 130 3 3 2" xfId="5244"/>
    <cellStyle name="Style 130 3 3 2 2" xfId="5245"/>
    <cellStyle name="Style 130 3 3 2 2 2" xfId="13015"/>
    <cellStyle name="Style 130 3 3 2 2 3" xfId="9646"/>
    <cellStyle name="Style 130 3 3 2 3" xfId="13014"/>
    <cellStyle name="Style 130 3 3 2 4" xfId="9645"/>
    <cellStyle name="Style 130 3 3 3" xfId="5246"/>
    <cellStyle name="Style 130 3 3 3 2" xfId="5247"/>
    <cellStyle name="Style 130 3 3 3 2 2" xfId="13017"/>
    <cellStyle name="Style 130 3 3 3 2 3" xfId="9648"/>
    <cellStyle name="Style 130 3 3 3 3" xfId="5248"/>
    <cellStyle name="Style 130 3 3 3 3 2" xfId="13018"/>
    <cellStyle name="Style 130 3 3 3 3 3" xfId="9649"/>
    <cellStyle name="Style 130 3 3 3 4" xfId="13016"/>
    <cellStyle name="Style 130 3 3 3 5" xfId="9647"/>
    <cellStyle name="Style 130 3 3 4" xfId="5249"/>
    <cellStyle name="Style 130 3 3 4 2" xfId="5250"/>
    <cellStyle name="Style 130 3 3 4 2 2" xfId="13020"/>
    <cellStyle name="Style 130 3 3 4 2 3" xfId="9651"/>
    <cellStyle name="Style 130 3 3 4 3" xfId="13019"/>
    <cellStyle name="Style 130 3 3 4 4" xfId="9650"/>
    <cellStyle name="Style 130 3 3 5" xfId="5251"/>
    <cellStyle name="Style 130 3 3 5 2" xfId="13021"/>
    <cellStyle name="Style 130 3 3 5 3" xfId="9652"/>
    <cellStyle name="Style 130 3 3 6" xfId="13013"/>
    <cellStyle name="Style 130 3 3 7" xfId="9644"/>
    <cellStyle name="Style 130 3 4" xfId="5252"/>
    <cellStyle name="Style 130 3 4 2" xfId="13022"/>
    <cellStyle name="Style 130 3 4 3" xfId="15310"/>
    <cellStyle name="Style 130 3 4 4" xfId="9653"/>
    <cellStyle name="Style 130 3 5" xfId="5253"/>
    <cellStyle name="Style 130 3 5 2" xfId="13023"/>
    <cellStyle name="Style 130 3 5 3" xfId="9654"/>
    <cellStyle name="Style 130 3 6" xfId="13009"/>
    <cellStyle name="Style 130 3 7" xfId="16572"/>
    <cellStyle name="Style 130 3 7 2" xfId="17361"/>
    <cellStyle name="Style 130 3 8" xfId="9640"/>
    <cellStyle name="Style 130 4" xfId="5254"/>
    <cellStyle name="Style 130 4 2" xfId="5255"/>
    <cellStyle name="Style 130 4 2 2" xfId="5256"/>
    <cellStyle name="Style 130 4 2 2 2" xfId="5257"/>
    <cellStyle name="Style 130 4 2 2 2 2" xfId="13027"/>
    <cellStyle name="Style 130 4 2 2 2 3" xfId="9658"/>
    <cellStyle name="Style 130 4 2 2 3" xfId="13026"/>
    <cellStyle name="Style 130 4 2 2 4" xfId="9657"/>
    <cellStyle name="Style 130 4 2 3" xfId="5258"/>
    <cellStyle name="Style 130 4 2 3 2" xfId="5259"/>
    <cellStyle name="Style 130 4 2 3 2 2" xfId="13029"/>
    <cellStyle name="Style 130 4 2 3 2 3" xfId="9660"/>
    <cellStyle name="Style 130 4 2 3 3" xfId="5260"/>
    <cellStyle name="Style 130 4 2 3 3 2" xfId="13030"/>
    <cellStyle name="Style 130 4 2 3 3 3" xfId="9661"/>
    <cellStyle name="Style 130 4 2 3 4" xfId="13028"/>
    <cellStyle name="Style 130 4 2 3 5" xfId="9659"/>
    <cellStyle name="Style 130 4 2 4" xfId="5261"/>
    <cellStyle name="Style 130 4 2 4 2" xfId="5262"/>
    <cellStyle name="Style 130 4 2 4 2 2" xfId="13032"/>
    <cellStyle name="Style 130 4 2 4 2 3" xfId="9663"/>
    <cellStyle name="Style 130 4 2 4 3" xfId="13031"/>
    <cellStyle name="Style 130 4 2 4 4" xfId="9662"/>
    <cellStyle name="Style 130 4 2 5" xfId="5263"/>
    <cellStyle name="Style 130 4 2 5 2" xfId="13033"/>
    <cellStyle name="Style 130 4 2 5 3" xfId="9664"/>
    <cellStyle name="Style 130 4 2 6" xfId="13025"/>
    <cellStyle name="Style 130 4 2 7" xfId="9656"/>
    <cellStyle name="Style 130 4 3" xfId="5264"/>
    <cellStyle name="Style 130 4 3 2" xfId="5265"/>
    <cellStyle name="Style 130 4 3 2 2" xfId="13035"/>
    <cellStyle name="Style 130 4 3 2 3" xfId="9666"/>
    <cellStyle name="Style 130 4 3 3" xfId="13034"/>
    <cellStyle name="Style 130 4 3 4" xfId="9665"/>
    <cellStyle name="Style 130 4 4" xfId="5266"/>
    <cellStyle name="Style 130 4 4 2" xfId="13036"/>
    <cellStyle name="Style 130 4 4 3" xfId="9667"/>
    <cellStyle name="Style 130 4 5" xfId="5267"/>
    <cellStyle name="Style 130 4 5 2" xfId="13037"/>
    <cellStyle name="Style 130 4 5 3" xfId="9668"/>
    <cellStyle name="Style 130 4 6" xfId="13024"/>
    <cellStyle name="Style 130 4 7" xfId="16571"/>
    <cellStyle name="Style 130 4 7 2" xfId="17360"/>
    <cellStyle name="Style 130 4 8" xfId="9655"/>
    <cellStyle name="Style 130 5" xfId="5268"/>
    <cellStyle name="Style 130 5 2" xfId="5269"/>
    <cellStyle name="Style 130 5 2 2" xfId="5270"/>
    <cellStyle name="Style 130 5 2 2 2" xfId="5271"/>
    <cellStyle name="Style 130 5 2 2 2 2" xfId="13041"/>
    <cellStyle name="Style 130 5 2 2 2 3" xfId="9672"/>
    <cellStyle name="Style 130 5 2 2 3" xfId="13040"/>
    <cellStyle name="Style 130 5 2 2 4" xfId="9671"/>
    <cellStyle name="Style 130 5 2 3" xfId="5272"/>
    <cellStyle name="Style 130 5 2 3 2" xfId="5273"/>
    <cellStyle name="Style 130 5 2 3 2 2" xfId="13043"/>
    <cellStyle name="Style 130 5 2 3 2 3" xfId="9674"/>
    <cellStyle name="Style 130 5 2 3 3" xfId="5274"/>
    <cellStyle name="Style 130 5 2 3 3 2" xfId="13044"/>
    <cellStyle name="Style 130 5 2 3 3 3" xfId="9675"/>
    <cellStyle name="Style 130 5 2 3 4" xfId="13042"/>
    <cellStyle name="Style 130 5 2 3 5" xfId="9673"/>
    <cellStyle name="Style 130 5 2 4" xfId="5275"/>
    <cellStyle name="Style 130 5 2 4 2" xfId="13045"/>
    <cellStyle name="Style 130 5 2 4 3" xfId="9676"/>
    <cellStyle name="Style 130 5 2 5" xfId="5276"/>
    <cellStyle name="Style 130 5 2 5 2" xfId="13046"/>
    <cellStyle name="Style 130 5 2 5 3" xfId="9677"/>
    <cellStyle name="Style 130 5 2 6" xfId="13039"/>
    <cellStyle name="Style 130 5 2 7" xfId="9670"/>
    <cellStyle name="Style 130 5 3" xfId="5277"/>
    <cellStyle name="Style 130 5 3 2" xfId="5278"/>
    <cellStyle name="Style 130 5 3 2 2" xfId="13048"/>
    <cellStyle name="Style 130 5 3 2 3" xfId="9679"/>
    <cellStyle name="Style 130 5 3 3" xfId="13047"/>
    <cellStyle name="Style 130 5 3 4" xfId="9678"/>
    <cellStyle name="Style 130 5 4" xfId="5279"/>
    <cellStyle name="Style 130 5 4 2" xfId="13049"/>
    <cellStyle name="Style 130 5 4 3" xfId="9680"/>
    <cellStyle name="Style 130 5 5" xfId="5280"/>
    <cellStyle name="Style 130 5 5 2" xfId="13050"/>
    <cellStyle name="Style 130 5 5 3" xfId="9681"/>
    <cellStyle name="Style 130 5 6" xfId="13038"/>
    <cellStyle name="Style 130 5 7" xfId="9669"/>
    <cellStyle name="Style 130 6" xfId="5281"/>
    <cellStyle name="Style 130 6 2" xfId="5282"/>
    <cellStyle name="Style 130 6 2 2" xfId="5283"/>
    <cellStyle name="Style 130 6 2 2 2" xfId="13053"/>
    <cellStyle name="Style 130 6 2 2 3" xfId="9684"/>
    <cellStyle name="Style 130 6 2 3" xfId="13052"/>
    <cellStyle name="Style 130 6 2 4" xfId="9683"/>
    <cellStyle name="Style 130 6 3" xfId="5284"/>
    <cellStyle name="Style 130 6 3 2" xfId="5285"/>
    <cellStyle name="Style 130 6 3 2 2" xfId="13055"/>
    <cellStyle name="Style 130 6 3 2 3" xfId="9686"/>
    <cellStyle name="Style 130 6 3 3" xfId="5286"/>
    <cellStyle name="Style 130 6 3 3 2" xfId="13056"/>
    <cellStyle name="Style 130 6 3 3 3" xfId="9687"/>
    <cellStyle name="Style 130 6 3 4" xfId="13054"/>
    <cellStyle name="Style 130 6 3 5" xfId="9685"/>
    <cellStyle name="Style 130 6 4" xfId="5287"/>
    <cellStyle name="Style 130 6 4 2" xfId="5288"/>
    <cellStyle name="Style 130 6 4 2 2" xfId="13058"/>
    <cellStyle name="Style 130 6 4 2 3" xfId="9689"/>
    <cellStyle name="Style 130 6 4 3" xfId="13057"/>
    <cellStyle name="Style 130 6 4 4" xfId="9688"/>
    <cellStyle name="Style 130 6 5" xfId="5289"/>
    <cellStyle name="Style 130 6 5 2" xfId="13059"/>
    <cellStyle name="Style 130 6 5 3" xfId="9690"/>
    <cellStyle name="Style 130 6 6" xfId="13051"/>
    <cellStyle name="Style 130 6 7" xfId="9682"/>
    <cellStyle name="Style 130 7" xfId="5290"/>
    <cellStyle name="Style 130 7 2" xfId="5291"/>
    <cellStyle name="Style 130 7 2 2" xfId="13061"/>
    <cellStyle name="Style 130 7 2 3" xfId="9692"/>
    <cellStyle name="Style 130 7 3" xfId="5292"/>
    <cellStyle name="Style 130 7 3 2" xfId="13062"/>
    <cellStyle name="Style 130 7 3 3" xfId="9693"/>
    <cellStyle name="Style 130 7 4" xfId="13060"/>
    <cellStyle name="Style 130 7 5" xfId="9691"/>
    <cellStyle name="Style 130 8" xfId="5293"/>
    <cellStyle name="Style 130 8 2" xfId="13063"/>
    <cellStyle name="Style 130 8 3" xfId="15311"/>
    <cellStyle name="Style 130 8 4" xfId="9694"/>
    <cellStyle name="Style 130 9" xfId="5294"/>
    <cellStyle name="Style 130 9 2" xfId="13064"/>
    <cellStyle name="Style 130 9 3" xfId="9695"/>
    <cellStyle name="Style 130_ADDON" xfId="5295"/>
    <cellStyle name="Style 131" xfId="4002"/>
    <cellStyle name="Style 131 2" xfId="5296"/>
    <cellStyle name="Style 131 2 2" xfId="5297"/>
    <cellStyle name="Style 131 2 2 2" xfId="5298"/>
    <cellStyle name="Style 131 2 2 2 2" xfId="15312"/>
    <cellStyle name="Style 131 2 2 3" xfId="5299"/>
    <cellStyle name="Style 131 2 3" xfId="5300"/>
    <cellStyle name="Style 131 2 3 2" xfId="15313"/>
    <cellStyle name="Style 131 2 4" xfId="5301"/>
    <cellStyle name="Style 131 2 5" xfId="5302"/>
    <cellStyle name="Style 131 3" xfId="5303"/>
    <cellStyle name="Style 131 3 2" xfId="5304"/>
    <cellStyle name="Style 131 3 2 2" xfId="5305"/>
    <cellStyle name="Style 131 3 2 2 2" xfId="15314"/>
    <cellStyle name="Style 131 3 2 3" xfId="5306"/>
    <cellStyle name="Style 131 3 3" xfId="5307"/>
    <cellStyle name="Style 131 3 3 2" xfId="5308"/>
    <cellStyle name="Style 131 3 3 2 2" xfId="15315"/>
    <cellStyle name="Style 131 3 3 3" xfId="5309"/>
    <cellStyle name="Style 131 3 4" xfId="5310"/>
    <cellStyle name="Style 131 3 4 2" xfId="5311"/>
    <cellStyle name="Style 131 3 5" xfId="5312"/>
    <cellStyle name="Style 131 3 6" xfId="16570"/>
    <cellStyle name="Style 131 3 6 2" xfId="17359"/>
    <cellStyle name="Style 131 4" xfId="5313"/>
    <cellStyle name="Style 131 4 2" xfId="5314"/>
    <cellStyle name="Style 131 4 2 2" xfId="15316"/>
    <cellStyle name="Style 131 4 3" xfId="5315"/>
    <cellStyle name="Style 131 5" xfId="5316"/>
    <cellStyle name="Style 131 6" xfId="5317"/>
    <cellStyle name="Style 131 7" xfId="15317"/>
    <cellStyle name="Style 131_ADDON" xfId="5318"/>
    <cellStyle name="Style 132" xfId="4003"/>
    <cellStyle name="Style 132 2" xfId="5319"/>
    <cellStyle name="Style 132 2 2" xfId="5320"/>
    <cellStyle name="Style 132 2 2 2" xfId="5321"/>
    <cellStyle name="Style 132 2 2 2 2" xfId="15318"/>
    <cellStyle name="Style 132 2 2 3" xfId="5322"/>
    <cellStyle name="Style 132 2 3" xfId="5323"/>
    <cellStyle name="Style 132 2 3 2" xfId="15319"/>
    <cellStyle name="Style 132 2 4" xfId="5324"/>
    <cellStyle name="Style 132 2 5" xfId="5325"/>
    <cellStyle name="Style 132 2 6" xfId="15320"/>
    <cellStyle name="Style 132 3" xfId="5326"/>
    <cellStyle name="Style 132 3 2" xfId="5327"/>
    <cellStyle name="Style 132 3 2 2" xfId="5328"/>
    <cellStyle name="Style 132 3 2 2 2" xfId="15321"/>
    <cellStyle name="Style 132 3 2 3" xfId="5329"/>
    <cellStyle name="Style 132 3 3" xfId="5330"/>
    <cellStyle name="Style 132 3 3 2" xfId="5331"/>
    <cellStyle name="Style 132 3 3 2 2" xfId="15322"/>
    <cellStyle name="Style 132 3 3 3" xfId="5332"/>
    <cellStyle name="Style 132 3 4" xfId="5333"/>
    <cellStyle name="Style 132 3 4 2" xfId="5334"/>
    <cellStyle name="Style 132 3 5" xfId="5335"/>
    <cellStyle name="Style 132 3 6" xfId="16569"/>
    <cellStyle name="Style 132 3 6 2" xfId="17358"/>
    <cellStyle name="Style 132 4" xfId="5336"/>
    <cellStyle name="Style 132 4 2" xfId="5337"/>
    <cellStyle name="Style 132 4 2 2" xfId="15323"/>
    <cellStyle name="Style 132 4 3" xfId="5338"/>
    <cellStyle name="Style 132 5" xfId="5339"/>
    <cellStyle name="Style 132 6" xfId="5340"/>
    <cellStyle name="Style 132 7" xfId="15324"/>
    <cellStyle name="Style 132_ADDON" xfId="5341"/>
    <cellStyle name="Style 137" xfId="4004"/>
    <cellStyle name="Style 137 10" xfId="5342"/>
    <cellStyle name="Style 137 10 2" xfId="13065"/>
    <cellStyle name="Style 137 10 3" xfId="9696"/>
    <cellStyle name="Style 137 11" xfId="5343"/>
    <cellStyle name="Style 137 11 2" xfId="13066"/>
    <cellStyle name="Style 137 11 3" xfId="9697"/>
    <cellStyle name="Style 137 12" xfId="5344"/>
    <cellStyle name="Style 137 12 2" xfId="13067"/>
    <cellStyle name="Style 137 12 3" xfId="9698"/>
    <cellStyle name="Style 137 13" xfId="12121"/>
    <cellStyle name="Style 137 14" xfId="8753"/>
    <cellStyle name="Style 137 2" xfId="5345"/>
    <cellStyle name="Style 137 2 2" xfId="5346"/>
    <cellStyle name="Style 137 2 2 2" xfId="13069"/>
    <cellStyle name="Style 137 2 2 2 2" xfId="15325"/>
    <cellStyle name="Style 137 2 2 3" xfId="9700"/>
    <cellStyle name="Style 137 2 3" xfId="13068"/>
    <cellStyle name="Style 137 2 3 2" xfId="15326"/>
    <cellStyle name="Style 137 2 4" xfId="9699"/>
    <cellStyle name="Style 137 3" xfId="5347"/>
    <cellStyle name="Style 137 3 2" xfId="5348"/>
    <cellStyle name="Style 137 3 2 2" xfId="5349"/>
    <cellStyle name="Style 137 3 2 2 2" xfId="13072"/>
    <cellStyle name="Style 137 3 2 2 3" xfId="9703"/>
    <cellStyle name="Style 137 3 2 3" xfId="5350"/>
    <cellStyle name="Style 137 3 2 3 2" xfId="13073"/>
    <cellStyle name="Style 137 3 2 3 3" xfId="9704"/>
    <cellStyle name="Style 137 3 2 4" xfId="13071"/>
    <cellStyle name="Style 137 3 2 5" xfId="9702"/>
    <cellStyle name="Style 137 3 3" xfId="5351"/>
    <cellStyle name="Style 137 3 3 2" xfId="5352"/>
    <cellStyle name="Style 137 3 3 2 2" xfId="5353"/>
    <cellStyle name="Style 137 3 3 2 2 2" xfId="13076"/>
    <cellStyle name="Style 137 3 3 2 2 3" xfId="9707"/>
    <cellStyle name="Style 137 3 3 2 3" xfId="13075"/>
    <cellStyle name="Style 137 3 3 2 4" xfId="9706"/>
    <cellStyle name="Style 137 3 3 3" xfId="5354"/>
    <cellStyle name="Style 137 3 3 3 2" xfId="5355"/>
    <cellStyle name="Style 137 3 3 3 2 2" xfId="13078"/>
    <cellStyle name="Style 137 3 3 3 2 3" xfId="9709"/>
    <cellStyle name="Style 137 3 3 3 3" xfId="5356"/>
    <cellStyle name="Style 137 3 3 3 3 2" xfId="13079"/>
    <cellStyle name="Style 137 3 3 3 3 3" xfId="9710"/>
    <cellStyle name="Style 137 3 3 3 4" xfId="13077"/>
    <cellStyle name="Style 137 3 3 3 5" xfId="9708"/>
    <cellStyle name="Style 137 3 3 4" xfId="5357"/>
    <cellStyle name="Style 137 3 3 4 2" xfId="5358"/>
    <cellStyle name="Style 137 3 3 4 2 2" xfId="13081"/>
    <cellStyle name="Style 137 3 3 4 2 3" xfId="9712"/>
    <cellStyle name="Style 137 3 3 4 3" xfId="13080"/>
    <cellStyle name="Style 137 3 3 4 4" xfId="9711"/>
    <cellStyle name="Style 137 3 3 5" xfId="5359"/>
    <cellStyle name="Style 137 3 3 5 2" xfId="13082"/>
    <cellStyle name="Style 137 3 3 5 3" xfId="9713"/>
    <cellStyle name="Style 137 3 3 6" xfId="13074"/>
    <cellStyle name="Style 137 3 3 7" xfId="9705"/>
    <cellStyle name="Style 137 3 4" xfId="5360"/>
    <cellStyle name="Style 137 3 4 2" xfId="13083"/>
    <cellStyle name="Style 137 3 4 3" xfId="15654"/>
    <cellStyle name="Style 137 3 4 4" xfId="9714"/>
    <cellStyle name="Style 137 3 5" xfId="5361"/>
    <cellStyle name="Style 137 3 5 2" xfId="13084"/>
    <cellStyle name="Style 137 3 5 3" xfId="9715"/>
    <cellStyle name="Style 137 3 6" xfId="13070"/>
    <cellStyle name="Style 137 3 7" xfId="16568"/>
    <cellStyle name="Style 137 3 7 2" xfId="17357"/>
    <cellStyle name="Style 137 3 8" xfId="9701"/>
    <cellStyle name="Style 137 4" xfId="5362"/>
    <cellStyle name="Style 137 4 2" xfId="5363"/>
    <cellStyle name="Style 137 4 2 2" xfId="5364"/>
    <cellStyle name="Style 137 4 2 2 2" xfId="5365"/>
    <cellStyle name="Style 137 4 2 2 2 2" xfId="13088"/>
    <cellStyle name="Style 137 4 2 2 2 3" xfId="9719"/>
    <cellStyle name="Style 137 4 2 2 3" xfId="13087"/>
    <cellStyle name="Style 137 4 2 2 4" xfId="9718"/>
    <cellStyle name="Style 137 4 2 3" xfId="5366"/>
    <cellStyle name="Style 137 4 2 3 2" xfId="5367"/>
    <cellStyle name="Style 137 4 2 3 2 2" xfId="13090"/>
    <cellStyle name="Style 137 4 2 3 2 3" xfId="9721"/>
    <cellStyle name="Style 137 4 2 3 3" xfId="5368"/>
    <cellStyle name="Style 137 4 2 3 3 2" xfId="13091"/>
    <cellStyle name="Style 137 4 2 3 3 3" xfId="9722"/>
    <cellStyle name="Style 137 4 2 3 4" xfId="13089"/>
    <cellStyle name="Style 137 4 2 3 5" xfId="9720"/>
    <cellStyle name="Style 137 4 2 4" xfId="5369"/>
    <cellStyle name="Style 137 4 2 4 2" xfId="5370"/>
    <cellStyle name="Style 137 4 2 4 2 2" xfId="13093"/>
    <cellStyle name="Style 137 4 2 4 2 3" xfId="9724"/>
    <cellStyle name="Style 137 4 2 4 3" xfId="13092"/>
    <cellStyle name="Style 137 4 2 4 4" xfId="9723"/>
    <cellStyle name="Style 137 4 2 5" xfId="5371"/>
    <cellStyle name="Style 137 4 2 5 2" xfId="13094"/>
    <cellStyle name="Style 137 4 2 5 3" xfId="9725"/>
    <cellStyle name="Style 137 4 2 6" xfId="13086"/>
    <cellStyle name="Style 137 4 2 7" xfId="9717"/>
    <cellStyle name="Style 137 4 3" xfId="5372"/>
    <cellStyle name="Style 137 4 3 2" xfId="5373"/>
    <cellStyle name="Style 137 4 3 2 2" xfId="13096"/>
    <cellStyle name="Style 137 4 3 2 3" xfId="9727"/>
    <cellStyle name="Style 137 4 3 3" xfId="13095"/>
    <cellStyle name="Style 137 4 3 4" xfId="9726"/>
    <cellStyle name="Style 137 4 4" xfId="5374"/>
    <cellStyle name="Style 137 4 4 2" xfId="13097"/>
    <cellStyle name="Style 137 4 4 3" xfId="9728"/>
    <cellStyle name="Style 137 4 5" xfId="5375"/>
    <cellStyle name="Style 137 4 5 2" xfId="13098"/>
    <cellStyle name="Style 137 4 5 3" xfId="9729"/>
    <cellStyle name="Style 137 4 6" xfId="13085"/>
    <cellStyle name="Style 137 4 7" xfId="16567"/>
    <cellStyle name="Style 137 4 7 2" xfId="17356"/>
    <cellStyle name="Style 137 4 8" xfId="9716"/>
    <cellStyle name="Style 137 5" xfId="5376"/>
    <cellStyle name="Style 137 5 2" xfId="5377"/>
    <cellStyle name="Style 137 5 2 2" xfId="5378"/>
    <cellStyle name="Style 137 5 2 2 2" xfId="5379"/>
    <cellStyle name="Style 137 5 2 2 2 2" xfId="13102"/>
    <cellStyle name="Style 137 5 2 2 2 3" xfId="9733"/>
    <cellStyle name="Style 137 5 2 2 3" xfId="13101"/>
    <cellStyle name="Style 137 5 2 2 4" xfId="9732"/>
    <cellStyle name="Style 137 5 2 3" xfId="5380"/>
    <cellStyle name="Style 137 5 2 3 2" xfId="5381"/>
    <cellStyle name="Style 137 5 2 3 2 2" xfId="13104"/>
    <cellStyle name="Style 137 5 2 3 2 3" xfId="9735"/>
    <cellStyle name="Style 137 5 2 3 3" xfId="5382"/>
    <cellStyle name="Style 137 5 2 3 3 2" xfId="13105"/>
    <cellStyle name="Style 137 5 2 3 3 3" xfId="9736"/>
    <cellStyle name="Style 137 5 2 3 4" xfId="13103"/>
    <cellStyle name="Style 137 5 2 3 5" xfId="9734"/>
    <cellStyle name="Style 137 5 2 4" xfId="5383"/>
    <cellStyle name="Style 137 5 2 4 2" xfId="13106"/>
    <cellStyle name="Style 137 5 2 4 3" xfId="9737"/>
    <cellStyle name="Style 137 5 2 5" xfId="5384"/>
    <cellStyle name="Style 137 5 2 5 2" xfId="13107"/>
    <cellStyle name="Style 137 5 2 5 3" xfId="9738"/>
    <cellStyle name="Style 137 5 2 6" xfId="13100"/>
    <cellStyle name="Style 137 5 2 7" xfId="9731"/>
    <cellStyle name="Style 137 5 3" xfId="5385"/>
    <cellStyle name="Style 137 5 3 2" xfId="5386"/>
    <cellStyle name="Style 137 5 3 2 2" xfId="13109"/>
    <cellStyle name="Style 137 5 3 2 3" xfId="9740"/>
    <cellStyle name="Style 137 5 3 3" xfId="13108"/>
    <cellStyle name="Style 137 5 3 4" xfId="9739"/>
    <cellStyle name="Style 137 5 4" xfId="5387"/>
    <cellStyle name="Style 137 5 4 2" xfId="13110"/>
    <cellStyle name="Style 137 5 4 3" xfId="9741"/>
    <cellStyle name="Style 137 5 5" xfId="5388"/>
    <cellStyle name="Style 137 5 5 2" xfId="13111"/>
    <cellStyle name="Style 137 5 5 3" xfId="9742"/>
    <cellStyle name="Style 137 5 6" xfId="13099"/>
    <cellStyle name="Style 137 5 7" xfId="9730"/>
    <cellStyle name="Style 137 6" xfId="5389"/>
    <cellStyle name="Style 137 6 2" xfId="5390"/>
    <cellStyle name="Style 137 6 2 2" xfId="5391"/>
    <cellStyle name="Style 137 6 2 2 2" xfId="13114"/>
    <cellStyle name="Style 137 6 2 2 3" xfId="9745"/>
    <cellStyle name="Style 137 6 2 3" xfId="13113"/>
    <cellStyle name="Style 137 6 2 4" xfId="9744"/>
    <cellStyle name="Style 137 6 3" xfId="5392"/>
    <cellStyle name="Style 137 6 3 2" xfId="5393"/>
    <cellStyle name="Style 137 6 3 2 2" xfId="13116"/>
    <cellStyle name="Style 137 6 3 2 3" xfId="9747"/>
    <cellStyle name="Style 137 6 3 3" xfId="5394"/>
    <cellStyle name="Style 137 6 3 3 2" xfId="13117"/>
    <cellStyle name="Style 137 6 3 3 3" xfId="9748"/>
    <cellStyle name="Style 137 6 3 4" xfId="13115"/>
    <cellStyle name="Style 137 6 3 5" xfId="9746"/>
    <cellStyle name="Style 137 6 4" xfId="5395"/>
    <cellStyle name="Style 137 6 4 2" xfId="5396"/>
    <cellStyle name="Style 137 6 4 2 2" xfId="13119"/>
    <cellStyle name="Style 137 6 4 2 3" xfId="9750"/>
    <cellStyle name="Style 137 6 4 3" xfId="13118"/>
    <cellStyle name="Style 137 6 4 4" xfId="9749"/>
    <cellStyle name="Style 137 6 5" xfId="5397"/>
    <cellStyle name="Style 137 6 5 2" xfId="13120"/>
    <cellStyle name="Style 137 6 5 3" xfId="9751"/>
    <cellStyle name="Style 137 6 6" xfId="13112"/>
    <cellStyle name="Style 137 6 7" xfId="9743"/>
    <cellStyle name="Style 137 7" xfId="5398"/>
    <cellStyle name="Style 137 7 2" xfId="5399"/>
    <cellStyle name="Style 137 7 2 2" xfId="13122"/>
    <cellStyle name="Style 137 7 2 3" xfId="9753"/>
    <cellStyle name="Style 137 7 3" xfId="5400"/>
    <cellStyle name="Style 137 7 3 2" xfId="13123"/>
    <cellStyle name="Style 137 7 3 3" xfId="9754"/>
    <cellStyle name="Style 137 7 4" xfId="13121"/>
    <cellStyle name="Style 137 7 5" xfId="9752"/>
    <cellStyle name="Style 137 8" xfId="5401"/>
    <cellStyle name="Style 137 8 2" xfId="13124"/>
    <cellStyle name="Style 137 8 3" xfId="15327"/>
    <cellStyle name="Style 137 8 4" xfId="9755"/>
    <cellStyle name="Style 137 9" xfId="5402"/>
    <cellStyle name="Style 137 9 2" xfId="13125"/>
    <cellStyle name="Style 137 9 3" xfId="9756"/>
    <cellStyle name="Style 137_ADDON" xfId="5403"/>
    <cellStyle name="Style 138" xfId="4005"/>
    <cellStyle name="Style 138 2" xfId="5404"/>
    <cellStyle name="Style 138 2 2" xfId="15328"/>
    <cellStyle name="Style 138 2 2 2" xfId="15329"/>
    <cellStyle name="Style 138 2 2 2 2" xfId="15330"/>
    <cellStyle name="Style 138 2 3" xfId="15331"/>
    <cellStyle name="Style 138 2 3 2" xfId="15332"/>
    <cellStyle name="Style 138 3" xfId="5405"/>
    <cellStyle name="Style 138 3 2" xfId="5406"/>
    <cellStyle name="Style 138 3 3" xfId="5407"/>
    <cellStyle name="Style 138 3 3 2" xfId="5408"/>
    <cellStyle name="Style 138 3 3 3" xfId="15333"/>
    <cellStyle name="Style 138 3 4" xfId="5409"/>
    <cellStyle name="Style 138 3 4 2" xfId="15334"/>
    <cellStyle name="Style 138 3 5" xfId="16566"/>
    <cellStyle name="Style 138 3 5 2" xfId="17355"/>
    <cellStyle name="Style 138 4" xfId="5410"/>
    <cellStyle name="Style 138 4 2" xfId="5411"/>
    <cellStyle name="Style 138 4 3" xfId="15335"/>
    <cellStyle name="Style 138 5" xfId="5412"/>
    <cellStyle name="Style 138 5 2" xfId="15336"/>
    <cellStyle name="Style 138 6" xfId="5413"/>
    <cellStyle name="Style 138 7" xfId="5414"/>
    <cellStyle name="Style 138_ADDON" xfId="5415"/>
    <cellStyle name="Style 139" xfId="4006"/>
    <cellStyle name="Style 139 2" xfId="5416"/>
    <cellStyle name="Style 139 2 2" xfId="5417"/>
    <cellStyle name="Style 139 2 2 2" xfId="5418"/>
    <cellStyle name="Style 139 2 2 2 2" xfId="15337"/>
    <cellStyle name="Style 139 2 2 3" xfId="5419"/>
    <cellStyle name="Style 139 2 3" xfId="5420"/>
    <cellStyle name="Style 139 2 3 2" xfId="15338"/>
    <cellStyle name="Style 139 2 4" xfId="5421"/>
    <cellStyle name="Style 139 2 5" xfId="5422"/>
    <cellStyle name="Style 139 2 6" xfId="15339"/>
    <cellStyle name="Style 139 3" xfId="5423"/>
    <cellStyle name="Style 139 3 2" xfId="5424"/>
    <cellStyle name="Style 139 3 2 2" xfId="5425"/>
    <cellStyle name="Style 139 3 2 2 2" xfId="15340"/>
    <cellStyle name="Style 139 3 2 3" xfId="5426"/>
    <cellStyle name="Style 139 3 3" xfId="5427"/>
    <cellStyle name="Style 139 3 3 2" xfId="5428"/>
    <cellStyle name="Style 139 3 3 2 2" xfId="15341"/>
    <cellStyle name="Style 139 3 3 3" xfId="5429"/>
    <cellStyle name="Style 139 3 4" xfId="5430"/>
    <cellStyle name="Style 139 3 4 2" xfId="5431"/>
    <cellStyle name="Style 139 3 5" xfId="5432"/>
    <cellStyle name="Style 139 3 6" xfId="16565"/>
    <cellStyle name="Style 139 3 6 2" xfId="17354"/>
    <cellStyle name="Style 139 4" xfId="5433"/>
    <cellStyle name="Style 139 4 2" xfId="5434"/>
    <cellStyle name="Style 139 4 2 2" xfId="15342"/>
    <cellStyle name="Style 139 4 3" xfId="5435"/>
    <cellStyle name="Style 139 5" xfId="5436"/>
    <cellStyle name="Style 139 6" xfId="5437"/>
    <cellStyle name="Style 139 7" xfId="15343"/>
    <cellStyle name="Style 139_ADDON" xfId="5438"/>
    <cellStyle name="Style 140" xfId="4007"/>
    <cellStyle name="Style 140 2" xfId="5439"/>
    <cellStyle name="Style 140 2 2" xfId="15344"/>
    <cellStyle name="Style 140 2 2 2" xfId="15345"/>
    <cellStyle name="Style 140 2 2 2 2" xfId="15346"/>
    <cellStyle name="Style 140 2 3" xfId="15347"/>
    <cellStyle name="Style 140 2 3 2" xfId="15348"/>
    <cellStyle name="Style 140 3" xfId="5440"/>
    <cellStyle name="Style 140 3 2" xfId="5441"/>
    <cellStyle name="Style 140 3 3" xfId="5442"/>
    <cellStyle name="Style 140 3 3 2" xfId="5443"/>
    <cellStyle name="Style 140 3 3 3" xfId="15349"/>
    <cellStyle name="Style 140 3 4" xfId="5444"/>
    <cellStyle name="Style 140 3 4 2" xfId="15350"/>
    <cellStyle name="Style 140 3 5" xfId="16564"/>
    <cellStyle name="Style 140 3 5 2" xfId="17353"/>
    <cellStyle name="Style 140 4" xfId="5445"/>
    <cellStyle name="Style 140 4 2" xfId="5446"/>
    <cellStyle name="Style 140 4 3" xfId="15351"/>
    <cellStyle name="Style 140 5" xfId="5447"/>
    <cellStyle name="Style 140 5 2" xfId="15352"/>
    <cellStyle name="Style 140 6" xfId="5448"/>
    <cellStyle name="Style 140 7" xfId="5449"/>
    <cellStyle name="Style 140_ADDON" xfId="5450"/>
    <cellStyle name="Style 141" xfId="4008"/>
    <cellStyle name="Style 141 10" xfId="5451"/>
    <cellStyle name="Style 141 10 2" xfId="13126"/>
    <cellStyle name="Style 141 10 3" xfId="9757"/>
    <cellStyle name="Style 141 11" xfId="5452"/>
    <cellStyle name="Style 141 11 2" xfId="13127"/>
    <cellStyle name="Style 141 11 3" xfId="9758"/>
    <cellStyle name="Style 141 12" xfId="5453"/>
    <cellStyle name="Style 141 12 2" xfId="13128"/>
    <cellStyle name="Style 141 12 3" xfId="9759"/>
    <cellStyle name="Style 141 13" xfId="12122"/>
    <cellStyle name="Style 141 14" xfId="8754"/>
    <cellStyle name="Style 141 2" xfId="5454"/>
    <cellStyle name="Style 141 2 2" xfId="5455"/>
    <cellStyle name="Style 141 2 2 2" xfId="13130"/>
    <cellStyle name="Style 141 2 2 2 2" xfId="15353"/>
    <cellStyle name="Style 141 2 2 3" xfId="9761"/>
    <cellStyle name="Style 141 2 3" xfId="13129"/>
    <cellStyle name="Style 141 2 3 2" xfId="15354"/>
    <cellStyle name="Style 141 2 4" xfId="9760"/>
    <cellStyle name="Style 141 3" xfId="5456"/>
    <cellStyle name="Style 141 3 2" xfId="5457"/>
    <cellStyle name="Style 141 3 2 2" xfId="5458"/>
    <cellStyle name="Style 141 3 2 2 2" xfId="13133"/>
    <cellStyle name="Style 141 3 2 2 3" xfId="9764"/>
    <cellStyle name="Style 141 3 2 3" xfId="5459"/>
    <cellStyle name="Style 141 3 2 3 2" xfId="13134"/>
    <cellStyle name="Style 141 3 2 3 3" xfId="9765"/>
    <cellStyle name="Style 141 3 2 4" xfId="13132"/>
    <cellStyle name="Style 141 3 2 5" xfId="9763"/>
    <cellStyle name="Style 141 3 3" xfId="5460"/>
    <cellStyle name="Style 141 3 3 2" xfId="5461"/>
    <cellStyle name="Style 141 3 3 2 2" xfId="5462"/>
    <cellStyle name="Style 141 3 3 2 2 2" xfId="13137"/>
    <cellStyle name="Style 141 3 3 2 2 3" xfId="9768"/>
    <cellStyle name="Style 141 3 3 2 3" xfId="13136"/>
    <cellStyle name="Style 141 3 3 2 4" xfId="9767"/>
    <cellStyle name="Style 141 3 3 3" xfId="5463"/>
    <cellStyle name="Style 141 3 3 3 2" xfId="5464"/>
    <cellStyle name="Style 141 3 3 3 2 2" xfId="13139"/>
    <cellStyle name="Style 141 3 3 3 2 3" xfId="9770"/>
    <cellStyle name="Style 141 3 3 3 3" xfId="5465"/>
    <cellStyle name="Style 141 3 3 3 3 2" xfId="13140"/>
    <cellStyle name="Style 141 3 3 3 3 3" xfId="9771"/>
    <cellStyle name="Style 141 3 3 3 4" xfId="13138"/>
    <cellStyle name="Style 141 3 3 3 5" xfId="9769"/>
    <cellStyle name="Style 141 3 3 4" xfId="5466"/>
    <cellStyle name="Style 141 3 3 4 2" xfId="5467"/>
    <cellStyle name="Style 141 3 3 4 2 2" xfId="13142"/>
    <cellStyle name="Style 141 3 3 4 2 3" xfId="9773"/>
    <cellStyle name="Style 141 3 3 4 3" xfId="13141"/>
    <cellStyle name="Style 141 3 3 4 4" xfId="9772"/>
    <cellStyle name="Style 141 3 3 5" xfId="5468"/>
    <cellStyle name="Style 141 3 3 5 2" xfId="13143"/>
    <cellStyle name="Style 141 3 3 5 3" xfId="9774"/>
    <cellStyle name="Style 141 3 3 6" xfId="13135"/>
    <cellStyle name="Style 141 3 3 7" xfId="9766"/>
    <cellStyle name="Style 141 3 4" xfId="5469"/>
    <cellStyle name="Style 141 3 4 2" xfId="13144"/>
    <cellStyle name="Style 141 3 4 3" xfId="15355"/>
    <cellStyle name="Style 141 3 4 4" xfId="9775"/>
    <cellStyle name="Style 141 3 5" xfId="5470"/>
    <cellStyle name="Style 141 3 5 2" xfId="13145"/>
    <cellStyle name="Style 141 3 5 3" xfId="9776"/>
    <cellStyle name="Style 141 3 6" xfId="13131"/>
    <cellStyle name="Style 141 3 7" xfId="16563"/>
    <cellStyle name="Style 141 3 7 2" xfId="17352"/>
    <cellStyle name="Style 141 3 8" xfId="9762"/>
    <cellStyle name="Style 141 4" xfId="5471"/>
    <cellStyle name="Style 141 4 2" xfId="5472"/>
    <cellStyle name="Style 141 4 2 2" xfId="5473"/>
    <cellStyle name="Style 141 4 2 2 2" xfId="5474"/>
    <cellStyle name="Style 141 4 2 2 2 2" xfId="13149"/>
    <cellStyle name="Style 141 4 2 2 2 3" xfId="9780"/>
    <cellStyle name="Style 141 4 2 2 3" xfId="13148"/>
    <cellStyle name="Style 141 4 2 2 4" xfId="9779"/>
    <cellStyle name="Style 141 4 2 3" xfId="5475"/>
    <cellStyle name="Style 141 4 2 3 2" xfId="5476"/>
    <cellStyle name="Style 141 4 2 3 2 2" xfId="13151"/>
    <cellStyle name="Style 141 4 2 3 2 3" xfId="9782"/>
    <cellStyle name="Style 141 4 2 3 3" xfId="5477"/>
    <cellStyle name="Style 141 4 2 3 3 2" xfId="13152"/>
    <cellStyle name="Style 141 4 2 3 3 3" xfId="9783"/>
    <cellStyle name="Style 141 4 2 3 4" xfId="13150"/>
    <cellStyle name="Style 141 4 2 3 5" xfId="9781"/>
    <cellStyle name="Style 141 4 2 4" xfId="5478"/>
    <cellStyle name="Style 141 4 2 4 2" xfId="5479"/>
    <cellStyle name="Style 141 4 2 4 2 2" xfId="13154"/>
    <cellStyle name="Style 141 4 2 4 2 3" xfId="9785"/>
    <cellStyle name="Style 141 4 2 4 3" xfId="13153"/>
    <cellStyle name="Style 141 4 2 4 4" xfId="9784"/>
    <cellStyle name="Style 141 4 2 5" xfId="5480"/>
    <cellStyle name="Style 141 4 2 5 2" xfId="13155"/>
    <cellStyle name="Style 141 4 2 5 3" xfId="9786"/>
    <cellStyle name="Style 141 4 2 6" xfId="13147"/>
    <cellStyle name="Style 141 4 2 7" xfId="9778"/>
    <cellStyle name="Style 141 4 3" xfId="5481"/>
    <cellStyle name="Style 141 4 3 2" xfId="5482"/>
    <cellStyle name="Style 141 4 3 2 2" xfId="13157"/>
    <cellStyle name="Style 141 4 3 2 3" xfId="9788"/>
    <cellStyle name="Style 141 4 3 3" xfId="13156"/>
    <cellStyle name="Style 141 4 3 4" xfId="9787"/>
    <cellStyle name="Style 141 4 4" xfId="5483"/>
    <cellStyle name="Style 141 4 4 2" xfId="13158"/>
    <cellStyle name="Style 141 4 4 3" xfId="9789"/>
    <cellStyle name="Style 141 4 5" xfId="5484"/>
    <cellStyle name="Style 141 4 5 2" xfId="13159"/>
    <cellStyle name="Style 141 4 5 3" xfId="9790"/>
    <cellStyle name="Style 141 4 6" xfId="13146"/>
    <cellStyle name="Style 141 4 7" xfId="16562"/>
    <cellStyle name="Style 141 4 7 2" xfId="17351"/>
    <cellStyle name="Style 141 4 8" xfId="9777"/>
    <cellStyle name="Style 141 5" xfId="5485"/>
    <cellStyle name="Style 141 5 2" xfId="5486"/>
    <cellStyle name="Style 141 5 2 2" xfId="5487"/>
    <cellStyle name="Style 141 5 2 2 2" xfId="5488"/>
    <cellStyle name="Style 141 5 2 2 2 2" xfId="13163"/>
    <cellStyle name="Style 141 5 2 2 2 3" xfId="9794"/>
    <cellStyle name="Style 141 5 2 2 3" xfId="13162"/>
    <cellStyle name="Style 141 5 2 2 4" xfId="9793"/>
    <cellStyle name="Style 141 5 2 3" xfId="5489"/>
    <cellStyle name="Style 141 5 2 3 2" xfId="5490"/>
    <cellStyle name="Style 141 5 2 3 2 2" xfId="13165"/>
    <cellStyle name="Style 141 5 2 3 2 3" xfId="9796"/>
    <cellStyle name="Style 141 5 2 3 3" xfId="5491"/>
    <cellStyle name="Style 141 5 2 3 3 2" xfId="13166"/>
    <cellStyle name="Style 141 5 2 3 3 3" xfId="9797"/>
    <cellStyle name="Style 141 5 2 3 4" xfId="13164"/>
    <cellStyle name="Style 141 5 2 3 5" xfId="9795"/>
    <cellStyle name="Style 141 5 2 4" xfId="5492"/>
    <cellStyle name="Style 141 5 2 4 2" xfId="13167"/>
    <cellStyle name="Style 141 5 2 4 3" xfId="9798"/>
    <cellStyle name="Style 141 5 2 5" xfId="5493"/>
    <cellStyle name="Style 141 5 2 5 2" xfId="13168"/>
    <cellStyle name="Style 141 5 2 5 3" xfId="9799"/>
    <cellStyle name="Style 141 5 2 6" xfId="13161"/>
    <cellStyle name="Style 141 5 2 7" xfId="9792"/>
    <cellStyle name="Style 141 5 3" xfId="5494"/>
    <cellStyle name="Style 141 5 3 2" xfId="5495"/>
    <cellStyle name="Style 141 5 3 2 2" xfId="13170"/>
    <cellStyle name="Style 141 5 3 2 3" xfId="9801"/>
    <cellStyle name="Style 141 5 3 3" xfId="13169"/>
    <cellStyle name="Style 141 5 3 4" xfId="9800"/>
    <cellStyle name="Style 141 5 4" xfId="5496"/>
    <cellStyle name="Style 141 5 4 2" xfId="13171"/>
    <cellStyle name="Style 141 5 4 3" xfId="9802"/>
    <cellStyle name="Style 141 5 5" xfId="5497"/>
    <cellStyle name="Style 141 5 5 2" xfId="13172"/>
    <cellStyle name="Style 141 5 5 3" xfId="9803"/>
    <cellStyle name="Style 141 5 6" xfId="13160"/>
    <cellStyle name="Style 141 5 7" xfId="9791"/>
    <cellStyle name="Style 141 6" xfId="5498"/>
    <cellStyle name="Style 141 6 2" xfId="5499"/>
    <cellStyle name="Style 141 6 2 2" xfId="5500"/>
    <cellStyle name="Style 141 6 2 2 2" xfId="13175"/>
    <cellStyle name="Style 141 6 2 2 3" xfId="9806"/>
    <cellStyle name="Style 141 6 2 3" xfId="13174"/>
    <cellStyle name="Style 141 6 2 4" xfId="9805"/>
    <cellStyle name="Style 141 6 3" xfId="5501"/>
    <cellStyle name="Style 141 6 3 2" xfId="5502"/>
    <cellStyle name="Style 141 6 3 2 2" xfId="13177"/>
    <cellStyle name="Style 141 6 3 2 3" xfId="9808"/>
    <cellStyle name="Style 141 6 3 3" xfId="5503"/>
    <cellStyle name="Style 141 6 3 3 2" xfId="13178"/>
    <cellStyle name="Style 141 6 3 3 3" xfId="9809"/>
    <cellStyle name="Style 141 6 3 4" xfId="13176"/>
    <cellStyle name="Style 141 6 3 5" xfId="9807"/>
    <cellStyle name="Style 141 6 4" xfId="5504"/>
    <cellStyle name="Style 141 6 4 2" xfId="5505"/>
    <cellStyle name="Style 141 6 4 2 2" xfId="13180"/>
    <cellStyle name="Style 141 6 4 2 3" xfId="9811"/>
    <cellStyle name="Style 141 6 4 3" xfId="13179"/>
    <cellStyle name="Style 141 6 4 4" xfId="9810"/>
    <cellStyle name="Style 141 6 5" xfId="5506"/>
    <cellStyle name="Style 141 6 5 2" xfId="13181"/>
    <cellStyle name="Style 141 6 5 3" xfId="9812"/>
    <cellStyle name="Style 141 6 6" xfId="13173"/>
    <cellStyle name="Style 141 6 7" xfId="9804"/>
    <cellStyle name="Style 141 7" xfId="5507"/>
    <cellStyle name="Style 141 7 2" xfId="5508"/>
    <cellStyle name="Style 141 7 2 2" xfId="13183"/>
    <cellStyle name="Style 141 7 2 3" xfId="9814"/>
    <cellStyle name="Style 141 7 3" xfId="5509"/>
    <cellStyle name="Style 141 7 3 2" xfId="13184"/>
    <cellStyle name="Style 141 7 3 3" xfId="9815"/>
    <cellStyle name="Style 141 7 4" xfId="13182"/>
    <cellStyle name="Style 141 7 5" xfId="9813"/>
    <cellStyle name="Style 141 8" xfId="5510"/>
    <cellStyle name="Style 141 8 2" xfId="13185"/>
    <cellStyle name="Style 141 8 3" xfId="15356"/>
    <cellStyle name="Style 141 8 4" xfId="9816"/>
    <cellStyle name="Style 141 9" xfId="5511"/>
    <cellStyle name="Style 141 9 2" xfId="13186"/>
    <cellStyle name="Style 141 9 3" xfId="9817"/>
    <cellStyle name="Style 141_ADDON" xfId="5512"/>
    <cellStyle name="Style 142" xfId="4009"/>
    <cellStyle name="Style 142 2" xfId="5513"/>
    <cellStyle name="Style 142 2 2" xfId="5514"/>
    <cellStyle name="Style 142 2 2 2" xfId="5515"/>
    <cellStyle name="Style 142 2 2 2 2" xfId="15357"/>
    <cellStyle name="Style 142 2 2 3" xfId="5516"/>
    <cellStyle name="Style 142 2 3" xfId="5517"/>
    <cellStyle name="Style 142 2 3 2" xfId="15358"/>
    <cellStyle name="Style 142 2 4" xfId="5518"/>
    <cellStyle name="Style 142 2 5" xfId="5519"/>
    <cellStyle name="Style 142 3" xfId="5520"/>
    <cellStyle name="Style 142 3 2" xfId="5521"/>
    <cellStyle name="Style 142 3 2 2" xfId="5522"/>
    <cellStyle name="Style 142 3 2 2 2" xfId="15808"/>
    <cellStyle name="Style 142 3 2 3" xfId="5523"/>
    <cellStyle name="Style 142 3 3" xfId="5524"/>
    <cellStyle name="Style 142 3 3 2" xfId="5525"/>
    <cellStyle name="Style 142 3 3 2 2" xfId="15809"/>
    <cellStyle name="Style 142 3 3 3" xfId="5526"/>
    <cellStyle name="Style 142 3 4" xfId="5527"/>
    <cellStyle name="Style 142 3 4 2" xfId="5528"/>
    <cellStyle name="Style 142 3 5" xfId="5529"/>
    <cellStyle name="Style 142 3 6" xfId="16561"/>
    <cellStyle name="Style 142 3 6 2" xfId="17350"/>
    <cellStyle name="Style 142 4" xfId="5530"/>
    <cellStyle name="Style 142 4 2" xfId="5531"/>
    <cellStyle name="Style 142 4 2 2" xfId="15845"/>
    <cellStyle name="Style 142 4 3" xfId="5532"/>
    <cellStyle name="Style 142 5" xfId="5533"/>
    <cellStyle name="Style 142 6" xfId="5534"/>
    <cellStyle name="Style 142 7" xfId="15359"/>
    <cellStyle name="Style 142_ADDON" xfId="5535"/>
    <cellStyle name="Style 143" xfId="4010"/>
    <cellStyle name="Style 143 2" xfId="5536"/>
    <cellStyle name="Style 143 2 2" xfId="5537"/>
    <cellStyle name="Style 143 2 2 2" xfId="5538"/>
    <cellStyle name="Style 143 2 2 2 2" xfId="15360"/>
    <cellStyle name="Style 143 2 2 3" xfId="5539"/>
    <cellStyle name="Style 143 2 3" xfId="5540"/>
    <cellStyle name="Style 143 2 3 2" xfId="15361"/>
    <cellStyle name="Style 143 2 4" xfId="5541"/>
    <cellStyle name="Style 143 2 5" xfId="5542"/>
    <cellStyle name="Style 143 2 6" xfId="15362"/>
    <cellStyle name="Style 143 3" xfId="5543"/>
    <cellStyle name="Style 143 3 2" xfId="5544"/>
    <cellStyle name="Style 143 3 2 2" xfId="5545"/>
    <cellStyle name="Style 143 3 2 2 2" xfId="15363"/>
    <cellStyle name="Style 143 3 2 3" xfId="5546"/>
    <cellStyle name="Style 143 3 3" xfId="5547"/>
    <cellStyle name="Style 143 3 3 2" xfId="5548"/>
    <cellStyle name="Style 143 3 3 2 2" xfId="15364"/>
    <cellStyle name="Style 143 3 3 3" xfId="5549"/>
    <cellStyle name="Style 143 3 4" xfId="5550"/>
    <cellStyle name="Style 143 3 4 2" xfId="5551"/>
    <cellStyle name="Style 143 3 5" xfId="5552"/>
    <cellStyle name="Style 143 3 6" xfId="16560"/>
    <cellStyle name="Style 143 3 6 2" xfId="17349"/>
    <cellStyle name="Style 143 4" xfId="5553"/>
    <cellStyle name="Style 143 4 2" xfId="5554"/>
    <cellStyle name="Style 143 4 2 2" xfId="15365"/>
    <cellStyle name="Style 143 4 3" xfId="5555"/>
    <cellStyle name="Style 143 5" xfId="5556"/>
    <cellStyle name="Style 143 6" xfId="5557"/>
    <cellStyle name="Style 143 7" xfId="15366"/>
    <cellStyle name="Style 143_ADDON" xfId="5558"/>
    <cellStyle name="Style 148" xfId="4011"/>
    <cellStyle name="Style 148 10" xfId="5559"/>
    <cellStyle name="Style 148 10 2" xfId="13187"/>
    <cellStyle name="Style 148 10 3" xfId="9818"/>
    <cellStyle name="Style 148 11" xfId="5560"/>
    <cellStyle name="Style 148 11 2" xfId="13188"/>
    <cellStyle name="Style 148 11 3" xfId="9819"/>
    <cellStyle name="Style 148 12" xfId="5561"/>
    <cellStyle name="Style 148 12 2" xfId="13189"/>
    <cellStyle name="Style 148 12 3" xfId="9820"/>
    <cellStyle name="Style 148 13" xfId="12123"/>
    <cellStyle name="Style 148 14" xfId="8755"/>
    <cellStyle name="Style 148 2" xfId="5562"/>
    <cellStyle name="Style 148 2 2" xfId="5563"/>
    <cellStyle name="Style 148 2 2 2" xfId="13191"/>
    <cellStyle name="Style 148 2 2 2 2" xfId="15367"/>
    <cellStyle name="Style 148 2 2 3" xfId="9822"/>
    <cellStyle name="Style 148 2 3" xfId="13190"/>
    <cellStyle name="Style 148 2 3 2" xfId="15368"/>
    <cellStyle name="Style 148 2 4" xfId="9821"/>
    <cellStyle name="Style 148 3" xfId="5564"/>
    <cellStyle name="Style 148 3 2" xfId="5565"/>
    <cellStyle name="Style 148 3 2 2" xfId="5566"/>
    <cellStyle name="Style 148 3 2 2 2" xfId="13194"/>
    <cellStyle name="Style 148 3 2 2 3" xfId="9825"/>
    <cellStyle name="Style 148 3 2 3" xfId="5567"/>
    <cellStyle name="Style 148 3 2 3 2" xfId="13195"/>
    <cellStyle name="Style 148 3 2 3 3" xfId="9826"/>
    <cellStyle name="Style 148 3 2 4" xfId="13193"/>
    <cellStyle name="Style 148 3 2 5" xfId="9824"/>
    <cellStyle name="Style 148 3 3" xfId="5568"/>
    <cellStyle name="Style 148 3 3 2" xfId="5569"/>
    <cellStyle name="Style 148 3 3 2 2" xfId="5570"/>
    <cellStyle name="Style 148 3 3 2 2 2" xfId="13198"/>
    <cellStyle name="Style 148 3 3 2 2 3" xfId="9829"/>
    <cellStyle name="Style 148 3 3 2 3" xfId="13197"/>
    <cellStyle name="Style 148 3 3 2 4" xfId="9828"/>
    <cellStyle name="Style 148 3 3 3" xfId="5571"/>
    <cellStyle name="Style 148 3 3 3 2" xfId="5572"/>
    <cellStyle name="Style 148 3 3 3 2 2" xfId="13200"/>
    <cellStyle name="Style 148 3 3 3 2 3" xfId="9831"/>
    <cellStyle name="Style 148 3 3 3 3" xfId="5573"/>
    <cellStyle name="Style 148 3 3 3 3 2" xfId="13201"/>
    <cellStyle name="Style 148 3 3 3 3 3" xfId="9832"/>
    <cellStyle name="Style 148 3 3 3 4" xfId="13199"/>
    <cellStyle name="Style 148 3 3 3 5" xfId="9830"/>
    <cellStyle name="Style 148 3 3 4" xfId="5574"/>
    <cellStyle name="Style 148 3 3 4 2" xfId="5575"/>
    <cellStyle name="Style 148 3 3 4 2 2" xfId="13203"/>
    <cellStyle name="Style 148 3 3 4 2 3" xfId="9834"/>
    <cellStyle name="Style 148 3 3 4 3" xfId="13202"/>
    <cellStyle name="Style 148 3 3 4 4" xfId="9833"/>
    <cellStyle name="Style 148 3 3 5" xfId="5576"/>
    <cellStyle name="Style 148 3 3 5 2" xfId="13204"/>
    <cellStyle name="Style 148 3 3 5 3" xfId="9835"/>
    <cellStyle name="Style 148 3 3 6" xfId="13196"/>
    <cellStyle name="Style 148 3 3 7" xfId="9827"/>
    <cellStyle name="Style 148 3 4" xfId="5577"/>
    <cellStyle name="Style 148 3 4 2" xfId="13205"/>
    <cellStyle name="Style 148 3 4 3" xfId="15369"/>
    <cellStyle name="Style 148 3 4 4" xfId="9836"/>
    <cellStyle name="Style 148 3 5" xfId="5578"/>
    <cellStyle name="Style 148 3 5 2" xfId="13206"/>
    <cellStyle name="Style 148 3 5 3" xfId="9837"/>
    <cellStyle name="Style 148 3 6" xfId="13192"/>
    <cellStyle name="Style 148 3 7" xfId="16559"/>
    <cellStyle name="Style 148 3 7 2" xfId="17348"/>
    <cellStyle name="Style 148 3 8" xfId="9823"/>
    <cellStyle name="Style 148 4" xfId="5579"/>
    <cellStyle name="Style 148 4 2" xfId="5580"/>
    <cellStyle name="Style 148 4 2 2" xfId="5581"/>
    <cellStyle name="Style 148 4 2 2 2" xfId="5582"/>
    <cellStyle name="Style 148 4 2 2 2 2" xfId="13210"/>
    <cellStyle name="Style 148 4 2 2 2 3" xfId="9841"/>
    <cellStyle name="Style 148 4 2 2 3" xfId="13209"/>
    <cellStyle name="Style 148 4 2 2 4" xfId="9840"/>
    <cellStyle name="Style 148 4 2 3" xfId="5583"/>
    <cellStyle name="Style 148 4 2 3 2" xfId="5584"/>
    <cellStyle name="Style 148 4 2 3 2 2" xfId="13212"/>
    <cellStyle name="Style 148 4 2 3 2 3" xfId="9843"/>
    <cellStyle name="Style 148 4 2 3 3" xfId="5585"/>
    <cellStyle name="Style 148 4 2 3 3 2" xfId="13213"/>
    <cellStyle name="Style 148 4 2 3 3 3" xfId="9844"/>
    <cellStyle name="Style 148 4 2 3 4" xfId="13211"/>
    <cellStyle name="Style 148 4 2 3 5" xfId="9842"/>
    <cellStyle name="Style 148 4 2 4" xfId="5586"/>
    <cellStyle name="Style 148 4 2 4 2" xfId="5587"/>
    <cellStyle name="Style 148 4 2 4 2 2" xfId="13215"/>
    <cellStyle name="Style 148 4 2 4 2 3" xfId="9846"/>
    <cellStyle name="Style 148 4 2 4 3" xfId="13214"/>
    <cellStyle name="Style 148 4 2 4 4" xfId="9845"/>
    <cellStyle name="Style 148 4 2 5" xfId="5588"/>
    <cellStyle name="Style 148 4 2 5 2" xfId="13216"/>
    <cellStyle name="Style 148 4 2 5 3" xfId="9847"/>
    <cellStyle name="Style 148 4 2 6" xfId="13208"/>
    <cellStyle name="Style 148 4 2 7" xfId="9839"/>
    <cellStyle name="Style 148 4 3" xfId="5589"/>
    <cellStyle name="Style 148 4 3 2" xfId="5590"/>
    <cellStyle name="Style 148 4 3 2 2" xfId="13218"/>
    <cellStyle name="Style 148 4 3 2 3" xfId="9849"/>
    <cellStyle name="Style 148 4 3 3" xfId="13217"/>
    <cellStyle name="Style 148 4 3 4" xfId="9848"/>
    <cellStyle name="Style 148 4 4" xfId="5591"/>
    <cellStyle name="Style 148 4 4 2" xfId="13219"/>
    <cellStyle name="Style 148 4 4 3" xfId="9850"/>
    <cellStyle name="Style 148 4 5" xfId="5592"/>
    <cellStyle name="Style 148 4 5 2" xfId="13220"/>
    <cellStyle name="Style 148 4 5 3" xfId="9851"/>
    <cellStyle name="Style 148 4 6" xfId="13207"/>
    <cellStyle name="Style 148 4 7" xfId="16558"/>
    <cellStyle name="Style 148 4 7 2" xfId="17347"/>
    <cellStyle name="Style 148 4 8" xfId="9838"/>
    <cellStyle name="Style 148 5" xfId="5593"/>
    <cellStyle name="Style 148 5 2" xfId="5594"/>
    <cellStyle name="Style 148 5 2 2" xfId="5595"/>
    <cellStyle name="Style 148 5 2 2 2" xfId="5596"/>
    <cellStyle name="Style 148 5 2 2 2 2" xfId="13224"/>
    <cellStyle name="Style 148 5 2 2 2 3" xfId="9855"/>
    <cellStyle name="Style 148 5 2 2 3" xfId="13223"/>
    <cellStyle name="Style 148 5 2 2 4" xfId="9854"/>
    <cellStyle name="Style 148 5 2 3" xfId="5597"/>
    <cellStyle name="Style 148 5 2 3 2" xfId="5598"/>
    <cellStyle name="Style 148 5 2 3 2 2" xfId="13226"/>
    <cellStyle name="Style 148 5 2 3 2 3" xfId="9857"/>
    <cellStyle name="Style 148 5 2 3 3" xfId="5599"/>
    <cellStyle name="Style 148 5 2 3 3 2" xfId="13227"/>
    <cellStyle name="Style 148 5 2 3 3 3" xfId="9858"/>
    <cellStyle name="Style 148 5 2 3 4" xfId="13225"/>
    <cellStyle name="Style 148 5 2 3 5" xfId="9856"/>
    <cellStyle name="Style 148 5 2 4" xfId="5600"/>
    <cellStyle name="Style 148 5 2 4 2" xfId="13228"/>
    <cellStyle name="Style 148 5 2 4 3" xfId="9859"/>
    <cellStyle name="Style 148 5 2 5" xfId="5601"/>
    <cellStyle name="Style 148 5 2 5 2" xfId="13229"/>
    <cellStyle name="Style 148 5 2 5 3" xfId="9860"/>
    <cellStyle name="Style 148 5 2 6" xfId="13222"/>
    <cellStyle name="Style 148 5 2 7" xfId="9853"/>
    <cellStyle name="Style 148 5 3" xfId="5602"/>
    <cellStyle name="Style 148 5 3 2" xfId="5603"/>
    <cellStyle name="Style 148 5 3 2 2" xfId="13231"/>
    <cellStyle name="Style 148 5 3 2 3" xfId="9862"/>
    <cellStyle name="Style 148 5 3 3" xfId="13230"/>
    <cellStyle name="Style 148 5 3 4" xfId="9861"/>
    <cellStyle name="Style 148 5 4" xfId="5604"/>
    <cellStyle name="Style 148 5 4 2" xfId="13232"/>
    <cellStyle name="Style 148 5 4 3" xfId="9863"/>
    <cellStyle name="Style 148 5 5" xfId="5605"/>
    <cellStyle name="Style 148 5 5 2" xfId="13233"/>
    <cellStyle name="Style 148 5 5 3" xfId="9864"/>
    <cellStyle name="Style 148 5 6" xfId="13221"/>
    <cellStyle name="Style 148 5 7" xfId="9852"/>
    <cellStyle name="Style 148 6" xfId="5606"/>
    <cellStyle name="Style 148 6 2" xfId="5607"/>
    <cellStyle name="Style 148 6 2 2" xfId="5608"/>
    <cellStyle name="Style 148 6 2 2 2" xfId="13236"/>
    <cellStyle name="Style 148 6 2 2 3" xfId="9867"/>
    <cellStyle name="Style 148 6 2 3" xfId="13235"/>
    <cellStyle name="Style 148 6 2 4" xfId="9866"/>
    <cellStyle name="Style 148 6 3" xfId="5609"/>
    <cellStyle name="Style 148 6 3 2" xfId="5610"/>
    <cellStyle name="Style 148 6 3 2 2" xfId="13238"/>
    <cellStyle name="Style 148 6 3 2 3" xfId="9869"/>
    <cellStyle name="Style 148 6 3 3" xfId="5611"/>
    <cellStyle name="Style 148 6 3 3 2" xfId="13239"/>
    <cellStyle name="Style 148 6 3 3 3" xfId="9870"/>
    <cellStyle name="Style 148 6 3 4" xfId="13237"/>
    <cellStyle name="Style 148 6 3 5" xfId="9868"/>
    <cellStyle name="Style 148 6 4" xfId="5612"/>
    <cellStyle name="Style 148 6 4 2" xfId="5613"/>
    <cellStyle name="Style 148 6 4 2 2" xfId="13241"/>
    <cellStyle name="Style 148 6 4 2 3" xfId="9872"/>
    <cellStyle name="Style 148 6 4 3" xfId="13240"/>
    <cellStyle name="Style 148 6 4 4" xfId="9871"/>
    <cellStyle name="Style 148 6 5" xfId="5614"/>
    <cellStyle name="Style 148 6 5 2" xfId="13242"/>
    <cellStyle name="Style 148 6 5 3" xfId="9873"/>
    <cellStyle name="Style 148 6 6" xfId="13234"/>
    <cellStyle name="Style 148 6 7" xfId="9865"/>
    <cellStyle name="Style 148 7" xfId="5615"/>
    <cellStyle name="Style 148 7 2" xfId="5616"/>
    <cellStyle name="Style 148 7 2 2" xfId="13244"/>
    <cellStyle name="Style 148 7 2 3" xfId="9875"/>
    <cellStyle name="Style 148 7 3" xfId="5617"/>
    <cellStyle name="Style 148 7 3 2" xfId="13245"/>
    <cellStyle name="Style 148 7 3 3" xfId="9876"/>
    <cellStyle name="Style 148 7 4" xfId="13243"/>
    <cellStyle name="Style 148 7 5" xfId="9874"/>
    <cellStyle name="Style 148 8" xfId="5618"/>
    <cellStyle name="Style 148 8 2" xfId="13246"/>
    <cellStyle name="Style 148 8 3" xfId="15370"/>
    <cellStyle name="Style 148 8 4" xfId="9877"/>
    <cellStyle name="Style 148 9" xfId="5619"/>
    <cellStyle name="Style 148 9 2" xfId="13247"/>
    <cellStyle name="Style 148 9 3" xfId="9878"/>
    <cellStyle name="Style 148_ADDON" xfId="5620"/>
    <cellStyle name="Style 149" xfId="4012"/>
    <cellStyle name="Style 149 2" xfId="5621"/>
    <cellStyle name="Style 149 2 2" xfId="15371"/>
    <cellStyle name="Style 149 2 2 2" xfId="15372"/>
    <cellStyle name="Style 149 2 2 2 2" xfId="15373"/>
    <cellStyle name="Style 149 2 3" xfId="15374"/>
    <cellStyle name="Style 149 2 3 2" xfId="15375"/>
    <cellStyle name="Style 149 3" xfId="5622"/>
    <cellStyle name="Style 149 3 2" xfId="5623"/>
    <cellStyle name="Style 149 3 3" xfId="5624"/>
    <cellStyle name="Style 149 3 3 2" xfId="5625"/>
    <cellStyle name="Style 149 3 3 3" xfId="15376"/>
    <cellStyle name="Style 149 3 4" xfId="5626"/>
    <cellStyle name="Style 149 3 4 2" xfId="15377"/>
    <cellStyle name="Style 149 3 5" xfId="16557"/>
    <cellStyle name="Style 149 3 5 2" xfId="17346"/>
    <cellStyle name="Style 149 4" xfId="5627"/>
    <cellStyle name="Style 149 4 2" xfId="5628"/>
    <cellStyle name="Style 149 4 3" xfId="15378"/>
    <cellStyle name="Style 149 5" xfId="5629"/>
    <cellStyle name="Style 149 5 2" xfId="15379"/>
    <cellStyle name="Style 149 6" xfId="5630"/>
    <cellStyle name="Style 149 7" xfId="5631"/>
    <cellStyle name="Style 149_ADDON" xfId="5632"/>
    <cellStyle name="Style 150" xfId="4013"/>
    <cellStyle name="Style 150 2" xfId="5633"/>
    <cellStyle name="Style 150 2 2" xfId="5634"/>
    <cellStyle name="Style 150 2 2 2" xfId="5635"/>
    <cellStyle name="Style 150 2 2 2 2" xfId="15380"/>
    <cellStyle name="Style 150 2 2 3" xfId="5636"/>
    <cellStyle name="Style 150 2 3" xfId="5637"/>
    <cellStyle name="Style 150 2 3 2" xfId="15381"/>
    <cellStyle name="Style 150 2 4" xfId="5638"/>
    <cellStyle name="Style 150 2 5" xfId="5639"/>
    <cellStyle name="Style 150 2 6" xfId="15382"/>
    <cellStyle name="Style 150 3" xfId="5640"/>
    <cellStyle name="Style 150 3 2" xfId="5641"/>
    <cellStyle name="Style 150 3 2 2" xfId="5642"/>
    <cellStyle name="Style 150 3 2 2 2" xfId="15846"/>
    <cellStyle name="Style 150 3 2 3" xfId="5643"/>
    <cellStyle name="Style 150 3 3" xfId="5644"/>
    <cellStyle name="Style 150 3 3 2" xfId="5645"/>
    <cellStyle name="Style 150 3 3 2 2" xfId="15383"/>
    <cellStyle name="Style 150 3 3 3" xfId="5646"/>
    <cellStyle name="Style 150 3 4" xfId="5647"/>
    <cellStyle name="Style 150 3 4 2" xfId="5648"/>
    <cellStyle name="Style 150 3 5" xfId="5649"/>
    <cellStyle name="Style 150 3 6" xfId="16556"/>
    <cellStyle name="Style 150 3 6 2" xfId="17345"/>
    <cellStyle name="Style 150 4" xfId="5650"/>
    <cellStyle name="Style 150 4 2" xfId="5651"/>
    <cellStyle name="Style 150 4 2 2" xfId="15384"/>
    <cellStyle name="Style 150 4 3" xfId="5652"/>
    <cellStyle name="Style 150 5" xfId="5653"/>
    <cellStyle name="Style 150 6" xfId="5654"/>
    <cellStyle name="Style 150 7" xfId="15385"/>
    <cellStyle name="Style 150_ADDON" xfId="5655"/>
    <cellStyle name="Style 151" xfId="4014"/>
    <cellStyle name="Style 151 2" xfId="5656"/>
    <cellStyle name="Style 151 2 2" xfId="15386"/>
    <cellStyle name="Style 151 2 2 2" xfId="15387"/>
    <cellStyle name="Style 151 2 2 2 2" xfId="15388"/>
    <cellStyle name="Style 151 2 3" xfId="15389"/>
    <cellStyle name="Style 151 2 3 2" xfId="15390"/>
    <cellStyle name="Style 151 3" xfId="5657"/>
    <cellStyle name="Style 151 3 2" xfId="5658"/>
    <cellStyle name="Style 151 3 3" xfId="5659"/>
    <cellStyle name="Style 151 3 3 2" xfId="5660"/>
    <cellStyle name="Style 151 3 3 3" xfId="15391"/>
    <cellStyle name="Style 151 3 4" xfId="5661"/>
    <cellStyle name="Style 151 3 4 2" xfId="15392"/>
    <cellStyle name="Style 151 3 5" xfId="16555"/>
    <cellStyle name="Style 151 3 5 2" xfId="17344"/>
    <cellStyle name="Style 151 4" xfId="5662"/>
    <cellStyle name="Style 151 4 2" xfId="5663"/>
    <cellStyle name="Style 151 4 3" xfId="15393"/>
    <cellStyle name="Style 151 5" xfId="5664"/>
    <cellStyle name="Style 151 5 2" xfId="15394"/>
    <cellStyle name="Style 151 6" xfId="5665"/>
    <cellStyle name="Style 151 7" xfId="5666"/>
    <cellStyle name="Style 151_ADDON" xfId="5667"/>
    <cellStyle name="Style 152" xfId="4015"/>
    <cellStyle name="Style 152 10" xfId="5668"/>
    <cellStyle name="Style 152 10 2" xfId="13248"/>
    <cellStyle name="Style 152 10 3" xfId="9879"/>
    <cellStyle name="Style 152 11" xfId="5669"/>
    <cellStyle name="Style 152 11 2" xfId="13249"/>
    <cellStyle name="Style 152 11 3" xfId="9880"/>
    <cellStyle name="Style 152 12" xfId="5670"/>
    <cellStyle name="Style 152 12 2" xfId="13250"/>
    <cellStyle name="Style 152 12 3" xfId="9881"/>
    <cellStyle name="Style 152 13" xfId="12124"/>
    <cellStyle name="Style 152 14" xfId="8756"/>
    <cellStyle name="Style 152 2" xfId="5671"/>
    <cellStyle name="Style 152 2 2" xfId="5672"/>
    <cellStyle name="Style 152 2 2 2" xfId="13252"/>
    <cellStyle name="Style 152 2 2 2 2" xfId="15395"/>
    <cellStyle name="Style 152 2 2 3" xfId="9883"/>
    <cellStyle name="Style 152 2 3" xfId="13251"/>
    <cellStyle name="Style 152 2 3 2" xfId="15396"/>
    <cellStyle name="Style 152 2 4" xfId="9882"/>
    <cellStyle name="Style 152 3" xfId="5673"/>
    <cellStyle name="Style 152 3 2" xfId="5674"/>
    <cellStyle name="Style 152 3 2 2" xfId="5675"/>
    <cellStyle name="Style 152 3 2 2 2" xfId="13255"/>
    <cellStyle name="Style 152 3 2 2 3" xfId="9886"/>
    <cellStyle name="Style 152 3 2 3" xfId="5676"/>
    <cellStyle name="Style 152 3 2 3 2" xfId="13256"/>
    <cellStyle name="Style 152 3 2 3 3" xfId="9887"/>
    <cellStyle name="Style 152 3 2 4" xfId="13254"/>
    <cellStyle name="Style 152 3 2 5" xfId="9885"/>
    <cellStyle name="Style 152 3 3" xfId="5677"/>
    <cellStyle name="Style 152 3 3 2" xfId="5678"/>
    <cellStyle name="Style 152 3 3 2 2" xfId="5679"/>
    <cellStyle name="Style 152 3 3 2 2 2" xfId="13259"/>
    <cellStyle name="Style 152 3 3 2 2 3" xfId="9890"/>
    <cellStyle name="Style 152 3 3 2 3" xfId="13258"/>
    <cellStyle name="Style 152 3 3 2 4" xfId="9889"/>
    <cellStyle name="Style 152 3 3 3" xfId="5680"/>
    <cellStyle name="Style 152 3 3 3 2" xfId="5681"/>
    <cellStyle name="Style 152 3 3 3 2 2" xfId="13261"/>
    <cellStyle name="Style 152 3 3 3 2 3" xfId="9892"/>
    <cellStyle name="Style 152 3 3 3 3" xfId="5682"/>
    <cellStyle name="Style 152 3 3 3 3 2" xfId="13262"/>
    <cellStyle name="Style 152 3 3 3 3 3" xfId="9893"/>
    <cellStyle name="Style 152 3 3 3 4" xfId="13260"/>
    <cellStyle name="Style 152 3 3 3 5" xfId="9891"/>
    <cellStyle name="Style 152 3 3 4" xfId="5683"/>
    <cellStyle name="Style 152 3 3 4 2" xfId="5684"/>
    <cellStyle name="Style 152 3 3 4 2 2" xfId="13264"/>
    <cellStyle name="Style 152 3 3 4 2 3" xfId="9895"/>
    <cellStyle name="Style 152 3 3 4 3" xfId="13263"/>
    <cellStyle name="Style 152 3 3 4 4" xfId="9894"/>
    <cellStyle name="Style 152 3 3 5" xfId="5685"/>
    <cellStyle name="Style 152 3 3 5 2" xfId="13265"/>
    <cellStyle name="Style 152 3 3 5 3" xfId="9896"/>
    <cellStyle name="Style 152 3 3 6" xfId="13257"/>
    <cellStyle name="Style 152 3 3 7" xfId="9888"/>
    <cellStyle name="Style 152 3 4" xfId="5686"/>
    <cellStyle name="Style 152 3 4 2" xfId="13266"/>
    <cellStyle name="Style 152 3 4 3" xfId="15397"/>
    <cellStyle name="Style 152 3 4 4" xfId="9897"/>
    <cellStyle name="Style 152 3 5" xfId="5687"/>
    <cellStyle name="Style 152 3 5 2" xfId="13267"/>
    <cellStyle name="Style 152 3 5 3" xfId="9898"/>
    <cellStyle name="Style 152 3 6" xfId="13253"/>
    <cellStyle name="Style 152 3 7" xfId="15641"/>
    <cellStyle name="Style 152 3 7 2" xfId="16690"/>
    <cellStyle name="Style 152 3 8" xfId="9884"/>
    <cellStyle name="Style 152 4" xfId="5688"/>
    <cellStyle name="Style 152 4 2" xfId="5689"/>
    <cellStyle name="Style 152 4 2 2" xfId="5690"/>
    <cellStyle name="Style 152 4 2 2 2" xfId="5691"/>
    <cellStyle name="Style 152 4 2 2 2 2" xfId="13271"/>
    <cellStyle name="Style 152 4 2 2 2 3" xfId="9902"/>
    <cellStyle name="Style 152 4 2 2 3" xfId="13270"/>
    <cellStyle name="Style 152 4 2 2 4" xfId="9901"/>
    <cellStyle name="Style 152 4 2 3" xfId="5692"/>
    <cellStyle name="Style 152 4 2 3 2" xfId="5693"/>
    <cellStyle name="Style 152 4 2 3 2 2" xfId="13273"/>
    <cellStyle name="Style 152 4 2 3 2 3" xfId="9904"/>
    <cellStyle name="Style 152 4 2 3 3" xfId="5694"/>
    <cellStyle name="Style 152 4 2 3 3 2" xfId="13274"/>
    <cellStyle name="Style 152 4 2 3 3 3" xfId="9905"/>
    <cellStyle name="Style 152 4 2 3 4" xfId="13272"/>
    <cellStyle name="Style 152 4 2 3 5" xfId="9903"/>
    <cellStyle name="Style 152 4 2 4" xfId="5695"/>
    <cellStyle name="Style 152 4 2 4 2" xfId="5696"/>
    <cellStyle name="Style 152 4 2 4 2 2" xfId="13276"/>
    <cellStyle name="Style 152 4 2 4 2 3" xfId="9907"/>
    <cellStyle name="Style 152 4 2 4 3" xfId="13275"/>
    <cellStyle name="Style 152 4 2 4 4" xfId="9906"/>
    <cellStyle name="Style 152 4 2 5" xfId="5697"/>
    <cellStyle name="Style 152 4 2 5 2" xfId="13277"/>
    <cellStyle name="Style 152 4 2 5 3" xfId="9908"/>
    <cellStyle name="Style 152 4 2 6" xfId="13269"/>
    <cellStyle name="Style 152 4 2 7" xfId="9900"/>
    <cellStyle name="Style 152 4 3" xfId="5698"/>
    <cellStyle name="Style 152 4 3 2" xfId="5699"/>
    <cellStyle name="Style 152 4 3 2 2" xfId="13279"/>
    <cellStyle name="Style 152 4 3 2 3" xfId="9910"/>
    <cellStyle name="Style 152 4 3 3" xfId="13278"/>
    <cellStyle name="Style 152 4 3 4" xfId="9909"/>
    <cellStyle name="Style 152 4 4" xfId="5700"/>
    <cellStyle name="Style 152 4 4 2" xfId="13280"/>
    <cellStyle name="Style 152 4 4 3" xfId="9911"/>
    <cellStyle name="Style 152 4 5" xfId="5701"/>
    <cellStyle name="Style 152 4 5 2" xfId="13281"/>
    <cellStyle name="Style 152 4 5 3" xfId="9912"/>
    <cellStyle name="Style 152 4 6" xfId="13268"/>
    <cellStyle name="Style 152 4 7" xfId="16554"/>
    <cellStyle name="Style 152 4 7 2" xfId="17343"/>
    <cellStyle name="Style 152 4 8" xfId="9899"/>
    <cellStyle name="Style 152 5" xfId="5702"/>
    <cellStyle name="Style 152 5 2" xfId="5703"/>
    <cellStyle name="Style 152 5 2 2" xfId="5704"/>
    <cellStyle name="Style 152 5 2 2 2" xfId="5705"/>
    <cellStyle name="Style 152 5 2 2 2 2" xfId="13285"/>
    <cellStyle name="Style 152 5 2 2 2 3" xfId="9916"/>
    <cellStyle name="Style 152 5 2 2 3" xfId="13284"/>
    <cellStyle name="Style 152 5 2 2 4" xfId="9915"/>
    <cellStyle name="Style 152 5 2 3" xfId="5706"/>
    <cellStyle name="Style 152 5 2 3 2" xfId="5707"/>
    <cellStyle name="Style 152 5 2 3 2 2" xfId="13287"/>
    <cellStyle name="Style 152 5 2 3 2 3" xfId="9918"/>
    <cellStyle name="Style 152 5 2 3 3" xfId="5708"/>
    <cellStyle name="Style 152 5 2 3 3 2" xfId="13288"/>
    <cellStyle name="Style 152 5 2 3 3 3" xfId="9919"/>
    <cellStyle name="Style 152 5 2 3 4" xfId="13286"/>
    <cellStyle name="Style 152 5 2 3 5" xfId="9917"/>
    <cellStyle name="Style 152 5 2 4" xfId="5709"/>
    <cellStyle name="Style 152 5 2 4 2" xfId="13289"/>
    <cellStyle name="Style 152 5 2 4 3" xfId="9920"/>
    <cellStyle name="Style 152 5 2 5" xfId="5710"/>
    <cellStyle name="Style 152 5 2 5 2" xfId="13290"/>
    <cellStyle name="Style 152 5 2 5 3" xfId="9921"/>
    <cellStyle name="Style 152 5 2 6" xfId="13283"/>
    <cellStyle name="Style 152 5 2 7" xfId="9914"/>
    <cellStyle name="Style 152 5 3" xfId="5711"/>
    <cellStyle name="Style 152 5 3 2" xfId="5712"/>
    <cellStyle name="Style 152 5 3 2 2" xfId="13292"/>
    <cellStyle name="Style 152 5 3 2 3" xfId="9923"/>
    <cellStyle name="Style 152 5 3 3" xfId="13291"/>
    <cellStyle name="Style 152 5 3 4" xfId="9922"/>
    <cellStyle name="Style 152 5 4" xfId="5713"/>
    <cellStyle name="Style 152 5 4 2" xfId="13293"/>
    <cellStyle name="Style 152 5 4 3" xfId="9924"/>
    <cellStyle name="Style 152 5 5" xfId="5714"/>
    <cellStyle name="Style 152 5 5 2" xfId="13294"/>
    <cellStyle name="Style 152 5 5 3" xfId="9925"/>
    <cellStyle name="Style 152 5 6" xfId="13282"/>
    <cellStyle name="Style 152 5 7" xfId="9913"/>
    <cellStyle name="Style 152 6" xfId="5715"/>
    <cellStyle name="Style 152 6 2" xfId="5716"/>
    <cellStyle name="Style 152 6 2 2" xfId="5717"/>
    <cellStyle name="Style 152 6 2 2 2" xfId="13297"/>
    <cellStyle name="Style 152 6 2 2 3" xfId="9928"/>
    <cellStyle name="Style 152 6 2 3" xfId="13296"/>
    <cellStyle name="Style 152 6 2 4" xfId="9927"/>
    <cellStyle name="Style 152 6 3" xfId="5718"/>
    <cellStyle name="Style 152 6 3 2" xfId="5719"/>
    <cellStyle name="Style 152 6 3 2 2" xfId="13299"/>
    <cellStyle name="Style 152 6 3 2 3" xfId="9930"/>
    <cellStyle name="Style 152 6 3 3" xfId="5720"/>
    <cellStyle name="Style 152 6 3 3 2" xfId="13300"/>
    <cellStyle name="Style 152 6 3 3 3" xfId="9931"/>
    <cellStyle name="Style 152 6 3 4" xfId="13298"/>
    <cellStyle name="Style 152 6 3 5" xfId="9929"/>
    <cellStyle name="Style 152 6 4" xfId="5721"/>
    <cellStyle name="Style 152 6 4 2" xfId="5722"/>
    <cellStyle name="Style 152 6 4 2 2" xfId="13302"/>
    <cellStyle name="Style 152 6 4 2 3" xfId="9933"/>
    <cellStyle name="Style 152 6 4 3" xfId="13301"/>
    <cellStyle name="Style 152 6 4 4" xfId="9932"/>
    <cellStyle name="Style 152 6 5" xfId="5723"/>
    <cellStyle name="Style 152 6 5 2" xfId="13303"/>
    <cellStyle name="Style 152 6 5 3" xfId="9934"/>
    <cellStyle name="Style 152 6 6" xfId="13295"/>
    <cellStyle name="Style 152 6 7" xfId="9926"/>
    <cellStyle name="Style 152 7" xfId="5724"/>
    <cellStyle name="Style 152 7 2" xfId="5725"/>
    <cellStyle name="Style 152 7 2 2" xfId="13305"/>
    <cellStyle name="Style 152 7 2 3" xfId="9936"/>
    <cellStyle name="Style 152 7 3" xfId="5726"/>
    <cellStyle name="Style 152 7 3 2" xfId="13306"/>
    <cellStyle name="Style 152 7 3 3" xfId="9937"/>
    <cellStyle name="Style 152 7 4" xfId="13304"/>
    <cellStyle name="Style 152 7 5" xfId="9935"/>
    <cellStyle name="Style 152 8" xfId="5727"/>
    <cellStyle name="Style 152 8 2" xfId="13307"/>
    <cellStyle name="Style 152 8 3" xfId="15401"/>
    <cellStyle name="Style 152 8 4" xfId="9938"/>
    <cellStyle name="Style 152 9" xfId="5728"/>
    <cellStyle name="Style 152 9 2" xfId="13308"/>
    <cellStyle name="Style 152 9 3" xfId="9939"/>
    <cellStyle name="Style 152_ADDON" xfId="5729"/>
    <cellStyle name="Style 153" xfId="4016"/>
    <cellStyle name="Style 153 2" xfId="5730"/>
    <cellStyle name="Style 153 2 2" xfId="5731"/>
    <cellStyle name="Style 153 2 2 2" xfId="5732"/>
    <cellStyle name="Style 153 2 2 2 2" xfId="15402"/>
    <cellStyle name="Style 153 2 2 3" xfId="5733"/>
    <cellStyle name="Style 153 2 3" xfId="5734"/>
    <cellStyle name="Style 153 2 3 2" xfId="15403"/>
    <cellStyle name="Style 153 2 4" xfId="5735"/>
    <cellStyle name="Style 153 2 5" xfId="5736"/>
    <cellStyle name="Style 153 3" xfId="5737"/>
    <cellStyle name="Style 153 3 2" xfId="5738"/>
    <cellStyle name="Style 153 3 2 2" xfId="5739"/>
    <cellStyle name="Style 153 3 2 2 2" xfId="15847"/>
    <cellStyle name="Style 153 3 2 3" xfId="5740"/>
    <cellStyle name="Style 153 3 3" xfId="5741"/>
    <cellStyle name="Style 153 3 3 2" xfId="5742"/>
    <cellStyle name="Style 153 3 3 2 2" xfId="15848"/>
    <cellStyle name="Style 153 3 3 3" xfId="5743"/>
    <cellStyle name="Style 153 3 4" xfId="5744"/>
    <cellStyle name="Style 153 3 4 2" xfId="5745"/>
    <cellStyle name="Style 153 3 5" xfId="5746"/>
    <cellStyle name="Style 153 3 6" xfId="16553"/>
    <cellStyle name="Style 153 3 6 2" xfId="17342"/>
    <cellStyle name="Style 153 4" xfId="5747"/>
    <cellStyle name="Style 153 4 2" xfId="5748"/>
    <cellStyle name="Style 153 4 2 2" xfId="15849"/>
    <cellStyle name="Style 153 4 3" xfId="5749"/>
    <cellStyle name="Style 153 5" xfId="5750"/>
    <cellStyle name="Style 153 6" xfId="5751"/>
    <cellStyle name="Style 153 7" xfId="15850"/>
    <cellStyle name="Style 153_ADDON" xfId="5752"/>
    <cellStyle name="Style 154" xfId="4017"/>
    <cellStyle name="Style 154 2" xfId="5753"/>
    <cellStyle name="Style 154 2 2" xfId="5754"/>
    <cellStyle name="Style 154 2 2 2" xfId="5755"/>
    <cellStyle name="Style 154 2 2 2 2" xfId="15851"/>
    <cellStyle name="Style 154 2 2 3" xfId="5756"/>
    <cellStyle name="Style 154 2 3" xfId="5757"/>
    <cellStyle name="Style 154 2 3 2" xfId="15852"/>
    <cellStyle name="Style 154 2 4" xfId="5758"/>
    <cellStyle name="Style 154 2 5" xfId="5759"/>
    <cellStyle name="Style 154 2 6" xfId="15853"/>
    <cellStyle name="Style 154 3" xfId="5760"/>
    <cellStyle name="Style 154 3 2" xfId="5761"/>
    <cellStyle name="Style 154 3 2 2" xfId="5762"/>
    <cellStyle name="Style 154 3 2 2 2" xfId="15854"/>
    <cellStyle name="Style 154 3 2 3" xfId="5763"/>
    <cellStyle name="Style 154 3 3" xfId="5764"/>
    <cellStyle name="Style 154 3 3 2" xfId="5765"/>
    <cellStyle name="Style 154 3 3 2 2" xfId="15855"/>
    <cellStyle name="Style 154 3 3 3" xfId="5766"/>
    <cellStyle name="Style 154 3 4" xfId="5767"/>
    <cellStyle name="Style 154 3 4 2" xfId="5768"/>
    <cellStyle name="Style 154 3 5" xfId="5769"/>
    <cellStyle name="Style 154 3 6" xfId="16552"/>
    <cellStyle name="Style 154 3 6 2" xfId="17341"/>
    <cellStyle name="Style 154 4" xfId="5770"/>
    <cellStyle name="Style 154 4 2" xfId="5771"/>
    <cellStyle name="Style 154 4 2 2" xfId="15856"/>
    <cellStyle name="Style 154 4 3" xfId="5772"/>
    <cellStyle name="Style 154 5" xfId="5773"/>
    <cellStyle name="Style 154 6" xfId="5774"/>
    <cellStyle name="Style 154 7" xfId="15857"/>
    <cellStyle name="Style 154_ADDON" xfId="5775"/>
    <cellStyle name="Style 159" xfId="4018"/>
    <cellStyle name="Style 159 10" xfId="5776"/>
    <cellStyle name="Style 159 10 2" xfId="13309"/>
    <cellStyle name="Style 159 10 3" xfId="9940"/>
    <cellStyle name="Style 159 11" xfId="5777"/>
    <cellStyle name="Style 159 11 2" xfId="13310"/>
    <cellStyle name="Style 159 11 3" xfId="9941"/>
    <cellStyle name="Style 159 12" xfId="5778"/>
    <cellStyle name="Style 159 12 2" xfId="13311"/>
    <cellStyle name="Style 159 12 3" xfId="9942"/>
    <cellStyle name="Style 159 13" xfId="12125"/>
    <cellStyle name="Style 159 14" xfId="8757"/>
    <cellStyle name="Style 159 2" xfId="5779"/>
    <cellStyle name="Style 159 2 2" xfId="5780"/>
    <cellStyle name="Style 159 2 2 2" xfId="13313"/>
    <cellStyle name="Style 159 2 2 2 2" xfId="15858"/>
    <cellStyle name="Style 159 2 2 3" xfId="9944"/>
    <cellStyle name="Style 159 2 3" xfId="13312"/>
    <cellStyle name="Style 159 2 3 2" xfId="15859"/>
    <cellStyle name="Style 159 2 4" xfId="9943"/>
    <cellStyle name="Style 159 3" xfId="5781"/>
    <cellStyle name="Style 159 3 2" xfId="5782"/>
    <cellStyle name="Style 159 3 2 2" xfId="5783"/>
    <cellStyle name="Style 159 3 2 2 2" xfId="13316"/>
    <cellStyle name="Style 159 3 2 2 3" xfId="9947"/>
    <cellStyle name="Style 159 3 2 3" xfId="5784"/>
    <cellStyle name="Style 159 3 2 3 2" xfId="13317"/>
    <cellStyle name="Style 159 3 2 3 3" xfId="9948"/>
    <cellStyle name="Style 159 3 2 4" xfId="13315"/>
    <cellStyle name="Style 159 3 2 5" xfId="9946"/>
    <cellStyle name="Style 159 3 3" xfId="5785"/>
    <cellStyle name="Style 159 3 3 2" xfId="5786"/>
    <cellStyle name="Style 159 3 3 2 2" xfId="5787"/>
    <cellStyle name="Style 159 3 3 2 2 2" xfId="13320"/>
    <cellStyle name="Style 159 3 3 2 2 3" xfId="9951"/>
    <cellStyle name="Style 159 3 3 2 3" xfId="13319"/>
    <cellStyle name="Style 159 3 3 2 4" xfId="9950"/>
    <cellStyle name="Style 159 3 3 3" xfId="5788"/>
    <cellStyle name="Style 159 3 3 3 2" xfId="5789"/>
    <cellStyle name="Style 159 3 3 3 2 2" xfId="13322"/>
    <cellStyle name="Style 159 3 3 3 2 3" xfId="9953"/>
    <cellStyle name="Style 159 3 3 3 3" xfId="5790"/>
    <cellStyle name="Style 159 3 3 3 3 2" xfId="13323"/>
    <cellStyle name="Style 159 3 3 3 3 3" xfId="9954"/>
    <cellStyle name="Style 159 3 3 3 4" xfId="13321"/>
    <cellStyle name="Style 159 3 3 3 5" xfId="9952"/>
    <cellStyle name="Style 159 3 3 4" xfId="5791"/>
    <cellStyle name="Style 159 3 3 4 2" xfId="5792"/>
    <cellStyle name="Style 159 3 3 4 2 2" xfId="13325"/>
    <cellStyle name="Style 159 3 3 4 2 3" xfId="9956"/>
    <cellStyle name="Style 159 3 3 4 3" xfId="13324"/>
    <cellStyle name="Style 159 3 3 4 4" xfId="9955"/>
    <cellStyle name="Style 159 3 3 5" xfId="5793"/>
    <cellStyle name="Style 159 3 3 5 2" xfId="13326"/>
    <cellStyle name="Style 159 3 3 5 3" xfId="9957"/>
    <cellStyle name="Style 159 3 3 6" xfId="13318"/>
    <cellStyle name="Style 159 3 3 7" xfId="9949"/>
    <cellStyle name="Style 159 3 4" xfId="5794"/>
    <cellStyle name="Style 159 3 4 2" xfId="13327"/>
    <cellStyle name="Style 159 3 4 3" xfId="15404"/>
    <cellStyle name="Style 159 3 4 4" xfId="9958"/>
    <cellStyle name="Style 159 3 5" xfId="5795"/>
    <cellStyle name="Style 159 3 5 2" xfId="13328"/>
    <cellStyle name="Style 159 3 5 3" xfId="9959"/>
    <cellStyle name="Style 159 3 6" xfId="13314"/>
    <cellStyle name="Style 159 3 7" xfId="16551"/>
    <cellStyle name="Style 159 3 7 2" xfId="17340"/>
    <cellStyle name="Style 159 3 8" xfId="9945"/>
    <cellStyle name="Style 159 4" xfId="5796"/>
    <cellStyle name="Style 159 4 2" xfId="5797"/>
    <cellStyle name="Style 159 4 2 2" xfId="5798"/>
    <cellStyle name="Style 159 4 2 2 2" xfId="5799"/>
    <cellStyle name="Style 159 4 2 2 2 2" xfId="13332"/>
    <cellStyle name="Style 159 4 2 2 2 3" xfId="9963"/>
    <cellStyle name="Style 159 4 2 2 3" xfId="13331"/>
    <cellStyle name="Style 159 4 2 2 4" xfId="9962"/>
    <cellStyle name="Style 159 4 2 3" xfId="5800"/>
    <cellStyle name="Style 159 4 2 3 2" xfId="5801"/>
    <cellStyle name="Style 159 4 2 3 2 2" xfId="13334"/>
    <cellStyle name="Style 159 4 2 3 2 3" xfId="9965"/>
    <cellStyle name="Style 159 4 2 3 3" xfId="5802"/>
    <cellStyle name="Style 159 4 2 3 3 2" xfId="13335"/>
    <cellStyle name="Style 159 4 2 3 3 3" xfId="9966"/>
    <cellStyle name="Style 159 4 2 3 4" xfId="13333"/>
    <cellStyle name="Style 159 4 2 3 5" xfId="9964"/>
    <cellStyle name="Style 159 4 2 4" xfId="5803"/>
    <cellStyle name="Style 159 4 2 4 2" xfId="5804"/>
    <cellStyle name="Style 159 4 2 4 2 2" xfId="13337"/>
    <cellStyle name="Style 159 4 2 4 2 3" xfId="9968"/>
    <cellStyle name="Style 159 4 2 4 3" xfId="13336"/>
    <cellStyle name="Style 159 4 2 4 4" xfId="9967"/>
    <cellStyle name="Style 159 4 2 5" xfId="5805"/>
    <cellStyle name="Style 159 4 2 5 2" xfId="13338"/>
    <cellStyle name="Style 159 4 2 5 3" xfId="9969"/>
    <cellStyle name="Style 159 4 2 6" xfId="13330"/>
    <cellStyle name="Style 159 4 2 7" xfId="9961"/>
    <cellStyle name="Style 159 4 3" xfId="5806"/>
    <cellStyle name="Style 159 4 3 2" xfId="5807"/>
    <cellStyle name="Style 159 4 3 2 2" xfId="13340"/>
    <cellStyle name="Style 159 4 3 2 3" xfId="9971"/>
    <cellStyle name="Style 159 4 3 3" xfId="13339"/>
    <cellStyle name="Style 159 4 3 4" xfId="9970"/>
    <cellStyle name="Style 159 4 4" xfId="5808"/>
    <cellStyle name="Style 159 4 4 2" xfId="13341"/>
    <cellStyle name="Style 159 4 4 3" xfId="9972"/>
    <cellStyle name="Style 159 4 5" xfId="5809"/>
    <cellStyle name="Style 159 4 5 2" xfId="13342"/>
    <cellStyle name="Style 159 4 5 3" xfId="9973"/>
    <cellStyle name="Style 159 4 6" xfId="13329"/>
    <cellStyle name="Style 159 4 7" xfId="16550"/>
    <cellStyle name="Style 159 4 7 2" xfId="17339"/>
    <cellStyle name="Style 159 4 8" xfId="9960"/>
    <cellStyle name="Style 159 5" xfId="5810"/>
    <cellStyle name="Style 159 5 2" xfId="5811"/>
    <cellStyle name="Style 159 5 2 2" xfId="5812"/>
    <cellStyle name="Style 159 5 2 2 2" xfId="5813"/>
    <cellStyle name="Style 159 5 2 2 2 2" xfId="13346"/>
    <cellStyle name="Style 159 5 2 2 2 3" xfId="9977"/>
    <cellStyle name="Style 159 5 2 2 3" xfId="13345"/>
    <cellStyle name="Style 159 5 2 2 4" xfId="9976"/>
    <cellStyle name="Style 159 5 2 3" xfId="5814"/>
    <cellStyle name="Style 159 5 2 3 2" xfId="5815"/>
    <cellStyle name="Style 159 5 2 3 2 2" xfId="13348"/>
    <cellStyle name="Style 159 5 2 3 2 3" xfId="9979"/>
    <cellStyle name="Style 159 5 2 3 3" xfId="5816"/>
    <cellStyle name="Style 159 5 2 3 3 2" xfId="13349"/>
    <cellStyle name="Style 159 5 2 3 3 3" xfId="9980"/>
    <cellStyle name="Style 159 5 2 3 4" xfId="13347"/>
    <cellStyle name="Style 159 5 2 3 5" xfId="9978"/>
    <cellStyle name="Style 159 5 2 4" xfId="5817"/>
    <cellStyle name="Style 159 5 2 4 2" xfId="13350"/>
    <cellStyle name="Style 159 5 2 4 3" xfId="9981"/>
    <cellStyle name="Style 159 5 2 5" xfId="5818"/>
    <cellStyle name="Style 159 5 2 5 2" xfId="13351"/>
    <cellStyle name="Style 159 5 2 5 3" xfId="9982"/>
    <cellStyle name="Style 159 5 2 6" xfId="13344"/>
    <cellStyle name="Style 159 5 2 7" xfId="9975"/>
    <cellStyle name="Style 159 5 3" xfId="5819"/>
    <cellStyle name="Style 159 5 3 2" xfId="5820"/>
    <cellStyle name="Style 159 5 3 2 2" xfId="13353"/>
    <cellStyle name="Style 159 5 3 2 3" xfId="9984"/>
    <cellStyle name="Style 159 5 3 3" xfId="13352"/>
    <cellStyle name="Style 159 5 3 4" xfId="9983"/>
    <cellStyle name="Style 159 5 4" xfId="5821"/>
    <cellStyle name="Style 159 5 4 2" xfId="13354"/>
    <cellStyle name="Style 159 5 4 3" xfId="9985"/>
    <cellStyle name="Style 159 5 5" xfId="5822"/>
    <cellStyle name="Style 159 5 5 2" xfId="13355"/>
    <cellStyle name="Style 159 5 5 3" xfId="9986"/>
    <cellStyle name="Style 159 5 6" xfId="13343"/>
    <cellStyle name="Style 159 5 7" xfId="9974"/>
    <cellStyle name="Style 159 6" xfId="5823"/>
    <cellStyle name="Style 159 6 2" xfId="5824"/>
    <cellStyle name="Style 159 6 2 2" xfId="5825"/>
    <cellStyle name="Style 159 6 2 2 2" xfId="13358"/>
    <cellStyle name="Style 159 6 2 2 3" xfId="9989"/>
    <cellStyle name="Style 159 6 2 3" xfId="13357"/>
    <cellStyle name="Style 159 6 2 4" xfId="9988"/>
    <cellStyle name="Style 159 6 3" xfId="5826"/>
    <cellStyle name="Style 159 6 3 2" xfId="5827"/>
    <cellStyle name="Style 159 6 3 2 2" xfId="13360"/>
    <cellStyle name="Style 159 6 3 2 3" xfId="9991"/>
    <cellStyle name="Style 159 6 3 3" xfId="5828"/>
    <cellStyle name="Style 159 6 3 3 2" xfId="13361"/>
    <cellStyle name="Style 159 6 3 3 3" xfId="9992"/>
    <cellStyle name="Style 159 6 3 4" xfId="13359"/>
    <cellStyle name="Style 159 6 3 5" xfId="9990"/>
    <cellStyle name="Style 159 6 4" xfId="5829"/>
    <cellStyle name="Style 159 6 4 2" xfId="5830"/>
    <cellStyle name="Style 159 6 4 2 2" xfId="13363"/>
    <cellStyle name="Style 159 6 4 2 3" xfId="9994"/>
    <cellStyle name="Style 159 6 4 3" xfId="13362"/>
    <cellStyle name="Style 159 6 4 4" xfId="9993"/>
    <cellStyle name="Style 159 6 5" xfId="5831"/>
    <cellStyle name="Style 159 6 5 2" xfId="13364"/>
    <cellStyle name="Style 159 6 5 3" xfId="9995"/>
    <cellStyle name="Style 159 6 6" xfId="13356"/>
    <cellStyle name="Style 159 6 7" xfId="9987"/>
    <cellStyle name="Style 159 7" xfId="5832"/>
    <cellStyle name="Style 159 7 2" xfId="5833"/>
    <cellStyle name="Style 159 7 2 2" xfId="13366"/>
    <cellStyle name="Style 159 7 2 3" xfId="9997"/>
    <cellStyle name="Style 159 7 3" xfId="5834"/>
    <cellStyle name="Style 159 7 3 2" xfId="13367"/>
    <cellStyle name="Style 159 7 3 3" xfId="9998"/>
    <cellStyle name="Style 159 7 4" xfId="13365"/>
    <cellStyle name="Style 159 7 5" xfId="9996"/>
    <cellStyle name="Style 159 8" xfId="5835"/>
    <cellStyle name="Style 159 8 2" xfId="13368"/>
    <cellStyle name="Style 159 8 3" xfId="15405"/>
    <cellStyle name="Style 159 8 4" xfId="9999"/>
    <cellStyle name="Style 159 9" xfId="5836"/>
    <cellStyle name="Style 159 9 2" xfId="13369"/>
    <cellStyle name="Style 159 9 3" xfId="10000"/>
    <cellStyle name="Style 159_ADDON" xfId="5837"/>
    <cellStyle name="Style 160" xfId="4019"/>
    <cellStyle name="Style 160 2" xfId="5838"/>
    <cellStyle name="Style 160 2 2" xfId="15406"/>
    <cellStyle name="Style 160 2 2 2" xfId="15407"/>
    <cellStyle name="Style 160 2 2 2 2" xfId="15408"/>
    <cellStyle name="Style 160 2 3" xfId="15409"/>
    <cellStyle name="Style 160 2 3 2" xfId="15410"/>
    <cellStyle name="Style 160 3" xfId="5839"/>
    <cellStyle name="Style 160 3 2" xfId="5840"/>
    <cellStyle name="Style 160 3 3" xfId="5841"/>
    <cellStyle name="Style 160 3 3 2" xfId="5842"/>
    <cellStyle name="Style 160 3 3 3" xfId="15865"/>
    <cellStyle name="Style 160 3 4" xfId="5843"/>
    <cellStyle name="Style 160 3 4 2" xfId="15866"/>
    <cellStyle name="Style 160 3 5" xfId="16549"/>
    <cellStyle name="Style 160 3 5 2" xfId="17338"/>
    <cellStyle name="Style 160 4" xfId="5844"/>
    <cellStyle name="Style 160 4 2" xfId="5845"/>
    <cellStyle name="Style 160 4 3" xfId="15867"/>
    <cellStyle name="Style 160 5" xfId="5846"/>
    <cellStyle name="Style 160 5 2" xfId="15411"/>
    <cellStyle name="Style 160 6" xfId="5847"/>
    <cellStyle name="Style 160 7" xfId="5848"/>
    <cellStyle name="Style 160_ADDON" xfId="5849"/>
    <cellStyle name="Style 161" xfId="4020"/>
    <cellStyle name="Style 161 2" xfId="5850"/>
    <cellStyle name="Style 161 2 2" xfId="5851"/>
    <cellStyle name="Style 161 2 2 2" xfId="5852"/>
    <cellStyle name="Style 161 2 2 2 2" xfId="15655"/>
    <cellStyle name="Style 161 2 2 3" xfId="5853"/>
    <cellStyle name="Style 161 2 3" xfId="5854"/>
    <cellStyle name="Style 161 2 3 2" xfId="15871"/>
    <cellStyle name="Style 161 2 4" xfId="5855"/>
    <cellStyle name="Style 161 2 5" xfId="5856"/>
    <cellStyle name="Style 161 2 6" xfId="15412"/>
    <cellStyle name="Style 161 3" xfId="5857"/>
    <cellStyle name="Style 161 3 2" xfId="5858"/>
    <cellStyle name="Style 161 3 2 2" xfId="5859"/>
    <cellStyle name="Style 161 3 2 2 2" xfId="15413"/>
    <cellStyle name="Style 161 3 2 3" xfId="5860"/>
    <cellStyle name="Style 161 3 3" xfId="5861"/>
    <cellStyle name="Style 161 3 3 2" xfId="5862"/>
    <cellStyle name="Style 161 3 3 2 2" xfId="15414"/>
    <cellStyle name="Style 161 3 3 3" xfId="5863"/>
    <cellStyle name="Style 161 3 4" xfId="5864"/>
    <cellStyle name="Style 161 3 4 2" xfId="5865"/>
    <cellStyle name="Style 161 3 5" xfId="5866"/>
    <cellStyle name="Style 161 3 6" xfId="16548"/>
    <cellStyle name="Style 161 3 6 2" xfId="17337"/>
    <cellStyle name="Style 161 4" xfId="5867"/>
    <cellStyle name="Style 161 4 2" xfId="5868"/>
    <cellStyle name="Style 161 4 2 2" xfId="15415"/>
    <cellStyle name="Style 161 4 3" xfId="5869"/>
    <cellStyle name="Style 161 5" xfId="5870"/>
    <cellStyle name="Style 161 6" xfId="5871"/>
    <cellStyle name="Style 161 7" xfId="15416"/>
    <cellStyle name="Style 161_ADDON" xfId="5872"/>
    <cellStyle name="Style 162" xfId="4021"/>
    <cellStyle name="Style 162 2" xfId="5873"/>
    <cellStyle name="Style 162 2 2" xfId="15872"/>
    <cellStyle name="Style 162 2 2 2" xfId="15873"/>
    <cellStyle name="Style 162 2 2 2 2" xfId="15874"/>
    <cellStyle name="Style 162 2 3" xfId="15417"/>
    <cellStyle name="Style 162 2 3 2" xfId="15418"/>
    <cellStyle name="Style 162 3" xfId="5874"/>
    <cellStyle name="Style 162 3 2" xfId="5875"/>
    <cellStyle name="Style 162 3 3" xfId="5876"/>
    <cellStyle name="Style 162 3 3 2" xfId="5877"/>
    <cellStyle name="Style 162 3 3 3" xfId="15419"/>
    <cellStyle name="Style 162 3 4" xfId="5878"/>
    <cellStyle name="Style 162 3 4 2" xfId="15420"/>
    <cellStyle name="Style 162 3 5" xfId="16547"/>
    <cellStyle name="Style 162 3 5 2" xfId="17336"/>
    <cellStyle name="Style 162 4" xfId="5879"/>
    <cellStyle name="Style 162 4 2" xfId="5880"/>
    <cellStyle name="Style 162 4 3" xfId="15421"/>
    <cellStyle name="Style 162 5" xfId="5881"/>
    <cellStyle name="Style 162 5 2" xfId="15656"/>
    <cellStyle name="Style 162 6" xfId="5882"/>
    <cellStyle name="Style 162 7" xfId="5883"/>
    <cellStyle name="Style 162_ADDON" xfId="5884"/>
    <cellStyle name="Style 163" xfId="4022"/>
    <cellStyle name="Style 163 10" xfId="5885"/>
    <cellStyle name="Style 163 10 2" xfId="13370"/>
    <cellStyle name="Style 163 10 3" xfId="10001"/>
    <cellStyle name="Style 163 11" xfId="5886"/>
    <cellStyle name="Style 163 11 2" xfId="13371"/>
    <cellStyle name="Style 163 11 3" xfId="10002"/>
    <cellStyle name="Style 163 12" xfId="5887"/>
    <cellStyle name="Style 163 12 2" xfId="13372"/>
    <cellStyle name="Style 163 12 3" xfId="10003"/>
    <cellStyle name="Style 163 13" xfId="12126"/>
    <cellStyle name="Style 163 14" xfId="8758"/>
    <cellStyle name="Style 163 2" xfId="5888"/>
    <cellStyle name="Style 163 2 2" xfId="5889"/>
    <cellStyle name="Style 163 2 2 2" xfId="13374"/>
    <cellStyle name="Style 163 2 2 2 2" xfId="15422"/>
    <cellStyle name="Style 163 2 2 3" xfId="10005"/>
    <cellStyle name="Style 163 2 3" xfId="13373"/>
    <cellStyle name="Style 163 2 3 2" xfId="15423"/>
    <cellStyle name="Style 163 2 4" xfId="10004"/>
    <cellStyle name="Style 163 3" xfId="5890"/>
    <cellStyle name="Style 163 3 2" xfId="5891"/>
    <cellStyle name="Style 163 3 2 2" xfId="5892"/>
    <cellStyle name="Style 163 3 2 2 2" xfId="13377"/>
    <cellStyle name="Style 163 3 2 2 3" xfId="10008"/>
    <cellStyle name="Style 163 3 2 3" xfId="5893"/>
    <cellStyle name="Style 163 3 2 3 2" xfId="13378"/>
    <cellStyle name="Style 163 3 2 3 3" xfId="10009"/>
    <cellStyle name="Style 163 3 2 4" xfId="13376"/>
    <cellStyle name="Style 163 3 2 5" xfId="10007"/>
    <cellStyle name="Style 163 3 3" xfId="5894"/>
    <cellStyle name="Style 163 3 3 2" xfId="5895"/>
    <cellStyle name="Style 163 3 3 2 2" xfId="5896"/>
    <cellStyle name="Style 163 3 3 2 2 2" xfId="13381"/>
    <cellStyle name="Style 163 3 3 2 2 3" xfId="10012"/>
    <cellStyle name="Style 163 3 3 2 3" xfId="13380"/>
    <cellStyle name="Style 163 3 3 2 4" xfId="10011"/>
    <cellStyle name="Style 163 3 3 3" xfId="5897"/>
    <cellStyle name="Style 163 3 3 3 2" xfId="5898"/>
    <cellStyle name="Style 163 3 3 3 2 2" xfId="13383"/>
    <cellStyle name="Style 163 3 3 3 2 3" xfId="10014"/>
    <cellStyle name="Style 163 3 3 3 3" xfId="5899"/>
    <cellStyle name="Style 163 3 3 3 3 2" xfId="13384"/>
    <cellStyle name="Style 163 3 3 3 3 3" xfId="10015"/>
    <cellStyle name="Style 163 3 3 3 4" xfId="13382"/>
    <cellStyle name="Style 163 3 3 3 5" xfId="10013"/>
    <cellStyle name="Style 163 3 3 4" xfId="5900"/>
    <cellStyle name="Style 163 3 3 4 2" xfId="5901"/>
    <cellStyle name="Style 163 3 3 4 2 2" xfId="13386"/>
    <cellStyle name="Style 163 3 3 4 2 3" xfId="10017"/>
    <cellStyle name="Style 163 3 3 4 3" xfId="13385"/>
    <cellStyle name="Style 163 3 3 4 4" xfId="10016"/>
    <cellStyle name="Style 163 3 3 5" xfId="5902"/>
    <cellStyle name="Style 163 3 3 5 2" xfId="13387"/>
    <cellStyle name="Style 163 3 3 5 3" xfId="10018"/>
    <cellStyle name="Style 163 3 3 6" xfId="13379"/>
    <cellStyle name="Style 163 3 3 7" xfId="10010"/>
    <cellStyle name="Style 163 3 4" xfId="5903"/>
    <cellStyle name="Style 163 3 4 2" xfId="13388"/>
    <cellStyle name="Style 163 3 4 3" xfId="15424"/>
    <cellStyle name="Style 163 3 4 4" xfId="10019"/>
    <cellStyle name="Style 163 3 5" xfId="5904"/>
    <cellStyle name="Style 163 3 5 2" xfId="13389"/>
    <cellStyle name="Style 163 3 5 3" xfId="10020"/>
    <cellStyle name="Style 163 3 6" xfId="13375"/>
    <cellStyle name="Style 163 3 7" xfId="16546"/>
    <cellStyle name="Style 163 3 7 2" xfId="17335"/>
    <cellStyle name="Style 163 3 8" xfId="10006"/>
    <cellStyle name="Style 163 4" xfId="5905"/>
    <cellStyle name="Style 163 4 2" xfId="5906"/>
    <cellStyle name="Style 163 4 2 2" xfId="5907"/>
    <cellStyle name="Style 163 4 2 2 2" xfId="5908"/>
    <cellStyle name="Style 163 4 2 2 2 2" xfId="13393"/>
    <cellStyle name="Style 163 4 2 2 2 3" xfId="10024"/>
    <cellStyle name="Style 163 4 2 2 3" xfId="13392"/>
    <cellStyle name="Style 163 4 2 2 4" xfId="10023"/>
    <cellStyle name="Style 163 4 2 3" xfId="5909"/>
    <cellStyle name="Style 163 4 2 3 2" xfId="5910"/>
    <cellStyle name="Style 163 4 2 3 2 2" xfId="13395"/>
    <cellStyle name="Style 163 4 2 3 2 3" xfId="10026"/>
    <cellStyle name="Style 163 4 2 3 3" xfId="5911"/>
    <cellStyle name="Style 163 4 2 3 3 2" xfId="13396"/>
    <cellStyle name="Style 163 4 2 3 3 3" xfId="10027"/>
    <cellStyle name="Style 163 4 2 3 4" xfId="13394"/>
    <cellStyle name="Style 163 4 2 3 5" xfId="10025"/>
    <cellStyle name="Style 163 4 2 4" xfId="5912"/>
    <cellStyle name="Style 163 4 2 4 2" xfId="5913"/>
    <cellStyle name="Style 163 4 2 4 2 2" xfId="13398"/>
    <cellStyle name="Style 163 4 2 4 2 3" xfId="10029"/>
    <cellStyle name="Style 163 4 2 4 3" xfId="13397"/>
    <cellStyle name="Style 163 4 2 4 4" xfId="10028"/>
    <cellStyle name="Style 163 4 2 5" xfId="5914"/>
    <cellStyle name="Style 163 4 2 5 2" xfId="13399"/>
    <cellStyle name="Style 163 4 2 5 3" xfId="10030"/>
    <cellStyle name="Style 163 4 2 6" xfId="13391"/>
    <cellStyle name="Style 163 4 2 7" xfId="10022"/>
    <cellStyle name="Style 163 4 3" xfId="5915"/>
    <cellStyle name="Style 163 4 3 2" xfId="5916"/>
    <cellStyle name="Style 163 4 3 2 2" xfId="13401"/>
    <cellStyle name="Style 163 4 3 2 3" xfId="10032"/>
    <cellStyle name="Style 163 4 3 3" xfId="13400"/>
    <cellStyle name="Style 163 4 3 4" xfId="10031"/>
    <cellStyle name="Style 163 4 4" xfId="5917"/>
    <cellStyle name="Style 163 4 4 2" xfId="13402"/>
    <cellStyle name="Style 163 4 4 3" xfId="10033"/>
    <cellStyle name="Style 163 4 5" xfId="5918"/>
    <cellStyle name="Style 163 4 5 2" xfId="13403"/>
    <cellStyle name="Style 163 4 5 3" xfId="10034"/>
    <cellStyle name="Style 163 4 6" xfId="13390"/>
    <cellStyle name="Style 163 4 7" xfId="16545"/>
    <cellStyle name="Style 163 4 7 2" xfId="17334"/>
    <cellStyle name="Style 163 4 8" xfId="10021"/>
    <cellStyle name="Style 163 5" xfId="5919"/>
    <cellStyle name="Style 163 5 2" xfId="5920"/>
    <cellStyle name="Style 163 5 2 2" xfId="5921"/>
    <cellStyle name="Style 163 5 2 2 2" xfId="5922"/>
    <cellStyle name="Style 163 5 2 2 2 2" xfId="13407"/>
    <cellStyle name="Style 163 5 2 2 2 3" xfId="10038"/>
    <cellStyle name="Style 163 5 2 2 3" xfId="13406"/>
    <cellStyle name="Style 163 5 2 2 4" xfId="10037"/>
    <cellStyle name="Style 163 5 2 3" xfId="5923"/>
    <cellStyle name="Style 163 5 2 3 2" xfId="5924"/>
    <cellStyle name="Style 163 5 2 3 2 2" xfId="13409"/>
    <cellStyle name="Style 163 5 2 3 2 3" xfId="10040"/>
    <cellStyle name="Style 163 5 2 3 3" xfId="5925"/>
    <cellStyle name="Style 163 5 2 3 3 2" xfId="13410"/>
    <cellStyle name="Style 163 5 2 3 3 3" xfId="10041"/>
    <cellStyle name="Style 163 5 2 3 4" xfId="13408"/>
    <cellStyle name="Style 163 5 2 3 5" xfId="10039"/>
    <cellStyle name="Style 163 5 2 4" xfId="5926"/>
    <cellStyle name="Style 163 5 2 4 2" xfId="13411"/>
    <cellStyle name="Style 163 5 2 4 3" xfId="10042"/>
    <cellStyle name="Style 163 5 2 5" xfId="5927"/>
    <cellStyle name="Style 163 5 2 5 2" xfId="13412"/>
    <cellStyle name="Style 163 5 2 5 3" xfId="10043"/>
    <cellStyle name="Style 163 5 2 6" xfId="13405"/>
    <cellStyle name="Style 163 5 2 7" xfId="10036"/>
    <cellStyle name="Style 163 5 3" xfId="5928"/>
    <cellStyle name="Style 163 5 3 2" xfId="5929"/>
    <cellStyle name="Style 163 5 3 2 2" xfId="13414"/>
    <cellStyle name="Style 163 5 3 2 3" xfId="10045"/>
    <cellStyle name="Style 163 5 3 3" xfId="13413"/>
    <cellStyle name="Style 163 5 3 4" xfId="10044"/>
    <cellStyle name="Style 163 5 4" xfId="5930"/>
    <cellStyle name="Style 163 5 4 2" xfId="13415"/>
    <cellStyle name="Style 163 5 4 3" xfId="10046"/>
    <cellStyle name="Style 163 5 5" xfId="5931"/>
    <cellStyle name="Style 163 5 5 2" xfId="13416"/>
    <cellStyle name="Style 163 5 5 3" xfId="10047"/>
    <cellStyle name="Style 163 5 6" xfId="13404"/>
    <cellStyle name="Style 163 5 7" xfId="10035"/>
    <cellStyle name="Style 163 6" xfId="5932"/>
    <cellStyle name="Style 163 6 2" xfId="5933"/>
    <cellStyle name="Style 163 6 2 2" xfId="5934"/>
    <cellStyle name="Style 163 6 2 2 2" xfId="13419"/>
    <cellStyle name="Style 163 6 2 2 3" xfId="10050"/>
    <cellStyle name="Style 163 6 2 3" xfId="13418"/>
    <cellStyle name="Style 163 6 2 4" xfId="10049"/>
    <cellStyle name="Style 163 6 3" xfId="5935"/>
    <cellStyle name="Style 163 6 3 2" xfId="5936"/>
    <cellStyle name="Style 163 6 3 2 2" xfId="13421"/>
    <cellStyle name="Style 163 6 3 2 3" xfId="10052"/>
    <cellStyle name="Style 163 6 3 3" xfId="5937"/>
    <cellStyle name="Style 163 6 3 3 2" xfId="13422"/>
    <cellStyle name="Style 163 6 3 3 3" xfId="10053"/>
    <cellStyle name="Style 163 6 3 4" xfId="13420"/>
    <cellStyle name="Style 163 6 3 5" xfId="10051"/>
    <cellStyle name="Style 163 6 4" xfId="5938"/>
    <cellStyle name="Style 163 6 4 2" xfId="5939"/>
    <cellStyle name="Style 163 6 4 2 2" xfId="13424"/>
    <cellStyle name="Style 163 6 4 2 3" xfId="10055"/>
    <cellStyle name="Style 163 6 4 3" xfId="13423"/>
    <cellStyle name="Style 163 6 4 4" xfId="10054"/>
    <cellStyle name="Style 163 6 5" xfId="5940"/>
    <cellStyle name="Style 163 6 5 2" xfId="13425"/>
    <cellStyle name="Style 163 6 5 3" xfId="10056"/>
    <cellStyle name="Style 163 6 6" xfId="13417"/>
    <cellStyle name="Style 163 6 7" xfId="10048"/>
    <cellStyle name="Style 163 7" xfId="5941"/>
    <cellStyle name="Style 163 7 2" xfId="5942"/>
    <cellStyle name="Style 163 7 2 2" xfId="13427"/>
    <cellStyle name="Style 163 7 2 3" xfId="10058"/>
    <cellStyle name="Style 163 7 3" xfId="5943"/>
    <cellStyle name="Style 163 7 3 2" xfId="13428"/>
    <cellStyle name="Style 163 7 3 3" xfId="10059"/>
    <cellStyle name="Style 163 7 4" xfId="13426"/>
    <cellStyle name="Style 163 7 5" xfId="10057"/>
    <cellStyle name="Style 163 8" xfId="5944"/>
    <cellStyle name="Style 163 8 2" xfId="13429"/>
    <cellStyle name="Style 163 8 3" xfId="15425"/>
    <cellStyle name="Style 163 8 4" xfId="10060"/>
    <cellStyle name="Style 163 9" xfId="5945"/>
    <cellStyle name="Style 163 9 2" xfId="13430"/>
    <cellStyle name="Style 163 9 3" xfId="10061"/>
    <cellStyle name="Style 163_ADDON" xfId="5946"/>
    <cellStyle name="Style 164" xfId="4023"/>
    <cellStyle name="Style 164 2" xfId="5947"/>
    <cellStyle name="Style 164 2 2" xfId="5948"/>
    <cellStyle name="Style 164 2 2 2" xfId="5949"/>
    <cellStyle name="Style 164 2 2 2 2" xfId="15426"/>
    <cellStyle name="Style 164 2 2 3" xfId="5950"/>
    <cellStyle name="Style 164 2 3" xfId="5951"/>
    <cellStyle name="Style 164 2 3 2" xfId="15427"/>
    <cellStyle name="Style 164 2 4" xfId="5952"/>
    <cellStyle name="Style 164 2 5" xfId="5953"/>
    <cellStyle name="Style 164 3" xfId="5954"/>
    <cellStyle name="Style 164 3 2" xfId="5955"/>
    <cellStyle name="Style 164 3 2 2" xfId="5956"/>
    <cellStyle name="Style 164 3 2 2 2" xfId="15428"/>
    <cellStyle name="Style 164 3 2 3" xfId="5957"/>
    <cellStyle name="Style 164 3 3" xfId="5958"/>
    <cellStyle name="Style 164 3 3 2" xfId="5959"/>
    <cellStyle name="Style 164 3 3 2 2" xfId="15657"/>
    <cellStyle name="Style 164 3 3 3" xfId="5960"/>
    <cellStyle name="Style 164 3 4" xfId="5961"/>
    <cellStyle name="Style 164 3 4 2" xfId="5962"/>
    <cellStyle name="Style 164 3 5" xfId="5963"/>
    <cellStyle name="Style 164 3 6" xfId="16544"/>
    <cellStyle name="Style 164 3 6 2" xfId="17333"/>
    <cellStyle name="Style 164 4" xfId="5964"/>
    <cellStyle name="Style 164 4 2" xfId="5965"/>
    <cellStyle name="Style 164 4 2 2" xfId="15429"/>
    <cellStyle name="Style 164 4 3" xfId="5966"/>
    <cellStyle name="Style 164 5" xfId="5967"/>
    <cellStyle name="Style 164 6" xfId="5968"/>
    <cellStyle name="Style 164 7" xfId="15875"/>
    <cellStyle name="Style 164_ADDON" xfId="5969"/>
    <cellStyle name="Style 165" xfId="4024"/>
    <cellStyle name="Style 165 2" xfId="5970"/>
    <cellStyle name="Style 165 2 2" xfId="5971"/>
    <cellStyle name="Style 165 2 2 2" xfId="5972"/>
    <cellStyle name="Style 165 2 2 2 2" xfId="15876"/>
    <cellStyle name="Style 165 2 2 3" xfId="5973"/>
    <cellStyle name="Style 165 2 3" xfId="5974"/>
    <cellStyle name="Style 165 2 3 2" xfId="15430"/>
    <cellStyle name="Style 165 2 4" xfId="5975"/>
    <cellStyle name="Style 165 2 5" xfId="5976"/>
    <cellStyle name="Style 165 2 6" xfId="15877"/>
    <cellStyle name="Style 165 3" xfId="5977"/>
    <cellStyle name="Style 165 3 2" xfId="5978"/>
    <cellStyle name="Style 165 3 2 2" xfId="5979"/>
    <cellStyle name="Style 165 3 2 2 2" xfId="15878"/>
    <cellStyle name="Style 165 3 2 3" xfId="5980"/>
    <cellStyle name="Style 165 3 3" xfId="5981"/>
    <cellStyle name="Style 165 3 3 2" xfId="5982"/>
    <cellStyle name="Style 165 3 3 2 2" xfId="15879"/>
    <cellStyle name="Style 165 3 3 3" xfId="5983"/>
    <cellStyle name="Style 165 3 4" xfId="5984"/>
    <cellStyle name="Style 165 3 4 2" xfId="5985"/>
    <cellStyle name="Style 165 3 5" xfId="5986"/>
    <cellStyle name="Style 165 3 6" xfId="16543"/>
    <cellStyle name="Style 165 3 6 2" xfId="17332"/>
    <cellStyle name="Style 165 4" xfId="5987"/>
    <cellStyle name="Style 165 4 2" xfId="5988"/>
    <cellStyle name="Style 165 4 2 2" xfId="15880"/>
    <cellStyle name="Style 165 4 3" xfId="5989"/>
    <cellStyle name="Style 165 5" xfId="5990"/>
    <cellStyle name="Style 165 6" xfId="5991"/>
    <cellStyle name="Style 165 7" xfId="15881"/>
    <cellStyle name="Style 165_ADDON" xfId="5992"/>
    <cellStyle name="Style 21" xfId="4025"/>
    <cellStyle name="Style 21 10" xfId="5993"/>
    <cellStyle name="Style 21 10 2" xfId="13431"/>
    <cellStyle name="Style 21 10 3" xfId="10062"/>
    <cellStyle name="Style 21 11" xfId="5994"/>
    <cellStyle name="Style 21 11 2" xfId="13432"/>
    <cellStyle name="Style 21 11 3" xfId="10063"/>
    <cellStyle name="Style 21 12" xfId="5995"/>
    <cellStyle name="Style 21 12 2" xfId="13433"/>
    <cellStyle name="Style 21 12 3" xfId="10064"/>
    <cellStyle name="Style 21 13" xfId="12127"/>
    <cellStyle name="Style 21 14" xfId="8759"/>
    <cellStyle name="Style 21 2" xfId="5996"/>
    <cellStyle name="Style 21 2 2" xfId="5997"/>
    <cellStyle name="Style 21 2 2 2" xfId="13435"/>
    <cellStyle name="Style 21 2 2 2 2" xfId="15882"/>
    <cellStyle name="Style 21 2 2 3" xfId="10066"/>
    <cellStyle name="Style 21 2 3" xfId="13434"/>
    <cellStyle name="Style 21 2 3 2" xfId="15883"/>
    <cellStyle name="Style 21 2 4" xfId="10065"/>
    <cellStyle name="Style 21 3" xfId="5998"/>
    <cellStyle name="Style 21 3 2" xfId="5999"/>
    <cellStyle name="Style 21 3 2 2" xfId="6000"/>
    <cellStyle name="Style 21 3 2 2 2" xfId="13438"/>
    <cellStyle name="Style 21 3 2 2 3" xfId="10069"/>
    <cellStyle name="Style 21 3 2 3" xfId="6001"/>
    <cellStyle name="Style 21 3 2 3 2" xfId="13439"/>
    <cellStyle name="Style 21 3 2 3 3" xfId="10070"/>
    <cellStyle name="Style 21 3 2 4" xfId="13437"/>
    <cellStyle name="Style 21 3 2 5" xfId="10068"/>
    <cellStyle name="Style 21 3 3" xfId="6002"/>
    <cellStyle name="Style 21 3 3 2" xfId="6003"/>
    <cellStyle name="Style 21 3 3 2 2" xfId="6004"/>
    <cellStyle name="Style 21 3 3 2 2 2" xfId="13442"/>
    <cellStyle name="Style 21 3 3 2 2 3" xfId="10073"/>
    <cellStyle name="Style 21 3 3 2 3" xfId="13441"/>
    <cellStyle name="Style 21 3 3 2 4" xfId="10072"/>
    <cellStyle name="Style 21 3 3 3" xfId="6005"/>
    <cellStyle name="Style 21 3 3 3 2" xfId="6006"/>
    <cellStyle name="Style 21 3 3 3 2 2" xfId="13444"/>
    <cellStyle name="Style 21 3 3 3 2 3" xfId="10075"/>
    <cellStyle name="Style 21 3 3 3 3" xfId="6007"/>
    <cellStyle name="Style 21 3 3 3 3 2" xfId="13445"/>
    <cellStyle name="Style 21 3 3 3 3 3" xfId="10076"/>
    <cellStyle name="Style 21 3 3 3 4" xfId="13443"/>
    <cellStyle name="Style 21 3 3 3 5" xfId="10074"/>
    <cellStyle name="Style 21 3 3 4" xfId="6008"/>
    <cellStyle name="Style 21 3 3 4 2" xfId="6009"/>
    <cellStyle name="Style 21 3 3 4 2 2" xfId="13447"/>
    <cellStyle name="Style 21 3 3 4 2 3" xfId="10078"/>
    <cellStyle name="Style 21 3 3 4 3" xfId="13446"/>
    <cellStyle name="Style 21 3 3 4 4" xfId="10077"/>
    <cellStyle name="Style 21 3 3 5" xfId="6010"/>
    <cellStyle name="Style 21 3 3 5 2" xfId="13448"/>
    <cellStyle name="Style 21 3 3 5 3" xfId="10079"/>
    <cellStyle name="Style 21 3 3 6" xfId="13440"/>
    <cellStyle name="Style 21 3 3 7" xfId="10071"/>
    <cellStyle name="Style 21 3 4" xfId="6011"/>
    <cellStyle name="Style 21 3 4 2" xfId="13449"/>
    <cellStyle name="Style 21 3 4 3" xfId="15884"/>
    <cellStyle name="Style 21 3 4 4" xfId="10080"/>
    <cellStyle name="Style 21 3 5" xfId="6012"/>
    <cellStyle name="Style 21 3 5 2" xfId="13450"/>
    <cellStyle name="Style 21 3 5 3" xfId="10081"/>
    <cellStyle name="Style 21 3 6" xfId="13436"/>
    <cellStyle name="Style 21 3 7" xfId="16542"/>
    <cellStyle name="Style 21 3 7 2" xfId="17331"/>
    <cellStyle name="Style 21 3 8" xfId="10067"/>
    <cellStyle name="Style 21 4" xfId="6013"/>
    <cellStyle name="Style 21 4 2" xfId="6014"/>
    <cellStyle name="Style 21 4 2 2" xfId="6015"/>
    <cellStyle name="Style 21 4 2 2 2" xfId="6016"/>
    <cellStyle name="Style 21 4 2 2 2 2" xfId="13454"/>
    <cellStyle name="Style 21 4 2 2 2 3" xfId="10085"/>
    <cellStyle name="Style 21 4 2 2 3" xfId="13453"/>
    <cellStyle name="Style 21 4 2 2 4" xfId="10084"/>
    <cellStyle name="Style 21 4 2 3" xfId="6017"/>
    <cellStyle name="Style 21 4 2 3 2" xfId="6018"/>
    <cellStyle name="Style 21 4 2 3 2 2" xfId="13456"/>
    <cellStyle name="Style 21 4 2 3 2 3" xfId="10087"/>
    <cellStyle name="Style 21 4 2 3 3" xfId="6019"/>
    <cellStyle name="Style 21 4 2 3 3 2" xfId="13457"/>
    <cellStyle name="Style 21 4 2 3 3 3" xfId="10088"/>
    <cellStyle name="Style 21 4 2 3 4" xfId="13455"/>
    <cellStyle name="Style 21 4 2 3 5" xfId="10086"/>
    <cellStyle name="Style 21 4 2 4" xfId="6020"/>
    <cellStyle name="Style 21 4 2 4 2" xfId="6021"/>
    <cellStyle name="Style 21 4 2 4 2 2" xfId="13459"/>
    <cellStyle name="Style 21 4 2 4 2 3" xfId="10090"/>
    <cellStyle name="Style 21 4 2 4 3" xfId="13458"/>
    <cellStyle name="Style 21 4 2 4 4" xfId="10089"/>
    <cellStyle name="Style 21 4 2 5" xfId="6022"/>
    <cellStyle name="Style 21 4 2 5 2" xfId="13460"/>
    <cellStyle name="Style 21 4 2 5 3" xfId="10091"/>
    <cellStyle name="Style 21 4 2 6" xfId="13452"/>
    <cellStyle name="Style 21 4 2 7" xfId="10083"/>
    <cellStyle name="Style 21 4 3" xfId="6023"/>
    <cellStyle name="Style 21 4 3 2" xfId="6024"/>
    <cellStyle name="Style 21 4 3 2 2" xfId="13462"/>
    <cellStyle name="Style 21 4 3 2 3" xfId="10093"/>
    <cellStyle name="Style 21 4 3 3" xfId="13461"/>
    <cellStyle name="Style 21 4 3 4" xfId="10092"/>
    <cellStyle name="Style 21 4 4" xfId="6025"/>
    <cellStyle name="Style 21 4 4 2" xfId="13463"/>
    <cellStyle name="Style 21 4 4 3" xfId="10094"/>
    <cellStyle name="Style 21 4 5" xfId="6026"/>
    <cellStyle name="Style 21 4 5 2" xfId="13464"/>
    <cellStyle name="Style 21 4 5 3" xfId="10095"/>
    <cellStyle name="Style 21 4 6" xfId="13451"/>
    <cellStyle name="Style 21 4 7" xfId="15642"/>
    <cellStyle name="Style 21 4 7 2" xfId="16691"/>
    <cellStyle name="Style 21 4 8" xfId="10082"/>
    <cellStyle name="Style 21 5" xfId="6027"/>
    <cellStyle name="Style 21 5 2" xfId="6028"/>
    <cellStyle name="Style 21 5 2 2" xfId="6029"/>
    <cellStyle name="Style 21 5 2 2 2" xfId="6030"/>
    <cellStyle name="Style 21 5 2 2 2 2" xfId="13468"/>
    <cellStyle name="Style 21 5 2 2 2 3" xfId="10099"/>
    <cellStyle name="Style 21 5 2 2 3" xfId="13467"/>
    <cellStyle name="Style 21 5 2 2 4" xfId="10098"/>
    <cellStyle name="Style 21 5 2 3" xfId="6031"/>
    <cellStyle name="Style 21 5 2 3 2" xfId="6032"/>
    <cellStyle name="Style 21 5 2 3 2 2" xfId="13470"/>
    <cellStyle name="Style 21 5 2 3 2 3" xfId="10101"/>
    <cellStyle name="Style 21 5 2 3 3" xfId="6033"/>
    <cellStyle name="Style 21 5 2 3 3 2" xfId="13471"/>
    <cellStyle name="Style 21 5 2 3 3 3" xfId="10102"/>
    <cellStyle name="Style 21 5 2 3 4" xfId="13469"/>
    <cellStyle name="Style 21 5 2 3 5" xfId="10100"/>
    <cellStyle name="Style 21 5 2 4" xfId="6034"/>
    <cellStyle name="Style 21 5 2 4 2" xfId="13472"/>
    <cellStyle name="Style 21 5 2 4 3" xfId="10103"/>
    <cellStyle name="Style 21 5 2 5" xfId="6035"/>
    <cellStyle name="Style 21 5 2 5 2" xfId="13473"/>
    <cellStyle name="Style 21 5 2 5 3" xfId="10104"/>
    <cellStyle name="Style 21 5 2 6" xfId="13466"/>
    <cellStyle name="Style 21 5 2 7" xfId="10097"/>
    <cellStyle name="Style 21 5 3" xfId="6036"/>
    <cellStyle name="Style 21 5 3 2" xfId="6037"/>
    <cellStyle name="Style 21 5 3 2 2" xfId="13475"/>
    <cellStyle name="Style 21 5 3 2 3" xfId="10106"/>
    <cellStyle name="Style 21 5 3 3" xfId="13474"/>
    <cellStyle name="Style 21 5 3 4" xfId="10105"/>
    <cellStyle name="Style 21 5 4" xfId="6038"/>
    <cellStyle name="Style 21 5 4 2" xfId="13476"/>
    <cellStyle name="Style 21 5 4 3" xfId="10107"/>
    <cellStyle name="Style 21 5 5" xfId="6039"/>
    <cellStyle name="Style 21 5 5 2" xfId="13477"/>
    <cellStyle name="Style 21 5 5 3" xfId="10108"/>
    <cellStyle name="Style 21 5 6" xfId="13465"/>
    <cellStyle name="Style 21 5 7" xfId="10096"/>
    <cellStyle name="Style 21 6" xfId="6040"/>
    <cellStyle name="Style 21 6 2" xfId="6041"/>
    <cellStyle name="Style 21 6 2 2" xfId="6042"/>
    <cellStyle name="Style 21 6 2 2 2" xfId="13480"/>
    <cellStyle name="Style 21 6 2 2 3" xfId="10111"/>
    <cellStyle name="Style 21 6 2 3" xfId="13479"/>
    <cellStyle name="Style 21 6 2 4" xfId="10110"/>
    <cellStyle name="Style 21 6 3" xfId="6043"/>
    <cellStyle name="Style 21 6 3 2" xfId="6044"/>
    <cellStyle name="Style 21 6 3 2 2" xfId="13482"/>
    <cellStyle name="Style 21 6 3 2 3" xfId="10113"/>
    <cellStyle name="Style 21 6 3 3" xfId="6045"/>
    <cellStyle name="Style 21 6 3 3 2" xfId="13483"/>
    <cellStyle name="Style 21 6 3 3 3" xfId="10114"/>
    <cellStyle name="Style 21 6 3 4" xfId="13481"/>
    <cellStyle name="Style 21 6 3 5" xfId="10112"/>
    <cellStyle name="Style 21 6 4" xfId="6046"/>
    <cellStyle name="Style 21 6 4 2" xfId="6047"/>
    <cellStyle name="Style 21 6 4 2 2" xfId="13485"/>
    <cellStyle name="Style 21 6 4 2 3" xfId="10116"/>
    <cellStyle name="Style 21 6 4 3" xfId="13484"/>
    <cellStyle name="Style 21 6 4 4" xfId="10115"/>
    <cellStyle name="Style 21 6 5" xfId="6048"/>
    <cellStyle name="Style 21 6 5 2" xfId="13486"/>
    <cellStyle name="Style 21 6 5 3" xfId="10117"/>
    <cellStyle name="Style 21 6 6" xfId="13478"/>
    <cellStyle name="Style 21 6 7" xfId="10109"/>
    <cellStyle name="Style 21 7" xfId="6049"/>
    <cellStyle name="Style 21 7 2" xfId="6050"/>
    <cellStyle name="Style 21 7 2 2" xfId="13488"/>
    <cellStyle name="Style 21 7 2 3" xfId="10119"/>
    <cellStyle name="Style 21 7 3" xfId="6051"/>
    <cellStyle name="Style 21 7 3 2" xfId="13489"/>
    <cellStyle name="Style 21 7 3 3" xfId="10120"/>
    <cellStyle name="Style 21 7 4" xfId="13487"/>
    <cellStyle name="Style 21 7 5" xfId="10118"/>
    <cellStyle name="Style 21 8" xfId="6052"/>
    <cellStyle name="Style 21 8 2" xfId="13490"/>
    <cellStyle name="Style 21 8 3" xfId="15431"/>
    <cellStyle name="Style 21 8 4" xfId="10121"/>
    <cellStyle name="Style 21 9" xfId="6053"/>
    <cellStyle name="Style 21 9 2" xfId="13491"/>
    <cellStyle name="Style 21 9 3" xfId="10122"/>
    <cellStyle name="Style 21_ADDON" xfId="6054"/>
    <cellStyle name="Style 22" xfId="4026"/>
    <cellStyle name="Style 22 2" xfId="6055"/>
    <cellStyle name="Style 22 2 2" xfId="15432"/>
    <cellStyle name="Style 22 2 2 2" xfId="15433"/>
    <cellStyle name="Style 22 2 2 2 2" xfId="15434"/>
    <cellStyle name="Style 22 2 3" xfId="15435"/>
    <cellStyle name="Style 22 2 3 2" xfId="15436"/>
    <cellStyle name="Style 22 3" xfId="6056"/>
    <cellStyle name="Style 22 3 2" xfId="6057"/>
    <cellStyle name="Style 22 3 3" xfId="6058"/>
    <cellStyle name="Style 22 3 3 2" xfId="6059"/>
    <cellStyle name="Style 22 3 3 3" xfId="15437"/>
    <cellStyle name="Style 22 3 4" xfId="6060"/>
    <cellStyle name="Style 22 3 4 2" xfId="15438"/>
    <cellStyle name="Style 22 3 5" xfId="16541"/>
    <cellStyle name="Style 22 3 5 2" xfId="17330"/>
    <cellStyle name="Style 22 4" xfId="6061"/>
    <cellStyle name="Style 22 4 2" xfId="6062"/>
    <cellStyle name="Style 22 4 3" xfId="15439"/>
    <cellStyle name="Style 22 5" xfId="6063"/>
    <cellStyle name="Style 22 5 2" xfId="15440"/>
    <cellStyle name="Style 22 6" xfId="6064"/>
    <cellStyle name="Style 22 7" xfId="6065"/>
    <cellStyle name="Style 22_ADDON" xfId="6066"/>
    <cellStyle name="Style 23" xfId="4027"/>
    <cellStyle name="Style 23 2" xfId="6067"/>
    <cellStyle name="Style 23 2 2" xfId="6068"/>
    <cellStyle name="Style 23 2 2 2" xfId="6069"/>
    <cellStyle name="Style 23 2 2 2 2" xfId="15441"/>
    <cellStyle name="Style 23 2 2 3" xfId="6070"/>
    <cellStyle name="Style 23 2 3" xfId="6071"/>
    <cellStyle name="Style 23 2 3 2" xfId="15442"/>
    <cellStyle name="Style 23 2 4" xfId="6072"/>
    <cellStyle name="Style 23 2 5" xfId="6073"/>
    <cellStyle name="Style 23 2 6" xfId="15443"/>
    <cellStyle name="Style 23 3" xfId="6074"/>
    <cellStyle name="Style 23 3 2" xfId="6075"/>
    <cellStyle name="Style 23 3 2 2" xfId="6076"/>
    <cellStyle name="Style 23 3 2 2 2" xfId="15444"/>
    <cellStyle name="Style 23 3 2 3" xfId="6077"/>
    <cellStyle name="Style 23 3 3" xfId="6078"/>
    <cellStyle name="Style 23 3 3 2" xfId="6079"/>
    <cellStyle name="Style 23 3 3 2 2" xfId="15445"/>
    <cellStyle name="Style 23 3 3 3" xfId="6080"/>
    <cellStyle name="Style 23 3 4" xfId="6081"/>
    <cellStyle name="Style 23 3 4 2" xfId="6082"/>
    <cellStyle name="Style 23 3 5" xfId="6083"/>
    <cellStyle name="Style 23 3 6" xfId="16540"/>
    <cellStyle name="Style 23 3 6 2" xfId="17329"/>
    <cellStyle name="Style 23 4" xfId="6084"/>
    <cellStyle name="Style 23 4 2" xfId="6085"/>
    <cellStyle name="Style 23 4 2 2" xfId="15885"/>
    <cellStyle name="Style 23 4 3" xfId="6086"/>
    <cellStyle name="Style 23 5" xfId="6087"/>
    <cellStyle name="Style 23 6" xfId="6088"/>
    <cellStyle name="Style 23 7" xfId="15886"/>
    <cellStyle name="Style 23_ADDON" xfId="6089"/>
    <cellStyle name="Style 24" xfId="4028"/>
    <cellStyle name="Style 24 2" xfId="6090"/>
    <cellStyle name="Style 24 2 2" xfId="15887"/>
    <cellStyle name="Style 24 2 2 2" xfId="15888"/>
    <cellStyle name="Style 24 2 2 2 2" xfId="15889"/>
    <cellStyle name="Style 24 2 3" xfId="15890"/>
    <cellStyle name="Style 24 2 3 2" xfId="15891"/>
    <cellStyle name="Style 24 3" xfId="6091"/>
    <cellStyle name="Style 24 3 2" xfId="6092"/>
    <cellStyle name="Style 24 3 3" xfId="6093"/>
    <cellStyle name="Style 24 3 3 2" xfId="6094"/>
    <cellStyle name="Style 24 3 3 3" xfId="15892"/>
    <cellStyle name="Style 24 3 4" xfId="6095"/>
    <cellStyle name="Style 24 3 4 2" xfId="15893"/>
    <cellStyle name="Style 24 3 5" xfId="16539"/>
    <cellStyle name="Style 24 3 5 2" xfId="17328"/>
    <cellStyle name="Style 24 4" xfId="6096"/>
    <cellStyle name="Style 24 4 2" xfId="6097"/>
    <cellStyle name="Style 24 4 3" xfId="15894"/>
    <cellStyle name="Style 24 5" xfId="6098"/>
    <cellStyle name="Style 24 5 2" xfId="15895"/>
    <cellStyle name="Style 24 6" xfId="6099"/>
    <cellStyle name="Style 24 7" xfId="6100"/>
    <cellStyle name="Style 24_ADDON" xfId="6101"/>
    <cellStyle name="Style 25" xfId="4029"/>
    <cellStyle name="Style 25 10" xfId="6102"/>
    <cellStyle name="Style 25 10 2" xfId="13492"/>
    <cellStyle name="Style 25 10 3" xfId="10123"/>
    <cellStyle name="Style 25 11" xfId="6103"/>
    <cellStyle name="Style 25 11 2" xfId="13493"/>
    <cellStyle name="Style 25 11 3" xfId="10124"/>
    <cellStyle name="Style 25 12" xfId="6104"/>
    <cellStyle name="Style 25 12 2" xfId="13494"/>
    <cellStyle name="Style 25 12 3" xfId="10125"/>
    <cellStyle name="Style 25 13" xfId="12128"/>
    <cellStyle name="Style 25 14" xfId="8760"/>
    <cellStyle name="Style 25 2" xfId="6105"/>
    <cellStyle name="Style 25 2 2" xfId="6106"/>
    <cellStyle name="Style 25 2 2 2" xfId="13496"/>
    <cellStyle name="Style 25 2 2 2 2" xfId="15896"/>
    <cellStyle name="Style 25 2 2 3" xfId="10127"/>
    <cellStyle name="Style 25 2 3" xfId="13495"/>
    <cellStyle name="Style 25 2 3 2" xfId="15897"/>
    <cellStyle name="Style 25 2 4" xfId="10126"/>
    <cellStyle name="Style 25 3" xfId="6107"/>
    <cellStyle name="Style 25 3 2" xfId="6108"/>
    <cellStyle name="Style 25 3 2 2" xfId="6109"/>
    <cellStyle name="Style 25 3 2 2 2" xfId="13499"/>
    <cellStyle name="Style 25 3 2 2 3" xfId="10130"/>
    <cellStyle name="Style 25 3 2 3" xfId="6110"/>
    <cellStyle name="Style 25 3 2 3 2" xfId="13500"/>
    <cellStyle name="Style 25 3 2 3 3" xfId="10131"/>
    <cellStyle name="Style 25 3 2 4" xfId="13498"/>
    <cellStyle name="Style 25 3 2 5" xfId="10129"/>
    <cellStyle name="Style 25 3 3" xfId="6111"/>
    <cellStyle name="Style 25 3 3 2" xfId="6112"/>
    <cellStyle name="Style 25 3 3 2 2" xfId="6113"/>
    <cellStyle name="Style 25 3 3 2 2 2" xfId="13503"/>
    <cellStyle name="Style 25 3 3 2 2 3" xfId="10134"/>
    <cellStyle name="Style 25 3 3 2 3" xfId="13502"/>
    <cellStyle name="Style 25 3 3 2 4" xfId="10133"/>
    <cellStyle name="Style 25 3 3 3" xfId="6114"/>
    <cellStyle name="Style 25 3 3 3 2" xfId="6115"/>
    <cellStyle name="Style 25 3 3 3 2 2" xfId="13505"/>
    <cellStyle name="Style 25 3 3 3 2 3" xfId="10136"/>
    <cellStyle name="Style 25 3 3 3 3" xfId="6116"/>
    <cellStyle name="Style 25 3 3 3 3 2" xfId="13506"/>
    <cellStyle name="Style 25 3 3 3 3 3" xfId="10137"/>
    <cellStyle name="Style 25 3 3 3 4" xfId="13504"/>
    <cellStyle name="Style 25 3 3 3 5" xfId="10135"/>
    <cellStyle name="Style 25 3 3 4" xfId="6117"/>
    <cellStyle name="Style 25 3 3 4 2" xfId="6118"/>
    <cellStyle name="Style 25 3 3 4 2 2" xfId="13508"/>
    <cellStyle name="Style 25 3 3 4 2 3" xfId="10139"/>
    <cellStyle name="Style 25 3 3 4 3" xfId="13507"/>
    <cellStyle name="Style 25 3 3 4 4" xfId="10138"/>
    <cellStyle name="Style 25 3 3 5" xfId="6119"/>
    <cellStyle name="Style 25 3 3 5 2" xfId="13509"/>
    <cellStyle name="Style 25 3 3 5 3" xfId="10140"/>
    <cellStyle name="Style 25 3 3 6" xfId="13501"/>
    <cellStyle name="Style 25 3 3 7" xfId="10132"/>
    <cellStyle name="Style 25 3 4" xfId="6120"/>
    <cellStyle name="Style 25 3 4 2" xfId="13510"/>
    <cellStyle name="Style 25 3 4 3" xfId="15898"/>
    <cellStyle name="Style 25 3 4 4" xfId="10141"/>
    <cellStyle name="Style 25 3 5" xfId="6121"/>
    <cellStyle name="Style 25 3 5 2" xfId="13511"/>
    <cellStyle name="Style 25 3 5 3" xfId="10142"/>
    <cellStyle name="Style 25 3 6" xfId="13497"/>
    <cellStyle name="Style 25 3 7" xfId="16538"/>
    <cellStyle name="Style 25 3 7 2" xfId="17327"/>
    <cellStyle name="Style 25 3 8" xfId="10128"/>
    <cellStyle name="Style 25 4" xfId="6122"/>
    <cellStyle name="Style 25 4 2" xfId="6123"/>
    <cellStyle name="Style 25 4 2 2" xfId="6124"/>
    <cellStyle name="Style 25 4 2 2 2" xfId="6125"/>
    <cellStyle name="Style 25 4 2 2 2 2" xfId="13515"/>
    <cellStyle name="Style 25 4 2 2 2 3" xfId="10146"/>
    <cellStyle name="Style 25 4 2 2 3" xfId="13514"/>
    <cellStyle name="Style 25 4 2 2 4" xfId="10145"/>
    <cellStyle name="Style 25 4 2 3" xfId="6126"/>
    <cellStyle name="Style 25 4 2 3 2" xfId="6127"/>
    <cellStyle name="Style 25 4 2 3 2 2" xfId="13517"/>
    <cellStyle name="Style 25 4 2 3 2 3" xfId="10148"/>
    <cellStyle name="Style 25 4 2 3 3" xfId="6128"/>
    <cellStyle name="Style 25 4 2 3 3 2" xfId="13518"/>
    <cellStyle name="Style 25 4 2 3 3 3" xfId="10149"/>
    <cellStyle name="Style 25 4 2 3 4" xfId="13516"/>
    <cellStyle name="Style 25 4 2 3 5" xfId="10147"/>
    <cellStyle name="Style 25 4 2 4" xfId="6129"/>
    <cellStyle name="Style 25 4 2 4 2" xfId="6130"/>
    <cellStyle name="Style 25 4 2 4 2 2" xfId="13520"/>
    <cellStyle name="Style 25 4 2 4 2 3" xfId="10151"/>
    <cellStyle name="Style 25 4 2 4 3" xfId="13519"/>
    <cellStyle name="Style 25 4 2 4 4" xfId="10150"/>
    <cellStyle name="Style 25 4 2 5" xfId="6131"/>
    <cellStyle name="Style 25 4 2 5 2" xfId="13521"/>
    <cellStyle name="Style 25 4 2 5 3" xfId="10152"/>
    <cellStyle name="Style 25 4 2 6" xfId="13513"/>
    <cellStyle name="Style 25 4 2 7" xfId="10144"/>
    <cellStyle name="Style 25 4 3" xfId="6132"/>
    <cellStyle name="Style 25 4 3 2" xfId="6133"/>
    <cellStyle name="Style 25 4 3 2 2" xfId="13523"/>
    <cellStyle name="Style 25 4 3 2 3" xfId="10154"/>
    <cellStyle name="Style 25 4 3 3" xfId="13522"/>
    <cellStyle name="Style 25 4 3 4" xfId="10153"/>
    <cellStyle name="Style 25 4 4" xfId="6134"/>
    <cellStyle name="Style 25 4 4 2" xfId="13524"/>
    <cellStyle name="Style 25 4 4 3" xfId="10155"/>
    <cellStyle name="Style 25 4 5" xfId="6135"/>
    <cellStyle name="Style 25 4 5 2" xfId="13525"/>
    <cellStyle name="Style 25 4 5 3" xfId="10156"/>
    <cellStyle name="Style 25 4 6" xfId="13512"/>
    <cellStyle name="Style 25 4 7" xfId="16537"/>
    <cellStyle name="Style 25 4 7 2" xfId="17326"/>
    <cellStyle name="Style 25 4 8" xfId="10143"/>
    <cellStyle name="Style 25 5" xfId="6136"/>
    <cellStyle name="Style 25 5 2" xfId="6137"/>
    <cellStyle name="Style 25 5 2 2" xfId="6138"/>
    <cellStyle name="Style 25 5 2 2 2" xfId="6139"/>
    <cellStyle name="Style 25 5 2 2 2 2" xfId="13529"/>
    <cellStyle name="Style 25 5 2 2 2 3" xfId="10160"/>
    <cellStyle name="Style 25 5 2 2 3" xfId="13528"/>
    <cellStyle name="Style 25 5 2 2 4" xfId="10159"/>
    <cellStyle name="Style 25 5 2 3" xfId="6140"/>
    <cellStyle name="Style 25 5 2 3 2" xfId="6141"/>
    <cellStyle name="Style 25 5 2 3 2 2" xfId="13531"/>
    <cellStyle name="Style 25 5 2 3 2 3" xfId="10162"/>
    <cellStyle name="Style 25 5 2 3 3" xfId="6142"/>
    <cellStyle name="Style 25 5 2 3 3 2" xfId="13532"/>
    <cellStyle name="Style 25 5 2 3 3 3" xfId="10163"/>
    <cellStyle name="Style 25 5 2 3 4" xfId="13530"/>
    <cellStyle name="Style 25 5 2 3 5" xfId="10161"/>
    <cellStyle name="Style 25 5 2 4" xfId="6143"/>
    <cellStyle name="Style 25 5 2 4 2" xfId="13533"/>
    <cellStyle name="Style 25 5 2 4 3" xfId="10164"/>
    <cellStyle name="Style 25 5 2 5" xfId="6144"/>
    <cellStyle name="Style 25 5 2 5 2" xfId="13534"/>
    <cellStyle name="Style 25 5 2 5 3" xfId="10165"/>
    <cellStyle name="Style 25 5 2 6" xfId="13527"/>
    <cellStyle name="Style 25 5 2 7" xfId="10158"/>
    <cellStyle name="Style 25 5 3" xfId="6145"/>
    <cellStyle name="Style 25 5 3 2" xfId="6146"/>
    <cellStyle name="Style 25 5 3 2 2" xfId="13536"/>
    <cellStyle name="Style 25 5 3 2 3" xfId="10167"/>
    <cellStyle name="Style 25 5 3 3" xfId="13535"/>
    <cellStyle name="Style 25 5 3 4" xfId="10166"/>
    <cellStyle name="Style 25 5 4" xfId="6147"/>
    <cellStyle name="Style 25 5 4 2" xfId="13537"/>
    <cellStyle name="Style 25 5 4 3" xfId="10168"/>
    <cellStyle name="Style 25 5 5" xfId="6148"/>
    <cellStyle name="Style 25 5 5 2" xfId="13538"/>
    <cellStyle name="Style 25 5 5 3" xfId="10169"/>
    <cellStyle name="Style 25 5 6" xfId="13526"/>
    <cellStyle name="Style 25 5 7" xfId="10157"/>
    <cellStyle name="Style 25 6" xfId="6149"/>
    <cellStyle name="Style 25 6 2" xfId="6150"/>
    <cellStyle name="Style 25 6 2 2" xfId="6151"/>
    <cellStyle name="Style 25 6 2 2 2" xfId="13541"/>
    <cellStyle name="Style 25 6 2 2 3" xfId="10172"/>
    <cellStyle name="Style 25 6 2 3" xfId="13540"/>
    <cellStyle name="Style 25 6 2 4" xfId="10171"/>
    <cellStyle name="Style 25 6 3" xfId="6152"/>
    <cellStyle name="Style 25 6 3 2" xfId="6153"/>
    <cellStyle name="Style 25 6 3 2 2" xfId="13543"/>
    <cellStyle name="Style 25 6 3 2 3" xfId="10174"/>
    <cellStyle name="Style 25 6 3 3" xfId="6154"/>
    <cellStyle name="Style 25 6 3 3 2" xfId="13544"/>
    <cellStyle name="Style 25 6 3 3 3" xfId="10175"/>
    <cellStyle name="Style 25 6 3 4" xfId="13542"/>
    <cellStyle name="Style 25 6 3 5" xfId="10173"/>
    <cellStyle name="Style 25 6 4" xfId="6155"/>
    <cellStyle name="Style 25 6 4 2" xfId="6156"/>
    <cellStyle name="Style 25 6 4 2 2" xfId="13546"/>
    <cellStyle name="Style 25 6 4 2 3" xfId="10177"/>
    <cellStyle name="Style 25 6 4 3" xfId="13545"/>
    <cellStyle name="Style 25 6 4 4" xfId="10176"/>
    <cellStyle name="Style 25 6 5" xfId="6157"/>
    <cellStyle name="Style 25 6 5 2" xfId="13547"/>
    <cellStyle name="Style 25 6 5 3" xfId="10178"/>
    <cellStyle name="Style 25 6 6" xfId="13539"/>
    <cellStyle name="Style 25 6 7" xfId="10170"/>
    <cellStyle name="Style 25 7" xfId="6158"/>
    <cellStyle name="Style 25 7 2" xfId="6159"/>
    <cellStyle name="Style 25 7 2 2" xfId="13549"/>
    <cellStyle name="Style 25 7 2 3" xfId="10180"/>
    <cellStyle name="Style 25 7 3" xfId="6160"/>
    <cellStyle name="Style 25 7 3 2" xfId="13550"/>
    <cellStyle name="Style 25 7 3 3" xfId="10181"/>
    <cellStyle name="Style 25 7 4" xfId="13548"/>
    <cellStyle name="Style 25 7 5" xfId="10179"/>
    <cellStyle name="Style 25 8" xfId="6161"/>
    <cellStyle name="Style 25 8 2" xfId="13551"/>
    <cellStyle name="Style 25 8 3" xfId="15446"/>
    <cellStyle name="Style 25 8 4" xfId="10182"/>
    <cellStyle name="Style 25 9" xfId="6162"/>
    <cellStyle name="Style 25 9 2" xfId="13552"/>
    <cellStyle name="Style 25 9 3" xfId="10183"/>
    <cellStyle name="Style 25_ADDON" xfId="6163"/>
    <cellStyle name="Style 26" xfId="4030"/>
    <cellStyle name="Style 26 2" xfId="6164"/>
    <cellStyle name="Style 26 2 2" xfId="6165"/>
    <cellStyle name="Style 26 2 2 2" xfId="6166"/>
    <cellStyle name="Style 26 2 2 2 2" xfId="15447"/>
    <cellStyle name="Style 26 2 2 3" xfId="6167"/>
    <cellStyle name="Style 26 2 3" xfId="6168"/>
    <cellStyle name="Style 26 2 3 2" xfId="15448"/>
    <cellStyle name="Style 26 2 4" xfId="6169"/>
    <cellStyle name="Style 26 2 5" xfId="6170"/>
    <cellStyle name="Style 26 3" xfId="6171"/>
    <cellStyle name="Style 26 3 2" xfId="6172"/>
    <cellStyle name="Style 26 3 2 2" xfId="6173"/>
    <cellStyle name="Style 26 3 2 2 2" xfId="15449"/>
    <cellStyle name="Style 26 3 2 3" xfId="6174"/>
    <cellStyle name="Style 26 3 3" xfId="6175"/>
    <cellStyle name="Style 26 3 3 2" xfId="6176"/>
    <cellStyle name="Style 26 3 3 2 2" xfId="15450"/>
    <cellStyle name="Style 26 3 3 3" xfId="6177"/>
    <cellStyle name="Style 26 3 4" xfId="6178"/>
    <cellStyle name="Style 26 3 4 2" xfId="6179"/>
    <cellStyle name="Style 26 3 5" xfId="6180"/>
    <cellStyle name="Style 26 3 6" xfId="16536"/>
    <cellStyle name="Style 26 3 6 2" xfId="17325"/>
    <cellStyle name="Style 26 4" xfId="6181"/>
    <cellStyle name="Style 26 4 2" xfId="6182"/>
    <cellStyle name="Style 26 4 2 2" xfId="15451"/>
    <cellStyle name="Style 26 4 3" xfId="6183"/>
    <cellStyle name="Style 26 5" xfId="6184"/>
    <cellStyle name="Style 26 6" xfId="6185"/>
    <cellStyle name="Style 26 7" xfId="15452"/>
    <cellStyle name="Style 26_ADDON" xfId="6186"/>
    <cellStyle name="Style 27" xfId="4031"/>
    <cellStyle name="Style 27 2" xfId="6187"/>
    <cellStyle name="Style 27 2 2" xfId="6188"/>
    <cellStyle name="Style 27 2 2 2" xfId="6189"/>
    <cellStyle name="Style 27 2 2 2 2" xfId="15810"/>
    <cellStyle name="Style 27 2 2 3" xfId="6190"/>
    <cellStyle name="Style 27 2 3" xfId="6191"/>
    <cellStyle name="Style 27 2 3 2" xfId="15453"/>
    <cellStyle name="Style 27 2 4" xfId="6192"/>
    <cellStyle name="Style 27 2 5" xfId="6193"/>
    <cellStyle name="Style 27 2 6" xfId="15454"/>
    <cellStyle name="Style 27 3" xfId="6194"/>
    <cellStyle name="Style 27 3 2" xfId="6195"/>
    <cellStyle name="Style 27 3 2 2" xfId="6196"/>
    <cellStyle name="Style 27 3 2 2 2" xfId="15455"/>
    <cellStyle name="Style 27 3 2 3" xfId="6197"/>
    <cellStyle name="Style 27 3 3" xfId="6198"/>
    <cellStyle name="Style 27 3 3 2" xfId="6199"/>
    <cellStyle name="Style 27 3 3 2 2" xfId="15456"/>
    <cellStyle name="Style 27 3 3 3" xfId="6200"/>
    <cellStyle name="Style 27 3 4" xfId="6201"/>
    <cellStyle name="Style 27 3 4 2" xfId="6202"/>
    <cellStyle name="Style 27 3 5" xfId="6203"/>
    <cellStyle name="Style 27 3 6" xfId="16535"/>
    <cellStyle name="Style 27 3 6 2" xfId="17324"/>
    <cellStyle name="Style 27 4" xfId="6204"/>
    <cellStyle name="Style 27 4 2" xfId="6205"/>
    <cellStyle name="Style 27 4 2 2" xfId="15457"/>
    <cellStyle name="Style 27 4 3" xfId="6206"/>
    <cellStyle name="Style 27 5" xfId="6207"/>
    <cellStyle name="Style 27 6" xfId="6208"/>
    <cellStyle name="Style 27 7" xfId="15458"/>
    <cellStyle name="Style 27_ADDON" xfId="6209"/>
    <cellStyle name="Style 35" xfId="4032"/>
    <cellStyle name="Style 35 10" xfId="6210"/>
    <cellStyle name="Style 35 10 2" xfId="13553"/>
    <cellStyle name="Style 35 10 3" xfId="10184"/>
    <cellStyle name="Style 35 11" xfId="6211"/>
    <cellStyle name="Style 35 11 2" xfId="13554"/>
    <cellStyle name="Style 35 11 3" xfId="10185"/>
    <cellStyle name="Style 35 12" xfId="6212"/>
    <cellStyle name="Style 35 12 2" xfId="13555"/>
    <cellStyle name="Style 35 12 3" xfId="10186"/>
    <cellStyle name="Style 35 13" xfId="12129"/>
    <cellStyle name="Style 35 14" xfId="8761"/>
    <cellStyle name="Style 35 2" xfId="6213"/>
    <cellStyle name="Style 35 2 2" xfId="6214"/>
    <cellStyle name="Style 35 2 2 2" xfId="13557"/>
    <cellStyle name="Style 35 2 2 2 2" xfId="15459"/>
    <cellStyle name="Style 35 2 2 3" xfId="10188"/>
    <cellStyle name="Style 35 2 3" xfId="13556"/>
    <cellStyle name="Style 35 2 3 2" xfId="15460"/>
    <cellStyle name="Style 35 2 4" xfId="10187"/>
    <cellStyle name="Style 35 3" xfId="6215"/>
    <cellStyle name="Style 35 3 2" xfId="6216"/>
    <cellStyle name="Style 35 3 2 2" xfId="6217"/>
    <cellStyle name="Style 35 3 2 2 2" xfId="13560"/>
    <cellStyle name="Style 35 3 2 2 3" xfId="10191"/>
    <cellStyle name="Style 35 3 2 3" xfId="6218"/>
    <cellStyle name="Style 35 3 2 3 2" xfId="13561"/>
    <cellStyle name="Style 35 3 2 3 3" xfId="10192"/>
    <cellStyle name="Style 35 3 2 4" xfId="13559"/>
    <cellStyle name="Style 35 3 2 5" xfId="10190"/>
    <cellStyle name="Style 35 3 3" xfId="6219"/>
    <cellStyle name="Style 35 3 3 2" xfId="6220"/>
    <cellStyle name="Style 35 3 3 2 2" xfId="6221"/>
    <cellStyle name="Style 35 3 3 2 2 2" xfId="13564"/>
    <cellStyle name="Style 35 3 3 2 2 3" xfId="10195"/>
    <cellStyle name="Style 35 3 3 2 3" xfId="13563"/>
    <cellStyle name="Style 35 3 3 2 4" xfId="10194"/>
    <cellStyle name="Style 35 3 3 3" xfId="6222"/>
    <cellStyle name="Style 35 3 3 3 2" xfId="6223"/>
    <cellStyle name="Style 35 3 3 3 2 2" xfId="13566"/>
    <cellStyle name="Style 35 3 3 3 2 3" xfId="10197"/>
    <cellStyle name="Style 35 3 3 3 3" xfId="6224"/>
    <cellStyle name="Style 35 3 3 3 3 2" xfId="13567"/>
    <cellStyle name="Style 35 3 3 3 3 3" xfId="10198"/>
    <cellStyle name="Style 35 3 3 3 4" xfId="13565"/>
    <cellStyle name="Style 35 3 3 3 5" xfId="10196"/>
    <cellStyle name="Style 35 3 3 4" xfId="6225"/>
    <cellStyle name="Style 35 3 3 4 2" xfId="6226"/>
    <cellStyle name="Style 35 3 3 4 2 2" xfId="13569"/>
    <cellStyle name="Style 35 3 3 4 2 3" xfId="10200"/>
    <cellStyle name="Style 35 3 3 4 3" xfId="13568"/>
    <cellStyle name="Style 35 3 3 4 4" xfId="10199"/>
    <cellStyle name="Style 35 3 3 5" xfId="6227"/>
    <cellStyle name="Style 35 3 3 5 2" xfId="13570"/>
    <cellStyle name="Style 35 3 3 5 3" xfId="10201"/>
    <cellStyle name="Style 35 3 3 6" xfId="13562"/>
    <cellStyle name="Style 35 3 3 7" xfId="10193"/>
    <cellStyle name="Style 35 3 4" xfId="6228"/>
    <cellStyle name="Style 35 3 4 2" xfId="13571"/>
    <cellStyle name="Style 35 3 4 3" xfId="15461"/>
    <cellStyle name="Style 35 3 4 4" xfId="10202"/>
    <cellStyle name="Style 35 3 5" xfId="6229"/>
    <cellStyle name="Style 35 3 5 2" xfId="13572"/>
    <cellStyle name="Style 35 3 5 3" xfId="10203"/>
    <cellStyle name="Style 35 3 6" xfId="13558"/>
    <cellStyle name="Style 35 3 7" xfId="16534"/>
    <cellStyle name="Style 35 3 7 2" xfId="17323"/>
    <cellStyle name="Style 35 3 8" xfId="10189"/>
    <cellStyle name="Style 35 4" xfId="6230"/>
    <cellStyle name="Style 35 4 2" xfId="6231"/>
    <cellStyle name="Style 35 4 2 2" xfId="6232"/>
    <cellStyle name="Style 35 4 2 2 2" xfId="6233"/>
    <cellStyle name="Style 35 4 2 2 2 2" xfId="13576"/>
    <cellStyle name="Style 35 4 2 2 2 3" xfId="10207"/>
    <cellStyle name="Style 35 4 2 2 3" xfId="13575"/>
    <cellStyle name="Style 35 4 2 2 4" xfId="10206"/>
    <cellStyle name="Style 35 4 2 3" xfId="6234"/>
    <cellStyle name="Style 35 4 2 3 2" xfId="6235"/>
    <cellStyle name="Style 35 4 2 3 2 2" xfId="13578"/>
    <cellStyle name="Style 35 4 2 3 2 3" xfId="10209"/>
    <cellStyle name="Style 35 4 2 3 3" xfId="6236"/>
    <cellStyle name="Style 35 4 2 3 3 2" xfId="13579"/>
    <cellStyle name="Style 35 4 2 3 3 3" xfId="10210"/>
    <cellStyle name="Style 35 4 2 3 4" xfId="13577"/>
    <cellStyle name="Style 35 4 2 3 5" xfId="10208"/>
    <cellStyle name="Style 35 4 2 4" xfId="6237"/>
    <cellStyle name="Style 35 4 2 4 2" xfId="6238"/>
    <cellStyle name="Style 35 4 2 4 2 2" xfId="13581"/>
    <cellStyle name="Style 35 4 2 4 2 3" xfId="10212"/>
    <cellStyle name="Style 35 4 2 4 3" xfId="13580"/>
    <cellStyle name="Style 35 4 2 4 4" xfId="10211"/>
    <cellStyle name="Style 35 4 2 5" xfId="6239"/>
    <cellStyle name="Style 35 4 2 5 2" xfId="13582"/>
    <cellStyle name="Style 35 4 2 5 3" xfId="10213"/>
    <cellStyle name="Style 35 4 2 6" xfId="13574"/>
    <cellStyle name="Style 35 4 2 7" xfId="10205"/>
    <cellStyle name="Style 35 4 3" xfId="6240"/>
    <cellStyle name="Style 35 4 3 2" xfId="6241"/>
    <cellStyle name="Style 35 4 3 2 2" xfId="13584"/>
    <cellStyle name="Style 35 4 3 2 3" xfId="10215"/>
    <cellStyle name="Style 35 4 3 3" xfId="13583"/>
    <cellStyle name="Style 35 4 3 4" xfId="10214"/>
    <cellStyle name="Style 35 4 4" xfId="6242"/>
    <cellStyle name="Style 35 4 4 2" xfId="13585"/>
    <cellStyle name="Style 35 4 4 3" xfId="10216"/>
    <cellStyle name="Style 35 4 5" xfId="6243"/>
    <cellStyle name="Style 35 4 5 2" xfId="13586"/>
    <cellStyle name="Style 35 4 5 3" xfId="10217"/>
    <cellStyle name="Style 35 4 6" xfId="13573"/>
    <cellStyle name="Style 35 4 7" xfId="16533"/>
    <cellStyle name="Style 35 4 7 2" xfId="17322"/>
    <cellStyle name="Style 35 4 8" xfId="10204"/>
    <cellStyle name="Style 35 5" xfId="6244"/>
    <cellStyle name="Style 35 5 2" xfId="6245"/>
    <cellStyle name="Style 35 5 2 2" xfId="6246"/>
    <cellStyle name="Style 35 5 2 2 2" xfId="6247"/>
    <cellStyle name="Style 35 5 2 2 2 2" xfId="13590"/>
    <cellStyle name="Style 35 5 2 2 2 3" xfId="10221"/>
    <cellStyle name="Style 35 5 2 2 3" xfId="13589"/>
    <cellStyle name="Style 35 5 2 2 4" xfId="10220"/>
    <cellStyle name="Style 35 5 2 3" xfId="6248"/>
    <cellStyle name="Style 35 5 2 3 2" xfId="6249"/>
    <cellStyle name="Style 35 5 2 3 2 2" xfId="13592"/>
    <cellStyle name="Style 35 5 2 3 2 3" xfId="10223"/>
    <cellStyle name="Style 35 5 2 3 3" xfId="6250"/>
    <cellStyle name="Style 35 5 2 3 3 2" xfId="13593"/>
    <cellStyle name="Style 35 5 2 3 3 3" xfId="10224"/>
    <cellStyle name="Style 35 5 2 3 4" xfId="13591"/>
    <cellStyle name="Style 35 5 2 3 5" xfId="10222"/>
    <cellStyle name="Style 35 5 2 4" xfId="6251"/>
    <cellStyle name="Style 35 5 2 4 2" xfId="13594"/>
    <cellStyle name="Style 35 5 2 4 3" xfId="10225"/>
    <cellStyle name="Style 35 5 2 5" xfId="6252"/>
    <cellStyle name="Style 35 5 2 5 2" xfId="13595"/>
    <cellStyle name="Style 35 5 2 5 3" xfId="10226"/>
    <cellStyle name="Style 35 5 2 6" xfId="13588"/>
    <cellStyle name="Style 35 5 2 7" xfId="10219"/>
    <cellStyle name="Style 35 5 3" xfId="6253"/>
    <cellStyle name="Style 35 5 3 2" xfId="6254"/>
    <cellStyle name="Style 35 5 3 2 2" xfId="13597"/>
    <cellStyle name="Style 35 5 3 2 3" xfId="10228"/>
    <cellStyle name="Style 35 5 3 3" xfId="13596"/>
    <cellStyle name="Style 35 5 3 4" xfId="10227"/>
    <cellStyle name="Style 35 5 4" xfId="6255"/>
    <cellStyle name="Style 35 5 4 2" xfId="13598"/>
    <cellStyle name="Style 35 5 4 3" xfId="10229"/>
    <cellStyle name="Style 35 5 5" xfId="6256"/>
    <cellStyle name="Style 35 5 5 2" xfId="13599"/>
    <cellStyle name="Style 35 5 5 3" xfId="10230"/>
    <cellStyle name="Style 35 5 6" xfId="13587"/>
    <cellStyle name="Style 35 5 7" xfId="10218"/>
    <cellStyle name="Style 35 6" xfId="6257"/>
    <cellStyle name="Style 35 6 2" xfId="6258"/>
    <cellStyle name="Style 35 6 2 2" xfId="6259"/>
    <cellStyle name="Style 35 6 2 2 2" xfId="13602"/>
    <cellStyle name="Style 35 6 2 2 3" xfId="10233"/>
    <cellStyle name="Style 35 6 2 3" xfId="13601"/>
    <cellStyle name="Style 35 6 2 4" xfId="10232"/>
    <cellStyle name="Style 35 6 3" xfId="6260"/>
    <cellStyle name="Style 35 6 3 2" xfId="6261"/>
    <cellStyle name="Style 35 6 3 2 2" xfId="13604"/>
    <cellStyle name="Style 35 6 3 2 3" xfId="10235"/>
    <cellStyle name="Style 35 6 3 3" xfId="6262"/>
    <cellStyle name="Style 35 6 3 3 2" xfId="13605"/>
    <cellStyle name="Style 35 6 3 3 3" xfId="10236"/>
    <cellStyle name="Style 35 6 3 4" xfId="13603"/>
    <cellStyle name="Style 35 6 3 5" xfId="10234"/>
    <cellStyle name="Style 35 6 4" xfId="6263"/>
    <cellStyle name="Style 35 6 4 2" xfId="6264"/>
    <cellStyle name="Style 35 6 4 2 2" xfId="13607"/>
    <cellStyle name="Style 35 6 4 2 3" xfId="10238"/>
    <cellStyle name="Style 35 6 4 3" xfId="13606"/>
    <cellStyle name="Style 35 6 4 4" xfId="10237"/>
    <cellStyle name="Style 35 6 5" xfId="6265"/>
    <cellStyle name="Style 35 6 5 2" xfId="13608"/>
    <cellStyle name="Style 35 6 5 3" xfId="10239"/>
    <cellStyle name="Style 35 6 6" xfId="13600"/>
    <cellStyle name="Style 35 6 7" xfId="10231"/>
    <cellStyle name="Style 35 7" xfId="6266"/>
    <cellStyle name="Style 35 7 2" xfId="6267"/>
    <cellStyle name="Style 35 7 2 2" xfId="13610"/>
    <cellStyle name="Style 35 7 2 3" xfId="10241"/>
    <cellStyle name="Style 35 7 3" xfId="6268"/>
    <cellStyle name="Style 35 7 3 2" xfId="13611"/>
    <cellStyle name="Style 35 7 3 3" xfId="10242"/>
    <cellStyle name="Style 35 7 4" xfId="13609"/>
    <cellStyle name="Style 35 7 5" xfId="10240"/>
    <cellStyle name="Style 35 8" xfId="6269"/>
    <cellStyle name="Style 35 8 2" xfId="13612"/>
    <cellStyle name="Style 35 8 3" xfId="15462"/>
    <cellStyle name="Style 35 8 4" xfId="10243"/>
    <cellStyle name="Style 35 9" xfId="6270"/>
    <cellStyle name="Style 35 9 2" xfId="13613"/>
    <cellStyle name="Style 35 9 3" xfId="10244"/>
    <cellStyle name="Style 35_ADDON" xfId="6271"/>
    <cellStyle name="Style 36" xfId="4033"/>
    <cellStyle name="Style 36 2" xfId="6272"/>
    <cellStyle name="Style 36 2 2" xfId="15463"/>
    <cellStyle name="Style 36 2 2 2" xfId="15464"/>
    <cellStyle name="Style 36 2 2 2 2" xfId="15465"/>
    <cellStyle name="Style 36 2 3" xfId="15466"/>
    <cellStyle name="Style 36 2 3 2" xfId="15467"/>
    <cellStyle name="Style 36 3" xfId="6273"/>
    <cellStyle name="Style 36 3 2" xfId="6274"/>
    <cellStyle name="Style 36 3 3" xfId="6275"/>
    <cellStyle name="Style 36 3 3 2" xfId="6276"/>
    <cellStyle name="Style 36 3 3 3" xfId="15468"/>
    <cellStyle name="Style 36 3 4" xfId="6277"/>
    <cellStyle name="Style 36 3 4 2" xfId="15469"/>
    <cellStyle name="Style 36 3 5" xfId="16532"/>
    <cellStyle name="Style 36 3 5 2" xfId="17321"/>
    <cellStyle name="Style 36 4" xfId="6278"/>
    <cellStyle name="Style 36 4 2" xfId="6279"/>
    <cellStyle name="Style 36 4 3" xfId="15470"/>
    <cellStyle name="Style 36 5" xfId="6280"/>
    <cellStyle name="Style 36 5 2" xfId="15471"/>
    <cellStyle name="Style 36 6" xfId="6281"/>
    <cellStyle name="Style 36 7" xfId="6282"/>
    <cellStyle name="Style 36_ADDON" xfId="6283"/>
    <cellStyle name="Style 37" xfId="4034"/>
    <cellStyle name="Style 37 2" xfId="6284"/>
    <cellStyle name="Style 37 2 2" xfId="6285"/>
    <cellStyle name="Style 37 2 2 2" xfId="6286"/>
    <cellStyle name="Style 37 2 2 2 2" xfId="15472"/>
    <cellStyle name="Style 37 2 2 3" xfId="6287"/>
    <cellStyle name="Style 37 2 3" xfId="6288"/>
    <cellStyle name="Style 37 2 3 2" xfId="15473"/>
    <cellStyle name="Style 37 2 4" xfId="6289"/>
    <cellStyle name="Style 37 2 5" xfId="6290"/>
    <cellStyle name="Style 37 2 6" xfId="15474"/>
    <cellStyle name="Style 37 3" xfId="6291"/>
    <cellStyle name="Style 37 3 2" xfId="6292"/>
    <cellStyle name="Style 37 3 2 2" xfId="6293"/>
    <cellStyle name="Style 37 3 2 2 2" xfId="15475"/>
    <cellStyle name="Style 37 3 2 3" xfId="6294"/>
    <cellStyle name="Style 37 3 3" xfId="6295"/>
    <cellStyle name="Style 37 3 3 2" xfId="6296"/>
    <cellStyle name="Style 37 3 3 2 2" xfId="15763"/>
    <cellStyle name="Style 37 3 3 3" xfId="6297"/>
    <cellStyle name="Style 37 3 4" xfId="6298"/>
    <cellStyle name="Style 37 3 4 2" xfId="6299"/>
    <cellStyle name="Style 37 3 5" xfId="6300"/>
    <cellStyle name="Style 37 3 6" xfId="16531"/>
    <cellStyle name="Style 37 3 6 2" xfId="17320"/>
    <cellStyle name="Style 37 4" xfId="6301"/>
    <cellStyle name="Style 37 4 2" xfId="6302"/>
    <cellStyle name="Style 37 4 2 2" xfId="15476"/>
    <cellStyle name="Style 37 4 3" xfId="6303"/>
    <cellStyle name="Style 37 5" xfId="6304"/>
    <cellStyle name="Style 37 6" xfId="6305"/>
    <cellStyle name="Style 37 7" xfId="15914"/>
    <cellStyle name="Style 37_ADDON" xfId="6306"/>
    <cellStyle name="Style 38" xfId="4035"/>
    <cellStyle name="Style 38 2" xfId="6307"/>
    <cellStyle name="Style 38 2 2" xfId="15915"/>
    <cellStyle name="Style 38 2 2 2" xfId="15916"/>
    <cellStyle name="Style 38 2 2 2 2" xfId="15917"/>
    <cellStyle name="Style 38 2 3" xfId="15918"/>
    <cellStyle name="Style 38 2 3 2" xfId="15919"/>
    <cellStyle name="Style 38 3" xfId="6308"/>
    <cellStyle name="Style 38 3 2" xfId="6309"/>
    <cellStyle name="Style 38 3 3" xfId="6310"/>
    <cellStyle name="Style 38 3 3 2" xfId="6311"/>
    <cellStyle name="Style 38 3 3 3" xfId="15920"/>
    <cellStyle name="Style 38 3 4" xfId="6312"/>
    <cellStyle name="Style 38 3 4 2" xfId="15921"/>
    <cellStyle name="Style 38 3 5" xfId="16530"/>
    <cellStyle name="Style 38 3 5 2" xfId="17319"/>
    <cellStyle name="Style 38 4" xfId="6313"/>
    <cellStyle name="Style 38 4 2" xfId="6314"/>
    <cellStyle name="Style 38 4 3" xfId="15922"/>
    <cellStyle name="Style 38 5" xfId="6315"/>
    <cellStyle name="Style 38 5 2" xfId="15923"/>
    <cellStyle name="Style 38 6" xfId="6316"/>
    <cellStyle name="Style 38 7" xfId="6317"/>
    <cellStyle name="Style 38_ADDON" xfId="6318"/>
    <cellStyle name="Style 39" xfId="4036"/>
    <cellStyle name="Style 39 10" xfId="6319"/>
    <cellStyle name="Style 39 10 2" xfId="13614"/>
    <cellStyle name="Style 39 10 3" xfId="10245"/>
    <cellStyle name="Style 39 11" xfId="6320"/>
    <cellStyle name="Style 39 11 2" xfId="13615"/>
    <cellStyle name="Style 39 11 3" xfId="10246"/>
    <cellStyle name="Style 39 12" xfId="6321"/>
    <cellStyle name="Style 39 12 2" xfId="13616"/>
    <cellStyle name="Style 39 12 3" xfId="10247"/>
    <cellStyle name="Style 39 13" xfId="12130"/>
    <cellStyle name="Style 39 14" xfId="8762"/>
    <cellStyle name="Style 39 2" xfId="6322"/>
    <cellStyle name="Style 39 2 2" xfId="6323"/>
    <cellStyle name="Style 39 2 2 2" xfId="13618"/>
    <cellStyle name="Style 39 2 2 2 2" xfId="15924"/>
    <cellStyle name="Style 39 2 2 3" xfId="10249"/>
    <cellStyle name="Style 39 2 3" xfId="13617"/>
    <cellStyle name="Style 39 2 3 2" xfId="15925"/>
    <cellStyle name="Style 39 2 4" xfId="10248"/>
    <cellStyle name="Style 39 3" xfId="6324"/>
    <cellStyle name="Style 39 3 2" xfId="6325"/>
    <cellStyle name="Style 39 3 2 2" xfId="6326"/>
    <cellStyle name="Style 39 3 2 2 2" xfId="13621"/>
    <cellStyle name="Style 39 3 2 2 3" xfId="10252"/>
    <cellStyle name="Style 39 3 2 3" xfId="6327"/>
    <cellStyle name="Style 39 3 2 3 2" xfId="13622"/>
    <cellStyle name="Style 39 3 2 3 3" xfId="10253"/>
    <cellStyle name="Style 39 3 2 4" xfId="13620"/>
    <cellStyle name="Style 39 3 2 5" xfId="10251"/>
    <cellStyle name="Style 39 3 3" xfId="6328"/>
    <cellStyle name="Style 39 3 3 2" xfId="6329"/>
    <cellStyle name="Style 39 3 3 2 2" xfId="6330"/>
    <cellStyle name="Style 39 3 3 2 2 2" xfId="13625"/>
    <cellStyle name="Style 39 3 3 2 2 3" xfId="10256"/>
    <cellStyle name="Style 39 3 3 2 3" xfId="13624"/>
    <cellStyle name="Style 39 3 3 2 4" xfId="10255"/>
    <cellStyle name="Style 39 3 3 3" xfId="6331"/>
    <cellStyle name="Style 39 3 3 3 2" xfId="6332"/>
    <cellStyle name="Style 39 3 3 3 2 2" xfId="13627"/>
    <cellStyle name="Style 39 3 3 3 2 3" xfId="10258"/>
    <cellStyle name="Style 39 3 3 3 3" xfId="6333"/>
    <cellStyle name="Style 39 3 3 3 3 2" xfId="13628"/>
    <cellStyle name="Style 39 3 3 3 3 3" xfId="10259"/>
    <cellStyle name="Style 39 3 3 3 4" xfId="13626"/>
    <cellStyle name="Style 39 3 3 3 5" xfId="10257"/>
    <cellStyle name="Style 39 3 3 4" xfId="6334"/>
    <cellStyle name="Style 39 3 3 4 2" xfId="6335"/>
    <cellStyle name="Style 39 3 3 4 2 2" xfId="13630"/>
    <cellStyle name="Style 39 3 3 4 2 3" xfId="10261"/>
    <cellStyle name="Style 39 3 3 4 3" xfId="13629"/>
    <cellStyle name="Style 39 3 3 4 4" xfId="10260"/>
    <cellStyle name="Style 39 3 3 5" xfId="6336"/>
    <cellStyle name="Style 39 3 3 5 2" xfId="13631"/>
    <cellStyle name="Style 39 3 3 5 3" xfId="10262"/>
    <cellStyle name="Style 39 3 3 6" xfId="13623"/>
    <cellStyle name="Style 39 3 3 7" xfId="10254"/>
    <cellStyle name="Style 39 3 4" xfId="6337"/>
    <cellStyle name="Style 39 3 4 2" xfId="13632"/>
    <cellStyle name="Style 39 3 4 3" xfId="15926"/>
    <cellStyle name="Style 39 3 4 4" xfId="10263"/>
    <cellStyle name="Style 39 3 5" xfId="6338"/>
    <cellStyle name="Style 39 3 5 2" xfId="13633"/>
    <cellStyle name="Style 39 3 5 3" xfId="10264"/>
    <cellStyle name="Style 39 3 6" xfId="13619"/>
    <cellStyle name="Style 39 3 7" xfId="16529"/>
    <cellStyle name="Style 39 3 7 2" xfId="17318"/>
    <cellStyle name="Style 39 3 8" xfId="10250"/>
    <cellStyle name="Style 39 4" xfId="6339"/>
    <cellStyle name="Style 39 4 2" xfId="6340"/>
    <cellStyle name="Style 39 4 2 2" xfId="6341"/>
    <cellStyle name="Style 39 4 2 2 2" xfId="6342"/>
    <cellStyle name="Style 39 4 2 2 2 2" xfId="13637"/>
    <cellStyle name="Style 39 4 2 2 2 3" xfId="10268"/>
    <cellStyle name="Style 39 4 2 2 3" xfId="13636"/>
    <cellStyle name="Style 39 4 2 2 4" xfId="10267"/>
    <cellStyle name="Style 39 4 2 3" xfId="6343"/>
    <cellStyle name="Style 39 4 2 3 2" xfId="6344"/>
    <cellStyle name="Style 39 4 2 3 2 2" xfId="13639"/>
    <cellStyle name="Style 39 4 2 3 2 3" xfId="10270"/>
    <cellStyle name="Style 39 4 2 3 3" xfId="6345"/>
    <cellStyle name="Style 39 4 2 3 3 2" xfId="13640"/>
    <cellStyle name="Style 39 4 2 3 3 3" xfId="10271"/>
    <cellStyle name="Style 39 4 2 3 4" xfId="13638"/>
    <cellStyle name="Style 39 4 2 3 5" xfId="10269"/>
    <cellStyle name="Style 39 4 2 4" xfId="6346"/>
    <cellStyle name="Style 39 4 2 4 2" xfId="6347"/>
    <cellStyle name="Style 39 4 2 4 2 2" xfId="13642"/>
    <cellStyle name="Style 39 4 2 4 2 3" xfId="10273"/>
    <cellStyle name="Style 39 4 2 4 3" xfId="13641"/>
    <cellStyle name="Style 39 4 2 4 4" xfId="10272"/>
    <cellStyle name="Style 39 4 2 5" xfId="6348"/>
    <cellStyle name="Style 39 4 2 5 2" xfId="13643"/>
    <cellStyle name="Style 39 4 2 5 3" xfId="10274"/>
    <cellStyle name="Style 39 4 2 6" xfId="13635"/>
    <cellStyle name="Style 39 4 2 7" xfId="10266"/>
    <cellStyle name="Style 39 4 3" xfId="6349"/>
    <cellStyle name="Style 39 4 3 2" xfId="6350"/>
    <cellStyle name="Style 39 4 3 2 2" xfId="13645"/>
    <cellStyle name="Style 39 4 3 2 3" xfId="10276"/>
    <cellStyle name="Style 39 4 3 3" xfId="13644"/>
    <cellStyle name="Style 39 4 3 4" xfId="10275"/>
    <cellStyle name="Style 39 4 4" xfId="6351"/>
    <cellStyle name="Style 39 4 4 2" xfId="13646"/>
    <cellStyle name="Style 39 4 4 3" xfId="10277"/>
    <cellStyle name="Style 39 4 5" xfId="6352"/>
    <cellStyle name="Style 39 4 5 2" xfId="13647"/>
    <cellStyle name="Style 39 4 5 3" xfId="10278"/>
    <cellStyle name="Style 39 4 6" xfId="13634"/>
    <cellStyle name="Style 39 4 7" xfId="16528"/>
    <cellStyle name="Style 39 4 7 2" xfId="17317"/>
    <cellStyle name="Style 39 4 8" xfId="10265"/>
    <cellStyle name="Style 39 5" xfId="6353"/>
    <cellStyle name="Style 39 5 2" xfId="6354"/>
    <cellStyle name="Style 39 5 2 2" xfId="6355"/>
    <cellStyle name="Style 39 5 2 2 2" xfId="6356"/>
    <cellStyle name="Style 39 5 2 2 2 2" xfId="13651"/>
    <cellStyle name="Style 39 5 2 2 2 3" xfId="10282"/>
    <cellStyle name="Style 39 5 2 2 3" xfId="13650"/>
    <cellStyle name="Style 39 5 2 2 4" xfId="10281"/>
    <cellStyle name="Style 39 5 2 3" xfId="6357"/>
    <cellStyle name="Style 39 5 2 3 2" xfId="6358"/>
    <cellStyle name="Style 39 5 2 3 2 2" xfId="13653"/>
    <cellStyle name="Style 39 5 2 3 2 3" xfId="10284"/>
    <cellStyle name="Style 39 5 2 3 3" xfId="6359"/>
    <cellStyle name="Style 39 5 2 3 3 2" xfId="13654"/>
    <cellStyle name="Style 39 5 2 3 3 3" xfId="10285"/>
    <cellStyle name="Style 39 5 2 3 4" xfId="13652"/>
    <cellStyle name="Style 39 5 2 3 5" xfId="10283"/>
    <cellStyle name="Style 39 5 2 4" xfId="6360"/>
    <cellStyle name="Style 39 5 2 4 2" xfId="13655"/>
    <cellStyle name="Style 39 5 2 4 3" xfId="10286"/>
    <cellStyle name="Style 39 5 2 5" xfId="6361"/>
    <cellStyle name="Style 39 5 2 5 2" xfId="13656"/>
    <cellStyle name="Style 39 5 2 5 3" xfId="10287"/>
    <cellStyle name="Style 39 5 2 6" xfId="13649"/>
    <cellStyle name="Style 39 5 2 7" xfId="10280"/>
    <cellStyle name="Style 39 5 3" xfId="6362"/>
    <cellStyle name="Style 39 5 3 2" xfId="6363"/>
    <cellStyle name="Style 39 5 3 2 2" xfId="13658"/>
    <cellStyle name="Style 39 5 3 2 3" xfId="10289"/>
    <cellStyle name="Style 39 5 3 3" xfId="13657"/>
    <cellStyle name="Style 39 5 3 4" xfId="10288"/>
    <cellStyle name="Style 39 5 4" xfId="6364"/>
    <cellStyle name="Style 39 5 4 2" xfId="13659"/>
    <cellStyle name="Style 39 5 4 3" xfId="10290"/>
    <cellStyle name="Style 39 5 5" xfId="6365"/>
    <cellStyle name="Style 39 5 5 2" xfId="13660"/>
    <cellStyle name="Style 39 5 5 3" xfId="10291"/>
    <cellStyle name="Style 39 5 6" xfId="13648"/>
    <cellStyle name="Style 39 5 7" xfId="10279"/>
    <cellStyle name="Style 39 6" xfId="6366"/>
    <cellStyle name="Style 39 6 2" xfId="6367"/>
    <cellStyle name="Style 39 6 2 2" xfId="6368"/>
    <cellStyle name="Style 39 6 2 2 2" xfId="13663"/>
    <cellStyle name="Style 39 6 2 2 3" xfId="10294"/>
    <cellStyle name="Style 39 6 2 3" xfId="13662"/>
    <cellStyle name="Style 39 6 2 4" xfId="10293"/>
    <cellStyle name="Style 39 6 3" xfId="6369"/>
    <cellStyle name="Style 39 6 3 2" xfId="6370"/>
    <cellStyle name="Style 39 6 3 2 2" xfId="13665"/>
    <cellStyle name="Style 39 6 3 2 3" xfId="10296"/>
    <cellStyle name="Style 39 6 3 3" xfId="6371"/>
    <cellStyle name="Style 39 6 3 3 2" xfId="13666"/>
    <cellStyle name="Style 39 6 3 3 3" xfId="10297"/>
    <cellStyle name="Style 39 6 3 4" xfId="13664"/>
    <cellStyle name="Style 39 6 3 5" xfId="10295"/>
    <cellStyle name="Style 39 6 4" xfId="6372"/>
    <cellStyle name="Style 39 6 4 2" xfId="6373"/>
    <cellStyle name="Style 39 6 4 2 2" xfId="13668"/>
    <cellStyle name="Style 39 6 4 2 3" xfId="10299"/>
    <cellStyle name="Style 39 6 4 3" xfId="13667"/>
    <cellStyle name="Style 39 6 4 4" xfId="10298"/>
    <cellStyle name="Style 39 6 5" xfId="6374"/>
    <cellStyle name="Style 39 6 5 2" xfId="13669"/>
    <cellStyle name="Style 39 6 5 3" xfId="10300"/>
    <cellStyle name="Style 39 6 6" xfId="13661"/>
    <cellStyle name="Style 39 6 7" xfId="10292"/>
    <cellStyle name="Style 39 7" xfId="6375"/>
    <cellStyle name="Style 39 7 2" xfId="6376"/>
    <cellStyle name="Style 39 7 2 2" xfId="13671"/>
    <cellStyle name="Style 39 7 2 3" xfId="10302"/>
    <cellStyle name="Style 39 7 3" xfId="6377"/>
    <cellStyle name="Style 39 7 3 2" xfId="13672"/>
    <cellStyle name="Style 39 7 3 3" xfId="10303"/>
    <cellStyle name="Style 39 7 4" xfId="13670"/>
    <cellStyle name="Style 39 7 5" xfId="10301"/>
    <cellStyle name="Style 39 8" xfId="6378"/>
    <cellStyle name="Style 39 8 2" xfId="13673"/>
    <cellStyle name="Style 39 8 3" xfId="15928"/>
    <cellStyle name="Style 39 8 4" xfId="10304"/>
    <cellStyle name="Style 39 9" xfId="6379"/>
    <cellStyle name="Style 39 9 2" xfId="13674"/>
    <cellStyle name="Style 39 9 3" xfId="10305"/>
    <cellStyle name="Style 39_ADDON" xfId="6380"/>
    <cellStyle name="Style 40" xfId="4037"/>
    <cellStyle name="Style 40 2" xfId="6381"/>
    <cellStyle name="Style 40 2 2" xfId="6382"/>
    <cellStyle name="Style 40 2 2 2" xfId="6383"/>
    <cellStyle name="Style 40 2 2 2 2" xfId="15929"/>
    <cellStyle name="Style 40 2 2 3" xfId="6384"/>
    <cellStyle name="Style 40 2 3" xfId="6385"/>
    <cellStyle name="Style 40 2 3 2" xfId="14358"/>
    <cellStyle name="Style 40 2 4" xfId="6386"/>
    <cellStyle name="Style 40 2 5" xfId="6387"/>
    <cellStyle name="Style 40 3" xfId="6388"/>
    <cellStyle name="Style 40 3 2" xfId="6389"/>
    <cellStyle name="Style 40 3 2 2" xfId="6390"/>
    <cellStyle name="Style 40 3 2 2 2" xfId="15930"/>
    <cellStyle name="Style 40 3 2 3" xfId="6391"/>
    <cellStyle name="Style 40 3 3" xfId="6392"/>
    <cellStyle name="Style 40 3 3 2" xfId="6393"/>
    <cellStyle name="Style 40 3 3 2 2" xfId="15931"/>
    <cellStyle name="Style 40 3 3 3" xfId="6394"/>
    <cellStyle name="Style 40 3 4" xfId="6395"/>
    <cellStyle name="Style 40 3 4 2" xfId="6396"/>
    <cellStyle name="Style 40 3 5" xfId="6397"/>
    <cellStyle name="Style 40 3 6" xfId="16527"/>
    <cellStyle name="Style 40 3 6 2" xfId="17316"/>
    <cellStyle name="Style 40 4" xfId="6398"/>
    <cellStyle name="Style 40 4 2" xfId="6399"/>
    <cellStyle name="Style 40 4 2 2" xfId="15932"/>
    <cellStyle name="Style 40 4 3" xfId="6400"/>
    <cellStyle name="Style 40 5" xfId="6401"/>
    <cellStyle name="Style 40 6" xfId="6402"/>
    <cellStyle name="Style 40 7" xfId="15681"/>
    <cellStyle name="Style 40_ADDON" xfId="6403"/>
    <cellStyle name="Style 41" xfId="4038"/>
    <cellStyle name="Style 41 2" xfId="6404"/>
    <cellStyle name="Style 41 2 2" xfId="6405"/>
    <cellStyle name="Style 41 2 2 2" xfId="6406"/>
    <cellStyle name="Style 41 2 2 2 2" xfId="15933"/>
    <cellStyle name="Style 41 2 2 3" xfId="6407"/>
    <cellStyle name="Style 41 2 3" xfId="6408"/>
    <cellStyle name="Style 41 2 3 2" xfId="15934"/>
    <cellStyle name="Style 41 2 4" xfId="6409"/>
    <cellStyle name="Style 41 2 5" xfId="6410"/>
    <cellStyle name="Style 41 2 6" xfId="15682"/>
    <cellStyle name="Style 41 3" xfId="6411"/>
    <cellStyle name="Style 41 3 2" xfId="6412"/>
    <cellStyle name="Style 41 3 2 2" xfId="6413"/>
    <cellStyle name="Style 41 3 2 2 2" xfId="15683"/>
    <cellStyle name="Style 41 3 2 3" xfId="6414"/>
    <cellStyle name="Style 41 3 3" xfId="6415"/>
    <cellStyle name="Style 41 3 3 2" xfId="6416"/>
    <cellStyle name="Style 41 3 3 2 2" xfId="15684"/>
    <cellStyle name="Style 41 3 3 3" xfId="6417"/>
    <cellStyle name="Style 41 3 4" xfId="6418"/>
    <cellStyle name="Style 41 3 4 2" xfId="6419"/>
    <cellStyle name="Style 41 3 5" xfId="6420"/>
    <cellStyle name="Style 41 3 6" xfId="16526"/>
    <cellStyle name="Style 41 3 6 2" xfId="17315"/>
    <cellStyle name="Style 41 4" xfId="6421"/>
    <cellStyle name="Style 41 4 2" xfId="6422"/>
    <cellStyle name="Style 41 4 2 2" xfId="15685"/>
    <cellStyle name="Style 41 4 3" xfId="6423"/>
    <cellStyle name="Style 41 5" xfId="6424"/>
    <cellStyle name="Style 41 6" xfId="6425"/>
    <cellStyle name="Style 41 7" xfId="15686"/>
    <cellStyle name="Style 41_ADDON" xfId="6426"/>
    <cellStyle name="Style 46" xfId="4039"/>
    <cellStyle name="Style 46 10" xfId="6427"/>
    <cellStyle name="Style 46 10 2" xfId="13675"/>
    <cellStyle name="Style 46 10 3" xfId="10306"/>
    <cellStyle name="Style 46 11" xfId="6428"/>
    <cellStyle name="Style 46 11 2" xfId="13676"/>
    <cellStyle name="Style 46 11 3" xfId="10307"/>
    <cellStyle name="Style 46 12" xfId="6429"/>
    <cellStyle name="Style 46 12 2" xfId="13677"/>
    <cellStyle name="Style 46 12 3" xfId="10308"/>
    <cellStyle name="Style 46 13" xfId="12131"/>
    <cellStyle name="Style 46 14" xfId="8763"/>
    <cellStyle name="Style 46 2" xfId="6430"/>
    <cellStyle name="Style 46 2 2" xfId="6431"/>
    <cellStyle name="Style 46 2 2 2" xfId="13679"/>
    <cellStyle name="Style 46 2 2 2 2" xfId="15687"/>
    <cellStyle name="Style 46 2 2 3" xfId="10310"/>
    <cellStyle name="Style 46 2 3" xfId="13678"/>
    <cellStyle name="Style 46 2 3 2" xfId="15688"/>
    <cellStyle name="Style 46 2 4" xfId="10309"/>
    <cellStyle name="Style 46 3" xfId="6432"/>
    <cellStyle name="Style 46 3 2" xfId="6433"/>
    <cellStyle name="Style 46 3 2 2" xfId="6434"/>
    <cellStyle name="Style 46 3 2 2 2" xfId="13682"/>
    <cellStyle name="Style 46 3 2 2 3" xfId="10313"/>
    <cellStyle name="Style 46 3 2 3" xfId="6435"/>
    <cellStyle name="Style 46 3 2 3 2" xfId="13683"/>
    <cellStyle name="Style 46 3 2 3 3" xfId="10314"/>
    <cellStyle name="Style 46 3 2 4" xfId="13681"/>
    <cellStyle name="Style 46 3 2 5" xfId="10312"/>
    <cellStyle name="Style 46 3 3" xfId="6436"/>
    <cellStyle name="Style 46 3 3 2" xfId="6437"/>
    <cellStyle name="Style 46 3 3 2 2" xfId="6438"/>
    <cellStyle name="Style 46 3 3 2 2 2" xfId="13686"/>
    <cellStyle name="Style 46 3 3 2 2 3" xfId="10317"/>
    <cellStyle name="Style 46 3 3 2 3" xfId="13685"/>
    <cellStyle name="Style 46 3 3 2 4" xfId="10316"/>
    <cellStyle name="Style 46 3 3 3" xfId="6439"/>
    <cellStyle name="Style 46 3 3 3 2" xfId="6440"/>
    <cellStyle name="Style 46 3 3 3 2 2" xfId="13688"/>
    <cellStyle name="Style 46 3 3 3 2 3" xfId="10319"/>
    <cellStyle name="Style 46 3 3 3 3" xfId="6441"/>
    <cellStyle name="Style 46 3 3 3 3 2" xfId="13689"/>
    <cellStyle name="Style 46 3 3 3 3 3" xfId="10320"/>
    <cellStyle name="Style 46 3 3 3 4" xfId="13687"/>
    <cellStyle name="Style 46 3 3 3 5" xfId="10318"/>
    <cellStyle name="Style 46 3 3 4" xfId="6442"/>
    <cellStyle name="Style 46 3 3 4 2" xfId="6443"/>
    <cellStyle name="Style 46 3 3 4 2 2" xfId="13691"/>
    <cellStyle name="Style 46 3 3 4 2 3" xfId="10322"/>
    <cellStyle name="Style 46 3 3 4 3" xfId="13690"/>
    <cellStyle name="Style 46 3 3 4 4" xfId="10321"/>
    <cellStyle name="Style 46 3 3 5" xfId="6444"/>
    <cellStyle name="Style 46 3 3 5 2" xfId="13692"/>
    <cellStyle name="Style 46 3 3 5 3" xfId="10323"/>
    <cellStyle name="Style 46 3 3 6" xfId="13684"/>
    <cellStyle name="Style 46 3 3 7" xfId="10315"/>
    <cellStyle name="Style 46 3 4" xfId="6445"/>
    <cellStyle name="Style 46 3 4 2" xfId="13693"/>
    <cellStyle name="Style 46 3 4 3" xfId="15689"/>
    <cellStyle name="Style 46 3 4 4" xfId="10324"/>
    <cellStyle name="Style 46 3 5" xfId="6446"/>
    <cellStyle name="Style 46 3 5 2" xfId="13694"/>
    <cellStyle name="Style 46 3 5 3" xfId="10325"/>
    <cellStyle name="Style 46 3 6" xfId="13680"/>
    <cellStyle name="Style 46 3 7" xfId="16525"/>
    <cellStyle name="Style 46 3 7 2" xfId="17314"/>
    <cellStyle name="Style 46 3 8" xfId="10311"/>
    <cellStyle name="Style 46 4" xfId="6447"/>
    <cellStyle name="Style 46 4 2" xfId="6448"/>
    <cellStyle name="Style 46 4 2 2" xfId="6449"/>
    <cellStyle name="Style 46 4 2 2 2" xfId="6450"/>
    <cellStyle name="Style 46 4 2 2 2 2" xfId="13698"/>
    <cellStyle name="Style 46 4 2 2 2 3" xfId="10329"/>
    <cellStyle name="Style 46 4 2 2 3" xfId="13697"/>
    <cellStyle name="Style 46 4 2 2 4" xfId="10328"/>
    <cellStyle name="Style 46 4 2 3" xfId="6451"/>
    <cellStyle name="Style 46 4 2 3 2" xfId="6452"/>
    <cellStyle name="Style 46 4 2 3 2 2" xfId="13700"/>
    <cellStyle name="Style 46 4 2 3 2 3" xfId="10331"/>
    <cellStyle name="Style 46 4 2 3 3" xfId="6453"/>
    <cellStyle name="Style 46 4 2 3 3 2" xfId="13701"/>
    <cellStyle name="Style 46 4 2 3 3 3" xfId="10332"/>
    <cellStyle name="Style 46 4 2 3 4" xfId="13699"/>
    <cellStyle name="Style 46 4 2 3 5" xfId="10330"/>
    <cellStyle name="Style 46 4 2 4" xfId="6454"/>
    <cellStyle name="Style 46 4 2 4 2" xfId="6455"/>
    <cellStyle name="Style 46 4 2 4 2 2" xfId="13703"/>
    <cellStyle name="Style 46 4 2 4 2 3" xfId="10334"/>
    <cellStyle name="Style 46 4 2 4 3" xfId="13702"/>
    <cellStyle name="Style 46 4 2 4 4" xfId="10333"/>
    <cellStyle name="Style 46 4 2 5" xfId="6456"/>
    <cellStyle name="Style 46 4 2 5 2" xfId="13704"/>
    <cellStyle name="Style 46 4 2 5 3" xfId="10335"/>
    <cellStyle name="Style 46 4 2 6" xfId="13696"/>
    <cellStyle name="Style 46 4 2 7" xfId="10327"/>
    <cellStyle name="Style 46 4 3" xfId="6457"/>
    <cellStyle name="Style 46 4 3 2" xfId="6458"/>
    <cellStyle name="Style 46 4 3 2 2" xfId="13706"/>
    <cellStyle name="Style 46 4 3 2 3" xfId="10337"/>
    <cellStyle name="Style 46 4 3 3" xfId="13705"/>
    <cellStyle name="Style 46 4 3 4" xfId="10336"/>
    <cellStyle name="Style 46 4 4" xfId="6459"/>
    <cellStyle name="Style 46 4 4 2" xfId="13707"/>
    <cellStyle name="Style 46 4 4 3" xfId="10338"/>
    <cellStyle name="Style 46 4 5" xfId="6460"/>
    <cellStyle name="Style 46 4 5 2" xfId="13708"/>
    <cellStyle name="Style 46 4 5 3" xfId="10339"/>
    <cellStyle name="Style 46 4 6" xfId="13695"/>
    <cellStyle name="Style 46 4 7" xfId="16524"/>
    <cellStyle name="Style 46 4 7 2" xfId="17313"/>
    <cellStyle name="Style 46 4 8" xfId="10326"/>
    <cellStyle name="Style 46 5" xfId="6461"/>
    <cellStyle name="Style 46 5 2" xfId="6462"/>
    <cellStyle name="Style 46 5 2 2" xfId="6463"/>
    <cellStyle name="Style 46 5 2 2 2" xfId="6464"/>
    <cellStyle name="Style 46 5 2 2 2 2" xfId="13712"/>
    <cellStyle name="Style 46 5 2 2 2 3" xfId="10343"/>
    <cellStyle name="Style 46 5 2 2 3" xfId="13711"/>
    <cellStyle name="Style 46 5 2 2 4" xfId="10342"/>
    <cellStyle name="Style 46 5 2 3" xfId="6465"/>
    <cellStyle name="Style 46 5 2 3 2" xfId="6466"/>
    <cellStyle name="Style 46 5 2 3 2 2" xfId="13714"/>
    <cellStyle name="Style 46 5 2 3 2 3" xfId="10345"/>
    <cellStyle name="Style 46 5 2 3 3" xfId="6467"/>
    <cellStyle name="Style 46 5 2 3 3 2" xfId="13715"/>
    <cellStyle name="Style 46 5 2 3 3 3" xfId="10346"/>
    <cellStyle name="Style 46 5 2 3 4" xfId="13713"/>
    <cellStyle name="Style 46 5 2 3 5" xfId="10344"/>
    <cellStyle name="Style 46 5 2 4" xfId="6468"/>
    <cellStyle name="Style 46 5 2 4 2" xfId="13716"/>
    <cellStyle name="Style 46 5 2 4 3" xfId="10347"/>
    <cellStyle name="Style 46 5 2 5" xfId="6469"/>
    <cellStyle name="Style 46 5 2 5 2" xfId="13717"/>
    <cellStyle name="Style 46 5 2 5 3" xfId="10348"/>
    <cellStyle name="Style 46 5 2 6" xfId="13710"/>
    <cellStyle name="Style 46 5 2 7" xfId="10341"/>
    <cellStyle name="Style 46 5 3" xfId="6470"/>
    <cellStyle name="Style 46 5 3 2" xfId="6471"/>
    <cellStyle name="Style 46 5 3 2 2" xfId="13719"/>
    <cellStyle name="Style 46 5 3 2 3" xfId="10350"/>
    <cellStyle name="Style 46 5 3 3" xfId="13718"/>
    <cellStyle name="Style 46 5 3 4" xfId="10349"/>
    <cellStyle name="Style 46 5 4" xfId="6472"/>
    <cellStyle name="Style 46 5 4 2" xfId="13720"/>
    <cellStyle name="Style 46 5 4 3" xfId="10351"/>
    <cellStyle name="Style 46 5 5" xfId="6473"/>
    <cellStyle name="Style 46 5 5 2" xfId="13721"/>
    <cellStyle name="Style 46 5 5 3" xfId="10352"/>
    <cellStyle name="Style 46 5 6" xfId="13709"/>
    <cellStyle name="Style 46 5 7" xfId="10340"/>
    <cellStyle name="Style 46 6" xfId="6474"/>
    <cellStyle name="Style 46 6 2" xfId="6475"/>
    <cellStyle name="Style 46 6 2 2" xfId="6476"/>
    <cellStyle name="Style 46 6 2 2 2" xfId="13724"/>
    <cellStyle name="Style 46 6 2 2 3" xfId="10355"/>
    <cellStyle name="Style 46 6 2 3" xfId="13723"/>
    <cellStyle name="Style 46 6 2 4" xfId="10354"/>
    <cellStyle name="Style 46 6 3" xfId="6477"/>
    <cellStyle name="Style 46 6 3 2" xfId="6478"/>
    <cellStyle name="Style 46 6 3 2 2" xfId="13726"/>
    <cellStyle name="Style 46 6 3 2 3" xfId="10357"/>
    <cellStyle name="Style 46 6 3 3" xfId="6479"/>
    <cellStyle name="Style 46 6 3 3 2" xfId="13727"/>
    <cellStyle name="Style 46 6 3 3 3" xfId="10358"/>
    <cellStyle name="Style 46 6 3 4" xfId="13725"/>
    <cellStyle name="Style 46 6 3 5" xfId="10356"/>
    <cellStyle name="Style 46 6 4" xfId="6480"/>
    <cellStyle name="Style 46 6 4 2" xfId="6481"/>
    <cellStyle name="Style 46 6 4 2 2" xfId="13729"/>
    <cellStyle name="Style 46 6 4 2 3" xfId="10360"/>
    <cellStyle name="Style 46 6 4 3" xfId="13728"/>
    <cellStyle name="Style 46 6 4 4" xfId="10359"/>
    <cellStyle name="Style 46 6 5" xfId="6482"/>
    <cellStyle name="Style 46 6 5 2" xfId="13730"/>
    <cellStyle name="Style 46 6 5 3" xfId="10361"/>
    <cellStyle name="Style 46 6 6" xfId="13722"/>
    <cellStyle name="Style 46 6 7" xfId="10353"/>
    <cellStyle name="Style 46 7" xfId="6483"/>
    <cellStyle name="Style 46 7 2" xfId="6484"/>
    <cellStyle name="Style 46 7 2 2" xfId="13732"/>
    <cellStyle name="Style 46 7 2 3" xfId="10363"/>
    <cellStyle name="Style 46 7 3" xfId="6485"/>
    <cellStyle name="Style 46 7 3 2" xfId="13733"/>
    <cellStyle name="Style 46 7 3 3" xfId="10364"/>
    <cellStyle name="Style 46 7 4" xfId="13731"/>
    <cellStyle name="Style 46 7 5" xfId="10362"/>
    <cellStyle name="Style 46 8" xfId="6486"/>
    <cellStyle name="Style 46 8 2" xfId="13734"/>
    <cellStyle name="Style 46 8 3" xfId="15690"/>
    <cellStyle name="Style 46 8 4" xfId="10365"/>
    <cellStyle name="Style 46 9" xfId="6487"/>
    <cellStyle name="Style 46 9 2" xfId="13735"/>
    <cellStyle name="Style 46 9 3" xfId="10366"/>
    <cellStyle name="Style 46_ADDON" xfId="6488"/>
    <cellStyle name="Style 47" xfId="4040"/>
    <cellStyle name="Style 47 2" xfId="6489"/>
    <cellStyle name="Style 47 2 2" xfId="15691"/>
    <cellStyle name="Style 47 2 2 2" xfId="15692"/>
    <cellStyle name="Style 47 2 2 2 2" xfId="15693"/>
    <cellStyle name="Style 47 2 3" xfId="15694"/>
    <cellStyle name="Style 47 2 3 2" xfId="15695"/>
    <cellStyle name="Style 47 3" xfId="6490"/>
    <cellStyle name="Style 47 3 2" xfId="6491"/>
    <cellStyle name="Style 47 3 3" xfId="6492"/>
    <cellStyle name="Style 47 3 3 2" xfId="6493"/>
    <cellStyle name="Style 47 3 3 3" xfId="15696"/>
    <cellStyle name="Style 47 3 4" xfId="6494"/>
    <cellStyle name="Style 47 3 4 2" xfId="15697"/>
    <cellStyle name="Style 47 3 5" xfId="16523"/>
    <cellStyle name="Style 47 3 5 2" xfId="17312"/>
    <cellStyle name="Style 47 4" xfId="6495"/>
    <cellStyle name="Style 47 4 2" xfId="6496"/>
    <cellStyle name="Style 47 4 3" xfId="15698"/>
    <cellStyle name="Style 47 5" xfId="6497"/>
    <cellStyle name="Style 47 5 2" xfId="15699"/>
    <cellStyle name="Style 47 6" xfId="6498"/>
    <cellStyle name="Style 47 7" xfId="6499"/>
    <cellStyle name="Style 47_ADDON" xfId="6500"/>
    <cellStyle name="Style 48" xfId="4041"/>
    <cellStyle name="Style 48 2" xfId="6501"/>
    <cellStyle name="Style 48 2 2" xfId="6502"/>
    <cellStyle name="Style 48 2 2 2" xfId="6503"/>
    <cellStyle name="Style 48 2 2 2 2" xfId="15700"/>
    <cellStyle name="Style 48 2 2 3" xfId="6504"/>
    <cellStyle name="Style 48 2 3" xfId="6505"/>
    <cellStyle name="Style 48 2 3 2" xfId="15701"/>
    <cellStyle name="Style 48 2 4" xfId="6506"/>
    <cellStyle name="Style 48 2 5" xfId="6507"/>
    <cellStyle name="Style 48 2 6" xfId="15702"/>
    <cellStyle name="Style 48 3" xfId="6508"/>
    <cellStyle name="Style 48 3 2" xfId="6509"/>
    <cellStyle name="Style 48 3 2 2" xfId="6510"/>
    <cellStyle name="Style 48 3 2 2 2" xfId="15703"/>
    <cellStyle name="Style 48 3 2 3" xfId="6511"/>
    <cellStyle name="Style 48 3 3" xfId="6512"/>
    <cellStyle name="Style 48 3 3 2" xfId="6513"/>
    <cellStyle name="Style 48 3 3 2 2" xfId="15704"/>
    <cellStyle name="Style 48 3 3 3" xfId="6514"/>
    <cellStyle name="Style 48 3 4" xfId="6515"/>
    <cellStyle name="Style 48 3 4 2" xfId="6516"/>
    <cellStyle name="Style 48 3 5" xfId="6517"/>
    <cellStyle name="Style 48 3 6" xfId="16522"/>
    <cellStyle name="Style 48 3 6 2" xfId="17311"/>
    <cellStyle name="Style 48 4" xfId="6518"/>
    <cellStyle name="Style 48 4 2" xfId="6519"/>
    <cellStyle name="Style 48 4 2 2" xfId="15705"/>
    <cellStyle name="Style 48 4 3" xfId="6520"/>
    <cellStyle name="Style 48 5" xfId="6521"/>
    <cellStyle name="Style 48 6" xfId="6522"/>
    <cellStyle name="Style 48 7" xfId="15706"/>
    <cellStyle name="Style 48_ADDON" xfId="6523"/>
    <cellStyle name="Style 49" xfId="4042"/>
    <cellStyle name="Style 49 2" xfId="6524"/>
    <cellStyle name="Style 49 2 2" xfId="15707"/>
    <cellStyle name="Style 49 2 2 2" xfId="15708"/>
    <cellStyle name="Style 49 2 2 2 2" xfId="15709"/>
    <cellStyle name="Style 49 2 3" xfId="15710"/>
    <cellStyle name="Style 49 2 3 2" xfId="15711"/>
    <cellStyle name="Style 49 3" xfId="6525"/>
    <cellStyle name="Style 49 3 2" xfId="6526"/>
    <cellStyle name="Style 49 3 3" xfId="6527"/>
    <cellStyle name="Style 49 3 3 2" xfId="6528"/>
    <cellStyle name="Style 49 3 3 3" xfId="15712"/>
    <cellStyle name="Style 49 3 4" xfId="6529"/>
    <cellStyle name="Style 49 3 4 2" xfId="15713"/>
    <cellStyle name="Style 49 3 5" xfId="16521"/>
    <cellStyle name="Style 49 3 5 2" xfId="17310"/>
    <cellStyle name="Style 49 4" xfId="6530"/>
    <cellStyle name="Style 49 4 2" xfId="6531"/>
    <cellStyle name="Style 49 4 3" xfId="15714"/>
    <cellStyle name="Style 49 5" xfId="6532"/>
    <cellStyle name="Style 49 5 2" xfId="15715"/>
    <cellStyle name="Style 49 6" xfId="6533"/>
    <cellStyle name="Style 49 7" xfId="6534"/>
    <cellStyle name="Style 49_ADDON" xfId="6535"/>
    <cellStyle name="Style 50" xfId="4043"/>
    <cellStyle name="Style 50 10" xfId="6536"/>
    <cellStyle name="Style 50 10 2" xfId="13736"/>
    <cellStyle name="Style 50 10 3" xfId="10367"/>
    <cellStyle name="Style 50 11" xfId="6537"/>
    <cellStyle name="Style 50 11 2" xfId="13737"/>
    <cellStyle name="Style 50 11 3" xfId="10368"/>
    <cellStyle name="Style 50 12" xfId="6538"/>
    <cellStyle name="Style 50 12 2" xfId="13738"/>
    <cellStyle name="Style 50 12 3" xfId="10369"/>
    <cellStyle name="Style 50 13" xfId="12132"/>
    <cellStyle name="Style 50 14" xfId="8764"/>
    <cellStyle name="Style 50 2" xfId="6539"/>
    <cellStyle name="Style 50 2 2" xfId="6540"/>
    <cellStyle name="Style 50 2 2 2" xfId="13740"/>
    <cellStyle name="Style 50 2 2 2 2" xfId="15716"/>
    <cellStyle name="Style 50 2 2 3" xfId="10371"/>
    <cellStyle name="Style 50 2 3" xfId="13739"/>
    <cellStyle name="Style 50 2 3 2" xfId="15717"/>
    <cellStyle name="Style 50 2 4" xfId="10370"/>
    <cellStyle name="Style 50 3" xfId="6541"/>
    <cellStyle name="Style 50 3 2" xfId="6542"/>
    <cellStyle name="Style 50 3 2 2" xfId="6543"/>
    <cellStyle name="Style 50 3 2 2 2" xfId="13743"/>
    <cellStyle name="Style 50 3 2 2 3" xfId="10374"/>
    <cellStyle name="Style 50 3 2 3" xfId="6544"/>
    <cellStyle name="Style 50 3 2 3 2" xfId="13744"/>
    <cellStyle name="Style 50 3 2 3 3" xfId="10375"/>
    <cellStyle name="Style 50 3 2 4" xfId="13742"/>
    <cellStyle name="Style 50 3 2 5" xfId="10373"/>
    <cellStyle name="Style 50 3 3" xfId="6545"/>
    <cellStyle name="Style 50 3 3 2" xfId="6546"/>
    <cellStyle name="Style 50 3 3 2 2" xfId="6547"/>
    <cellStyle name="Style 50 3 3 2 2 2" xfId="13747"/>
    <cellStyle name="Style 50 3 3 2 2 3" xfId="10378"/>
    <cellStyle name="Style 50 3 3 2 3" xfId="13746"/>
    <cellStyle name="Style 50 3 3 2 4" xfId="10377"/>
    <cellStyle name="Style 50 3 3 3" xfId="6548"/>
    <cellStyle name="Style 50 3 3 3 2" xfId="6549"/>
    <cellStyle name="Style 50 3 3 3 2 2" xfId="13749"/>
    <cellStyle name="Style 50 3 3 3 2 3" xfId="10380"/>
    <cellStyle name="Style 50 3 3 3 3" xfId="6550"/>
    <cellStyle name="Style 50 3 3 3 3 2" xfId="13750"/>
    <cellStyle name="Style 50 3 3 3 3 3" xfId="10381"/>
    <cellStyle name="Style 50 3 3 3 4" xfId="13748"/>
    <cellStyle name="Style 50 3 3 3 5" xfId="10379"/>
    <cellStyle name="Style 50 3 3 4" xfId="6551"/>
    <cellStyle name="Style 50 3 3 4 2" xfId="6552"/>
    <cellStyle name="Style 50 3 3 4 2 2" xfId="13752"/>
    <cellStyle name="Style 50 3 3 4 2 3" xfId="10383"/>
    <cellStyle name="Style 50 3 3 4 3" xfId="13751"/>
    <cellStyle name="Style 50 3 3 4 4" xfId="10382"/>
    <cellStyle name="Style 50 3 3 5" xfId="6553"/>
    <cellStyle name="Style 50 3 3 5 2" xfId="13753"/>
    <cellStyle name="Style 50 3 3 5 3" xfId="10384"/>
    <cellStyle name="Style 50 3 3 6" xfId="13745"/>
    <cellStyle name="Style 50 3 3 7" xfId="10376"/>
    <cellStyle name="Style 50 3 4" xfId="6554"/>
    <cellStyle name="Style 50 3 4 2" xfId="13754"/>
    <cellStyle name="Style 50 3 4 3" xfId="15718"/>
    <cellStyle name="Style 50 3 4 4" xfId="10385"/>
    <cellStyle name="Style 50 3 5" xfId="6555"/>
    <cellStyle name="Style 50 3 5 2" xfId="13755"/>
    <cellStyle name="Style 50 3 5 3" xfId="10386"/>
    <cellStyle name="Style 50 3 6" xfId="13741"/>
    <cellStyle name="Style 50 3 7" xfId="16520"/>
    <cellStyle name="Style 50 3 7 2" xfId="17309"/>
    <cellStyle name="Style 50 3 8" xfId="10372"/>
    <cellStyle name="Style 50 4" xfId="6556"/>
    <cellStyle name="Style 50 4 2" xfId="6557"/>
    <cellStyle name="Style 50 4 2 2" xfId="6558"/>
    <cellStyle name="Style 50 4 2 2 2" xfId="6559"/>
    <cellStyle name="Style 50 4 2 2 2 2" xfId="13759"/>
    <cellStyle name="Style 50 4 2 2 2 3" xfId="10390"/>
    <cellStyle name="Style 50 4 2 2 3" xfId="13758"/>
    <cellStyle name="Style 50 4 2 2 4" xfId="10389"/>
    <cellStyle name="Style 50 4 2 3" xfId="6560"/>
    <cellStyle name="Style 50 4 2 3 2" xfId="6561"/>
    <cellStyle name="Style 50 4 2 3 2 2" xfId="13761"/>
    <cellStyle name="Style 50 4 2 3 2 3" xfId="10392"/>
    <cellStyle name="Style 50 4 2 3 3" xfId="6562"/>
    <cellStyle name="Style 50 4 2 3 3 2" xfId="13762"/>
    <cellStyle name="Style 50 4 2 3 3 3" xfId="10393"/>
    <cellStyle name="Style 50 4 2 3 4" xfId="13760"/>
    <cellStyle name="Style 50 4 2 3 5" xfId="10391"/>
    <cellStyle name="Style 50 4 2 4" xfId="6563"/>
    <cellStyle name="Style 50 4 2 4 2" xfId="6564"/>
    <cellStyle name="Style 50 4 2 4 2 2" xfId="13764"/>
    <cellStyle name="Style 50 4 2 4 2 3" xfId="10395"/>
    <cellStyle name="Style 50 4 2 4 3" xfId="13763"/>
    <cellStyle name="Style 50 4 2 4 4" xfId="10394"/>
    <cellStyle name="Style 50 4 2 5" xfId="6565"/>
    <cellStyle name="Style 50 4 2 5 2" xfId="13765"/>
    <cellStyle name="Style 50 4 2 5 3" xfId="10396"/>
    <cellStyle name="Style 50 4 2 6" xfId="13757"/>
    <cellStyle name="Style 50 4 2 7" xfId="10388"/>
    <cellStyle name="Style 50 4 3" xfId="6566"/>
    <cellStyle name="Style 50 4 3 2" xfId="6567"/>
    <cellStyle name="Style 50 4 3 2 2" xfId="13767"/>
    <cellStyle name="Style 50 4 3 2 3" xfId="10398"/>
    <cellStyle name="Style 50 4 3 3" xfId="13766"/>
    <cellStyle name="Style 50 4 3 4" xfId="10397"/>
    <cellStyle name="Style 50 4 4" xfId="6568"/>
    <cellStyle name="Style 50 4 4 2" xfId="13768"/>
    <cellStyle name="Style 50 4 4 3" xfId="10399"/>
    <cellStyle name="Style 50 4 5" xfId="6569"/>
    <cellStyle name="Style 50 4 5 2" xfId="13769"/>
    <cellStyle name="Style 50 4 5 3" xfId="10400"/>
    <cellStyle name="Style 50 4 6" xfId="13756"/>
    <cellStyle name="Style 50 4 7" xfId="16519"/>
    <cellStyle name="Style 50 4 7 2" xfId="17308"/>
    <cellStyle name="Style 50 4 8" xfId="10387"/>
    <cellStyle name="Style 50 5" xfId="6570"/>
    <cellStyle name="Style 50 5 2" xfId="6571"/>
    <cellStyle name="Style 50 5 2 2" xfId="6572"/>
    <cellStyle name="Style 50 5 2 2 2" xfId="6573"/>
    <cellStyle name="Style 50 5 2 2 2 2" xfId="13773"/>
    <cellStyle name="Style 50 5 2 2 2 3" xfId="10404"/>
    <cellStyle name="Style 50 5 2 2 3" xfId="13772"/>
    <cellStyle name="Style 50 5 2 2 4" xfId="10403"/>
    <cellStyle name="Style 50 5 2 3" xfId="6574"/>
    <cellStyle name="Style 50 5 2 3 2" xfId="6575"/>
    <cellStyle name="Style 50 5 2 3 2 2" xfId="13775"/>
    <cellStyle name="Style 50 5 2 3 2 3" xfId="10406"/>
    <cellStyle name="Style 50 5 2 3 3" xfId="6576"/>
    <cellStyle name="Style 50 5 2 3 3 2" xfId="13776"/>
    <cellStyle name="Style 50 5 2 3 3 3" xfId="10407"/>
    <cellStyle name="Style 50 5 2 3 4" xfId="13774"/>
    <cellStyle name="Style 50 5 2 3 5" xfId="10405"/>
    <cellStyle name="Style 50 5 2 4" xfId="6577"/>
    <cellStyle name="Style 50 5 2 4 2" xfId="13777"/>
    <cellStyle name="Style 50 5 2 4 3" xfId="10408"/>
    <cellStyle name="Style 50 5 2 5" xfId="6578"/>
    <cellStyle name="Style 50 5 2 5 2" xfId="13778"/>
    <cellStyle name="Style 50 5 2 5 3" xfId="10409"/>
    <cellStyle name="Style 50 5 2 6" xfId="13771"/>
    <cellStyle name="Style 50 5 2 7" xfId="10402"/>
    <cellStyle name="Style 50 5 3" xfId="6579"/>
    <cellStyle name="Style 50 5 3 2" xfId="6580"/>
    <cellStyle name="Style 50 5 3 2 2" xfId="13780"/>
    <cellStyle name="Style 50 5 3 2 3" xfId="10411"/>
    <cellStyle name="Style 50 5 3 3" xfId="13779"/>
    <cellStyle name="Style 50 5 3 4" xfId="10410"/>
    <cellStyle name="Style 50 5 4" xfId="6581"/>
    <cellStyle name="Style 50 5 4 2" xfId="13781"/>
    <cellStyle name="Style 50 5 4 3" xfId="10412"/>
    <cellStyle name="Style 50 5 5" xfId="6582"/>
    <cellStyle name="Style 50 5 5 2" xfId="13782"/>
    <cellStyle name="Style 50 5 5 3" xfId="10413"/>
    <cellStyle name="Style 50 5 6" xfId="13770"/>
    <cellStyle name="Style 50 5 7" xfId="10401"/>
    <cellStyle name="Style 50 6" xfId="6583"/>
    <cellStyle name="Style 50 6 2" xfId="6584"/>
    <cellStyle name="Style 50 6 2 2" xfId="6585"/>
    <cellStyle name="Style 50 6 2 2 2" xfId="13785"/>
    <cellStyle name="Style 50 6 2 2 3" xfId="10416"/>
    <cellStyle name="Style 50 6 2 3" xfId="13784"/>
    <cellStyle name="Style 50 6 2 4" xfId="10415"/>
    <cellStyle name="Style 50 6 3" xfId="6586"/>
    <cellStyle name="Style 50 6 3 2" xfId="6587"/>
    <cellStyle name="Style 50 6 3 2 2" xfId="13787"/>
    <cellStyle name="Style 50 6 3 2 3" xfId="10418"/>
    <cellStyle name="Style 50 6 3 3" xfId="6588"/>
    <cellStyle name="Style 50 6 3 3 2" xfId="13788"/>
    <cellStyle name="Style 50 6 3 3 3" xfId="10419"/>
    <cellStyle name="Style 50 6 3 4" xfId="13786"/>
    <cellStyle name="Style 50 6 3 5" xfId="10417"/>
    <cellStyle name="Style 50 6 4" xfId="6589"/>
    <cellStyle name="Style 50 6 4 2" xfId="6590"/>
    <cellStyle name="Style 50 6 4 2 2" xfId="13790"/>
    <cellStyle name="Style 50 6 4 2 3" xfId="10421"/>
    <cellStyle name="Style 50 6 4 3" xfId="13789"/>
    <cellStyle name="Style 50 6 4 4" xfId="10420"/>
    <cellStyle name="Style 50 6 5" xfId="6591"/>
    <cellStyle name="Style 50 6 5 2" xfId="13791"/>
    <cellStyle name="Style 50 6 5 3" xfId="10422"/>
    <cellStyle name="Style 50 6 6" xfId="13783"/>
    <cellStyle name="Style 50 6 7" xfId="10414"/>
    <cellStyle name="Style 50 7" xfId="6592"/>
    <cellStyle name="Style 50 7 2" xfId="6593"/>
    <cellStyle name="Style 50 7 2 2" xfId="13793"/>
    <cellStyle name="Style 50 7 2 3" xfId="10424"/>
    <cellStyle name="Style 50 7 3" xfId="6594"/>
    <cellStyle name="Style 50 7 3 2" xfId="13794"/>
    <cellStyle name="Style 50 7 3 3" xfId="10425"/>
    <cellStyle name="Style 50 7 4" xfId="13792"/>
    <cellStyle name="Style 50 7 5" xfId="10423"/>
    <cellStyle name="Style 50 8" xfId="6595"/>
    <cellStyle name="Style 50 8 2" xfId="13795"/>
    <cellStyle name="Style 50 8 3" xfId="15719"/>
    <cellStyle name="Style 50 8 4" xfId="10426"/>
    <cellStyle name="Style 50 9" xfId="6596"/>
    <cellStyle name="Style 50 9 2" xfId="13796"/>
    <cellStyle name="Style 50 9 3" xfId="10427"/>
    <cellStyle name="Style 50_ADDON" xfId="6597"/>
    <cellStyle name="Style 51" xfId="4044"/>
    <cellStyle name="Style 51 2" xfId="6598"/>
    <cellStyle name="Style 51 2 2" xfId="6599"/>
    <cellStyle name="Style 51 2 2 2" xfId="6600"/>
    <cellStyle name="Style 51 2 2 2 2" xfId="15720"/>
    <cellStyle name="Style 51 2 2 3" xfId="6601"/>
    <cellStyle name="Style 51 2 3" xfId="6602"/>
    <cellStyle name="Style 51 2 3 2" xfId="15721"/>
    <cellStyle name="Style 51 2 4" xfId="6603"/>
    <cellStyle name="Style 51 2 5" xfId="6604"/>
    <cellStyle name="Style 51 3" xfId="6605"/>
    <cellStyle name="Style 51 3 2" xfId="6606"/>
    <cellStyle name="Style 51 3 2 2" xfId="6607"/>
    <cellStyle name="Style 51 3 2 2 2" xfId="15722"/>
    <cellStyle name="Style 51 3 2 3" xfId="6608"/>
    <cellStyle name="Style 51 3 3" xfId="6609"/>
    <cellStyle name="Style 51 3 3 2" xfId="6610"/>
    <cellStyle name="Style 51 3 3 2 2" xfId="15723"/>
    <cellStyle name="Style 51 3 3 3" xfId="6611"/>
    <cellStyle name="Style 51 3 4" xfId="6612"/>
    <cellStyle name="Style 51 3 4 2" xfId="6613"/>
    <cellStyle name="Style 51 3 5" xfId="6614"/>
    <cellStyle name="Style 51 3 6" xfId="15643"/>
    <cellStyle name="Style 51 3 6 2" xfId="16692"/>
    <cellStyle name="Style 51 4" xfId="6615"/>
    <cellStyle name="Style 51 4 2" xfId="6616"/>
    <cellStyle name="Style 51 4 2 2" xfId="15724"/>
    <cellStyle name="Style 51 4 3" xfId="6617"/>
    <cellStyle name="Style 51 5" xfId="6618"/>
    <cellStyle name="Style 51 6" xfId="6619"/>
    <cellStyle name="Style 51 7" xfId="15725"/>
    <cellStyle name="Style 51_ADDON" xfId="6620"/>
    <cellStyle name="Style 52" xfId="4045"/>
    <cellStyle name="Style 52 2" xfId="6621"/>
    <cellStyle name="Style 52 2 2" xfId="6622"/>
    <cellStyle name="Style 52 2 2 2" xfId="6623"/>
    <cellStyle name="Style 52 2 2 2 2" xfId="15726"/>
    <cellStyle name="Style 52 2 2 3" xfId="6624"/>
    <cellStyle name="Style 52 2 3" xfId="6625"/>
    <cellStyle name="Style 52 2 3 2" xfId="15727"/>
    <cellStyle name="Style 52 2 4" xfId="6626"/>
    <cellStyle name="Style 52 2 5" xfId="6627"/>
    <cellStyle name="Style 52 2 6" xfId="15728"/>
    <cellStyle name="Style 52 3" xfId="6628"/>
    <cellStyle name="Style 52 3 2" xfId="6629"/>
    <cellStyle name="Style 52 3 2 2" xfId="6630"/>
    <cellStyle name="Style 52 3 2 2 2" xfId="15729"/>
    <cellStyle name="Style 52 3 2 3" xfId="6631"/>
    <cellStyle name="Style 52 3 3" xfId="6632"/>
    <cellStyle name="Style 52 3 3 2" xfId="6633"/>
    <cellStyle name="Style 52 3 3 2 2" xfId="15730"/>
    <cellStyle name="Style 52 3 3 3" xfId="6634"/>
    <cellStyle name="Style 52 3 4" xfId="6635"/>
    <cellStyle name="Style 52 3 4 2" xfId="6636"/>
    <cellStyle name="Style 52 3 5" xfId="6637"/>
    <cellStyle name="Style 52 3 6" xfId="16518"/>
    <cellStyle name="Style 52 3 6 2" xfId="17307"/>
    <cellStyle name="Style 52 4" xfId="6638"/>
    <cellStyle name="Style 52 4 2" xfId="6639"/>
    <cellStyle name="Style 52 4 2 2" xfId="15731"/>
    <cellStyle name="Style 52 4 3" xfId="6640"/>
    <cellStyle name="Style 52 5" xfId="6641"/>
    <cellStyle name="Style 52 6" xfId="6642"/>
    <cellStyle name="Style 52 7" xfId="15732"/>
    <cellStyle name="Style 52_ADDON" xfId="6643"/>
    <cellStyle name="Style 58" xfId="4046"/>
    <cellStyle name="Style 58 10" xfId="6644"/>
    <cellStyle name="Style 58 10 2" xfId="13797"/>
    <cellStyle name="Style 58 10 3" xfId="10428"/>
    <cellStyle name="Style 58 11" xfId="6645"/>
    <cellStyle name="Style 58 11 2" xfId="13798"/>
    <cellStyle name="Style 58 11 3" xfId="10429"/>
    <cellStyle name="Style 58 12" xfId="6646"/>
    <cellStyle name="Style 58 12 2" xfId="13799"/>
    <cellStyle name="Style 58 12 3" xfId="10430"/>
    <cellStyle name="Style 58 13" xfId="12133"/>
    <cellStyle name="Style 58 14" xfId="8765"/>
    <cellStyle name="Style 58 2" xfId="6647"/>
    <cellStyle name="Style 58 2 2" xfId="6648"/>
    <cellStyle name="Style 58 2 2 2" xfId="13801"/>
    <cellStyle name="Style 58 2 2 2 2" xfId="15733"/>
    <cellStyle name="Style 58 2 2 3" xfId="10432"/>
    <cellStyle name="Style 58 2 3" xfId="13800"/>
    <cellStyle name="Style 58 2 3 2" xfId="15734"/>
    <cellStyle name="Style 58 2 4" xfId="10431"/>
    <cellStyle name="Style 58 3" xfId="6649"/>
    <cellStyle name="Style 58 3 2" xfId="6650"/>
    <cellStyle name="Style 58 3 2 2" xfId="6651"/>
    <cellStyle name="Style 58 3 2 2 2" xfId="13804"/>
    <cellStyle name="Style 58 3 2 2 3" xfId="10435"/>
    <cellStyle name="Style 58 3 2 3" xfId="6652"/>
    <cellStyle name="Style 58 3 2 3 2" xfId="13805"/>
    <cellStyle name="Style 58 3 2 3 3" xfId="10436"/>
    <cellStyle name="Style 58 3 2 4" xfId="13803"/>
    <cellStyle name="Style 58 3 2 5" xfId="10434"/>
    <cellStyle name="Style 58 3 3" xfId="6653"/>
    <cellStyle name="Style 58 3 3 2" xfId="6654"/>
    <cellStyle name="Style 58 3 3 2 2" xfId="6655"/>
    <cellStyle name="Style 58 3 3 2 2 2" xfId="13808"/>
    <cellStyle name="Style 58 3 3 2 2 3" xfId="10439"/>
    <cellStyle name="Style 58 3 3 2 3" xfId="13807"/>
    <cellStyle name="Style 58 3 3 2 4" xfId="10438"/>
    <cellStyle name="Style 58 3 3 3" xfId="6656"/>
    <cellStyle name="Style 58 3 3 3 2" xfId="6657"/>
    <cellStyle name="Style 58 3 3 3 2 2" xfId="13810"/>
    <cellStyle name="Style 58 3 3 3 2 3" xfId="10441"/>
    <cellStyle name="Style 58 3 3 3 3" xfId="6658"/>
    <cellStyle name="Style 58 3 3 3 3 2" xfId="13811"/>
    <cellStyle name="Style 58 3 3 3 3 3" xfId="10442"/>
    <cellStyle name="Style 58 3 3 3 4" xfId="13809"/>
    <cellStyle name="Style 58 3 3 3 5" xfId="10440"/>
    <cellStyle name="Style 58 3 3 4" xfId="6659"/>
    <cellStyle name="Style 58 3 3 4 2" xfId="6660"/>
    <cellStyle name="Style 58 3 3 4 2 2" xfId="13813"/>
    <cellStyle name="Style 58 3 3 4 2 3" xfId="10444"/>
    <cellStyle name="Style 58 3 3 4 3" xfId="13812"/>
    <cellStyle name="Style 58 3 3 4 4" xfId="10443"/>
    <cellStyle name="Style 58 3 3 5" xfId="6661"/>
    <cellStyle name="Style 58 3 3 5 2" xfId="13814"/>
    <cellStyle name="Style 58 3 3 5 3" xfId="10445"/>
    <cellStyle name="Style 58 3 3 6" xfId="13806"/>
    <cellStyle name="Style 58 3 3 7" xfId="10437"/>
    <cellStyle name="Style 58 3 4" xfId="6662"/>
    <cellStyle name="Style 58 3 4 2" xfId="13815"/>
    <cellStyle name="Style 58 3 4 3" xfId="15735"/>
    <cellStyle name="Style 58 3 4 4" xfId="10446"/>
    <cellStyle name="Style 58 3 5" xfId="6663"/>
    <cellStyle name="Style 58 3 5 2" xfId="13816"/>
    <cellStyle name="Style 58 3 5 3" xfId="10447"/>
    <cellStyle name="Style 58 3 6" xfId="13802"/>
    <cellStyle name="Style 58 3 7" xfId="16517"/>
    <cellStyle name="Style 58 3 7 2" xfId="17306"/>
    <cellStyle name="Style 58 3 8" xfId="10433"/>
    <cellStyle name="Style 58 4" xfId="6664"/>
    <cellStyle name="Style 58 4 2" xfId="6665"/>
    <cellStyle name="Style 58 4 2 2" xfId="6666"/>
    <cellStyle name="Style 58 4 2 2 2" xfId="6667"/>
    <cellStyle name="Style 58 4 2 2 2 2" xfId="13820"/>
    <cellStyle name="Style 58 4 2 2 2 3" xfId="10451"/>
    <cellStyle name="Style 58 4 2 2 3" xfId="13819"/>
    <cellStyle name="Style 58 4 2 2 4" xfId="10450"/>
    <cellStyle name="Style 58 4 2 3" xfId="6668"/>
    <cellStyle name="Style 58 4 2 3 2" xfId="6669"/>
    <cellStyle name="Style 58 4 2 3 2 2" xfId="13822"/>
    <cellStyle name="Style 58 4 2 3 2 3" xfId="10453"/>
    <cellStyle name="Style 58 4 2 3 3" xfId="6670"/>
    <cellStyle name="Style 58 4 2 3 3 2" xfId="13823"/>
    <cellStyle name="Style 58 4 2 3 3 3" xfId="10454"/>
    <cellStyle name="Style 58 4 2 3 4" xfId="13821"/>
    <cellStyle name="Style 58 4 2 3 5" xfId="10452"/>
    <cellStyle name="Style 58 4 2 4" xfId="6671"/>
    <cellStyle name="Style 58 4 2 4 2" xfId="6672"/>
    <cellStyle name="Style 58 4 2 4 2 2" xfId="13825"/>
    <cellStyle name="Style 58 4 2 4 2 3" xfId="10456"/>
    <cellStyle name="Style 58 4 2 4 3" xfId="13824"/>
    <cellStyle name="Style 58 4 2 4 4" xfId="10455"/>
    <cellStyle name="Style 58 4 2 5" xfId="6673"/>
    <cellStyle name="Style 58 4 2 5 2" xfId="13826"/>
    <cellStyle name="Style 58 4 2 5 3" xfId="10457"/>
    <cellStyle name="Style 58 4 2 6" xfId="13818"/>
    <cellStyle name="Style 58 4 2 7" xfId="10449"/>
    <cellStyle name="Style 58 4 3" xfId="6674"/>
    <cellStyle name="Style 58 4 3 2" xfId="6675"/>
    <cellStyle name="Style 58 4 3 2 2" xfId="13828"/>
    <cellStyle name="Style 58 4 3 2 3" xfId="10459"/>
    <cellStyle name="Style 58 4 3 3" xfId="13827"/>
    <cellStyle name="Style 58 4 3 4" xfId="10458"/>
    <cellStyle name="Style 58 4 4" xfId="6676"/>
    <cellStyle name="Style 58 4 4 2" xfId="13829"/>
    <cellStyle name="Style 58 4 4 3" xfId="10460"/>
    <cellStyle name="Style 58 4 5" xfId="6677"/>
    <cellStyle name="Style 58 4 5 2" xfId="13830"/>
    <cellStyle name="Style 58 4 5 3" xfId="10461"/>
    <cellStyle name="Style 58 4 6" xfId="13817"/>
    <cellStyle name="Style 58 4 7" xfId="16516"/>
    <cellStyle name="Style 58 4 7 2" xfId="17305"/>
    <cellStyle name="Style 58 4 8" xfId="10448"/>
    <cellStyle name="Style 58 5" xfId="6678"/>
    <cellStyle name="Style 58 5 2" xfId="6679"/>
    <cellStyle name="Style 58 5 2 2" xfId="6680"/>
    <cellStyle name="Style 58 5 2 2 2" xfId="6681"/>
    <cellStyle name="Style 58 5 2 2 2 2" xfId="13834"/>
    <cellStyle name="Style 58 5 2 2 2 3" xfId="10465"/>
    <cellStyle name="Style 58 5 2 2 3" xfId="13833"/>
    <cellStyle name="Style 58 5 2 2 4" xfId="10464"/>
    <cellStyle name="Style 58 5 2 3" xfId="6682"/>
    <cellStyle name="Style 58 5 2 3 2" xfId="6683"/>
    <cellStyle name="Style 58 5 2 3 2 2" xfId="13836"/>
    <cellStyle name="Style 58 5 2 3 2 3" xfId="10467"/>
    <cellStyle name="Style 58 5 2 3 3" xfId="6684"/>
    <cellStyle name="Style 58 5 2 3 3 2" xfId="13837"/>
    <cellStyle name="Style 58 5 2 3 3 3" xfId="10468"/>
    <cellStyle name="Style 58 5 2 3 4" xfId="13835"/>
    <cellStyle name="Style 58 5 2 3 5" xfId="10466"/>
    <cellStyle name="Style 58 5 2 4" xfId="6685"/>
    <cellStyle name="Style 58 5 2 4 2" xfId="13838"/>
    <cellStyle name="Style 58 5 2 4 3" xfId="10469"/>
    <cellStyle name="Style 58 5 2 5" xfId="6686"/>
    <cellStyle name="Style 58 5 2 5 2" xfId="13839"/>
    <cellStyle name="Style 58 5 2 5 3" xfId="10470"/>
    <cellStyle name="Style 58 5 2 6" xfId="13832"/>
    <cellStyle name="Style 58 5 2 7" xfId="10463"/>
    <cellStyle name="Style 58 5 3" xfId="6687"/>
    <cellStyle name="Style 58 5 3 2" xfId="6688"/>
    <cellStyle name="Style 58 5 3 2 2" xfId="13841"/>
    <cellStyle name="Style 58 5 3 2 3" xfId="10472"/>
    <cellStyle name="Style 58 5 3 3" xfId="13840"/>
    <cellStyle name="Style 58 5 3 4" xfId="10471"/>
    <cellStyle name="Style 58 5 4" xfId="6689"/>
    <cellStyle name="Style 58 5 4 2" xfId="13842"/>
    <cellStyle name="Style 58 5 4 3" xfId="10473"/>
    <cellStyle name="Style 58 5 5" xfId="6690"/>
    <cellStyle name="Style 58 5 5 2" xfId="13843"/>
    <cellStyle name="Style 58 5 5 3" xfId="10474"/>
    <cellStyle name="Style 58 5 6" xfId="13831"/>
    <cellStyle name="Style 58 5 7" xfId="10462"/>
    <cellStyle name="Style 58 6" xfId="6691"/>
    <cellStyle name="Style 58 6 2" xfId="6692"/>
    <cellStyle name="Style 58 6 2 2" xfId="6693"/>
    <cellStyle name="Style 58 6 2 2 2" xfId="13846"/>
    <cellStyle name="Style 58 6 2 2 3" xfId="10477"/>
    <cellStyle name="Style 58 6 2 3" xfId="13845"/>
    <cellStyle name="Style 58 6 2 4" xfId="10476"/>
    <cellStyle name="Style 58 6 3" xfId="6694"/>
    <cellStyle name="Style 58 6 3 2" xfId="6695"/>
    <cellStyle name="Style 58 6 3 2 2" xfId="13848"/>
    <cellStyle name="Style 58 6 3 2 3" xfId="10479"/>
    <cellStyle name="Style 58 6 3 3" xfId="6696"/>
    <cellStyle name="Style 58 6 3 3 2" xfId="13849"/>
    <cellStyle name="Style 58 6 3 3 3" xfId="10480"/>
    <cellStyle name="Style 58 6 3 4" xfId="13847"/>
    <cellStyle name="Style 58 6 3 5" xfId="10478"/>
    <cellStyle name="Style 58 6 4" xfId="6697"/>
    <cellStyle name="Style 58 6 4 2" xfId="6698"/>
    <cellStyle name="Style 58 6 4 2 2" xfId="13851"/>
    <cellStyle name="Style 58 6 4 2 3" xfId="10482"/>
    <cellStyle name="Style 58 6 4 3" xfId="13850"/>
    <cellStyle name="Style 58 6 4 4" xfId="10481"/>
    <cellStyle name="Style 58 6 5" xfId="6699"/>
    <cellStyle name="Style 58 6 5 2" xfId="13852"/>
    <cellStyle name="Style 58 6 5 3" xfId="10483"/>
    <cellStyle name="Style 58 6 6" xfId="13844"/>
    <cellStyle name="Style 58 6 7" xfId="10475"/>
    <cellStyle name="Style 58 7" xfId="6700"/>
    <cellStyle name="Style 58 7 2" xfId="6701"/>
    <cellStyle name="Style 58 7 2 2" xfId="13854"/>
    <cellStyle name="Style 58 7 2 3" xfId="10485"/>
    <cellStyle name="Style 58 7 3" xfId="6702"/>
    <cellStyle name="Style 58 7 3 2" xfId="13855"/>
    <cellStyle name="Style 58 7 3 3" xfId="10486"/>
    <cellStyle name="Style 58 7 4" xfId="13853"/>
    <cellStyle name="Style 58 7 5" xfId="10484"/>
    <cellStyle name="Style 58 8" xfId="6703"/>
    <cellStyle name="Style 58 8 2" xfId="13856"/>
    <cellStyle name="Style 58 8 3" xfId="15736"/>
    <cellStyle name="Style 58 8 4" xfId="10487"/>
    <cellStyle name="Style 58 9" xfId="6704"/>
    <cellStyle name="Style 58 9 2" xfId="13857"/>
    <cellStyle name="Style 58 9 3" xfId="10488"/>
    <cellStyle name="Style 58_ADDON" xfId="6705"/>
    <cellStyle name="Style 59" xfId="4047"/>
    <cellStyle name="Style 59 2" xfId="6706"/>
    <cellStyle name="Style 59 2 2" xfId="15477"/>
    <cellStyle name="Style 59 2 2 2" xfId="15737"/>
    <cellStyle name="Style 59 2 2 2 2" xfId="15478"/>
    <cellStyle name="Style 59 2 3" xfId="15479"/>
    <cellStyle name="Style 59 2 3 2" xfId="15480"/>
    <cellStyle name="Style 59 3" xfId="6707"/>
    <cellStyle name="Style 59 3 2" xfId="6708"/>
    <cellStyle name="Style 59 3 3" xfId="6709"/>
    <cellStyle name="Style 59 3 3 2" xfId="6710"/>
    <cellStyle name="Style 59 3 3 3" xfId="15481"/>
    <cellStyle name="Style 59 3 4" xfId="6711"/>
    <cellStyle name="Style 59 3 4 2" xfId="15482"/>
    <cellStyle name="Style 59 3 5" xfId="16515"/>
    <cellStyle name="Style 59 3 5 2" xfId="17304"/>
    <cellStyle name="Style 59 4" xfId="6712"/>
    <cellStyle name="Style 59 4 2" xfId="6713"/>
    <cellStyle name="Style 59 4 3" xfId="15483"/>
    <cellStyle name="Style 59 5" xfId="6714"/>
    <cellStyle name="Style 59 5 2" xfId="15484"/>
    <cellStyle name="Style 59 6" xfId="6715"/>
    <cellStyle name="Style 59 7" xfId="6716"/>
    <cellStyle name="Style 59_ADDON" xfId="6717"/>
    <cellStyle name="Style 60" xfId="4048"/>
    <cellStyle name="Style 60 2" xfId="6718"/>
    <cellStyle name="Style 60 2 2" xfId="6719"/>
    <cellStyle name="Style 60 2 2 2" xfId="6720"/>
    <cellStyle name="Style 60 2 2 2 2" xfId="15485"/>
    <cellStyle name="Style 60 2 2 3" xfId="6721"/>
    <cellStyle name="Style 60 2 3" xfId="6722"/>
    <cellStyle name="Style 60 2 3 2" xfId="15486"/>
    <cellStyle name="Style 60 2 4" xfId="6723"/>
    <cellStyle name="Style 60 2 5" xfId="6724"/>
    <cellStyle name="Style 60 2 6" xfId="15487"/>
    <cellStyle name="Style 60 3" xfId="6725"/>
    <cellStyle name="Style 60 3 2" xfId="6726"/>
    <cellStyle name="Style 60 3 2 2" xfId="6727"/>
    <cellStyle name="Style 60 3 2 2 2" xfId="15488"/>
    <cellStyle name="Style 60 3 2 3" xfId="6728"/>
    <cellStyle name="Style 60 3 3" xfId="6729"/>
    <cellStyle name="Style 60 3 3 2" xfId="6730"/>
    <cellStyle name="Style 60 3 3 2 2" xfId="15489"/>
    <cellStyle name="Style 60 3 3 3" xfId="6731"/>
    <cellStyle name="Style 60 3 4" xfId="6732"/>
    <cellStyle name="Style 60 3 4 2" xfId="6733"/>
    <cellStyle name="Style 60 3 5" xfId="6734"/>
    <cellStyle name="Style 60 3 6" xfId="16514"/>
    <cellStyle name="Style 60 3 6 2" xfId="17303"/>
    <cellStyle name="Style 60 4" xfId="6735"/>
    <cellStyle name="Style 60 4 2" xfId="6736"/>
    <cellStyle name="Style 60 4 2 2" xfId="15490"/>
    <cellStyle name="Style 60 4 3" xfId="6737"/>
    <cellStyle name="Style 60 5" xfId="6738"/>
    <cellStyle name="Style 60 6" xfId="6739"/>
    <cellStyle name="Style 60 7" xfId="15491"/>
    <cellStyle name="Style 60_ADDON" xfId="6740"/>
    <cellStyle name="Style 61" xfId="4049"/>
    <cellStyle name="Style 61 2" xfId="6741"/>
    <cellStyle name="Style 61 2 2" xfId="15492"/>
    <cellStyle name="Style 61 2 2 2" xfId="15493"/>
    <cellStyle name="Style 61 2 2 2 2" xfId="15738"/>
    <cellStyle name="Style 61 2 3" xfId="15787"/>
    <cellStyle name="Style 61 2 3 2" xfId="15788"/>
    <cellStyle name="Style 61 3" xfId="6742"/>
    <cellStyle name="Style 61 3 2" xfId="6743"/>
    <cellStyle name="Style 61 3 3" xfId="6744"/>
    <cellStyle name="Style 61 3 3 2" xfId="6745"/>
    <cellStyle name="Style 61 3 3 3" xfId="15494"/>
    <cellStyle name="Style 61 3 4" xfId="6746"/>
    <cellStyle name="Style 61 3 4 2" xfId="15495"/>
    <cellStyle name="Style 61 3 5" xfId="16513"/>
    <cellStyle name="Style 61 3 5 2" xfId="17302"/>
    <cellStyle name="Style 61 4" xfId="6747"/>
    <cellStyle name="Style 61 4 2" xfId="6748"/>
    <cellStyle name="Style 61 4 3" xfId="15496"/>
    <cellStyle name="Style 61 5" xfId="6749"/>
    <cellStyle name="Style 61 5 2" xfId="15497"/>
    <cellStyle name="Style 61 6" xfId="6750"/>
    <cellStyle name="Style 61 7" xfId="6751"/>
    <cellStyle name="Style 61_ADDON" xfId="6752"/>
    <cellStyle name="Style 62" xfId="4050"/>
    <cellStyle name="Style 62 10" xfId="6753"/>
    <cellStyle name="Style 62 10 2" xfId="13858"/>
    <cellStyle name="Style 62 10 3" xfId="10489"/>
    <cellStyle name="Style 62 11" xfId="6754"/>
    <cellStyle name="Style 62 11 2" xfId="13859"/>
    <cellStyle name="Style 62 11 3" xfId="10490"/>
    <cellStyle name="Style 62 12" xfId="6755"/>
    <cellStyle name="Style 62 12 2" xfId="13860"/>
    <cellStyle name="Style 62 12 3" xfId="10491"/>
    <cellStyle name="Style 62 13" xfId="12134"/>
    <cellStyle name="Style 62 14" xfId="8766"/>
    <cellStyle name="Style 62 2" xfId="6756"/>
    <cellStyle name="Style 62 2 2" xfId="6757"/>
    <cellStyle name="Style 62 2 2 2" xfId="13862"/>
    <cellStyle name="Style 62 2 2 2 2" xfId="15498"/>
    <cellStyle name="Style 62 2 2 3" xfId="10493"/>
    <cellStyle name="Style 62 2 3" xfId="13861"/>
    <cellStyle name="Style 62 2 3 2" xfId="15791"/>
    <cellStyle name="Style 62 2 4" xfId="10492"/>
    <cellStyle name="Style 62 3" xfId="6758"/>
    <cellStyle name="Style 62 3 2" xfId="6759"/>
    <cellStyle name="Style 62 3 2 2" xfId="6760"/>
    <cellStyle name="Style 62 3 2 2 2" xfId="13865"/>
    <cellStyle name="Style 62 3 2 2 3" xfId="10496"/>
    <cellStyle name="Style 62 3 2 3" xfId="6761"/>
    <cellStyle name="Style 62 3 2 3 2" xfId="13866"/>
    <cellStyle name="Style 62 3 2 3 3" xfId="10497"/>
    <cellStyle name="Style 62 3 2 4" xfId="13864"/>
    <cellStyle name="Style 62 3 2 5" xfId="10495"/>
    <cellStyle name="Style 62 3 3" xfId="6762"/>
    <cellStyle name="Style 62 3 3 2" xfId="6763"/>
    <cellStyle name="Style 62 3 3 2 2" xfId="6764"/>
    <cellStyle name="Style 62 3 3 2 2 2" xfId="13869"/>
    <cellStyle name="Style 62 3 3 2 2 3" xfId="10500"/>
    <cellStyle name="Style 62 3 3 2 3" xfId="13868"/>
    <cellStyle name="Style 62 3 3 2 4" xfId="10499"/>
    <cellStyle name="Style 62 3 3 3" xfId="6765"/>
    <cellStyle name="Style 62 3 3 3 2" xfId="6766"/>
    <cellStyle name="Style 62 3 3 3 2 2" xfId="13871"/>
    <cellStyle name="Style 62 3 3 3 2 3" xfId="10502"/>
    <cellStyle name="Style 62 3 3 3 3" xfId="6767"/>
    <cellStyle name="Style 62 3 3 3 3 2" xfId="13872"/>
    <cellStyle name="Style 62 3 3 3 3 3" xfId="10503"/>
    <cellStyle name="Style 62 3 3 3 4" xfId="13870"/>
    <cellStyle name="Style 62 3 3 3 5" xfId="10501"/>
    <cellStyle name="Style 62 3 3 4" xfId="6768"/>
    <cellStyle name="Style 62 3 3 4 2" xfId="6769"/>
    <cellStyle name="Style 62 3 3 4 2 2" xfId="13874"/>
    <cellStyle name="Style 62 3 3 4 2 3" xfId="10505"/>
    <cellStyle name="Style 62 3 3 4 3" xfId="13873"/>
    <cellStyle name="Style 62 3 3 4 4" xfId="10504"/>
    <cellStyle name="Style 62 3 3 5" xfId="6770"/>
    <cellStyle name="Style 62 3 3 5 2" xfId="13875"/>
    <cellStyle name="Style 62 3 3 5 3" xfId="10506"/>
    <cellStyle name="Style 62 3 3 6" xfId="13867"/>
    <cellStyle name="Style 62 3 3 7" xfId="10498"/>
    <cellStyle name="Style 62 3 4" xfId="6771"/>
    <cellStyle name="Style 62 3 4 2" xfId="13876"/>
    <cellStyle name="Style 62 3 4 3" xfId="15499"/>
    <cellStyle name="Style 62 3 4 4" xfId="10507"/>
    <cellStyle name="Style 62 3 5" xfId="6772"/>
    <cellStyle name="Style 62 3 5 2" xfId="13877"/>
    <cellStyle name="Style 62 3 5 3" xfId="10508"/>
    <cellStyle name="Style 62 3 6" xfId="13863"/>
    <cellStyle name="Style 62 3 7" xfId="16512"/>
    <cellStyle name="Style 62 3 7 2" xfId="17301"/>
    <cellStyle name="Style 62 3 8" xfId="10494"/>
    <cellStyle name="Style 62 4" xfId="6773"/>
    <cellStyle name="Style 62 4 2" xfId="6774"/>
    <cellStyle name="Style 62 4 2 2" xfId="6775"/>
    <cellStyle name="Style 62 4 2 2 2" xfId="6776"/>
    <cellStyle name="Style 62 4 2 2 2 2" xfId="13881"/>
    <cellStyle name="Style 62 4 2 2 2 3" xfId="10512"/>
    <cellStyle name="Style 62 4 2 2 3" xfId="13880"/>
    <cellStyle name="Style 62 4 2 2 4" xfId="10511"/>
    <cellStyle name="Style 62 4 2 3" xfId="6777"/>
    <cellStyle name="Style 62 4 2 3 2" xfId="6778"/>
    <cellStyle name="Style 62 4 2 3 2 2" xfId="13883"/>
    <cellStyle name="Style 62 4 2 3 2 3" xfId="10514"/>
    <cellStyle name="Style 62 4 2 3 3" xfId="6779"/>
    <cellStyle name="Style 62 4 2 3 3 2" xfId="13884"/>
    <cellStyle name="Style 62 4 2 3 3 3" xfId="10515"/>
    <cellStyle name="Style 62 4 2 3 4" xfId="13882"/>
    <cellStyle name="Style 62 4 2 3 5" xfId="10513"/>
    <cellStyle name="Style 62 4 2 4" xfId="6780"/>
    <cellStyle name="Style 62 4 2 4 2" xfId="6781"/>
    <cellStyle name="Style 62 4 2 4 2 2" xfId="13886"/>
    <cellStyle name="Style 62 4 2 4 2 3" xfId="10517"/>
    <cellStyle name="Style 62 4 2 4 3" xfId="13885"/>
    <cellStyle name="Style 62 4 2 4 4" xfId="10516"/>
    <cellStyle name="Style 62 4 2 5" xfId="6782"/>
    <cellStyle name="Style 62 4 2 5 2" xfId="13887"/>
    <cellStyle name="Style 62 4 2 5 3" xfId="10518"/>
    <cellStyle name="Style 62 4 2 6" xfId="13879"/>
    <cellStyle name="Style 62 4 2 7" xfId="10510"/>
    <cellStyle name="Style 62 4 3" xfId="6783"/>
    <cellStyle name="Style 62 4 3 2" xfId="6784"/>
    <cellStyle name="Style 62 4 3 2 2" xfId="13889"/>
    <cellStyle name="Style 62 4 3 2 3" xfId="10520"/>
    <cellStyle name="Style 62 4 3 3" xfId="13888"/>
    <cellStyle name="Style 62 4 3 4" xfId="10519"/>
    <cellStyle name="Style 62 4 4" xfId="6785"/>
    <cellStyle name="Style 62 4 4 2" xfId="13890"/>
    <cellStyle name="Style 62 4 4 3" xfId="10521"/>
    <cellStyle name="Style 62 4 5" xfId="6786"/>
    <cellStyle name="Style 62 4 5 2" xfId="13891"/>
    <cellStyle name="Style 62 4 5 3" xfId="10522"/>
    <cellStyle name="Style 62 4 6" xfId="13878"/>
    <cellStyle name="Style 62 4 7" xfId="16511"/>
    <cellStyle name="Style 62 4 7 2" xfId="17300"/>
    <cellStyle name="Style 62 4 8" xfId="10509"/>
    <cellStyle name="Style 62 5" xfId="6787"/>
    <cellStyle name="Style 62 5 2" xfId="6788"/>
    <cellStyle name="Style 62 5 2 2" xfId="6789"/>
    <cellStyle name="Style 62 5 2 2 2" xfId="6790"/>
    <cellStyle name="Style 62 5 2 2 2 2" xfId="13895"/>
    <cellStyle name="Style 62 5 2 2 2 3" xfId="10526"/>
    <cellStyle name="Style 62 5 2 2 3" xfId="13894"/>
    <cellStyle name="Style 62 5 2 2 4" xfId="10525"/>
    <cellStyle name="Style 62 5 2 3" xfId="6791"/>
    <cellStyle name="Style 62 5 2 3 2" xfId="6792"/>
    <cellStyle name="Style 62 5 2 3 2 2" xfId="13897"/>
    <cellStyle name="Style 62 5 2 3 2 3" xfId="10528"/>
    <cellStyle name="Style 62 5 2 3 3" xfId="6793"/>
    <cellStyle name="Style 62 5 2 3 3 2" xfId="13898"/>
    <cellStyle name="Style 62 5 2 3 3 3" xfId="10529"/>
    <cellStyle name="Style 62 5 2 3 4" xfId="13896"/>
    <cellStyle name="Style 62 5 2 3 5" xfId="10527"/>
    <cellStyle name="Style 62 5 2 4" xfId="6794"/>
    <cellStyle name="Style 62 5 2 4 2" xfId="13899"/>
    <cellStyle name="Style 62 5 2 4 3" xfId="10530"/>
    <cellStyle name="Style 62 5 2 5" xfId="6795"/>
    <cellStyle name="Style 62 5 2 5 2" xfId="13900"/>
    <cellStyle name="Style 62 5 2 5 3" xfId="10531"/>
    <cellStyle name="Style 62 5 2 6" xfId="13893"/>
    <cellStyle name="Style 62 5 2 7" xfId="10524"/>
    <cellStyle name="Style 62 5 3" xfId="6796"/>
    <cellStyle name="Style 62 5 3 2" xfId="6797"/>
    <cellStyle name="Style 62 5 3 2 2" xfId="13902"/>
    <cellStyle name="Style 62 5 3 2 3" xfId="10533"/>
    <cellStyle name="Style 62 5 3 3" xfId="13901"/>
    <cellStyle name="Style 62 5 3 4" xfId="10532"/>
    <cellStyle name="Style 62 5 4" xfId="6798"/>
    <cellStyle name="Style 62 5 4 2" xfId="13903"/>
    <cellStyle name="Style 62 5 4 3" xfId="10534"/>
    <cellStyle name="Style 62 5 5" xfId="6799"/>
    <cellStyle name="Style 62 5 5 2" xfId="13904"/>
    <cellStyle name="Style 62 5 5 3" xfId="10535"/>
    <cellStyle name="Style 62 5 6" xfId="13892"/>
    <cellStyle name="Style 62 5 7" xfId="10523"/>
    <cellStyle name="Style 62 6" xfId="6800"/>
    <cellStyle name="Style 62 6 2" xfId="6801"/>
    <cellStyle name="Style 62 6 2 2" xfId="6802"/>
    <cellStyle name="Style 62 6 2 2 2" xfId="13907"/>
    <cellStyle name="Style 62 6 2 2 3" xfId="10538"/>
    <cellStyle name="Style 62 6 2 3" xfId="13906"/>
    <cellStyle name="Style 62 6 2 4" xfId="10537"/>
    <cellStyle name="Style 62 6 3" xfId="6803"/>
    <cellStyle name="Style 62 6 3 2" xfId="6804"/>
    <cellStyle name="Style 62 6 3 2 2" xfId="13909"/>
    <cellStyle name="Style 62 6 3 2 3" xfId="10540"/>
    <cellStyle name="Style 62 6 3 3" xfId="6805"/>
    <cellStyle name="Style 62 6 3 3 2" xfId="13910"/>
    <cellStyle name="Style 62 6 3 3 3" xfId="10541"/>
    <cellStyle name="Style 62 6 3 4" xfId="13908"/>
    <cellStyle name="Style 62 6 3 5" xfId="10539"/>
    <cellStyle name="Style 62 6 4" xfId="6806"/>
    <cellStyle name="Style 62 6 4 2" xfId="6807"/>
    <cellStyle name="Style 62 6 4 2 2" xfId="13912"/>
    <cellStyle name="Style 62 6 4 2 3" xfId="10543"/>
    <cellStyle name="Style 62 6 4 3" xfId="13911"/>
    <cellStyle name="Style 62 6 4 4" xfId="10542"/>
    <cellStyle name="Style 62 6 5" xfId="6808"/>
    <cellStyle name="Style 62 6 5 2" xfId="13913"/>
    <cellStyle name="Style 62 6 5 3" xfId="10544"/>
    <cellStyle name="Style 62 6 6" xfId="13905"/>
    <cellStyle name="Style 62 6 7" xfId="10536"/>
    <cellStyle name="Style 62 7" xfId="6809"/>
    <cellStyle name="Style 62 7 2" xfId="6810"/>
    <cellStyle name="Style 62 7 2 2" xfId="13915"/>
    <cellStyle name="Style 62 7 2 3" xfId="10546"/>
    <cellStyle name="Style 62 7 3" xfId="6811"/>
    <cellStyle name="Style 62 7 3 2" xfId="13916"/>
    <cellStyle name="Style 62 7 3 3" xfId="10547"/>
    <cellStyle name="Style 62 7 4" xfId="13914"/>
    <cellStyle name="Style 62 7 5" xfId="10545"/>
    <cellStyle name="Style 62 8" xfId="6812"/>
    <cellStyle name="Style 62 8 2" xfId="13917"/>
    <cellStyle name="Style 62 8 3" xfId="15500"/>
    <cellStyle name="Style 62 8 4" xfId="10548"/>
    <cellStyle name="Style 62 9" xfId="6813"/>
    <cellStyle name="Style 62 9 2" xfId="13918"/>
    <cellStyle name="Style 62 9 3" xfId="10549"/>
    <cellStyle name="Style 62_ADDON" xfId="6814"/>
    <cellStyle name="Style 63" xfId="4051"/>
    <cellStyle name="Style 63 2" xfId="6815"/>
    <cellStyle name="Style 63 2 2" xfId="6816"/>
    <cellStyle name="Style 63 2 2 2" xfId="6817"/>
    <cellStyle name="Style 63 2 2 2 2" xfId="15501"/>
    <cellStyle name="Style 63 2 2 3" xfId="6818"/>
    <cellStyle name="Style 63 2 3" xfId="6819"/>
    <cellStyle name="Style 63 2 3 2" xfId="15789"/>
    <cellStyle name="Style 63 2 4" xfId="6820"/>
    <cellStyle name="Style 63 2 5" xfId="6821"/>
    <cellStyle name="Style 63 3" xfId="6822"/>
    <cellStyle name="Style 63 3 2" xfId="6823"/>
    <cellStyle name="Style 63 3 2 2" xfId="6824"/>
    <cellStyle name="Style 63 3 2 2 2" xfId="15739"/>
    <cellStyle name="Style 63 3 2 3" xfId="6825"/>
    <cellStyle name="Style 63 3 3" xfId="6826"/>
    <cellStyle name="Style 63 3 3 2" xfId="6827"/>
    <cellStyle name="Style 63 3 3 2 2" xfId="15502"/>
    <cellStyle name="Style 63 3 3 3" xfId="6828"/>
    <cellStyle name="Style 63 3 4" xfId="6829"/>
    <cellStyle name="Style 63 3 4 2" xfId="6830"/>
    <cellStyle name="Style 63 3 5" xfId="6831"/>
    <cellStyle name="Style 63 3 6" xfId="16510"/>
    <cellStyle name="Style 63 3 6 2" xfId="17299"/>
    <cellStyle name="Style 63 4" xfId="6832"/>
    <cellStyle name="Style 63 4 2" xfId="6833"/>
    <cellStyle name="Style 63 4 2 2" xfId="15503"/>
    <cellStyle name="Style 63 4 3" xfId="6834"/>
    <cellStyle name="Style 63 5" xfId="6835"/>
    <cellStyle name="Style 63 6" xfId="6836"/>
    <cellStyle name="Style 63 7" xfId="15660"/>
    <cellStyle name="Style 63_ADDON" xfId="6837"/>
    <cellStyle name="Style 64" xfId="4052"/>
    <cellStyle name="Style 64 2" xfId="6838"/>
    <cellStyle name="Style 64 2 2" xfId="6839"/>
    <cellStyle name="Style 64 2 2 2" xfId="6840"/>
    <cellStyle name="Style 64 2 2 2 2" xfId="15740"/>
    <cellStyle name="Style 64 2 2 3" xfId="6841"/>
    <cellStyle name="Style 64 2 3" xfId="6842"/>
    <cellStyle name="Style 64 2 3 2" xfId="15741"/>
    <cellStyle name="Style 64 2 4" xfId="6843"/>
    <cellStyle name="Style 64 2 5" xfId="6844"/>
    <cellStyle name="Style 64 2 6" xfId="15742"/>
    <cellStyle name="Style 64 3" xfId="6845"/>
    <cellStyle name="Style 64 3 2" xfId="6846"/>
    <cellStyle name="Style 64 3 2 2" xfId="6847"/>
    <cellStyle name="Style 64 3 2 2 2" xfId="15743"/>
    <cellStyle name="Style 64 3 2 3" xfId="6848"/>
    <cellStyle name="Style 64 3 3" xfId="6849"/>
    <cellStyle name="Style 64 3 3 2" xfId="6850"/>
    <cellStyle name="Style 64 3 3 2 2" xfId="15744"/>
    <cellStyle name="Style 64 3 3 3" xfId="6851"/>
    <cellStyle name="Style 64 3 4" xfId="6852"/>
    <cellStyle name="Style 64 3 4 2" xfId="6853"/>
    <cellStyle name="Style 64 3 5" xfId="6854"/>
    <cellStyle name="Style 64 3 6" xfId="16509"/>
    <cellStyle name="Style 64 3 6 2" xfId="17298"/>
    <cellStyle name="Style 64 4" xfId="6855"/>
    <cellStyle name="Style 64 4 2" xfId="6856"/>
    <cellStyle name="Style 64 4 2 2" xfId="15745"/>
    <cellStyle name="Style 64 4 3" xfId="6857"/>
    <cellStyle name="Style 64 5" xfId="6858"/>
    <cellStyle name="Style 64 6" xfId="6859"/>
    <cellStyle name="Style 64 7" xfId="15746"/>
    <cellStyle name="Style 64_ADDON" xfId="6860"/>
    <cellStyle name="Style 69" xfId="4053"/>
    <cellStyle name="Style 69 10" xfId="6861"/>
    <cellStyle name="Style 69 10 2" xfId="13919"/>
    <cellStyle name="Style 69 10 3" xfId="10550"/>
    <cellStyle name="Style 69 11" xfId="6862"/>
    <cellStyle name="Style 69 11 2" xfId="13920"/>
    <cellStyle name="Style 69 11 3" xfId="10551"/>
    <cellStyle name="Style 69 12" xfId="6863"/>
    <cellStyle name="Style 69 12 2" xfId="13921"/>
    <cellStyle name="Style 69 12 3" xfId="10552"/>
    <cellStyle name="Style 69 13" xfId="12135"/>
    <cellStyle name="Style 69 14" xfId="8767"/>
    <cellStyle name="Style 69 2" xfId="6864"/>
    <cellStyle name="Style 69 2 2" xfId="6865"/>
    <cellStyle name="Style 69 2 2 2" xfId="13923"/>
    <cellStyle name="Style 69 2 2 2 2" xfId="15747"/>
    <cellStyle name="Style 69 2 2 3" xfId="10554"/>
    <cellStyle name="Style 69 2 3" xfId="13922"/>
    <cellStyle name="Style 69 2 3 2" xfId="15748"/>
    <cellStyle name="Style 69 2 4" xfId="10553"/>
    <cellStyle name="Style 69 3" xfId="6866"/>
    <cellStyle name="Style 69 3 2" xfId="6867"/>
    <cellStyle name="Style 69 3 2 2" xfId="6868"/>
    <cellStyle name="Style 69 3 2 2 2" xfId="13926"/>
    <cellStyle name="Style 69 3 2 2 3" xfId="10557"/>
    <cellStyle name="Style 69 3 2 3" xfId="6869"/>
    <cellStyle name="Style 69 3 2 3 2" xfId="13927"/>
    <cellStyle name="Style 69 3 2 3 3" xfId="10558"/>
    <cellStyle name="Style 69 3 2 4" xfId="13925"/>
    <cellStyle name="Style 69 3 2 5" xfId="10556"/>
    <cellStyle name="Style 69 3 3" xfId="6870"/>
    <cellStyle name="Style 69 3 3 2" xfId="6871"/>
    <cellStyle name="Style 69 3 3 2 2" xfId="6872"/>
    <cellStyle name="Style 69 3 3 2 2 2" xfId="13930"/>
    <cellStyle name="Style 69 3 3 2 2 3" xfId="10561"/>
    <cellStyle name="Style 69 3 3 2 3" xfId="13929"/>
    <cellStyle name="Style 69 3 3 2 4" xfId="10560"/>
    <cellStyle name="Style 69 3 3 3" xfId="6873"/>
    <cellStyle name="Style 69 3 3 3 2" xfId="6874"/>
    <cellStyle name="Style 69 3 3 3 2 2" xfId="13932"/>
    <cellStyle name="Style 69 3 3 3 2 3" xfId="10563"/>
    <cellStyle name="Style 69 3 3 3 3" xfId="6875"/>
    <cellStyle name="Style 69 3 3 3 3 2" xfId="13933"/>
    <cellStyle name="Style 69 3 3 3 3 3" xfId="10564"/>
    <cellStyle name="Style 69 3 3 3 4" xfId="13931"/>
    <cellStyle name="Style 69 3 3 3 5" xfId="10562"/>
    <cellStyle name="Style 69 3 3 4" xfId="6876"/>
    <cellStyle name="Style 69 3 3 4 2" xfId="6877"/>
    <cellStyle name="Style 69 3 3 4 2 2" xfId="13935"/>
    <cellStyle name="Style 69 3 3 4 2 3" xfId="10566"/>
    <cellStyle name="Style 69 3 3 4 3" xfId="13934"/>
    <cellStyle name="Style 69 3 3 4 4" xfId="10565"/>
    <cellStyle name="Style 69 3 3 5" xfId="6878"/>
    <cellStyle name="Style 69 3 3 5 2" xfId="13936"/>
    <cellStyle name="Style 69 3 3 5 3" xfId="10567"/>
    <cellStyle name="Style 69 3 3 6" xfId="13928"/>
    <cellStyle name="Style 69 3 3 7" xfId="10559"/>
    <cellStyle name="Style 69 3 4" xfId="6879"/>
    <cellStyle name="Style 69 3 4 2" xfId="13937"/>
    <cellStyle name="Style 69 3 4 3" xfId="15749"/>
    <cellStyle name="Style 69 3 4 4" xfId="10568"/>
    <cellStyle name="Style 69 3 5" xfId="6880"/>
    <cellStyle name="Style 69 3 5 2" xfId="13938"/>
    <cellStyle name="Style 69 3 5 3" xfId="10569"/>
    <cellStyle name="Style 69 3 6" xfId="13924"/>
    <cellStyle name="Style 69 3 7" xfId="16508"/>
    <cellStyle name="Style 69 3 7 2" xfId="17297"/>
    <cellStyle name="Style 69 3 8" xfId="10555"/>
    <cellStyle name="Style 69 4" xfId="6881"/>
    <cellStyle name="Style 69 4 2" xfId="6882"/>
    <cellStyle name="Style 69 4 2 2" xfId="6883"/>
    <cellStyle name="Style 69 4 2 2 2" xfId="6884"/>
    <cellStyle name="Style 69 4 2 2 2 2" xfId="13942"/>
    <cellStyle name="Style 69 4 2 2 2 3" xfId="10573"/>
    <cellStyle name="Style 69 4 2 2 3" xfId="13941"/>
    <cellStyle name="Style 69 4 2 2 4" xfId="10572"/>
    <cellStyle name="Style 69 4 2 3" xfId="6885"/>
    <cellStyle name="Style 69 4 2 3 2" xfId="6886"/>
    <cellStyle name="Style 69 4 2 3 2 2" xfId="13944"/>
    <cellStyle name="Style 69 4 2 3 2 3" xfId="10575"/>
    <cellStyle name="Style 69 4 2 3 3" xfId="6887"/>
    <cellStyle name="Style 69 4 2 3 3 2" xfId="13945"/>
    <cellStyle name="Style 69 4 2 3 3 3" xfId="10576"/>
    <cellStyle name="Style 69 4 2 3 4" xfId="13943"/>
    <cellStyle name="Style 69 4 2 3 5" xfId="10574"/>
    <cellStyle name="Style 69 4 2 4" xfId="6888"/>
    <cellStyle name="Style 69 4 2 4 2" xfId="6889"/>
    <cellStyle name="Style 69 4 2 4 2 2" xfId="13947"/>
    <cellStyle name="Style 69 4 2 4 2 3" xfId="10578"/>
    <cellStyle name="Style 69 4 2 4 3" xfId="13946"/>
    <cellStyle name="Style 69 4 2 4 4" xfId="10577"/>
    <cellStyle name="Style 69 4 2 5" xfId="6890"/>
    <cellStyle name="Style 69 4 2 5 2" xfId="13948"/>
    <cellStyle name="Style 69 4 2 5 3" xfId="10579"/>
    <cellStyle name="Style 69 4 2 6" xfId="13940"/>
    <cellStyle name="Style 69 4 2 7" xfId="10571"/>
    <cellStyle name="Style 69 4 3" xfId="6891"/>
    <cellStyle name="Style 69 4 3 2" xfId="6892"/>
    <cellStyle name="Style 69 4 3 2 2" xfId="13950"/>
    <cellStyle name="Style 69 4 3 2 3" xfId="10581"/>
    <cellStyle name="Style 69 4 3 3" xfId="13949"/>
    <cellStyle name="Style 69 4 3 4" xfId="10580"/>
    <cellStyle name="Style 69 4 4" xfId="6893"/>
    <cellStyle name="Style 69 4 4 2" xfId="13951"/>
    <cellStyle name="Style 69 4 4 3" xfId="10582"/>
    <cellStyle name="Style 69 4 5" xfId="6894"/>
    <cellStyle name="Style 69 4 5 2" xfId="13952"/>
    <cellStyle name="Style 69 4 5 3" xfId="10583"/>
    <cellStyle name="Style 69 4 6" xfId="13939"/>
    <cellStyle name="Style 69 4 7" xfId="16507"/>
    <cellStyle name="Style 69 4 7 2" xfId="17296"/>
    <cellStyle name="Style 69 4 8" xfId="10570"/>
    <cellStyle name="Style 69 5" xfId="6895"/>
    <cellStyle name="Style 69 5 2" xfId="6896"/>
    <cellStyle name="Style 69 5 2 2" xfId="6897"/>
    <cellStyle name="Style 69 5 2 2 2" xfId="6898"/>
    <cellStyle name="Style 69 5 2 2 2 2" xfId="13956"/>
    <cellStyle name="Style 69 5 2 2 2 3" xfId="10587"/>
    <cellStyle name="Style 69 5 2 2 3" xfId="13955"/>
    <cellStyle name="Style 69 5 2 2 4" xfId="10586"/>
    <cellStyle name="Style 69 5 2 3" xfId="6899"/>
    <cellStyle name="Style 69 5 2 3 2" xfId="6900"/>
    <cellStyle name="Style 69 5 2 3 2 2" xfId="13958"/>
    <cellStyle name="Style 69 5 2 3 2 3" xfId="10589"/>
    <cellStyle name="Style 69 5 2 3 3" xfId="6901"/>
    <cellStyle name="Style 69 5 2 3 3 2" xfId="13959"/>
    <cellStyle name="Style 69 5 2 3 3 3" xfId="10590"/>
    <cellStyle name="Style 69 5 2 3 4" xfId="13957"/>
    <cellStyle name="Style 69 5 2 3 5" xfId="10588"/>
    <cellStyle name="Style 69 5 2 4" xfId="6902"/>
    <cellStyle name="Style 69 5 2 4 2" xfId="13960"/>
    <cellStyle name="Style 69 5 2 4 3" xfId="10591"/>
    <cellStyle name="Style 69 5 2 5" xfId="6903"/>
    <cellStyle name="Style 69 5 2 5 2" xfId="13961"/>
    <cellStyle name="Style 69 5 2 5 3" xfId="10592"/>
    <cellStyle name="Style 69 5 2 6" xfId="13954"/>
    <cellStyle name="Style 69 5 2 7" xfId="10585"/>
    <cellStyle name="Style 69 5 3" xfId="6904"/>
    <cellStyle name="Style 69 5 3 2" xfId="6905"/>
    <cellStyle name="Style 69 5 3 2 2" xfId="13963"/>
    <cellStyle name="Style 69 5 3 2 3" xfId="10594"/>
    <cellStyle name="Style 69 5 3 3" xfId="13962"/>
    <cellStyle name="Style 69 5 3 4" xfId="10593"/>
    <cellStyle name="Style 69 5 4" xfId="6906"/>
    <cellStyle name="Style 69 5 4 2" xfId="13964"/>
    <cellStyle name="Style 69 5 4 3" xfId="10595"/>
    <cellStyle name="Style 69 5 5" xfId="6907"/>
    <cellStyle name="Style 69 5 5 2" xfId="13965"/>
    <cellStyle name="Style 69 5 5 3" xfId="10596"/>
    <cellStyle name="Style 69 5 6" xfId="13953"/>
    <cellStyle name="Style 69 5 7" xfId="10584"/>
    <cellStyle name="Style 69 6" xfId="6908"/>
    <cellStyle name="Style 69 6 2" xfId="6909"/>
    <cellStyle name="Style 69 6 2 2" xfId="6910"/>
    <cellStyle name="Style 69 6 2 2 2" xfId="13968"/>
    <cellStyle name="Style 69 6 2 2 3" xfId="10599"/>
    <cellStyle name="Style 69 6 2 3" xfId="13967"/>
    <cellStyle name="Style 69 6 2 4" xfId="10598"/>
    <cellStyle name="Style 69 6 3" xfId="6911"/>
    <cellStyle name="Style 69 6 3 2" xfId="6912"/>
    <cellStyle name="Style 69 6 3 2 2" xfId="13970"/>
    <cellStyle name="Style 69 6 3 2 3" xfId="10601"/>
    <cellStyle name="Style 69 6 3 3" xfId="6913"/>
    <cellStyle name="Style 69 6 3 3 2" xfId="13971"/>
    <cellStyle name="Style 69 6 3 3 3" xfId="10602"/>
    <cellStyle name="Style 69 6 3 4" xfId="13969"/>
    <cellStyle name="Style 69 6 3 5" xfId="10600"/>
    <cellStyle name="Style 69 6 4" xfId="6914"/>
    <cellStyle name="Style 69 6 4 2" xfId="6915"/>
    <cellStyle name="Style 69 6 4 2 2" xfId="13973"/>
    <cellStyle name="Style 69 6 4 2 3" xfId="10604"/>
    <cellStyle name="Style 69 6 4 3" xfId="13972"/>
    <cellStyle name="Style 69 6 4 4" xfId="10603"/>
    <cellStyle name="Style 69 6 5" xfId="6916"/>
    <cellStyle name="Style 69 6 5 2" xfId="13974"/>
    <cellStyle name="Style 69 6 5 3" xfId="10605"/>
    <cellStyle name="Style 69 6 6" xfId="13966"/>
    <cellStyle name="Style 69 6 7" xfId="10597"/>
    <cellStyle name="Style 69 7" xfId="6917"/>
    <cellStyle name="Style 69 7 2" xfId="6918"/>
    <cellStyle name="Style 69 7 2 2" xfId="13976"/>
    <cellStyle name="Style 69 7 2 3" xfId="10607"/>
    <cellStyle name="Style 69 7 3" xfId="6919"/>
    <cellStyle name="Style 69 7 3 2" xfId="13977"/>
    <cellStyle name="Style 69 7 3 3" xfId="10608"/>
    <cellStyle name="Style 69 7 4" xfId="13975"/>
    <cellStyle name="Style 69 7 5" xfId="10606"/>
    <cellStyle name="Style 69 8" xfId="6920"/>
    <cellStyle name="Style 69 8 2" xfId="13978"/>
    <cellStyle name="Style 69 8 3" xfId="15504"/>
    <cellStyle name="Style 69 8 4" xfId="10609"/>
    <cellStyle name="Style 69 9" xfId="6921"/>
    <cellStyle name="Style 69 9 2" xfId="13979"/>
    <cellStyle name="Style 69 9 3" xfId="10610"/>
    <cellStyle name="Style 69_ADDON" xfId="6922"/>
    <cellStyle name="Style 70" xfId="4054"/>
    <cellStyle name="Style 70 2" xfId="6923"/>
    <cellStyle name="Style 70 2 2" xfId="15505"/>
    <cellStyle name="Style 70 2 2 2" xfId="15506"/>
    <cellStyle name="Style 70 2 2 2 2" xfId="15507"/>
    <cellStyle name="Style 70 2 3" xfId="15508"/>
    <cellStyle name="Style 70 2 3 2" xfId="15509"/>
    <cellStyle name="Style 70 3" xfId="6924"/>
    <cellStyle name="Style 70 3 2" xfId="6925"/>
    <cellStyle name="Style 70 3 3" xfId="6926"/>
    <cellStyle name="Style 70 3 3 2" xfId="6927"/>
    <cellStyle name="Style 70 3 3 3" xfId="15510"/>
    <cellStyle name="Style 70 3 4" xfId="6928"/>
    <cellStyle name="Style 70 3 4 2" xfId="15511"/>
    <cellStyle name="Style 70 3 5" xfId="16506"/>
    <cellStyle name="Style 70 3 5 2" xfId="17295"/>
    <cellStyle name="Style 70 4" xfId="6929"/>
    <cellStyle name="Style 70 4 2" xfId="6930"/>
    <cellStyle name="Style 70 4 3" xfId="15512"/>
    <cellStyle name="Style 70 5" xfId="6931"/>
    <cellStyle name="Style 70 5 2" xfId="15513"/>
    <cellStyle name="Style 70 6" xfId="6932"/>
    <cellStyle name="Style 70 7" xfId="6933"/>
    <cellStyle name="Style 70_ADDON" xfId="6934"/>
    <cellStyle name="Style 71" xfId="4055"/>
    <cellStyle name="Style 71 2" xfId="6935"/>
    <cellStyle name="Style 71 2 2" xfId="6936"/>
    <cellStyle name="Style 71 2 2 2" xfId="6937"/>
    <cellStyle name="Style 71 2 2 2 2" xfId="15899"/>
    <cellStyle name="Style 71 2 2 3" xfId="6938"/>
    <cellStyle name="Style 71 2 3" xfId="6939"/>
    <cellStyle name="Style 71 2 3 2" xfId="15514"/>
    <cellStyle name="Style 71 2 4" xfId="6940"/>
    <cellStyle name="Style 71 2 5" xfId="6941"/>
    <cellStyle name="Style 71 2 6" xfId="15515"/>
    <cellStyle name="Style 71 3" xfId="6942"/>
    <cellStyle name="Style 71 3 2" xfId="6943"/>
    <cellStyle name="Style 71 3 2 2" xfId="6944"/>
    <cellStyle name="Style 71 3 2 2 2" xfId="15516"/>
    <cellStyle name="Style 71 3 2 3" xfId="6945"/>
    <cellStyle name="Style 71 3 3" xfId="6946"/>
    <cellStyle name="Style 71 3 3 2" xfId="6947"/>
    <cellStyle name="Style 71 3 3 2 2" xfId="15517"/>
    <cellStyle name="Style 71 3 3 3" xfId="6948"/>
    <cellStyle name="Style 71 3 4" xfId="6949"/>
    <cellStyle name="Style 71 3 4 2" xfId="6950"/>
    <cellStyle name="Style 71 3 5" xfId="6951"/>
    <cellStyle name="Style 71 3 6" xfId="16505"/>
    <cellStyle name="Style 71 3 6 2" xfId="17294"/>
    <cellStyle name="Style 71 4" xfId="6952"/>
    <cellStyle name="Style 71 4 2" xfId="6953"/>
    <cellStyle name="Style 71 4 2 2" xfId="15518"/>
    <cellStyle name="Style 71 4 3" xfId="6954"/>
    <cellStyle name="Style 71 5" xfId="6955"/>
    <cellStyle name="Style 71 6" xfId="6956"/>
    <cellStyle name="Style 71 7" xfId="15658"/>
    <cellStyle name="Style 71_ADDON" xfId="6957"/>
    <cellStyle name="Style 72" xfId="4056"/>
    <cellStyle name="Style 72 2" xfId="6958"/>
    <cellStyle name="Style 72 2 2" xfId="15750"/>
    <cellStyle name="Style 72 2 2 2" xfId="15751"/>
    <cellStyle name="Style 72 2 2 2 2" xfId="15752"/>
    <cellStyle name="Style 72 2 3" xfId="15753"/>
    <cellStyle name="Style 72 2 3 2" xfId="15754"/>
    <cellStyle name="Style 72 3" xfId="6959"/>
    <cellStyle name="Style 72 3 2" xfId="6960"/>
    <cellStyle name="Style 72 3 3" xfId="6961"/>
    <cellStyle name="Style 72 3 3 2" xfId="6962"/>
    <cellStyle name="Style 72 3 3 3" xfId="15755"/>
    <cellStyle name="Style 72 3 4" xfId="6963"/>
    <cellStyle name="Style 72 3 4 2" xfId="15756"/>
    <cellStyle name="Style 72 3 5" xfId="16504"/>
    <cellStyle name="Style 72 3 5 2" xfId="17293"/>
    <cellStyle name="Style 72 4" xfId="6964"/>
    <cellStyle name="Style 72 4 2" xfId="6965"/>
    <cellStyle name="Style 72 4 3" xfId="15757"/>
    <cellStyle name="Style 72 5" xfId="6966"/>
    <cellStyle name="Style 72 5 2" xfId="15758"/>
    <cellStyle name="Style 72 6" xfId="6967"/>
    <cellStyle name="Style 72 7" xfId="6968"/>
    <cellStyle name="Style 72_ADDON" xfId="6969"/>
    <cellStyle name="Style 73" xfId="4057"/>
    <cellStyle name="Style 73 10" xfId="6970"/>
    <cellStyle name="Style 73 10 2" xfId="13980"/>
    <cellStyle name="Style 73 10 3" xfId="10611"/>
    <cellStyle name="Style 73 11" xfId="6971"/>
    <cellStyle name="Style 73 11 2" xfId="13981"/>
    <cellStyle name="Style 73 11 3" xfId="10612"/>
    <cellStyle name="Style 73 12" xfId="6972"/>
    <cellStyle name="Style 73 12 2" xfId="13982"/>
    <cellStyle name="Style 73 12 3" xfId="10613"/>
    <cellStyle name="Style 73 13" xfId="12136"/>
    <cellStyle name="Style 73 14" xfId="8768"/>
    <cellStyle name="Style 73 2" xfId="6973"/>
    <cellStyle name="Style 73 2 2" xfId="6974"/>
    <cellStyle name="Style 73 2 2 2" xfId="13984"/>
    <cellStyle name="Style 73 2 2 2 2" xfId="15759"/>
    <cellStyle name="Style 73 2 2 3" xfId="10615"/>
    <cellStyle name="Style 73 2 3" xfId="13983"/>
    <cellStyle name="Style 73 2 3 2" xfId="15760"/>
    <cellStyle name="Style 73 2 4" xfId="10614"/>
    <cellStyle name="Style 73 3" xfId="6975"/>
    <cellStyle name="Style 73 3 2" xfId="6976"/>
    <cellStyle name="Style 73 3 2 2" xfId="6977"/>
    <cellStyle name="Style 73 3 2 2 2" xfId="13987"/>
    <cellStyle name="Style 73 3 2 2 3" xfId="10618"/>
    <cellStyle name="Style 73 3 2 3" xfId="6978"/>
    <cellStyle name="Style 73 3 2 3 2" xfId="13988"/>
    <cellStyle name="Style 73 3 2 3 3" xfId="10619"/>
    <cellStyle name="Style 73 3 2 4" xfId="13986"/>
    <cellStyle name="Style 73 3 2 5" xfId="10617"/>
    <cellStyle name="Style 73 3 3" xfId="6979"/>
    <cellStyle name="Style 73 3 3 2" xfId="6980"/>
    <cellStyle name="Style 73 3 3 2 2" xfId="6981"/>
    <cellStyle name="Style 73 3 3 2 2 2" xfId="13991"/>
    <cellStyle name="Style 73 3 3 2 2 3" xfId="10622"/>
    <cellStyle name="Style 73 3 3 2 3" xfId="13990"/>
    <cellStyle name="Style 73 3 3 2 4" xfId="10621"/>
    <cellStyle name="Style 73 3 3 3" xfId="6982"/>
    <cellStyle name="Style 73 3 3 3 2" xfId="6983"/>
    <cellStyle name="Style 73 3 3 3 2 2" xfId="13993"/>
    <cellStyle name="Style 73 3 3 3 2 3" xfId="10624"/>
    <cellStyle name="Style 73 3 3 3 3" xfId="6984"/>
    <cellStyle name="Style 73 3 3 3 3 2" xfId="13994"/>
    <cellStyle name="Style 73 3 3 3 3 3" xfId="10625"/>
    <cellStyle name="Style 73 3 3 3 4" xfId="13992"/>
    <cellStyle name="Style 73 3 3 3 5" xfId="10623"/>
    <cellStyle name="Style 73 3 3 4" xfId="6985"/>
    <cellStyle name="Style 73 3 3 4 2" xfId="6986"/>
    <cellStyle name="Style 73 3 3 4 2 2" xfId="13996"/>
    <cellStyle name="Style 73 3 3 4 2 3" xfId="10627"/>
    <cellStyle name="Style 73 3 3 4 3" xfId="13995"/>
    <cellStyle name="Style 73 3 3 4 4" xfId="10626"/>
    <cellStyle name="Style 73 3 3 5" xfId="6987"/>
    <cellStyle name="Style 73 3 3 5 2" xfId="13997"/>
    <cellStyle name="Style 73 3 3 5 3" xfId="10628"/>
    <cellStyle name="Style 73 3 3 6" xfId="13989"/>
    <cellStyle name="Style 73 3 3 7" xfId="10620"/>
    <cellStyle name="Style 73 3 4" xfId="6988"/>
    <cellStyle name="Style 73 3 4 2" xfId="13998"/>
    <cellStyle name="Style 73 3 4 3" xfId="15761"/>
    <cellStyle name="Style 73 3 4 4" xfId="10629"/>
    <cellStyle name="Style 73 3 5" xfId="6989"/>
    <cellStyle name="Style 73 3 5 2" xfId="13999"/>
    <cellStyle name="Style 73 3 5 3" xfId="10630"/>
    <cellStyle name="Style 73 3 6" xfId="13985"/>
    <cellStyle name="Style 73 3 7" xfId="16503"/>
    <cellStyle name="Style 73 3 7 2" xfId="17292"/>
    <cellStyle name="Style 73 3 8" xfId="10616"/>
    <cellStyle name="Style 73 4" xfId="6990"/>
    <cellStyle name="Style 73 4 2" xfId="6991"/>
    <cellStyle name="Style 73 4 2 2" xfId="6992"/>
    <cellStyle name="Style 73 4 2 2 2" xfId="6993"/>
    <cellStyle name="Style 73 4 2 2 2 2" xfId="14003"/>
    <cellStyle name="Style 73 4 2 2 2 3" xfId="10634"/>
    <cellStyle name="Style 73 4 2 2 3" xfId="14002"/>
    <cellStyle name="Style 73 4 2 2 4" xfId="10633"/>
    <cellStyle name="Style 73 4 2 3" xfId="6994"/>
    <cellStyle name="Style 73 4 2 3 2" xfId="6995"/>
    <cellStyle name="Style 73 4 2 3 2 2" xfId="14005"/>
    <cellStyle name="Style 73 4 2 3 2 3" xfId="10636"/>
    <cellStyle name="Style 73 4 2 3 3" xfId="6996"/>
    <cellStyle name="Style 73 4 2 3 3 2" xfId="14006"/>
    <cellStyle name="Style 73 4 2 3 3 3" xfId="10637"/>
    <cellStyle name="Style 73 4 2 3 4" xfId="14004"/>
    <cellStyle name="Style 73 4 2 3 5" xfId="10635"/>
    <cellStyle name="Style 73 4 2 4" xfId="6997"/>
    <cellStyle name="Style 73 4 2 4 2" xfId="6998"/>
    <cellStyle name="Style 73 4 2 4 2 2" xfId="14008"/>
    <cellStyle name="Style 73 4 2 4 2 3" xfId="10639"/>
    <cellStyle name="Style 73 4 2 4 3" xfId="14007"/>
    <cellStyle name="Style 73 4 2 4 4" xfId="10638"/>
    <cellStyle name="Style 73 4 2 5" xfId="6999"/>
    <cellStyle name="Style 73 4 2 5 2" xfId="14009"/>
    <cellStyle name="Style 73 4 2 5 3" xfId="10640"/>
    <cellStyle name="Style 73 4 2 6" xfId="14001"/>
    <cellStyle name="Style 73 4 2 7" xfId="10632"/>
    <cellStyle name="Style 73 4 3" xfId="7000"/>
    <cellStyle name="Style 73 4 3 2" xfId="7001"/>
    <cellStyle name="Style 73 4 3 2 2" xfId="14011"/>
    <cellStyle name="Style 73 4 3 2 3" xfId="10642"/>
    <cellStyle name="Style 73 4 3 3" xfId="14010"/>
    <cellStyle name="Style 73 4 3 4" xfId="10641"/>
    <cellStyle name="Style 73 4 4" xfId="7002"/>
    <cellStyle name="Style 73 4 4 2" xfId="14012"/>
    <cellStyle name="Style 73 4 4 3" xfId="10643"/>
    <cellStyle name="Style 73 4 5" xfId="7003"/>
    <cellStyle name="Style 73 4 5 2" xfId="14013"/>
    <cellStyle name="Style 73 4 5 3" xfId="10644"/>
    <cellStyle name="Style 73 4 6" xfId="14000"/>
    <cellStyle name="Style 73 4 7" xfId="16502"/>
    <cellStyle name="Style 73 4 7 2" xfId="17291"/>
    <cellStyle name="Style 73 4 8" xfId="10631"/>
    <cellStyle name="Style 73 5" xfId="7004"/>
    <cellStyle name="Style 73 5 2" xfId="7005"/>
    <cellStyle name="Style 73 5 2 2" xfId="7006"/>
    <cellStyle name="Style 73 5 2 2 2" xfId="7007"/>
    <cellStyle name="Style 73 5 2 2 2 2" xfId="14017"/>
    <cellStyle name="Style 73 5 2 2 2 3" xfId="10648"/>
    <cellStyle name="Style 73 5 2 2 3" xfId="14016"/>
    <cellStyle name="Style 73 5 2 2 4" xfId="10647"/>
    <cellStyle name="Style 73 5 2 3" xfId="7008"/>
    <cellStyle name="Style 73 5 2 3 2" xfId="7009"/>
    <cellStyle name="Style 73 5 2 3 2 2" xfId="14019"/>
    <cellStyle name="Style 73 5 2 3 2 3" xfId="10650"/>
    <cellStyle name="Style 73 5 2 3 3" xfId="7010"/>
    <cellStyle name="Style 73 5 2 3 3 2" xfId="14020"/>
    <cellStyle name="Style 73 5 2 3 3 3" xfId="10651"/>
    <cellStyle name="Style 73 5 2 3 4" xfId="14018"/>
    <cellStyle name="Style 73 5 2 3 5" xfId="10649"/>
    <cellStyle name="Style 73 5 2 4" xfId="7011"/>
    <cellStyle name="Style 73 5 2 4 2" xfId="14021"/>
    <cellStyle name="Style 73 5 2 4 3" xfId="10652"/>
    <cellStyle name="Style 73 5 2 5" xfId="7012"/>
    <cellStyle name="Style 73 5 2 5 2" xfId="14022"/>
    <cellStyle name="Style 73 5 2 5 3" xfId="10653"/>
    <cellStyle name="Style 73 5 2 6" xfId="14015"/>
    <cellStyle name="Style 73 5 2 7" xfId="10646"/>
    <cellStyle name="Style 73 5 3" xfId="7013"/>
    <cellStyle name="Style 73 5 3 2" xfId="7014"/>
    <cellStyle name="Style 73 5 3 2 2" xfId="14024"/>
    <cellStyle name="Style 73 5 3 2 3" xfId="10655"/>
    <cellStyle name="Style 73 5 3 3" xfId="14023"/>
    <cellStyle name="Style 73 5 3 4" xfId="10654"/>
    <cellStyle name="Style 73 5 4" xfId="7015"/>
    <cellStyle name="Style 73 5 4 2" xfId="14025"/>
    <cellStyle name="Style 73 5 4 3" xfId="10656"/>
    <cellStyle name="Style 73 5 5" xfId="7016"/>
    <cellStyle name="Style 73 5 5 2" xfId="14026"/>
    <cellStyle name="Style 73 5 5 3" xfId="10657"/>
    <cellStyle name="Style 73 5 6" xfId="14014"/>
    <cellStyle name="Style 73 5 7" xfId="10645"/>
    <cellStyle name="Style 73 6" xfId="7017"/>
    <cellStyle name="Style 73 6 2" xfId="7018"/>
    <cellStyle name="Style 73 6 2 2" xfId="7019"/>
    <cellStyle name="Style 73 6 2 2 2" xfId="14029"/>
    <cellStyle name="Style 73 6 2 2 3" xfId="10660"/>
    <cellStyle name="Style 73 6 2 3" xfId="14028"/>
    <cellStyle name="Style 73 6 2 4" xfId="10659"/>
    <cellStyle name="Style 73 6 3" xfId="7020"/>
    <cellStyle name="Style 73 6 3 2" xfId="7021"/>
    <cellStyle name="Style 73 6 3 2 2" xfId="14031"/>
    <cellStyle name="Style 73 6 3 2 3" xfId="10662"/>
    <cellStyle name="Style 73 6 3 3" xfId="7022"/>
    <cellStyle name="Style 73 6 3 3 2" xfId="14032"/>
    <cellStyle name="Style 73 6 3 3 3" xfId="10663"/>
    <cellStyle name="Style 73 6 3 4" xfId="14030"/>
    <cellStyle name="Style 73 6 3 5" xfId="10661"/>
    <cellStyle name="Style 73 6 4" xfId="7023"/>
    <cellStyle name="Style 73 6 4 2" xfId="7024"/>
    <cellStyle name="Style 73 6 4 2 2" xfId="14034"/>
    <cellStyle name="Style 73 6 4 2 3" xfId="10665"/>
    <cellStyle name="Style 73 6 4 3" xfId="14033"/>
    <cellStyle name="Style 73 6 4 4" xfId="10664"/>
    <cellStyle name="Style 73 6 5" xfId="7025"/>
    <cellStyle name="Style 73 6 5 2" xfId="14035"/>
    <cellStyle name="Style 73 6 5 3" xfId="10666"/>
    <cellStyle name="Style 73 6 6" xfId="14027"/>
    <cellStyle name="Style 73 6 7" xfId="10658"/>
    <cellStyle name="Style 73 7" xfId="7026"/>
    <cellStyle name="Style 73 7 2" xfId="7027"/>
    <cellStyle name="Style 73 7 2 2" xfId="14037"/>
    <cellStyle name="Style 73 7 2 3" xfId="10668"/>
    <cellStyle name="Style 73 7 3" xfId="7028"/>
    <cellStyle name="Style 73 7 3 2" xfId="14038"/>
    <cellStyle name="Style 73 7 3 3" xfId="10669"/>
    <cellStyle name="Style 73 7 4" xfId="14036"/>
    <cellStyle name="Style 73 7 5" xfId="10667"/>
    <cellStyle name="Style 73 8" xfId="7029"/>
    <cellStyle name="Style 73 8 2" xfId="14039"/>
    <cellStyle name="Style 73 8 3" xfId="15935"/>
    <cellStyle name="Style 73 8 4" xfId="10670"/>
    <cellStyle name="Style 73 9" xfId="7030"/>
    <cellStyle name="Style 73 9 2" xfId="14040"/>
    <cellStyle name="Style 73 9 3" xfId="10671"/>
    <cellStyle name="Style 73_ADDON" xfId="7031"/>
    <cellStyle name="Style 74" xfId="4058"/>
    <cellStyle name="Style 74 2" xfId="7032"/>
    <cellStyle name="Style 74 2 2" xfId="7033"/>
    <cellStyle name="Style 74 2 2 2" xfId="7034"/>
    <cellStyle name="Style 74 2 2 2 2" xfId="15936"/>
    <cellStyle name="Style 74 2 2 3" xfId="7035"/>
    <cellStyle name="Style 74 2 3" xfId="7036"/>
    <cellStyle name="Style 74 2 3 2" xfId="15937"/>
    <cellStyle name="Style 74 2 4" xfId="7037"/>
    <cellStyle name="Style 74 2 5" xfId="7038"/>
    <cellStyle name="Style 74 3" xfId="7039"/>
    <cellStyle name="Style 74 3 2" xfId="7040"/>
    <cellStyle name="Style 74 3 2 2" xfId="7041"/>
    <cellStyle name="Style 74 3 2 2 2" xfId="15938"/>
    <cellStyle name="Style 74 3 2 3" xfId="7042"/>
    <cellStyle name="Style 74 3 3" xfId="7043"/>
    <cellStyle name="Style 74 3 3 2" xfId="7044"/>
    <cellStyle name="Style 74 3 3 2 2" xfId="15939"/>
    <cellStyle name="Style 74 3 3 3" xfId="7045"/>
    <cellStyle name="Style 74 3 4" xfId="7046"/>
    <cellStyle name="Style 74 3 4 2" xfId="7047"/>
    <cellStyle name="Style 74 3 5" xfId="7048"/>
    <cellStyle name="Style 74 3 6" xfId="16501"/>
    <cellStyle name="Style 74 3 6 2" xfId="17290"/>
    <cellStyle name="Style 74 4" xfId="7049"/>
    <cellStyle name="Style 74 4 2" xfId="7050"/>
    <cellStyle name="Style 74 4 2 2" xfId="15940"/>
    <cellStyle name="Style 74 4 3" xfId="7051"/>
    <cellStyle name="Style 74 5" xfId="7052"/>
    <cellStyle name="Style 74 6" xfId="7053"/>
    <cellStyle name="Style 74 7" xfId="15941"/>
    <cellStyle name="Style 74_ADDON" xfId="7054"/>
    <cellStyle name="Style 75" xfId="4059"/>
    <cellStyle name="Style 75 2" xfId="7055"/>
    <cellStyle name="Style 75 2 2" xfId="7056"/>
    <cellStyle name="Style 75 2 2 2" xfId="7057"/>
    <cellStyle name="Style 75 2 2 2 2" xfId="15942"/>
    <cellStyle name="Style 75 2 2 3" xfId="7058"/>
    <cellStyle name="Style 75 2 3" xfId="7059"/>
    <cellStyle name="Style 75 2 3 2" xfId="15943"/>
    <cellStyle name="Style 75 2 4" xfId="7060"/>
    <cellStyle name="Style 75 2 5" xfId="7061"/>
    <cellStyle name="Style 75 2 6" xfId="15811"/>
    <cellStyle name="Style 75 3" xfId="7062"/>
    <cellStyle name="Style 75 3 2" xfId="7063"/>
    <cellStyle name="Style 75 3 2 2" xfId="7064"/>
    <cellStyle name="Style 75 3 2 2 2" xfId="15944"/>
    <cellStyle name="Style 75 3 2 3" xfId="7065"/>
    <cellStyle name="Style 75 3 3" xfId="7066"/>
    <cellStyle name="Style 75 3 3 2" xfId="7067"/>
    <cellStyle name="Style 75 3 3 2 2" xfId="15945"/>
    <cellStyle name="Style 75 3 3 3" xfId="7068"/>
    <cellStyle name="Style 75 3 4" xfId="7069"/>
    <cellStyle name="Style 75 3 4 2" xfId="7070"/>
    <cellStyle name="Style 75 3 5" xfId="7071"/>
    <cellStyle name="Style 75 3 6" xfId="16500"/>
    <cellStyle name="Style 75 3 6 2" xfId="17289"/>
    <cellStyle name="Style 75 4" xfId="7072"/>
    <cellStyle name="Style 75 4 2" xfId="7073"/>
    <cellStyle name="Style 75 4 2 2" xfId="15946"/>
    <cellStyle name="Style 75 4 3" xfId="7074"/>
    <cellStyle name="Style 75 5" xfId="7075"/>
    <cellStyle name="Style 75 6" xfId="7076"/>
    <cellStyle name="Style 75 7" xfId="15947"/>
    <cellStyle name="Style 75_ADDON" xfId="7077"/>
    <cellStyle name="Style 80" xfId="4060"/>
    <cellStyle name="Style 80 10" xfId="7078"/>
    <cellStyle name="Style 80 10 2" xfId="14041"/>
    <cellStyle name="Style 80 10 3" xfId="10672"/>
    <cellStyle name="Style 80 11" xfId="7079"/>
    <cellStyle name="Style 80 11 2" xfId="14042"/>
    <cellStyle name="Style 80 11 3" xfId="10673"/>
    <cellStyle name="Style 80 12" xfId="7080"/>
    <cellStyle name="Style 80 12 2" xfId="14043"/>
    <cellStyle name="Style 80 12 3" xfId="10674"/>
    <cellStyle name="Style 80 13" xfId="12137"/>
    <cellStyle name="Style 80 14" xfId="8769"/>
    <cellStyle name="Style 80 2" xfId="7081"/>
    <cellStyle name="Style 80 2 2" xfId="7082"/>
    <cellStyle name="Style 80 2 2 2" xfId="14045"/>
    <cellStyle name="Style 80 2 2 2 2" xfId="15948"/>
    <cellStyle name="Style 80 2 2 3" xfId="10676"/>
    <cellStyle name="Style 80 2 3" xfId="14044"/>
    <cellStyle name="Style 80 2 3 2" xfId="15949"/>
    <cellStyle name="Style 80 2 4" xfId="10675"/>
    <cellStyle name="Style 80 3" xfId="7083"/>
    <cellStyle name="Style 80 3 2" xfId="7084"/>
    <cellStyle name="Style 80 3 2 2" xfId="7085"/>
    <cellStyle name="Style 80 3 2 2 2" xfId="14048"/>
    <cellStyle name="Style 80 3 2 2 3" xfId="10679"/>
    <cellStyle name="Style 80 3 2 3" xfId="7086"/>
    <cellStyle name="Style 80 3 2 3 2" xfId="14049"/>
    <cellStyle name="Style 80 3 2 3 3" xfId="10680"/>
    <cellStyle name="Style 80 3 2 4" xfId="14047"/>
    <cellStyle name="Style 80 3 2 5" xfId="10678"/>
    <cellStyle name="Style 80 3 3" xfId="7087"/>
    <cellStyle name="Style 80 3 3 2" xfId="7088"/>
    <cellStyle name="Style 80 3 3 2 2" xfId="7089"/>
    <cellStyle name="Style 80 3 3 2 2 2" xfId="14052"/>
    <cellStyle name="Style 80 3 3 2 2 3" xfId="10683"/>
    <cellStyle name="Style 80 3 3 2 3" xfId="14051"/>
    <cellStyle name="Style 80 3 3 2 4" xfId="10682"/>
    <cellStyle name="Style 80 3 3 3" xfId="7090"/>
    <cellStyle name="Style 80 3 3 3 2" xfId="7091"/>
    <cellStyle name="Style 80 3 3 3 2 2" xfId="14054"/>
    <cellStyle name="Style 80 3 3 3 2 3" xfId="10685"/>
    <cellStyle name="Style 80 3 3 3 3" xfId="7092"/>
    <cellStyle name="Style 80 3 3 3 3 2" xfId="14055"/>
    <cellStyle name="Style 80 3 3 3 3 3" xfId="10686"/>
    <cellStyle name="Style 80 3 3 3 4" xfId="14053"/>
    <cellStyle name="Style 80 3 3 3 5" xfId="10684"/>
    <cellStyle name="Style 80 3 3 4" xfId="7093"/>
    <cellStyle name="Style 80 3 3 4 2" xfId="7094"/>
    <cellStyle name="Style 80 3 3 4 2 2" xfId="14057"/>
    <cellStyle name="Style 80 3 3 4 2 3" xfId="10688"/>
    <cellStyle name="Style 80 3 3 4 3" xfId="14056"/>
    <cellStyle name="Style 80 3 3 4 4" xfId="10687"/>
    <cellStyle name="Style 80 3 3 5" xfId="7095"/>
    <cellStyle name="Style 80 3 3 5 2" xfId="14058"/>
    <cellStyle name="Style 80 3 3 5 3" xfId="10689"/>
    <cellStyle name="Style 80 3 3 6" xfId="14050"/>
    <cellStyle name="Style 80 3 3 7" xfId="10681"/>
    <cellStyle name="Style 80 3 4" xfId="7096"/>
    <cellStyle name="Style 80 3 4 2" xfId="14059"/>
    <cellStyle name="Style 80 3 4 3" xfId="15950"/>
    <cellStyle name="Style 80 3 4 4" xfId="10690"/>
    <cellStyle name="Style 80 3 5" xfId="7097"/>
    <cellStyle name="Style 80 3 5 2" xfId="14060"/>
    <cellStyle name="Style 80 3 5 3" xfId="10691"/>
    <cellStyle name="Style 80 3 6" xfId="14046"/>
    <cellStyle name="Style 80 3 7" xfId="16499"/>
    <cellStyle name="Style 80 3 7 2" xfId="17288"/>
    <cellStyle name="Style 80 3 8" xfId="10677"/>
    <cellStyle name="Style 80 4" xfId="7098"/>
    <cellStyle name="Style 80 4 2" xfId="7099"/>
    <cellStyle name="Style 80 4 2 2" xfId="7100"/>
    <cellStyle name="Style 80 4 2 2 2" xfId="7101"/>
    <cellStyle name="Style 80 4 2 2 2 2" xfId="14064"/>
    <cellStyle name="Style 80 4 2 2 2 3" xfId="10695"/>
    <cellStyle name="Style 80 4 2 2 3" xfId="14063"/>
    <cellStyle name="Style 80 4 2 2 4" xfId="10694"/>
    <cellStyle name="Style 80 4 2 3" xfId="7102"/>
    <cellStyle name="Style 80 4 2 3 2" xfId="7103"/>
    <cellStyle name="Style 80 4 2 3 2 2" xfId="14066"/>
    <cellStyle name="Style 80 4 2 3 2 3" xfId="10697"/>
    <cellStyle name="Style 80 4 2 3 3" xfId="7104"/>
    <cellStyle name="Style 80 4 2 3 3 2" xfId="14067"/>
    <cellStyle name="Style 80 4 2 3 3 3" xfId="10698"/>
    <cellStyle name="Style 80 4 2 3 4" xfId="14065"/>
    <cellStyle name="Style 80 4 2 3 5" xfId="10696"/>
    <cellStyle name="Style 80 4 2 4" xfId="7105"/>
    <cellStyle name="Style 80 4 2 4 2" xfId="7106"/>
    <cellStyle name="Style 80 4 2 4 2 2" xfId="14069"/>
    <cellStyle name="Style 80 4 2 4 2 3" xfId="10700"/>
    <cellStyle name="Style 80 4 2 4 3" xfId="14068"/>
    <cellStyle name="Style 80 4 2 4 4" xfId="10699"/>
    <cellStyle name="Style 80 4 2 5" xfId="7107"/>
    <cellStyle name="Style 80 4 2 5 2" xfId="14070"/>
    <cellStyle name="Style 80 4 2 5 3" xfId="10701"/>
    <cellStyle name="Style 80 4 2 6" xfId="14062"/>
    <cellStyle name="Style 80 4 2 7" xfId="10693"/>
    <cellStyle name="Style 80 4 3" xfId="7108"/>
    <cellStyle name="Style 80 4 3 2" xfId="7109"/>
    <cellStyle name="Style 80 4 3 2 2" xfId="14072"/>
    <cellStyle name="Style 80 4 3 2 3" xfId="10703"/>
    <cellStyle name="Style 80 4 3 3" xfId="14071"/>
    <cellStyle name="Style 80 4 3 4" xfId="10702"/>
    <cellStyle name="Style 80 4 4" xfId="7110"/>
    <cellStyle name="Style 80 4 4 2" xfId="14073"/>
    <cellStyle name="Style 80 4 4 3" xfId="10704"/>
    <cellStyle name="Style 80 4 5" xfId="7111"/>
    <cellStyle name="Style 80 4 5 2" xfId="14074"/>
    <cellStyle name="Style 80 4 5 3" xfId="10705"/>
    <cellStyle name="Style 80 4 6" xfId="14061"/>
    <cellStyle name="Style 80 4 7" xfId="16498"/>
    <cellStyle name="Style 80 4 7 2" xfId="17287"/>
    <cellStyle name="Style 80 4 8" xfId="10692"/>
    <cellStyle name="Style 80 5" xfId="7112"/>
    <cellStyle name="Style 80 5 2" xfId="7113"/>
    <cellStyle name="Style 80 5 2 2" xfId="7114"/>
    <cellStyle name="Style 80 5 2 2 2" xfId="7115"/>
    <cellStyle name="Style 80 5 2 2 2 2" xfId="14078"/>
    <cellStyle name="Style 80 5 2 2 2 3" xfId="10709"/>
    <cellStyle name="Style 80 5 2 2 3" xfId="14077"/>
    <cellStyle name="Style 80 5 2 2 4" xfId="10708"/>
    <cellStyle name="Style 80 5 2 3" xfId="7116"/>
    <cellStyle name="Style 80 5 2 3 2" xfId="7117"/>
    <cellStyle name="Style 80 5 2 3 2 2" xfId="14080"/>
    <cellStyle name="Style 80 5 2 3 2 3" xfId="10711"/>
    <cellStyle name="Style 80 5 2 3 3" xfId="7118"/>
    <cellStyle name="Style 80 5 2 3 3 2" xfId="14081"/>
    <cellStyle name="Style 80 5 2 3 3 3" xfId="10712"/>
    <cellStyle name="Style 80 5 2 3 4" xfId="14079"/>
    <cellStyle name="Style 80 5 2 3 5" xfId="10710"/>
    <cellStyle name="Style 80 5 2 4" xfId="7119"/>
    <cellStyle name="Style 80 5 2 4 2" xfId="14082"/>
    <cellStyle name="Style 80 5 2 4 3" xfId="10713"/>
    <cellStyle name="Style 80 5 2 5" xfId="7120"/>
    <cellStyle name="Style 80 5 2 5 2" xfId="14083"/>
    <cellStyle name="Style 80 5 2 5 3" xfId="10714"/>
    <cellStyle name="Style 80 5 2 6" xfId="14076"/>
    <cellStyle name="Style 80 5 2 7" xfId="10707"/>
    <cellStyle name="Style 80 5 3" xfId="7121"/>
    <cellStyle name="Style 80 5 3 2" xfId="7122"/>
    <cellStyle name="Style 80 5 3 2 2" xfId="14085"/>
    <cellStyle name="Style 80 5 3 2 3" xfId="10716"/>
    <cellStyle name="Style 80 5 3 3" xfId="14084"/>
    <cellStyle name="Style 80 5 3 4" xfId="10715"/>
    <cellStyle name="Style 80 5 4" xfId="7123"/>
    <cellStyle name="Style 80 5 4 2" xfId="14086"/>
    <cellStyle name="Style 80 5 4 3" xfId="10717"/>
    <cellStyle name="Style 80 5 5" xfId="7124"/>
    <cellStyle name="Style 80 5 5 2" xfId="14087"/>
    <cellStyle name="Style 80 5 5 3" xfId="10718"/>
    <cellStyle name="Style 80 5 6" xfId="14075"/>
    <cellStyle name="Style 80 5 7" xfId="10706"/>
    <cellStyle name="Style 80 6" xfId="7125"/>
    <cellStyle name="Style 80 6 2" xfId="7126"/>
    <cellStyle name="Style 80 6 2 2" xfId="7127"/>
    <cellStyle name="Style 80 6 2 2 2" xfId="14090"/>
    <cellStyle name="Style 80 6 2 2 3" xfId="10721"/>
    <cellStyle name="Style 80 6 2 3" xfId="14089"/>
    <cellStyle name="Style 80 6 2 4" xfId="10720"/>
    <cellStyle name="Style 80 6 3" xfId="7128"/>
    <cellStyle name="Style 80 6 3 2" xfId="7129"/>
    <cellStyle name="Style 80 6 3 2 2" xfId="14092"/>
    <cellStyle name="Style 80 6 3 2 3" xfId="10723"/>
    <cellStyle name="Style 80 6 3 3" xfId="7130"/>
    <cellStyle name="Style 80 6 3 3 2" xfId="14093"/>
    <cellStyle name="Style 80 6 3 3 3" xfId="10724"/>
    <cellStyle name="Style 80 6 3 4" xfId="14091"/>
    <cellStyle name="Style 80 6 3 5" xfId="10722"/>
    <cellStyle name="Style 80 6 4" xfId="7131"/>
    <cellStyle name="Style 80 6 4 2" xfId="7132"/>
    <cellStyle name="Style 80 6 4 2 2" xfId="14095"/>
    <cellStyle name="Style 80 6 4 2 3" xfId="10726"/>
    <cellStyle name="Style 80 6 4 3" xfId="14094"/>
    <cellStyle name="Style 80 6 4 4" xfId="10725"/>
    <cellStyle name="Style 80 6 5" xfId="7133"/>
    <cellStyle name="Style 80 6 5 2" xfId="14096"/>
    <cellStyle name="Style 80 6 5 3" xfId="10727"/>
    <cellStyle name="Style 80 6 6" xfId="14088"/>
    <cellStyle name="Style 80 6 7" xfId="10719"/>
    <cellStyle name="Style 80 7" xfId="7134"/>
    <cellStyle name="Style 80 7 2" xfId="7135"/>
    <cellStyle name="Style 80 7 2 2" xfId="14098"/>
    <cellStyle name="Style 80 7 2 3" xfId="10729"/>
    <cellStyle name="Style 80 7 3" xfId="7136"/>
    <cellStyle name="Style 80 7 3 2" xfId="14099"/>
    <cellStyle name="Style 80 7 3 3" xfId="10730"/>
    <cellStyle name="Style 80 7 4" xfId="14097"/>
    <cellStyle name="Style 80 7 5" xfId="10728"/>
    <cellStyle name="Style 80 8" xfId="7137"/>
    <cellStyle name="Style 80 8 2" xfId="14100"/>
    <cellStyle name="Style 80 8 3" xfId="15951"/>
    <cellStyle name="Style 80 8 4" xfId="10731"/>
    <cellStyle name="Style 80 9" xfId="7138"/>
    <cellStyle name="Style 80 9 2" xfId="14101"/>
    <cellStyle name="Style 80 9 3" xfId="10732"/>
    <cellStyle name="Style 80_ADDON" xfId="7139"/>
    <cellStyle name="Style 81" xfId="4061"/>
    <cellStyle name="Style 81 10" xfId="7140"/>
    <cellStyle name="Style 81 10 2" xfId="14102"/>
    <cellStyle name="Style 81 10 3" xfId="15952"/>
    <cellStyle name="Style 81 10 3 2" xfId="16764"/>
    <cellStyle name="Style 81 10 4" xfId="10733"/>
    <cellStyle name="Style 81 11" xfId="7141"/>
    <cellStyle name="Style 81 11 2" xfId="14103"/>
    <cellStyle name="Style 81 11 3" xfId="15953"/>
    <cellStyle name="Style 81 11 3 2" xfId="16765"/>
    <cellStyle name="Style 81 11 4" xfId="10734"/>
    <cellStyle name="Style 81 12" xfId="7142"/>
    <cellStyle name="Style 81 12 2" xfId="14104"/>
    <cellStyle name="Style 81 12 3" xfId="15954"/>
    <cellStyle name="Style 81 12 3 2" xfId="16766"/>
    <cellStyle name="Style 81 12 4" xfId="10735"/>
    <cellStyle name="Style 81 13" xfId="12138"/>
    <cellStyle name="Style 81 14" xfId="8770"/>
    <cellStyle name="Style 81 2" xfId="7143"/>
    <cellStyle name="Style 81 2 2" xfId="7144"/>
    <cellStyle name="Style 81 2 2 2" xfId="14106"/>
    <cellStyle name="Style 81 2 2 2 2" xfId="15958"/>
    <cellStyle name="Style 81 2 2 2 2 2" xfId="16770"/>
    <cellStyle name="Style 81 2 2 2 3" xfId="15957"/>
    <cellStyle name="Style 81 2 2 2 3 2" xfId="16769"/>
    <cellStyle name="Style 81 2 2 3" xfId="15956"/>
    <cellStyle name="Style 81 2 2 3 2" xfId="16768"/>
    <cellStyle name="Style 81 2 2 4" xfId="10737"/>
    <cellStyle name="Style 81 2 3" xfId="14105"/>
    <cellStyle name="Style 81 2 3 2" xfId="15960"/>
    <cellStyle name="Style 81 2 3 2 2" xfId="16772"/>
    <cellStyle name="Style 81 2 3 3" xfId="15959"/>
    <cellStyle name="Style 81 2 3 3 2" xfId="16771"/>
    <cellStyle name="Style 81 2 4" xfId="15955"/>
    <cellStyle name="Style 81 2 4 2" xfId="16767"/>
    <cellStyle name="Style 81 2 5" xfId="10736"/>
    <cellStyle name="Style 81 3" xfId="7145"/>
    <cellStyle name="Style 81 3 2" xfId="7146"/>
    <cellStyle name="Style 81 3 2 2" xfId="7147"/>
    <cellStyle name="Style 81 3 2 2 2" xfId="14109"/>
    <cellStyle name="Style 81 3 2 2 2 2" xfId="15964"/>
    <cellStyle name="Style 81 3 2 2 2 2 2" xfId="16776"/>
    <cellStyle name="Style 81 3 2 2 3" xfId="15963"/>
    <cellStyle name="Style 81 3 2 2 3 2" xfId="16775"/>
    <cellStyle name="Style 81 3 2 2 4" xfId="10740"/>
    <cellStyle name="Style 81 3 2 3" xfId="7148"/>
    <cellStyle name="Style 81 3 2 3 2" xfId="14110"/>
    <cellStyle name="Style 81 3 2 3 3" xfId="15962"/>
    <cellStyle name="Style 81 3 2 3 3 2" xfId="16774"/>
    <cellStyle name="Style 81 3 2 3 4" xfId="10741"/>
    <cellStyle name="Style 81 3 2 4" xfId="14108"/>
    <cellStyle name="Style 81 3 2 5" xfId="10739"/>
    <cellStyle name="Style 81 3 3" xfId="7149"/>
    <cellStyle name="Style 81 3 3 2" xfId="7150"/>
    <cellStyle name="Style 81 3 3 2 2" xfId="7151"/>
    <cellStyle name="Style 81 3 3 2 2 2" xfId="14113"/>
    <cellStyle name="Style 81 3 3 2 2 3" xfId="15967"/>
    <cellStyle name="Style 81 3 3 2 2 3 2" xfId="16779"/>
    <cellStyle name="Style 81 3 3 2 2 4" xfId="10744"/>
    <cellStyle name="Style 81 3 3 2 3" xfId="14112"/>
    <cellStyle name="Style 81 3 3 2 4" xfId="15966"/>
    <cellStyle name="Style 81 3 3 2 4 2" xfId="16778"/>
    <cellStyle name="Style 81 3 3 2 5" xfId="10743"/>
    <cellStyle name="Style 81 3 3 3" xfId="7152"/>
    <cellStyle name="Style 81 3 3 3 2" xfId="7153"/>
    <cellStyle name="Style 81 3 3 3 2 2" xfId="14115"/>
    <cellStyle name="Style 81 3 3 3 2 3" xfId="15969"/>
    <cellStyle name="Style 81 3 3 3 2 3 2" xfId="16781"/>
    <cellStyle name="Style 81 3 3 3 2 4" xfId="10746"/>
    <cellStyle name="Style 81 3 3 3 3" xfId="7154"/>
    <cellStyle name="Style 81 3 3 3 3 2" xfId="14116"/>
    <cellStyle name="Style 81 3 3 3 3 3" xfId="15970"/>
    <cellStyle name="Style 81 3 3 3 3 3 2" xfId="16782"/>
    <cellStyle name="Style 81 3 3 3 3 4" xfId="10747"/>
    <cellStyle name="Style 81 3 3 3 4" xfId="14114"/>
    <cellStyle name="Style 81 3 3 3 5" xfId="15968"/>
    <cellStyle name="Style 81 3 3 3 5 2" xfId="16780"/>
    <cellStyle name="Style 81 3 3 3 6" xfId="10745"/>
    <cellStyle name="Style 81 3 3 4" xfId="7155"/>
    <cellStyle name="Style 81 3 3 4 2" xfId="7156"/>
    <cellStyle name="Style 81 3 3 4 2 2" xfId="14118"/>
    <cellStyle name="Style 81 3 3 4 2 3" xfId="15972"/>
    <cellStyle name="Style 81 3 3 4 2 3 2" xfId="16784"/>
    <cellStyle name="Style 81 3 3 4 2 4" xfId="10749"/>
    <cellStyle name="Style 81 3 3 4 3" xfId="14117"/>
    <cellStyle name="Style 81 3 3 4 4" xfId="15971"/>
    <cellStyle name="Style 81 3 3 4 4 2" xfId="16783"/>
    <cellStyle name="Style 81 3 3 4 5" xfId="10748"/>
    <cellStyle name="Style 81 3 3 5" xfId="7157"/>
    <cellStyle name="Style 81 3 3 5 2" xfId="14119"/>
    <cellStyle name="Style 81 3 3 5 3" xfId="10750"/>
    <cellStyle name="Style 81 3 3 6" xfId="14111"/>
    <cellStyle name="Style 81 3 3 7" xfId="15965"/>
    <cellStyle name="Style 81 3 3 7 2" xfId="16777"/>
    <cellStyle name="Style 81 3 3 8" xfId="10742"/>
    <cellStyle name="Style 81 3 4" xfId="7158"/>
    <cellStyle name="Style 81 3 4 2" xfId="14120"/>
    <cellStyle name="Style 81 3 4 2 2" xfId="15973"/>
    <cellStyle name="Style 81 3 4 2 2 2" xfId="16785"/>
    <cellStyle name="Style 81 3 4 3" xfId="15974"/>
    <cellStyle name="Style 81 3 4 3 2" xfId="16786"/>
    <cellStyle name="Style 81 3 4 4" xfId="15812"/>
    <cellStyle name="Style 81 3 4 4 2" xfId="16741"/>
    <cellStyle name="Style 81 3 4 5" xfId="10751"/>
    <cellStyle name="Style 81 3 5" xfId="7159"/>
    <cellStyle name="Style 81 3 5 2" xfId="14121"/>
    <cellStyle name="Style 81 3 5 3" xfId="15961"/>
    <cellStyle name="Style 81 3 5 3 2" xfId="16773"/>
    <cellStyle name="Style 81 3 5 4" xfId="10752"/>
    <cellStyle name="Style 81 3 6" xfId="14107"/>
    <cellStyle name="Style 81 3 7" xfId="16497"/>
    <cellStyle name="Style 81 3 7 2" xfId="17286"/>
    <cellStyle name="Style 81 3 8" xfId="10738"/>
    <cellStyle name="Style 81 4" xfId="7160"/>
    <cellStyle name="Style 81 4 2" xfId="7161"/>
    <cellStyle name="Style 81 4 2 2" xfId="7162"/>
    <cellStyle name="Style 81 4 2 2 2" xfId="7163"/>
    <cellStyle name="Style 81 4 2 2 2 2" xfId="14125"/>
    <cellStyle name="Style 81 4 2 2 2 3" xfId="15978"/>
    <cellStyle name="Style 81 4 2 2 2 3 2" xfId="16790"/>
    <cellStyle name="Style 81 4 2 2 2 4" xfId="10756"/>
    <cellStyle name="Style 81 4 2 2 3" xfId="14124"/>
    <cellStyle name="Style 81 4 2 2 4" xfId="15977"/>
    <cellStyle name="Style 81 4 2 2 4 2" xfId="16789"/>
    <cellStyle name="Style 81 4 2 2 5" xfId="10755"/>
    <cellStyle name="Style 81 4 2 3" xfId="7164"/>
    <cellStyle name="Style 81 4 2 3 2" xfId="7165"/>
    <cellStyle name="Style 81 4 2 3 2 2" xfId="14127"/>
    <cellStyle name="Style 81 4 2 3 2 3" xfId="15980"/>
    <cellStyle name="Style 81 4 2 3 2 3 2" xfId="16792"/>
    <cellStyle name="Style 81 4 2 3 2 4" xfId="10758"/>
    <cellStyle name="Style 81 4 2 3 3" xfId="7166"/>
    <cellStyle name="Style 81 4 2 3 3 2" xfId="14128"/>
    <cellStyle name="Style 81 4 2 3 3 3" xfId="15981"/>
    <cellStyle name="Style 81 4 2 3 3 3 2" xfId="16793"/>
    <cellStyle name="Style 81 4 2 3 3 4" xfId="10759"/>
    <cellStyle name="Style 81 4 2 3 4" xfId="14126"/>
    <cellStyle name="Style 81 4 2 3 5" xfId="15979"/>
    <cellStyle name="Style 81 4 2 3 5 2" xfId="16791"/>
    <cellStyle name="Style 81 4 2 3 6" xfId="10757"/>
    <cellStyle name="Style 81 4 2 4" xfId="7167"/>
    <cellStyle name="Style 81 4 2 4 2" xfId="7168"/>
    <cellStyle name="Style 81 4 2 4 2 2" xfId="14130"/>
    <cellStyle name="Style 81 4 2 4 2 3" xfId="15983"/>
    <cellStyle name="Style 81 4 2 4 2 3 2" xfId="16795"/>
    <cellStyle name="Style 81 4 2 4 2 4" xfId="10761"/>
    <cellStyle name="Style 81 4 2 4 3" xfId="14129"/>
    <cellStyle name="Style 81 4 2 4 4" xfId="15982"/>
    <cellStyle name="Style 81 4 2 4 4 2" xfId="16794"/>
    <cellStyle name="Style 81 4 2 4 5" xfId="10760"/>
    <cellStyle name="Style 81 4 2 5" xfId="7169"/>
    <cellStyle name="Style 81 4 2 5 2" xfId="14131"/>
    <cellStyle name="Style 81 4 2 5 3" xfId="15976"/>
    <cellStyle name="Style 81 4 2 5 3 2" xfId="16788"/>
    <cellStyle name="Style 81 4 2 5 4" xfId="10762"/>
    <cellStyle name="Style 81 4 2 6" xfId="14123"/>
    <cellStyle name="Style 81 4 2 7" xfId="10754"/>
    <cellStyle name="Style 81 4 3" xfId="7170"/>
    <cellStyle name="Style 81 4 3 2" xfId="7171"/>
    <cellStyle name="Style 81 4 3 2 2" xfId="14133"/>
    <cellStyle name="Style 81 4 3 2 2 2" xfId="15985"/>
    <cellStyle name="Style 81 4 3 2 2 2 2" xfId="16797"/>
    <cellStyle name="Style 81 4 3 2 3" xfId="15813"/>
    <cellStyle name="Style 81 4 3 2 3 2" xfId="16742"/>
    <cellStyle name="Style 81 4 3 2 4" xfId="10764"/>
    <cellStyle name="Style 81 4 3 3" xfId="14132"/>
    <cellStyle name="Style 81 4 3 4" xfId="15984"/>
    <cellStyle name="Style 81 4 3 4 2" xfId="16796"/>
    <cellStyle name="Style 81 4 3 5" xfId="10763"/>
    <cellStyle name="Style 81 4 4" xfId="7172"/>
    <cellStyle name="Style 81 4 4 2" xfId="14134"/>
    <cellStyle name="Style 81 4 4 2 2" xfId="15987"/>
    <cellStyle name="Style 81 4 4 2 2 2" xfId="16799"/>
    <cellStyle name="Style 81 4 4 3" xfId="15986"/>
    <cellStyle name="Style 81 4 4 3 2" xfId="16798"/>
    <cellStyle name="Style 81 4 4 4" xfId="10765"/>
    <cellStyle name="Style 81 4 5" xfId="7173"/>
    <cellStyle name="Style 81 4 5 2" xfId="14135"/>
    <cellStyle name="Style 81 4 5 3" xfId="15975"/>
    <cellStyle name="Style 81 4 5 3 2" xfId="16787"/>
    <cellStyle name="Style 81 4 5 4" xfId="10766"/>
    <cellStyle name="Style 81 4 6" xfId="14122"/>
    <cellStyle name="Style 81 4 7" xfId="16496"/>
    <cellStyle name="Style 81 4 7 2" xfId="17285"/>
    <cellStyle name="Style 81 4 8" xfId="10753"/>
    <cellStyle name="Style 81 5" xfId="7174"/>
    <cellStyle name="Style 81 5 2" xfId="7175"/>
    <cellStyle name="Style 81 5 2 2" xfId="7176"/>
    <cellStyle name="Style 81 5 2 2 2" xfId="7177"/>
    <cellStyle name="Style 81 5 2 2 2 2" xfId="14139"/>
    <cellStyle name="Style 81 5 2 2 2 3" xfId="15991"/>
    <cellStyle name="Style 81 5 2 2 2 3 2" xfId="16803"/>
    <cellStyle name="Style 81 5 2 2 2 4" xfId="10770"/>
    <cellStyle name="Style 81 5 2 2 3" xfId="14138"/>
    <cellStyle name="Style 81 5 2 2 4" xfId="15990"/>
    <cellStyle name="Style 81 5 2 2 4 2" xfId="16802"/>
    <cellStyle name="Style 81 5 2 2 5" xfId="10769"/>
    <cellStyle name="Style 81 5 2 3" xfId="7178"/>
    <cellStyle name="Style 81 5 2 3 2" xfId="7179"/>
    <cellStyle name="Style 81 5 2 3 2 2" xfId="14141"/>
    <cellStyle name="Style 81 5 2 3 2 3" xfId="15993"/>
    <cellStyle name="Style 81 5 2 3 2 3 2" xfId="16805"/>
    <cellStyle name="Style 81 5 2 3 2 4" xfId="10772"/>
    <cellStyle name="Style 81 5 2 3 3" xfId="7180"/>
    <cellStyle name="Style 81 5 2 3 3 2" xfId="14142"/>
    <cellStyle name="Style 81 5 2 3 3 3" xfId="15994"/>
    <cellStyle name="Style 81 5 2 3 3 3 2" xfId="16806"/>
    <cellStyle name="Style 81 5 2 3 3 4" xfId="10773"/>
    <cellStyle name="Style 81 5 2 3 4" xfId="14140"/>
    <cellStyle name="Style 81 5 2 3 5" xfId="15992"/>
    <cellStyle name="Style 81 5 2 3 5 2" xfId="16804"/>
    <cellStyle name="Style 81 5 2 3 6" xfId="10771"/>
    <cellStyle name="Style 81 5 2 4" xfId="7181"/>
    <cellStyle name="Style 81 5 2 4 2" xfId="14143"/>
    <cellStyle name="Style 81 5 2 4 2 2" xfId="15996"/>
    <cellStyle name="Style 81 5 2 4 2 2 2" xfId="16808"/>
    <cellStyle name="Style 81 5 2 4 3" xfId="15995"/>
    <cellStyle name="Style 81 5 2 4 3 2" xfId="16807"/>
    <cellStyle name="Style 81 5 2 4 4" xfId="10774"/>
    <cellStyle name="Style 81 5 2 5" xfId="7182"/>
    <cellStyle name="Style 81 5 2 5 2" xfId="14144"/>
    <cellStyle name="Style 81 5 2 5 3" xfId="10775"/>
    <cellStyle name="Style 81 5 2 6" xfId="14137"/>
    <cellStyle name="Style 81 5 2 7" xfId="15989"/>
    <cellStyle name="Style 81 5 2 7 2" xfId="16801"/>
    <cellStyle name="Style 81 5 2 8" xfId="10768"/>
    <cellStyle name="Style 81 5 3" xfId="7183"/>
    <cellStyle name="Style 81 5 3 2" xfId="7184"/>
    <cellStyle name="Style 81 5 3 2 2" xfId="14146"/>
    <cellStyle name="Style 81 5 3 2 3" xfId="15998"/>
    <cellStyle name="Style 81 5 3 2 3 2" xfId="16810"/>
    <cellStyle name="Style 81 5 3 2 4" xfId="10777"/>
    <cellStyle name="Style 81 5 3 3" xfId="14145"/>
    <cellStyle name="Style 81 5 3 4" xfId="15997"/>
    <cellStyle name="Style 81 5 3 4 2" xfId="16809"/>
    <cellStyle name="Style 81 5 3 5" xfId="10776"/>
    <cellStyle name="Style 81 5 4" xfId="7185"/>
    <cellStyle name="Style 81 5 4 2" xfId="14147"/>
    <cellStyle name="Style 81 5 4 3" xfId="15999"/>
    <cellStyle name="Style 81 5 4 3 2" xfId="16811"/>
    <cellStyle name="Style 81 5 4 4" xfId="10778"/>
    <cellStyle name="Style 81 5 5" xfId="7186"/>
    <cellStyle name="Style 81 5 5 2" xfId="14148"/>
    <cellStyle name="Style 81 5 5 3" xfId="10779"/>
    <cellStyle name="Style 81 5 6" xfId="14136"/>
    <cellStyle name="Style 81 5 7" xfId="15988"/>
    <cellStyle name="Style 81 5 7 2" xfId="16800"/>
    <cellStyle name="Style 81 5 8" xfId="10767"/>
    <cellStyle name="Style 81 6" xfId="7187"/>
    <cellStyle name="Style 81 6 2" xfId="7188"/>
    <cellStyle name="Style 81 6 2 2" xfId="7189"/>
    <cellStyle name="Style 81 6 2 2 2" xfId="14151"/>
    <cellStyle name="Style 81 6 2 2 3" xfId="10782"/>
    <cellStyle name="Style 81 6 2 3" xfId="14150"/>
    <cellStyle name="Style 81 6 2 4" xfId="16001"/>
    <cellStyle name="Style 81 6 2 4 2" xfId="16813"/>
    <cellStyle name="Style 81 6 2 5" xfId="10781"/>
    <cellStyle name="Style 81 6 3" xfId="7190"/>
    <cellStyle name="Style 81 6 3 2" xfId="7191"/>
    <cellStyle name="Style 81 6 3 2 2" xfId="14153"/>
    <cellStyle name="Style 81 6 3 2 3" xfId="16003"/>
    <cellStyle name="Style 81 6 3 2 3 2" xfId="16815"/>
    <cellStyle name="Style 81 6 3 2 4" xfId="10784"/>
    <cellStyle name="Style 81 6 3 3" xfId="7192"/>
    <cellStyle name="Style 81 6 3 3 2" xfId="14154"/>
    <cellStyle name="Style 81 6 3 3 3" xfId="16004"/>
    <cellStyle name="Style 81 6 3 3 3 2" xfId="16816"/>
    <cellStyle name="Style 81 6 3 3 4" xfId="10785"/>
    <cellStyle name="Style 81 6 3 4" xfId="14152"/>
    <cellStyle name="Style 81 6 3 5" xfId="16002"/>
    <cellStyle name="Style 81 6 3 5 2" xfId="16814"/>
    <cellStyle name="Style 81 6 3 6" xfId="10783"/>
    <cellStyle name="Style 81 6 4" xfId="7193"/>
    <cellStyle name="Style 81 6 4 2" xfId="7194"/>
    <cellStyle name="Style 81 6 4 2 2" xfId="14156"/>
    <cellStyle name="Style 81 6 4 2 3" xfId="16006"/>
    <cellStyle name="Style 81 6 4 2 3 2" xfId="16818"/>
    <cellStyle name="Style 81 6 4 2 4" xfId="10787"/>
    <cellStyle name="Style 81 6 4 3" xfId="14155"/>
    <cellStyle name="Style 81 6 4 4" xfId="16005"/>
    <cellStyle name="Style 81 6 4 4 2" xfId="16817"/>
    <cellStyle name="Style 81 6 4 5" xfId="10786"/>
    <cellStyle name="Style 81 6 5" xfId="7195"/>
    <cellStyle name="Style 81 6 5 2" xfId="14157"/>
    <cellStyle name="Style 81 6 5 3" xfId="16007"/>
    <cellStyle name="Style 81 6 5 3 2" xfId="16819"/>
    <cellStyle name="Style 81 6 5 4" xfId="10788"/>
    <cellStyle name="Style 81 6 6" xfId="14149"/>
    <cellStyle name="Style 81 6 7" xfId="16000"/>
    <cellStyle name="Style 81 6 7 2" xfId="16812"/>
    <cellStyle name="Style 81 6 8" xfId="10780"/>
    <cellStyle name="Style 81 7" xfId="7196"/>
    <cellStyle name="Style 81 7 2" xfId="7197"/>
    <cellStyle name="Style 81 7 2 2" xfId="14159"/>
    <cellStyle name="Style 81 7 2 3" xfId="16009"/>
    <cellStyle name="Style 81 7 2 3 2" xfId="16821"/>
    <cellStyle name="Style 81 7 2 4" xfId="10790"/>
    <cellStyle name="Style 81 7 3" xfId="7198"/>
    <cellStyle name="Style 81 7 3 2" xfId="14160"/>
    <cellStyle name="Style 81 7 3 3" xfId="16010"/>
    <cellStyle name="Style 81 7 3 3 2" xfId="16822"/>
    <cellStyle name="Style 81 7 3 4" xfId="10791"/>
    <cellStyle name="Style 81 7 4" xfId="14158"/>
    <cellStyle name="Style 81 7 4 2" xfId="16011"/>
    <cellStyle name="Style 81 7 4 2 2" xfId="16823"/>
    <cellStyle name="Style 81 7 5" xfId="16008"/>
    <cellStyle name="Style 81 7 5 2" xfId="16820"/>
    <cellStyle name="Style 81 7 6" xfId="10789"/>
    <cellStyle name="Style 81 8" xfId="7199"/>
    <cellStyle name="Style 81 8 2" xfId="14161"/>
    <cellStyle name="Style 81 8 2 2" xfId="16013"/>
    <cellStyle name="Style 81 8 2 2 2" xfId="16825"/>
    <cellStyle name="Style 81 8 3" xfId="16014"/>
    <cellStyle name="Style 81 8 3 2" xfId="16826"/>
    <cellStyle name="Style 81 8 4" xfId="16012"/>
    <cellStyle name="Style 81 8 4 2" xfId="16824"/>
    <cellStyle name="Style 81 8 5" xfId="10792"/>
    <cellStyle name="Style 81 9" xfId="7200"/>
    <cellStyle name="Style 81 9 2" xfId="14162"/>
    <cellStyle name="Style 81 9 3" xfId="16015"/>
    <cellStyle name="Style 81 9 3 2" xfId="16827"/>
    <cellStyle name="Style 81 9 4" xfId="10793"/>
    <cellStyle name="Style 81_ADDON" xfId="7201"/>
    <cellStyle name="Style 82" xfId="4062"/>
    <cellStyle name="Style 82 2" xfId="7202"/>
    <cellStyle name="Style 82 2 2" xfId="16018"/>
    <cellStyle name="Style 82 2 2 2" xfId="16019"/>
    <cellStyle name="Style 82 2 2 2 2" xfId="15792"/>
    <cellStyle name="Style 82 2 2 2 2 2" xfId="16731"/>
    <cellStyle name="Style 82 2 2 2 3" xfId="16831"/>
    <cellStyle name="Style 82 2 2 3" xfId="16830"/>
    <cellStyle name="Style 82 2 3" xfId="16615"/>
    <cellStyle name="Style 82 2 3 2" xfId="15783"/>
    <cellStyle name="Style 82 2 3 2 2" xfId="16727"/>
    <cellStyle name="Style 82 2 3 3" xfId="17402"/>
    <cellStyle name="Style 82 2 4" xfId="16017"/>
    <cellStyle name="Style 82 2 4 2" xfId="16829"/>
    <cellStyle name="Style 82 3" xfId="7203"/>
    <cellStyle name="Style 82 3 2" xfId="7204"/>
    <cellStyle name="Style 82 3 2 2" xfId="15520"/>
    <cellStyle name="Style 82 3 2 2 2" xfId="16621"/>
    <cellStyle name="Style 82 3 3" xfId="7205"/>
    <cellStyle name="Style 82 3 3 2" xfId="7206"/>
    <cellStyle name="Style 82 3 3 2 2" xfId="15522"/>
    <cellStyle name="Style 82 3 3 2 2 2" xfId="16623"/>
    <cellStyle name="Style 82 3 3 3" xfId="15523"/>
    <cellStyle name="Style 82 3 3 3 2" xfId="16624"/>
    <cellStyle name="Style 82 3 3 4" xfId="15521"/>
    <cellStyle name="Style 82 3 3 4 2" xfId="16622"/>
    <cellStyle name="Style 82 3 4" xfId="7207"/>
    <cellStyle name="Style 82 3 4 2" xfId="15525"/>
    <cellStyle name="Style 82 3 4 2 2" xfId="16626"/>
    <cellStyle name="Style 82 3 4 3" xfId="15524"/>
    <cellStyle name="Style 82 3 4 3 2" xfId="16625"/>
    <cellStyle name="Style 82 3 5" xfId="15519"/>
    <cellStyle name="Style 82 3 5 2" xfId="16620"/>
    <cellStyle name="Style 82 3 6" xfId="16495"/>
    <cellStyle name="Style 82 3 6 2" xfId="17284"/>
    <cellStyle name="Style 82 4" xfId="7208"/>
    <cellStyle name="Style 82 4 2" xfId="7209"/>
    <cellStyle name="Style 82 4 2 2" xfId="15527"/>
    <cellStyle name="Style 82 4 2 2 2" xfId="16628"/>
    <cellStyle name="Style 82 4 3" xfId="15528"/>
    <cellStyle name="Style 82 4 3 2" xfId="16629"/>
    <cellStyle name="Style 82 4 4" xfId="15526"/>
    <cellStyle name="Style 82 4 4 2" xfId="16627"/>
    <cellStyle name="Style 82 5" xfId="7210"/>
    <cellStyle name="Style 82 5 2" xfId="15530"/>
    <cellStyle name="Style 82 5 2 2" xfId="16631"/>
    <cellStyle name="Style 82 5 3" xfId="15529"/>
    <cellStyle name="Style 82 5 3 2" xfId="16630"/>
    <cellStyle name="Style 82 6" xfId="7211"/>
    <cellStyle name="Style 82 6 2" xfId="15531"/>
    <cellStyle name="Style 82 6 2 2" xfId="16632"/>
    <cellStyle name="Style 82 7" xfId="7212"/>
    <cellStyle name="Style 82 7 2" xfId="15532"/>
    <cellStyle name="Style 82 7 2 2" xfId="16633"/>
    <cellStyle name="Style 82 8" xfId="16016"/>
    <cellStyle name="Style 82 8 2" xfId="16828"/>
    <cellStyle name="Style 82_ADDON" xfId="7213"/>
    <cellStyle name="Style 83" xfId="4063"/>
    <cellStyle name="Style 83 2" xfId="7214"/>
    <cellStyle name="Style 83 2 2" xfId="7215"/>
    <cellStyle name="Style 83 2 2 2" xfId="7216"/>
    <cellStyle name="Style 83 2 2 2 2" xfId="15536"/>
    <cellStyle name="Style 83 2 2 2 2 2" xfId="16637"/>
    <cellStyle name="Style 83 2 2 2 3" xfId="15535"/>
    <cellStyle name="Style 83 2 2 2 3 2" xfId="16636"/>
    <cellStyle name="Style 83 2 2 3" xfId="7217"/>
    <cellStyle name="Style 83 2 2 3 2" xfId="15537"/>
    <cellStyle name="Style 83 2 2 3 2 2" xfId="16638"/>
    <cellStyle name="Style 83 2 2 4" xfId="15534"/>
    <cellStyle name="Style 83 2 2 4 2" xfId="16635"/>
    <cellStyle name="Style 83 2 3" xfId="7218"/>
    <cellStyle name="Style 83 2 3 2" xfId="15539"/>
    <cellStyle name="Style 83 2 3 2 2" xfId="16640"/>
    <cellStyle name="Style 83 2 3 3" xfId="15538"/>
    <cellStyle name="Style 83 2 3 3 2" xfId="16639"/>
    <cellStyle name="Style 83 2 4" xfId="7219"/>
    <cellStyle name="Style 83 2 4 2" xfId="15540"/>
    <cellStyle name="Style 83 2 4 2 2" xfId="16641"/>
    <cellStyle name="Style 83 2 5" xfId="7220"/>
    <cellStyle name="Style 83 2 5 2" xfId="15541"/>
    <cellStyle name="Style 83 2 5 2 2" xfId="16642"/>
    <cellStyle name="Style 83 2 6" xfId="15542"/>
    <cellStyle name="Style 83 2 6 2" xfId="16643"/>
    <cellStyle name="Style 83 2 7" xfId="15637"/>
    <cellStyle name="Style 83 2 7 2" xfId="16686"/>
    <cellStyle name="Style 83 3" xfId="7221"/>
    <cellStyle name="Style 83 3 2" xfId="7222"/>
    <cellStyle name="Style 83 3 2 2" xfId="7223"/>
    <cellStyle name="Style 83 3 2 2 2" xfId="15543"/>
    <cellStyle name="Style 83 3 2 2 2 2" xfId="16644"/>
    <cellStyle name="Style 83 3 2 2 3" xfId="15790"/>
    <cellStyle name="Style 83 3 2 2 3 2" xfId="16730"/>
    <cellStyle name="Style 83 3 2 3" xfId="7224"/>
    <cellStyle name="Style 83 3 2 3 2" xfId="15544"/>
    <cellStyle name="Style 83 3 2 3 2 2" xfId="16645"/>
    <cellStyle name="Style 83 3 2 4" xfId="15786"/>
    <cellStyle name="Style 83 3 2 4 2" xfId="16729"/>
    <cellStyle name="Style 83 3 3" xfId="7225"/>
    <cellStyle name="Style 83 3 3 2" xfId="7226"/>
    <cellStyle name="Style 83 3 3 2 2" xfId="15794"/>
    <cellStyle name="Style 83 3 3 2 2 2" xfId="16733"/>
    <cellStyle name="Style 83 3 3 2 3" xfId="15764"/>
    <cellStyle name="Style 83 3 3 2 3 2" xfId="16708"/>
    <cellStyle name="Style 83 3 3 3" xfId="7227"/>
    <cellStyle name="Style 83 3 3 3 2" xfId="15635"/>
    <cellStyle name="Style 83 3 3 3 2 2" xfId="16684"/>
    <cellStyle name="Style 83 3 3 4" xfId="15545"/>
    <cellStyle name="Style 83 3 3 4 2" xfId="16646"/>
    <cellStyle name="Style 83 3 4" xfId="7228"/>
    <cellStyle name="Style 83 3 4 2" xfId="7229"/>
    <cellStyle name="Style 83 3 4 3" xfId="15768"/>
    <cellStyle name="Style 83 3 4 3 2" xfId="16712"/>
    <cellStyle name="Style 83 3 5" xfId="7230"/>
    <cellStyle name="Style 83 3 5 2" xfId="16020"/>
    <cellStyle name="Style 83 3 5 2 2" xfId="16832"/>
    <cellStyle name="Style 83 3 6" xfId="15793"/>
    <cellStyle name="Style 83 3 6 2" xfId="16732"/>
    <cellStyle name="Style 83 3 7" xfId="16494"/>
    <cellStyle name="Style 83 3 7 2" xfId="17283"/>
    <cellStyle name="Style 83 4" xfId="7231"/>
    <cellStyle name="Style 83 4 2" xfId="7232"/>
    <cellStyle name="Style 83 4 2 2" xfId="15766"/>
    <cellStyle name="Style 83 4 2 2 2" xfId="16710"/>
    <cellStyle name="Style 83 4 2 3" xfId="15546"/>
    <cellStyle name="Style 83 4 2 3 2" xfId="16647"/>
    <cellStyle name="Style 83 4 3" xfId="7233"/>
    <cellStyle name="Style 83 4 3 2" xfId="15547"/>
    <cellStyle name="Style 83 4 3 2 2" xfId="16648"/>
    <cellStyle name="Style 83 4 4" xfId="15765"/>
    <cellStyle name="Style 83 4 4 2" xfId="16709"/>
    <cellStyle name="Style 83 5" xfId="7234"/>
    <cellStyle name="Style 83 5 2" xfId="15767"/>
    <cellStyle name="Style 83 5 2 2" xfId="16711"/>
    <cellStyle name="Style 83 6" xfId="7235"/>
    <cellStyle name="Style 83 6 2" xfId="15548"/>
    <cellStyle name="Style 83 6 2 2" xfId="16649"/>
    <cellStyle name="Style 83 7" xfId="15636"/>
    <cellStyle name="Style 83 7 2" xfId="16685"/>
    <cellStyle name="Style 83 8" xfId="15533"/>
    <cellStyle name="Style 83 8 2" xfId="16634"/>
    <cellStyle name="Style 83_ADDON" xfId="7236"/>
    <cellStyle name="Style 84" xfId="4064"/>
    <cellStyle name="Style 84 2" xfId="7237"/>
    <cellStyle name="Style 84 2 2" xfId="16022"/>
    <cellStyle name="Style 84 2 2 2" xfId="16023"/>
    <cellStyle name="Style 84 2 2 2 2" xfId="15549"/>
    <cellStyle name="Style 84 2 2 2 2 2" xfId="16650"/>
    <cellStyle name="Style 84 2 2 2 3" xfId="16835"/>
    <cellStyle name="Style 84 2 2 3" xfId="16834"/>
    <cellStyle name="Style 84 2 3" xfId="16024"/>
    <cellStyle name="Style 84 2 3 2" xfId="15550"/>
    <cellStyle name="Style 84 2 3 2 2" xfId="16651"/>
    <cellStyle name="Style 84 2 3 3" xfId="16836"/>
    <cellStyle name="Style 84 2 4" xfId="16021"/>
    <cellStyle name="Style 84 2 4 2" xfId="16833"/>
    <cellStyle name="Style 84 3" xfId="7238"/>
    <cellStyle name="Style 84 3 2" xfId="7239"/>
    <cellStyle name="Style 84 3 2 2" xfId="15551"/>
    <cellStyle name="Style 84 3 2 2 2" xfId="16652"/>
    <cellStyle name="Style 84 3 3" xfId="7240"/>
    <cellStyle name="Style 84 3 3 2" xfId="7241"/>
    <cellStyle name="Style 84 3 3 2 2" xfId="16025"/>
    <cellStyle name="Style 84 3 3 2 2 2" xfId="16837"/>
    <cellStyle name="Style 84 3 3 3" xfId="16026"/>
    <cellStyle name="Style 84 3 3 3 2" xfId="16838"/>
    <cellStyle name="Style 84 3 3 4" xfId="14349"/>
    <cellStyle name="Style 84 3 3 4 2" xfId="16617"/>
    <cellStyle name="Style 84 3 4" xfId="7242"/>
    <cellStyle name="Style 84 3 4 2" xfId="16028"/>
    <cellStyle name="Style 84 3 4 2 2" xfId="16840"/>
    <cellStyle name="Style 84 3 4 3" xfId="16027"/>
    <cellStyle name="Style 84 3 4 3 2" xfId="16839"/>
    <cellStyle name="Style 84 3 5" xfId="15769"/>
    <cellStyle name="Style 84 3 5 2" xfId="16713"/>
    <cellStyle name="Style 84 3 6" xfId="16493"/>
    <cellStyle name="Style 84 3 6 2" xfId="17282"/>
    <cellStyle name="Style 84 4" xfId="7243"/>
    <cellStyle name="Style 84 4 2" xfId="7244"/>
    <cellStyle name="Style 84 4 2 2" xfId="16030"/>
    <cellStyle name="Style 84 4 2 2 2" xfId="16842"/>
    <cellStyle name="Style 84 4 3" xfId="16031"/>
    <cellStyle name="Style 84 4 3 2" xfId="16843"/>
    <cellStyle name="Style 84 4 4" xfId="16029"/>
    <cellStyle name="Style 84 4 4 2" xfId="16841"/>
    <cellStyle name="Style 84 5" xfId="7245"/>
    <cellStyle name="Style 84 5 2" xfId="16033"/>
    <cellStyle name="Style 84 5 2 2" xfId="16845"/>
    <cellStyle name="Style 84 5 3" xfId="16032"/>
    <cellStyle name="Style 84 5 3 2" xfId="16844"/>
    <cellStyle name="Style 84 6" xfId="7246"/>
    <cellStyle name="Style 84 6 2" xfId="16034"/>
    <cellStyle name="Style 84 6 2 2" xfId="16846"/>
    <cellStyle name="Style 84 7" xfId="7247"/>
    <cellStyle name="Style 84 7 2" xfId="16035"/>
    <cellStyle name="Style 84 7 2 2" xfId="16847"/>
    <cellStyle name="Style 84 8" xfId="15770"/>
    <cellStyle name="Style 84 8 2" xfId="16714"/>
    <cellStyle name="Style 84_ADDON" xfId="7248"/>
    <cellStyle name="Style 85" xfId="4065"/>
    <cellStyle name="Style 85 10" xfId="7249"/>
    <cellStyle name="Style 85 10 2" xfId="14163"/>
    <cellStyle name="Style 85 10 3" xfId="15771"/>
    <cellStyle name="Style 85 10 3 2" xfId="16715"/>
    <cellStyle name="Style 85 10 4" xfId="10794"/>
    <cellStyle name="Style 85 11" xfId="7250"/>
    <cellStyle name="Style 85 11 2" xfId="14164"/>
    <cellStyle name="Style 85 11 3" xfId="15552"/>
    <cellStyle name="Style 85 11 3 2" xfId="16653"/>
    <cellStyle name="Style 85 11 4" xfId="10795"/>
    <cellStyle name="Style 85 12" xfId="7251"/>
    <cellStyle name="Style 85 12 2" xfId="14165"/>
    <cellStyle name="Style 85 12 3" xfId="15553"/>
    <cellStyle name="Style 85 12 3 2" xfId="16654"/>
    <cellStyle name="Style 85 12 4" xfId="10796"/>
    <cellStyle name="Style 85 13" xfId="12139"/>
    <cellStyle name="Style 85 13 2" xfId="16036"/>
    <cellStyle name="Style 85 13 2 2" xfId="16848"/>
    <cellStyle name="Style 85 14" xfId="8771"/>
    <cellStyle name="Style 85 2" xfId="7252"/>
    <cellStyle name="Style 85 2 2" xfId="7253"/>
    <cellStyle name="Style 85 2 2 2" xfId="14167"/>
    <cellStyle name="Style 85 2 2 2 2" xfId="16038"/>
    <cellStyle name="Style 85 2 2 2 2 2" xfId="16850"/>
    <cellStyle name="Style 85 2 2 2 3" xfId="15554"/>
    <cellStyle name="Style 85 2 2 2 3 2" xfId="16655"/>
    <cellStyle name="Style 85 2 2 3" xfId="16037"/>
    <cellStyle name="Style 85 2 2 3 2" xfId="16849"/>
    <cellStyle name="Style 85 2 2 4" xfId="10798"/>
    <cellStyle name="Style 85 2 3" xfId="14166"/>
    <cellStyle name="Style 85 2 3 2" xfId="16039"/>
    <cellStyle name="Style 85 2 3 2 2" xfId="16851"/>
    <cellStyle name="Style 85 2 3 3" xfId="15555"/>
    <cellStyle name="Style 85 2 3 3 2" xfId="16656"/>
    <cellStyle name="Style 85 2 4" xfId="15829"/>
    <cellStyle name="Style 85 2 4 2" xfId="16758"/>
    <cellStyle name="Style 85 2 5" xfId="10797"/>
    <cellStyle name="Style 85 3" xfId="7254"/>
    <cellStyle name="Style 85 3 2" xfId="7255"/>
    <cellStyle name="Style 85 3 2 2" xfId="7256"/>
    <cellStyle name="Style 85 3 2 2 2" xfId="14170"/>
    <cellStyle name="Style 85 3 2 2 2 2" xfId="15796"/>
    <cellStyle name="Style 85 3 2 2 2 2 2" xfId="16735"/>
    <cellStyle name="Style 85 3 2 2 3" xfId="15795"/>
    <cellStyle name="Style 85 3 2 2 3 2" xfId="16734"/>
    <cellStyle name="Style 85 3 2 2 4" xfId="10801"/>
    <cellStyle name="Style 85 3 2 3" xfId="7257"/>
    <cellStyle name="Style 85 3 2 3 2" xfId="14171"/>
    <cellStyle name="Style 85 3 2 3 3" xfId="15827"/>
    <cellStyle name="Style 85 3 2 3 3 2" xfId="16756"/>
    <cellStyle name="Style 85 3 2 3 4" xfId="10802"/>
    <cellStyle name="Style 85 3 2 4" xfId="14169"/>
    <cellStyle name="Style 85 3 2 5" xfId="10800"/>
    <cellStyle name="Style 85 3 3" xfId="7258"/>
    <cellStyle name="Style 85 3 3 2" xfId="7259"/>
    <cellStyle name="Style 85 3 3 2 2" xfId="7260"/>
    <cellStyle name="Style 85 3 3 2 2 2" xfId="14174"/>
    <cellStyle name="Style 85 3 3 2 2 3" xfId="15780"/>
    <cellStyle name="Style 85 3 3 2 2 3 2" xfId="16724"/>
    <cellStyle name="Style 85 3 3 2 2 4" xfId="10805"/>
    <cellStyle name="Style 85 3 3 2 3" xfId="14173"/>
    <cellStyle name="Style 85 3 3 2 4" xfId="16612"/>
    <cellStyle name="Style 85 3 3 2 4 2" xfId="17399"/>
    <cellStyle name="Style 85 3 3 2 5" xfId="10804"/>
    <cellStyle name="Style 85 3 3 3" xfId="7261"/>
    <cellStyle name="Style 85 3 3 3 2" xfId="7262"/>
    <cellStyle name="Style 85 3 3 3 2 2" xfId="14176"/>
    <cellStyle name="Style 85 3 3 3 2 3" xfId="16041"/>
    <cellStyle name="Style 85 3 3 3 2 3 2" xfId="16853"/>
    <cellStyle name="Style 85 3 3 3 2 4" xfId="10807"/>
    <cellStyle name="Style 85 3 3 3 3" xfId="7263"/>
    <cellStyle name="Style 85 3 3 3 3 2" xfId="14177"/>
    <cellStyle name="Style 85 3 3 3 3 3" xfId="15557"/>
    <cellStyle name="Style 85 3 3 3 3 3 2" xfId="16658"/>
    <cellStyle name="Style 85 3 3 3 3 4" xfId="10808"/>
    <cellStyle name="Style 85 3 3 3 4" xfId="14175"/>
    <cellStyle name="Style 85 3 3 3 5" xfId="16040"/>
    <cellStyle name="Style 85 3 3 3 5 2" xfId="16852"/>
    <cellStyle name="Style 85 3 3 3 6" xfId="10806"/>
    <cellStyle name="Style 85 3 3 4" xfId="7264"/>
    <cellStyle name="Style 85 3 3 4 2" xfId="7265"/>
    <cellStyle name="Style 85 3 3 4 2 2" xfId="14179"/>
    <cellStyle name="Style 85 3 3 4 2 3" xfId="16042"/>
    <cellStyle name="Style 85 3 3 4 2 3 2" xfId="16854"/>
    <cellStyle name="Style 85 3 3 4 2 4" xfId="10810"/>
    <cellStyle name="Style 85 3 3 4 3" xfId="14178"/>
    <cellStyle name="Style 85 3 3 4 4" xfId="15830"/>
    <cellStyle name="Style 85 3 3 4 4 2" xfId="16759"/>
    <cellStyle name="Style 85 3 3 4 5" xfId="10809"/>
    <cellStyle name="Style 85 3 3 5" xfId="7266"/>
    <cellStyle name="Style 85 3 3 5 2" xfId="14180"/>
    <cellStyle name="Style 85 3 3 5 3" xfId="10811"/>
    <cellStyle name="Style 85 3 3 6" xfId="14172"/>
    <cellStyle name="Style 85 3 3 7" xfId="15556"/>
    <cellStyle name="Style 85 3 3 7 2" xfId="16657"/>
    <cellStyle name="Style 85 3 3 8" xfId="10803"/>
    <cellStyle name="Style 85 3 4" xfId="7267"/>
    <cellStyle name="Style 85 3 4 2" xfId="14181"/>
    <cellStyle name="Style 85 3 4 2 2" xfId="16452"/>
    <cellStyle name="Style 85 3 4 2 2 2" xfId="17266"/>
    <cellStyle name="Style 85 3 4 3" xfId="16043"/>
    <cellStyle name="Style 85 3 4 3 2" xfId="16855"/>
    <cellStyle name="Style 85 3 4 4" xfId="15831"/>
    <cellStyle name="Style 85 3 4 4 2" xfId="16760"/>
    <cellStyle name="Style 85 3 4 5" xfId="10812"/>
    <cellStyle name="Style 85 3 5" xfId="7268"/>
    <cellStyle name="Style 85 3 5 2" xfId="14182"/>
    <cellStyle name="Style 85 3 5 3" xfId="15828"/>
    <cellStyle name="Style 85 3 5 3 2" xfId="16757"/>
    <cellStyle name="Style 85 3 5 4" xfId="10813"/>
    <cellStyle name="Style 85 3 6" xfId="14168"/>
    <cellStyle name="Style 85 3 7" xfId="16492"/>
    <cellStyle name="Style 85 3 7 2" xfId="17281"/>
    <cellStyle name="Style 85 3 8" xfId="10799"/>
    <cellStyle name="Style 85 4" xfId="7269"/>
    <cellStyle name="Style 85 4 2" xfId="7270"/>
    <cellStyle name="Style 85 4 2 2" xfId="7271"/>
    <cellStyle name="Style 85 4 2 2 2" xfId="7272"/>
    <cellStyle name="Style 85 4 2 2 2 2" xfId="14186"/>
    <cellStyle name="Style 85 4 2 2 2 3" xfId="15634"/>
    <cellStyle name="Style 85 4 2 2 2 3 2" xfId="16683"/>
    <cellStyle name="Style 85 4 2 2 2 4" xfId="10817"/>
    <cellStyle name="Style 85 4 2 2 3" xfId="14185"/>
    <cellStyle name="Style 85 4 2 2 4" xfId="16611"/>
    <cellStyle name="Style 85 4 2 2 4 2" xfId="17398"/>
    <cellStyle name="Style 85 4 2 2 5" xfId="10816"/>
    <cellStyle name="Style 85 4 2 3" xfId="7273"/>
    <cellStyle name="Style 85 4 2 3 2" xfId="7274"/>
    <cellStyle name="Style 85 4 2 3 2 2" xfId="14188"/>
    <cellStyle name="Style 85 4 2 3 2 3" xfId="16044"/>
    <cellStyle name="Style 85 4 2 3 2 3 2" xfId="16856"/>
    <cellStyle name="Style 85 4 2 3 2 4" xfId="10819"/>
    <cellStyle name="Style 85 4 2 3 3" xfId="7275"/>
    <cellStyle name="Style 85 4 2 3 3 2" xfId="14189"/>
    <cellStyle name="Style 85 4 2 3 3 3" xfId="16045"/>
    <cellStyle name="Style 85 4 2 3 3 3 2" xfId="16857"/>
    <cellStyle name="Style 85 4 2 3 3 4" xfId="10820"/>
    <cellStyle name="Style 85 4 2 3 4" xfId="14187"/>
    <cellStyle name="Style 85 4 2 3 5" xfId="15781"/>
    <cellStyle name="Style 85 4 2 3 5 2" xfId="16725"/>
    <cellStyle name="Style 85 4 2 3 6" xfId="10818"/>
    <cellStyle name="Style 85 4 2 4" xfId="7276"/>
    <cellStyle name="Style 85 4 2 4 2" xfId="7277"/>
    <cellStyle name="Style 85 4 2 4 2 2" xfId="14191"/>
    <cellStyle name="Style 85 4 2 4 2 3" xfId="16453"/>
    <cellStyle name="Style 85 4 2 4 2 3 2" xfId="17267"/>
    <cellStyle name="Style 85 4 2 4 2 4" xfId="10822"/>
    <cellStyle name="Style 85 4 2 4 3" xfId="14190"/>
    <cellStyle name="Style 85 4 2 4 4" xfId="15814"/>
    <cellStyle name="Style 85 4 2 4 4 2" xfId="16743"/>
    <cellStyle name="Style 85 4 2 4 5" xfId="10821"/>
    <cellStyle name="Style 85 4 2 5" xfId="7278"/>
    <cellStyle name="Style 85 4 2 5 2" xfId="14192"/>
    <cellStyle name="Style 85 4 2 5 3" xfId="15633"/>
    <cellStyle name="Style 85 4 2 5 3 2" xfId="16682"/>
    <cellStyle name="Style 85 4 2 5 4" xfId="10823"/>
    <cellStyle name="Style 85 4 2 6" xfId="14184"/>
    <cellStyle name="Style 85 4 2 7" xfId="10815"/>
    <cellStyle name="Style 85 4 3" xfId="7279"/>
    <cellStyle name="Style 85 4 3 2" xfId="7280"/>
    <cellStyle name="Style 85 4 3 2 2" xfId="14194"/>
    <cellStyle name="Style 85 4 3 2 2 2" xfId="16048"/>
    <cellStyle name="Style 85 4 3 2 2 2 2" xfId="16860"/>
    <cellStyle name="Style 85 4 3 2 3" xfId="16047"/>
    <cellStyle name="Style 85 4 3 2 3 2" xfId="16859"/>
    <cellStyle name="Style 85 4 3 2 4" xfId="10825"/>
    <cellStyle name="Style 85 4 3 3" xfId="14193"/>
    <cellStyle name="Style 85 4 3 4" xfId="16046"/>
    <cellStyle name="Style 85 4 3 4 2" xfId="16858"/>
    <cellStyle name="Style 85 4 3 5" xfId="10824"/>
    <cellStyle name="Style 85 4 4" xfId="7281"/>
    <cellStyle name="Style 85 4 4 2" xfId="14195"/>
    <cellStyle name="Style 85 4 4 2 2" xfId="16050"/>
    <cellStyle name="Style 85 4 4 2 2 2" xfId="16862"/>
    <cellStyle name="Style 85 4 4 3" xfId="16049"/>
    <cellStyle name="Style 85 4 4 3 2" xfId="16861"/>
    <cellStyle name="Style 85 4 4 4" xfId="10826"/>
    <cellStyle name="Style 85 4 5" xfId="7282"/>
    <cellStyle name="Style 85 4 5 2" xfId="14196"/>
    <cellStyle name="Style 85 4 5 3" xfId="15784"/>
    <cellStyle name="Style 85 4 5 3 2" xfId="16728"/>
    <cellStyle name="Style 85 4 5 4" xfId="10827"/>
    <cellStyle name="Style 85 4 6" xfId="14183"/>
    <cellStyle name="Style 85 4 7" xfId="16491"/>
    <cellStyle name="Style 85 4 7 2" xfId="17280"/>
    <cellStyle name="Style 85 4 8" xfId="10814"/>
    <cellStyle name="Style 85 5" xfId="7283"/>
    <cellStyle name="Style 85 5 2" xfId="7284"/>
    <cellStyle name="Style 85 5 2 2" xfId="7285"/>
    <cellStyle name="Style 85 5 2 2 2" xfId="7286"/>
    <cellStyle name="Style 85 5 2 2 2 2" xfId="14200"/>
    <cellStyle name="Style 85 5 2 2 2 3" xfId="16053"/>
    <cellStyle name="Style 85 5 2 2 2 3 2" xfId="16865"/>
    <cellStyle name="Style 85 5 2 2 2 4" xfId="10831"/>
    <cellStyle name="Style 85 5 2 2 3" xfId="14199"/>
    <cellStyle name="Style 85 5 2 2 4" xfId="15832"/>
    <cellStyle name="Style 85 5 2 2 4 2" xfId="16761"/>
    <cellStyle name="Style 85 5 2 2 5" xfId="10830"/>
    <cellStyle name="Style 85 5 2 3" xfId="7287"/>
    <cellStyle name="Style 85 5 2 3 2" xfId="7288"/>
    <cellStyle name="Style 85 5 2 3 2 2" xfId="14202"/>
    <cellStyle name="Style 85 5 2 3 2 3" xfId="16055"/>
    <cellStyle name="Style 85 5 2 3 2 3 2" xfId="16867"/>
    <cellStyle name="Style 85 5 2 3 2 4" xfId="10833"/>
    <cellStyle name="Style 85 5 2 3 3" xfId="7289"/>
    <cellStyle name="Style 85 5 2 3 3 2" xfId="14203"/>
    <cellStyle name="Style 85 5 2 3 3 3" xfId="16056"/>
    <cellStyle name="Style 85 5 2 3 3 3 2" xfId="16868"/>
    <cellStyle name="Style 85 5 2 3 3 4" xfId="10834"/>
    <cellStyle name="Style 85 5 2 3 4" xfId="14201"/>
    <cellStyle name="Style 85 5 2 3 5" xfId="16054"/>
    <cellStyle name="Style 85 5 2 3 5 2" xfId="16866"/>
    <cellStyle name="Style 85 5 2 3 6" xfId="10832"/>
    <cellStyle name="Style 85 5 2 4" xfId="7290"/>
    <cellStyle name="Style 85 5 2 4 2" xfId="14204"/>
    <cellStyle name="Style 85 5 2 4 2 2" xfId="16057"/>
    <cellStyle name="Style 85 5 2 4 2 2 2" xfId="16869"/>
    <cellStyle name="Style 85 5 2 4 3" xfId="15833"/>
    <cellStyle name="Style 85 5 2 4 3 2" xfId="16762"/>
    <cellStyle name="Style 85 5 2 4 4" xfId="10835"/>
    <cellStyle name="Style 85 5 2 5" xfId="7291"/>
    <cellStyle name="Style 85 5 2 5 2" xfId="14205"/>
    <cellStyle name="Style 85 5 2 5 3" xfId="10836"/>
    <cellStyle name="Style 85 5 2 6" xfId="14198"/>
    <cellStyle name="Style 85 5 2 7" xfId="16052"/>
    <cellStyle name="Style 85 5 2 7 2" xfId="16864"/>
    <cellStyle name="Style 85 5 2 8" xfId="10829"/>
    <cellStyle name="Style 85 5 3" xfId="7292"/>
    <cellStyle name="Style 85 5 3 2" xfId="7293"/>
    <cellStyle name="Style 85 5 3 2 2" xfId="14207"/>
    <cellStyle name="Style 85 5 3 2 3" xfId="16059"/>
    <cellStyle name="Style 85 5 3 2 3 2" xfId="16871"/>
    <cellStyle name="Style 85 5 3 2 4" xfId="10838"/>
    <cellStyle name="Style 85 5 3 3" xfId="14206"/>
    <cellStyle name="Style 85 5 3 4" xfId="16058"/>
    <cellStyle name="Style 85 5 3 4 2" xfId="16870"/>
    <cellStyle name="Style 85 5 3 5" xfId="10837"/>
    <cellStyle name="Style 85 5 4" xfId="7294"/>
    <cellStyle name="Style 85 5 4 2" xfId="14208"/>
    <cellStyle name="Style 85 5 4 3" xfId="16060"/>
    <cellStyle name="Style 85 5 4 3 2" xfId="16872"/>
    <cellStyle name="Style 85 5 4 4" xfId="10839"/>
    <cellStyle name="Style 85 5 5" xfId="7295"/>
    <cellStyle name="Style 85 5 5 2" xfId="14209"/>
    <cellStyle name="Style 85 5 5 3" xfId="10840"/>
    <cellStyle name="Style 85 5 6" xfId="14197"/>
    <cellStyle name="Style 85 5 7" xfId="16051"/>
    <cellStyle name="Style 85 5 7 2" xfId="16863"/>
    <cellStyle name="Style 85 5 8" xfId="10828"/>
    <cellStyle name="Style 85 6" xfId="7296"/>
    <cellStyle name="Style 85 6 2" xfId="7297"/>
    <cellStyle name="Style 85 6 2 2" xfId="7298"/>
    <cellStyle name="Style 85 6 2 2 2" xfId="14212"/>
    <cellStyle name="Style 85 6 2 2 3" xfId="10843"/>
    <cellStyle name="Style 85 6 2 3" xfId="14211"/>
    <cellStyle name="Style 85 6 2 4" xfId="16062"/>
    <cellStyle name="Style 85 6 2 4 2" xfId="16874"/>
    <cellStyle name="Style 85 6 2 5" xfId="10842"/>
    <cellStyle name="Style 85 6 3" xfId="7299"/>
    <cellStyle name="Style 85 6 3 2" xfId="7300"/>
    <cellStyle name="Style 85 6 3 2 2" xfId="14214"/>
    <cellStyle name="Style 85 6 3 2 3" xfId="16064"/>
    <cellStyle name="Style 85 6 3 2 3 2" xfId="16876"/>
    <cellStyle name="Style 85 6 3 2 4" xfId="10845"/>
    <cellStyle name="Style 85 6 3 3" xfId="7301"/>
    <cellStyle name="Style 85 6 3 3 2" xfId="14215"/>
    <cellStyle name="Style 85 6 3 3 3" xfId="15772"/>
    <cellStyle name="Style 85 6 3 3 3 2" xfId="16716"/>
    <cellStyle name="Style 85 6 3 3 4" xfId="10846"/>
    <cellStyle name="Style 85 6 3 4" xfId="14213"/>
    <cellStyle name="Style 85 6 3 5" xfId="16063"/>
    <cellStyle name="Style 85 6 3 5 2" xfId="16875"/>
    <cellStyle name="Style 85 6 3 6" xfId="10844"/>
    <cellStyle name="Style 85 6 4" xfId="7302"/>
    <cellStyle name="Style 85 6 4 2" xfId="7303"/>
    <cellStyle name="Style 85 6 4 2 2" xfId="14217"/>
    <cellStyle name="Style 85 6 4 2 3" xfId="16066"/>
    <cellStyle name="Style 85 6 4 2 3 2" xfId="16878"/>
    <cellStyle name="Style 85 6 4 2 4" xfId="10848"/>
    <cellStyle name="Style 85 6 4 3" xfId="14216"/>
    <cellStyle name="Style 85 6 4 4" xfId="16065"/>
    <cellStyle name="Style 85 6 4 4 2" xfId="16877"/>
    <cellStyle name="Style 85 6 4 5" xfId="10847"/>
    <cellStyle name="Style 85 6 5" xfId="7304"/>
    <cellStyle name="Style 85 6 5 2" xfId="14218"/>
    <cellStyle name="Style 85 6 5 3" xfId="16067"/>
    <cellStyle name="Style 85 6 5 3 2" xfId="16879"/>
    <cellStyle name="Style 85 6 5 4" xfId="10849"/>
    <cellStyle name="Style 85 6 6" xfId="14210"/>
    <cellStyle name="Style 85 6 6 2" xfId="16068"/>
    <cellStyle name="Style 85 6 6 2 2" xfId="16880"/>
    <cellStyle name="Style 85 6 7" xfId="16061"/>
    <cellStyle name="Style 85 6 7 2" xfId="16873"/>
    <cellStyle name="Style 85 6 8" xfId="10841"/>
    <cellStyle name="Style 85 7" xfId="7305"/>
    <cellStyle name="Style 85 7 2" xfId="7306"/>
    <cellStyle name="Style 85 7 2 2" xfId="14220"/>
    <cellStyle name="Style 85 7 2 3" xfId="16069"/>
    <cellStyle name="Style 85 7 2 3 2" xfId="16881"/>
    <cellStyle name="Style 85 7 2 4" xfId="10851"/>
    <cellStyle name="Style 85 7 3" xfId="7307"/>
    <cellStyle name="Style 85 7 3 2" xfId="14221"/>
    <cellStyle name="Style 85 7 3 3" xfId="16070"/>
    <cellStyle name="Style 85 7 3 3 2" xfId="16882"/>
    <cellStyle name="Style 85 7 3 4" xfId="10852"/>
    <cellStyle name="Style 85 7 4" xfId="14219"/>
    <cellStyle name="Style 85 7 4 2" xfId="16071"/>
    <cellStyle name="Style 85 7 4 2 2" xfId="16883"/>
    <cellStyle name="Style 85 7 5" xfId="15773"/>
    <cellStyle name="Style 85 7 5 2" xfId="16717"/>
    <cellStyle name="Style 85 7 6" xfId="15815"/>
    <cellStyle name="Style 85 7 6 2" xfId="16744"/>
    <cellStyle name="Style 85 7 7" xfId="10850"/>
    <cellStyle name="Style 85 8" xfId="7308"/>
    <cellStyle name="Style 85 8 2" xfId="14222"/>
    <cellStyle name="Style 85 8 2 2" xfId="16072"/>
    <cellStyle name="Style 85 8 2 2 2" xfId="16884"/>
    <cellStyle name="Style 85 8 3" xfId="16073"/>
    <cellStyle name="Style 85 8 3 2" xfId="16885"/>
    <cellStyle name="Style 85 8 4" xfId="15774"/>
    <cellStyle name="Style 85 8 4 2" xfId="16718"/>
    <cellStyle name="Style 85 8 5" xfId="10853"/>
    <cellStyle name="Style 85 9" xfId="7309"/>
    <cellStyle name="Style 85 9 2" xfId="14223"/>
    <cellStyle name="Style 85 9 3" xfId="16074"/>
    <cellStyle name="Style 85 9 3 2" xfId="16886"/>
    <cellStyle name="Style 85 9 4" xfId="10854"/>
    <cellStyle name="Style 85_ADDON" xfId="7310"/>
    <cellStyle name="Style 86" xfId="4066"/>
    <cellStyle name="Style 86 2" xfId="7311"/>
    <cellStyle name="Style 86 2 2" xfId="7312"/>
    <cellStyle name="Style 86 2 2 2" xfId="7313"/>
    <cellStyle name="Style 86 2 2 2 2" xfId="15777"/>
    <cellStyle name="Style 86 2 2 2 2 2" xfId="16721"/>
    <cellStyle name="Style 86 2 2 2 3" xfId="16077"/>
    <cellStyle name="Style 86 2 2 2 3 2" xfId="16889"/>
    <cellStyle name="Style 86 2 2 2 4" xfId="15776"/>
    <cellStyle name="Style 86 2 2 2 4 2" xfId="16720"/>
    <cellStyle name="Style 86 2 2 3" xfId="7314"/>
    <cellStyle name="Style 86 2 2 3 2" xfId="15778"/>
    <cellStyle name="Style 86 2 2 3 2 2" xfId="16722"/>
    <cellStyle name="Style 86 2 2 4" xfId="16616"/>
    <cellStyle name="Style 86 2 2 4 2" xfId="17403"/>
    <cellStyle name="Style 86 2 2 5" xfId="15775"/>
    <cellStyle name="Style 86 2 2 5 2" xfId="16719"/>
    <cellStyle name="Style 86 2 3" xfId="7315"/>
    <cellStyle name="Style 86 2 3 2" xfId="16078"/>
    <cellStyle name="Style 86 2 3 2 2" xfId="16890"/>
    <cellStyle name="Style 86 2 3 3" xfId="16079"/>
    <cellStyle name="Style 86 2 3 3 2" xfId="16891"/>
    <cellStyle name="Style 86 2 3 4" xfId="16614"/>
    <cellStyle name="Style 86 2 3 4 2" xfId="17401"/>
    <cellStyle name="Style 86 2 4" xfId="7316"/>
    <cellStyle name="Style 86 2 4 2" xfId="16081"/>
    <cellStyle name="Style 86 2 4 2 2" xfId="16893"/>
    <cellStyle name="Style 86 2 4 3" xfId="16080"/>
    <cellStyle name="Style 86 2 4 3 2" xfId="16892"/>
    <cellStyle name="Style 86 2 5" xfId="7317"/>
    <cellStyle name="Style 86 2 5 2" xfId="16082"/>
    <cellStyle name="Style 86 2 5 2 2" xfId="16894"/>
    <cellStyle name="Style 86 2 6" xfId="16083"/>
    <cellStyle name="Style 86 2 6 2" xfId="16895"/>
    <cellStyle name="Style 86 2 7" xfId="16076"/>
    <cellStyle name="Style 86 2 7 2" xfId="16888"/>
    <cellStyle name="Style 86 3" xfId="7318"/>
    <cellStyle name="Style 86 3 2" xfId="7319"/>
    <cellStyle name="Style 86 3 2 2" xfId="7320"/>
    <cellStyle name="Style 86 3 2 2 2" xfId="16086"/>
    <cellStyle name="Style 86 3 2 2 2 2" xfId="16898"/>
    <cellStyle name="Style 86 3 2 2 3" xfId="16085"/>
    <cellStyle name="Style 86 3 2 2 3 2" xfId="16897"/>
    <cellStyle name="Style 86 3 2 3" xfId="7321"/>
    <cellStyle name="Style 86 3 2 3 2" xfId="16087"/>
    <cellStyle name="Style 86 3 2 3 2 2" xfId="16899"/>
    <cellStyle name="Style 86 3 2 4" xfId="15797"/>
    <cellStyle name="Style 86 3 2 4 2" xfId="16736"/>
    <cellStyle name="Style 86 3 3" xfId="7322"/>
    <cellStyle name="Style 86 3 3 2" xfId="7323"/>
    <cellStyle name="Style 86 3 3 2 2" xfId="16090"/>
    <cellStyle name="Style 86 3 3 2 2 2" xfId="16902"/>
    <cellStyle name="Style 86 3 3 2 3" xfId="16089"/>
    <cellStyle name="Style 86 3 3 2 3 2" xfId="16901"/>
    <cellStyle name="Style 86 3 3 3" xfId="7324"/>
    <cellStyle name="Style 86 3 3 3 2" xfId="16091"/>
    <cellStyle name="Style 86 3 3 3 2 2" xfId="16903"/>
    <cellStyle name="Style 86 3 3 4" xfId="16088"/>
    <cellStyle name="Style 86 3 3 4 2" xfId="16900"/>
    <cellStyle name="Style 86 3 4" xfId="7325"/>
    <cellStyle name="Style 86 3 4 2" xfId="7326"/>
    <cellStyle name="Style 86 3 4 3" xfId="15558"/>
    <cellStyle name="Style 86 3 4 3 2" xfId="16659"/>
    <cellStyle name="Style 86 3 5" xfId="7327"/>
    <cellStyle name="Style 86 3 5 2" xfId="16084"/>
    <cellStyle name="Style 86 3 5 2 2" xfId="16896"/>
    <cellStyle name="Style 86 3 6" xfId="16490"/>
    <cellStyle name="Style 86 3 6 2" xfId="17279"/>
    <cellStyle name="Style 86 4" xfId="7328"/>
    <cellStyle name="Style 86 4 2" xfId="7329"/>
    <cellStyle name="Style 86 4 2 2" xfId="15560"/>
    <cellStyle name="Style 86 4 2 2 2" xfId="16661"/>
    <cellStyle name="Style 86 4 2 3" xfId="15559"/>
    <cellStyle name="Style 86 4 2 3 2" xfId="16660"/>
    <cellStyle name="Style 86 4 3" xfId="7330"/>
    <cellStyle name="Style 86 4 3 2" xfId="15561"/>
    <cellStyle name="Style 86 4 3 2 2" xfId="16662"/>
    <cellStyle name="Style 86 4 4" xfId="15816"/>
    <cellStyle name="Style 86 4 4 2" xfId="16745"/>
    <cellStyle name="Style 86 5" xfId="7331"/>
    <cellStyle name="Style 86 5 2" xfId="15562"/>
    <cellStyle name="Style 86 5 2 2" xfId="16663"/>
    <cellStyle name="Style 86 6" xfId="7332"/>
    <cellStyle name="Style 86 6 2" xfId="15563"/>
    <cellStyle name="Style 86 6 2 2" xfId="16664"/>
    <cellStyle name="Style 86 7" xfId="15564"/>
    <cellStyle name="Style 86 7 2" xfId="16665"/>
    <cellStyle name="Style 86 8" xfId="15565"/>
    <cellStyle name="Style 86 8 2" xfId="16666"/>
    <cellStyle name="Style 86 9" xfId="16075"/>
    <cellStyle name="Style 86 9 2" xfId="16887"/>
    <cellStyle name="Style 86_ADDON" xfId="7333"/>
    <cellStyle name="Style 87" xfId="4067"/>
    <cellStyle name="Style 87 2" xfId="7334"/>
    <cellStyle name="Style 87 2 2" xfId="7335"/>
    <cellStyle name="Style 87 2 2 2" xfId="7336"/>
    <cellStyle name="Style 87 2 2 2 2" xfId="15570"/>
    <cellStyle name="Style 87 2 2 2 2 2" xfId="16671"/>
    <cellStyle name="Style 87 2 2 2 3" xfId="15569"/>
    <cellStyle name="Style 87 2 2 2 3 2" xfId="16670"/>
    <cellStyle name="Style 87 2 2 3" xfId="7337"/>
    <cellStyle name="Style 87 2 2 3 2" xfId="15571"/>
    <cellStyle name="Style 87 2 2 3 2 2" xfId="16672"/>
    <cellStyle name="Style 87 2 2 4" xfId="15568"/>
    <cellStyle name="Style 87 2 2 4 2" xfId="16669"/>
    <cellStyle name="Style 87 2 3" xfId="7338"/>
    <cellStyle name="Style 87 2 3 2" xfId="15573"/>
    <cellStyle name="Style 87 2 3 2 2" xfId="16674"/>
    <cellStyle name="Style 87 2 3 3" xfId="15572"/>
    <cellStyle name="Style 87 2 3 3 2" xfId="16673"/>
    <cellStyle name="Style 87 2 4" xfId="7339"/>
    <cellStyle name="Style 87 2 4 2" xfId="15574"/>
    <cellStyle name="Style 87 2 4 2 2" xfId="16675"/>
    <cellStyle name="Style 87 2 5" xfId="7340"/>
    <cellStyle name="Style 87 2 5 2" xfId="16092"/>
    <cellStyle name="Style 87 2 5 2 2" xfId="16904"/>
    <cellStyle name="Style 87 2 6" xfId="15782"/>
    <cellStyle name="Style 87 2 6 2" xfId="16726"/>
    <cellStyle name="Style 87 2 7" xfId="15762"/>
    <cellStyle name="Style 87 2 7 2" xfId="16707"/>
    <cellStyle name="Style 87 2 8" xfId="15567"/>
    <cellStyle name="Style 87 2 8 2" xfId="16668"/>
    <cellStyle name="Style 87 3" xfId="7341"/>
    <cellStyle name="Style 87 3 2" xfId="7342"/>
    <cellStyle name="Style 87 3 2 2" xfId="7343"/>
    <cellStyle name="Style 87 3 2 2 2" xfId="15575"/>
    <cellStyle name="Style 87 3 2 2 2 2" xfId="16676"/>
    <cellStyle name="Style 87 3 2 2 3" xfId="16093"/>
    <cellStyle name="Style 87 3 2 2 3 2" xfId="16905"/>
    <cellStyle name="Style 87 3 2 3" xfId="7344"/>
    <cellStyle name="Style 87 3 2 3 2" xfId="16094"/>
    <cellStyle name="Style 87 3 2 3 2 2" xfId="16906"/>
    <cellStyle name="Style 87 3 2 4" xfId="16454"/>
    <cellStyle name="Style 87 3 2 4 2" xfId="17268"/>
    <cellStyle name="Style 87 3 3" xfId="7345"/>
    <cellStyle name="Style 87 3 3 2" xfId="7346"/>
    <cellStyle name="Style 87 3 3 2 2" xfId="16097"/>
    <cellStyle name="Style 87 3 3 2 2 2" xfId="16909"/>
    <cellStyle name="Style 87 3 3 2 3" xfId="16096"/>
    <cellStyle name="Style 87 3 3 2 3 2" xfId="16908"/>
    <cellStyle name="Style 87 3 3 3" xfId="7347"/>
    <cellStyle name="Style 87 3 3 3 2" xfId="16098"/>
    <cellStyle name="Style 87 3 3 3 2 2" xfId="16910"/>
    <cellStyle name="Style 87 3 3 4" xfId="16095"/>
    <cellStyle name="Style 87 3 3 4 2" xfId="16907"/>
    <cellStyle name="Style 87 3 4" xfId="7348"/>
    <cellStyle name="Style 87 3 4 2" xfId="7349"/>
    <cellStyle name="Style 87 3 4 3" xfId="16099"/>
    <cellStyle name="Style 87 3 4 3 2" xfId="16911"/>
    <cellStyle name="Style 87 3 5" xfId="7350"/>
    <cellStyle name="Style 87 3 5 2" xfId="16100"/>
    <cellStyle name="Style 87 3 5 2 2" xfId="16912"/>
    <cellStyle name="Style 87 3 6" xfId="16101"/>
    <cellStyle name="Style 87 3 6 2" xfId="16913"/>
    <cellStyle name="Style 87 3 7" xfId="15798"/>
    <cellStyle name="Style 87 3 7 2" xfId="16737"/>
    <cellStyle name="Style 87 3 8" xfId="16489"/>
    <cellStyle name="Style 87 3 8 2" xfId="17278"/>
    <cellStyle name="Style 87 4" xfId="7351"/>
    <cellStyle name="Style 87 4 2" xfId="7352"/>
    <cellStyle name="Style 87 4 2 2" xfId="16104"/>
    <cellStyle name="Style 87 4 2 2 2" xfId="16916"/>
    <cellStyle name="Style 87 4 2 3" xfId="16103"/>
    <cellStyle name="Style 87 4 2 3 2" xfId="16915"/>
    <cellStyle name="Style 87 4 3" xfId="7353"/>
    <cellStyle name="Style 87 4 3 2" xfId="16105"/>
    <cellStyle name="Style 87 4 3 2 2" xfId="16917"/>
    <cellStyle name="Style 87 4 4" xfId="16102"/>
    <cellStyle name="Style 87 4 4 2" xfId="16914"/>
    <cellStyle name="Style 87 5" xfId="7354"/>
    <cellStyle name="Style 87 5 2" xfId="16106"/>
    <cellStyle name="Style 87 5 2 2" xfId="16918"/>
    <cellStyle name="Style 87 6" xfId="7355"/>
    <cellStyle name="Style 87 6 2" xfId="16107"/>
    <cellStyle name="Style 87 6 2 2" xfId="16919"/>
    <cellStyle name="Style 87 7" xfId="16108"/>
    <cellStyle name="Style 87 7 2" xfId="16920"/>
    <cellStyle name="Style 87 8" xfId="16109"/>
    <cellStyle name="Style 87 8 2" xfId="16921"/>
    <cellStyle name="Style 87 9" xfId="15566"/>
    <cellStyle name="Style 87 9 2" xfId="16667"/>
    <cellStyle name="Style 87_ADDON" xfId="7356"/>
    <cellStyle name="Style 93" xfId="4068"/>
    <cellStyle name="Style 93 10" xfId="7357"/>
    <cellStyle name="Style 93 10 2" xfId="14224"/>
    <cellStyle name="Style 93 10 3" xfId="16111"/>
    <cellStyle name="Style 93 10 3 2" xfId="16923"/>
    <cellStyle name="Style 93 10 4" xfId="10855"/>
    <cellStyle name="Style 93 11" xfId="7358"/>
    <cellStyle name="Style 93 11 2" xfId="14225"/>
    <cellStyle name="Style 93 11 3" xfId="16112"/>
    <cellStyle name="Style 93 11 3 2" xfId="16924"/>
    <cellStyle name="Style 93 11 4" xfId="10856"/>
    <cellStyle name="Style 93 12" xfId="7359"/>
    <cellStyle name="Style 93 12 2" xfId="14226"/>
    <cellStyle name="Style 93 12 3" xfId="16113"/>
    <cellStyle name="Style 93 12 3 2" xfId="16925"/>
    <cellStyle name="Style 93 12 4" xfId="10857"/>
    <cellStyle name="Style 93 13" xfId="12140"/>
    <cellStyle name="Style 93 13 2" xfId="16114"/>
    <cellStyle name="Style 93 13 2 2" xfId="16926"/>
    <cellStyle name="Style 93 14" xfId="16110"/>
    <cellStyle name="Style 93 14 2" xfId="16922"/>
    <cellStyle name="Style 93 15" xfId="8772"/>
    <cellStyle name="Style 93 2" xfId="7360"/>
    <cellStyle name="Style 93 2 2" xfId="7361"/>
    <cellStyle name="Style 93 2 2 2" xfId="14228"/>
    <cellStyle name="Style 93 2 2 2 2" xfId="16118"/>
    <cellStyle name="Style 93 2 2 2 2 2" xfId="16930"/>
    <cellStyle name="Style 93 2 2 2 3" xfId="16117"/>
    <cellStyle name="Style 93 2 2 2 3 2" xfId="16929"/>
    <cellStyle name="Style 93 2 2 3" xfId="16119"/>
    <cellStyle name="Style 93 2 2 3 2" xfId="16931"/>
    <cellStyle name="Style 93 2 2 4" xfId="16116"/>
    <cellStyle name="Style 93 2 2 4 2" xfId="16928"/>
    <cellStyle name="Style 93 2 2 5" xfId="10859"/>
    <cellStyle name="Style 93 2 3" xfId="14227"/>
    <cellStyle name="Style 93 2 3 2" xfId="16121"/>
    <cellStyle name="Style 93 2 3 2 2" xfId="16933"/>
    <cellStyle name="Style 93 2 3 3" xfId="16120"/>
    <cellStyle name="Style 93 2 3 3 2" xfId="16932"/>
    <cellStyle name="Style 93 2 4" xfId="16122"/>
    <cellStyle name="Style 93 2 4 2" xfId="16934"/>
    <cellStyle name="Style 93 2 5" xfId="16115"/>
    <cellStyle name="Style 93 2 5 2" xfId="16927"/>
    <cellStyle name="Style 93 2 6" xfId="10858"/>
    <cellStyle name="Style 93 3" xfId="7362"/>
    <cellStyle name="Style 93 3 2" xfId="7363"/>
    <cellStyle name="Style 93 3 2 2" xfId="7364"/>
    <cellStyle name="Style 93 3 2 2 2" xfId="14231"/>
    <cellStyle name="Style 93 3 2 2 2 2" xfId="16126"/>
    <cellStyle name="Style 93 3 2 2 2 2 2" xfId="16938"/>
    <cellStyle name="Style 93 3 2 2 3" xfId="16127"/>
    <cellStyle name="Style 93 3 2 2 3 2" xfId="16939"/>
    <cellStyle name="Style 93 3 2 2 4" xfId="16125"/>
    <cellStyle name="Style 93 3 2 2 4 2" xfId="16937"/>
    <cellStyle name="Style 93 3 2 2 5" xfId="10862"/>
    <cellStyle name="Style 93 3 2 3" xfId="7365"/>
    <cellStyle name="Style 93 3 2 3 2" xfId="14232"/>
    <cellStyle name="Style 93 3 2 3 3" xfId="16128"/>
    <cellStyle name="Style 93 3 2 3 3 2" xfId="16940"/>
    <cellStyle name="Style 93 3 2 3 4" xfId="10863"/>
    <cellStyle name="Style 93 3 2 4" xfId="14230"/>
    <cellStyle name="Style 93 3 2 4 2" xfId="16124"/>
    <cellStyle name="Style 93 3 2 4 2 2" xfId="16936"/>
    <cellStyle name="Style 93 3 2 5" xfId="10861"/>
    <cellStyle name="Style 93 3 3" xfId="7366"/>
    <cellStyle name="Style 93 3 3 2" xfId="7367"/>
    <cellStyle name="Style 93 3 3 2 2" xfId="7368"/>
    <cellStyle name="Style 93 3 3 2 2 2" xfId="14235"/>
    <cellStyle name="Style 93 3 3 2 2 3" xfId="16131"/>
    <cellStyle name="Style 93 3 3 2 2 3 2" xfId="16943"/>
    <cellStyle name="Style 93 3 3 2 2 4" xfId="10866"/>
    <cellStyle name="Style 93 3 3 2 3" xfId="14234"/>
    <cellStyle name="Style 93 3 3 2 3 2" xfId="16132"/>
    <cellStyle name="Style 93 3 3 2 3 2 2" xfId="16944"/>
    <cellStyle name="Style 93 3 3 2 4" xfId="16130"/>
    <cellStyle name="Style 93 3 3 2 4 2" xfId="16942"/>
    <cellStyle name="Style 93 3 3 2 5" xfId="10865"/>
    <cellStyle name="Style 93 3 3 3" xfId="7369"/>
    <cellStyle name="Style 93 3 3 3 2" xfId="7370"/>
    <cellStyle name="Style 93 3 3 3 2 2" xfId="14237"/>
    <cellStyle name="Style 93 3 3 3 2 3" xfId="16134"/>
    <cellStyle name="Style 93 3 3 3 2 3 2" xfId="16946"/>
    <cellStyle name="Style 93 3 3 3 2 4" xfId="10868"/>
    <cellStyle name="Style 93 3 3 3 3" xfId="7371"/>
    <cellStyle name="Style 93 3 3 3 3 2" xfId="14238"/>
    <cellStyle name="Style 93 3 3 3 3 3" xfId="15799"/>
    <cellStyle name="Style 93 3 3 3 3 3 2" xfId="16738"/>
    <cellStyle name="Style 93 3 3 3 3 4" xfId="10869"/>
    <cellStyle name="Style 93 3 3 3 4" xfId="14236"/>
    <cellStyle name="Style 93 3 3 3 5" xfId="16133"/>
    <cellStyle name="Style 93 3 3 3 5 2" xfId="16945"/>
    <cellStyle name="Style 93 3 3 3 6" xfId="10867"/>
    <cellStyle name="Style 93 3 3 4" xfId="7372"/>
    <cellStyle name="Style 93 3 3 4 2" xfId="7373"/>
    <cellStyle name="Style 93 3 3 4 2 2" xfId="14240"/>
    <cellStyle name="Style 93 3 3 4 2 3" xfId="16135"/>
    <cellStyle name="Style 93 3 3 4 2 3 2" xfId="16947"/>
    <cellStyle name="Style 93 3 3 4 2 4" xfId="10871"/>
    <cellStyle name="Style 93 3 3 4 3" xfId="14239"/>
    <cellStyle name="Style 93 3 3 4 4" xfId="15800"/>
    <cellStyle name="Style 93 3 3 4 4 2" xfId="16739"/>
    <cellStyle name="Style 93 3 3 4 5" xfId="10870"/>
    <cellStyle name="Style 93 3 3 5" xfId="7374"/>
    <cellStyle name="Style 93 3 3 5 2" xfId="14241"/>
    <cellStyle name="Style 93 3 3 5 3" xfId="16136"/>
    <cellStyle name="Style 93 3 3 5 3 2" xfId="16948"/>
    <cellStyle name="Style 93 3 3 5 4" xfId="10872"/>
    <cellStyle name="Style 93 3 3 6" xfId="14233"/>
    <cellStyle name="Style 93 3 3 7" xfId="16129"/>
    <cellStyle name="Style 93 3 3 7 2" xfId="16941"/>
    <cellStyle name="Style 93 3 3 8" xfId="10864"/>
    <cellStyle name="Style 93 3 4" xfId="7375"/>
    <cellStyle name="Style 93 3 4 2" xfId="14242"/>
    <cellStyle name="Style 93 3 4 2 2" xfId="16138"/>
    <cellStyle name="Style 93 3 4 2 2 2" xfId="16950"/>
    <cellStyle name="Style 93 3 4 3" xfId="16139"/>
    <cellStyle name="Style 93 3 4 3 2" xfId="16951"/>
    <cellStyle name="Style 93 3 4 4" xfId="16140"/>
    <cellStyle name="Style 93 3 4 4 2" xfId="16952"/>
    <cellStyle name="Style 93 3 4 5" xfId="16137"/>
    <cellStyle name="Style 93 3 4 5 2" xfId="16949"/>
    <cellStyle name="Style 93 3 4 6" xfId="10873"/>
    <cellStyle name="Style 93 3 5" xfId="7376"/>
    <cellStyle name="Style 93 3 5 2" xfId="14243"/>
    <cellStyle name="Style 93 3 5 3" xfId="16141"/>
    <cellStyle name="Style 93 3 5 3 2" xfId="16953"/>
    <cellStyle name="Style 93 3 5 4" xfId="10874"/>
    <cellStyle name="Style 93 3 6" xfId="14229"/>
    <cellStyle name="Style 93 3 6 2" xfId="16123"/>
    <cellStyle name="Style 93 3 6 2 2" xfId="16935"/>
    <cellStyle name="Style 93 3 7" xfId="16488"/>
    <cellStyle name="Style 93 3 7 2" xfId="17277"/>
    <cellStyle name="Style 93 3 8" xfId="10860"/>
    <cellStyle name="Style 93 4" xfId="7377"/>
    <cellStyle name="Style 93 4 2" xfId="7378"/>
    <cellStyle name="Style 93 4 2 2" xfId="7379"/>
    <cellStyle name="Style 93 4 2 2 2" xfId="7380"/>
    <cellStyle name="Style 93 4 2 2 2 2" xfId="14247"/>
    <cellStyle name="Style 93 4 2 2 2 3" xfId="16145"/>
    <cellStyle name="Style 93 4 2 2 2 3 2" xfId="16957"/>
    <cellStyle name="Style 93 4 2 2 2 4" xfId="10878"/>
    <cellStyle name="Style 93 4 2 2 3" xfId="14246"/>
    <cellStyle name="Style 93 4 2 2 3 2" xfId="16146"/>
    <cellStyle name="Style 93 4 2 2 3 2 2" xfId="16958"/>
    <cellStyle name="Style 93 4 2 2 4" xfId="16144"/>
    <cellStyle name="Style 93 4 2 2 4 2" xfId="16956"/>
    <cellStyle name="Style 93 4 2 2 5" xfId="10877"/>
    <cellStyle name="Style 93 4 2 3" xfId="7381"/>
    <cellStyle name="Style 93 4 2 3 2" xfId="7382"/>
    <cellStyle name="Style 93 4 2 3 2 2" xfId="14249"/>
    <cellStyle name="Style 93 4 2 3 2 3" xfId="16148"/>
    <cellStyle name="Style 93 4 2 3 2 3 2" xfId="16960"/>
    <cellStyle name="Style 93 4 2 3 2 4" xfId="10880"/>
    <cellStyle name="Style 93 4 2 3 3" xfId="7383"/>
    <cellStyle name="Style 93 4 2 3 3 2" xfId="14250"/>
    <cellStyle name="Style 93 4 2 3 3 3" xfId="16149"/>
    <cellStyle name="Style 93 4 2 3 3 3 2" xfId="16961"/>
    <cellStyle name="Style 93 4 2 3 3 4" xfId="10881"/>
    <cellStyle name="Style 93 4 2 3 4" xfId="14248"/>
    <cellStyle name="Style 93 4 2 3 5" xfId="16147"/>
    <cellStyle name="Style 93 4 2 3 5 2" xfId="16959"/>
    <cellStyle name="Style 93 4 2 3 6" xfId="10879"/>
    <cellStyle name="Style 93 4 2 4" xfId="7384"/>
    <cellStyle name="Style 93 4 2 4 2" xfId="7385"/>
    <cellStyle name="Style 93 4 2 4 2 2" xfId="14252"/>
    <cellStyle name="Style 93 4 2 4 2 3" xfId="16151"/>
    <cellStyle name="Style 93 4 2 4 2 3 2" xfId="16963"/>
    <cellStyle name="Style 93 4 2 4 2 4" xfId="10883"/>
    <cellStyle name="Style 93 4 2 4 3" xfId="14251"/>
    <cellStyle name="Style 93 4 2 4 4" xfId="16150"/>
    <cellStyle name="Style 93 4 2 4 4 2" xfId="16962"/>
    <cellStyle name="Style 93 4 2 4 5" xfId="10882"/>
    <cellStyle name="Style 93 4 2 5" xfId="7386"/>
    <cellStyle name="Style 93 4 2 5 2" xfId="14253"/>
    <cellStyle name="Style 93 4 2 5 3" xfId="16152"/>
    <cellStyle name="Style 93 4 2 5 3 2" xfId="16964"/>
    <cellStyle name="Style 93 4 2 5 4" xfId="10884"/>
    <cellStyle name="Style 93 4 2 6" xfId="14245"/>
    <cellStyle name="Style 93 4 2 6 2" xfId="16143"/>
    <cellStyle name="Style 93 4 2 6 2 2" xfId="16955"/>
    <cellStyle name="Style 93 4 2 7" xfId="10876"/>
    <cellStyle name="Style 93 4 3" xfId="7387"/>
    <cellStyle name="Style 93 4 3 2" xfId="7388"/>
    <cellStyle name="Style 93 4 3 2 2" xfId="14255"/>
    <cellStyle name="Style 93 4 3 2 2 2" xfId="16154"/>
    <cellStyle name="Style 93 4 3 2 2 2 2" xfId="16966"/>
    <cellStyle name="Style 93 4 3 2 3" xfId="16153"/>
    <cellStyle name="Style 93 4 3 2 3 2" xfId="16965"/>
    <cellStyle name="Style 93 4 3 2 4" xfId="10886"/>
    <cellStyle name="Style 93 4 3 3" xfId="14254"/>
    <cellStyle name="Style 93 4 3 3 2" xfId="16155"/>
    <cellStyle name="Style 93 4 3 3 2 2" xfId="16967"/>
    <cellStyle name="Style 93 4 3 4" xfId="15817"/>
    <cellStyle name="Style 93 4 3 4 2" xfId="16746"/>
    <cellStyle name="Style 93 4 3 5" xfId="10885"/>
    <cellStyle name="Style 93 4 4" xfId="7389"/>
    <cellStyle name="Style 93 4 4 2" xfId="14256"/>
    <cellStyle name="Style 93 4 4 2 2" xfId="16157"/>
    <cellStyle name="Style 93 4 4 2 2 2" xfId="16969"/>
    <cellStyle name="Style 93 4 4 3" xfId="16158"/>
    <cellStyle name="Style 93 4 4 3 2" xfId="16970"/>
    <cellStyle name="Style 93 4 4 4" xfId="16156"/>
    <cellStyle name="Style 93 4 4 4 2" xfId="16968"/>
    <cellStyle name="Style 93 4 4 5" xfId="10887"/>
    <cellStyle name="Style 93 4 5" xfId="7390"/>
    <cellStyle name="Style 93 4 5 2" xfId="14257"/>
    <cellStyle name="Style 93 4 5 3" xfId="16159"/>
    <cellStyle name="Style 93 4 5 3 2" xfId="16971"/>
    <cellStyle name="Style 93 4 5 4" xfId="10888"/>
    <cellStyle name="Style 93 4 6" xfId="14244"/>
    <cellStyle name="Style 93 4 6 2" xfId="16142"/>
    <cellStyle name="Style 93 4 6 2 2" xfId="16954"/>
    <cellStyle name="Style 93 4 7" xfId="16487"/>
    <cellStyle name="Style 93 4 7 2" xfId="17276"/>
    <cellStyle name="Style 93 4 8" xfId="10875"/>
    <cellStyle name="Style 93 5" xfId="7391"/>
    <cellStyle name="Style 93 5 2" xfId="7392"/>
    <cellStyle name="Style 93 5 2 2" xfId="7393"/>
    <cellStyle name="Style 93 5 2 2 2" xfId="7394"/>
    <cellStyle name="Style 93 5 2 2 2 2" xfId="14261"/>
    <cellStyle name="Style 93 5 2 2 2 3" xfId="16163"/>
    <cellStyle name="Style 93 5 2 2 2 3 2" xfId="16975"/>
    <cellStyle name="Style 93 5 2 2 2 4" xfId="10892"/>
    <cellStyle name="Style 93 5 2 2 3" xfId="14260"/>
    <cellStyle name="Style 93 5 2 2 3 2" xfId="16164"/>
    <cellStyle name="Style 93 5 2 2 3 2 2" xfId="16976"/>
    <cellStyle name="Style 93 5 2 2 4" xfId="16162"/>
    <cellStyle name="Style 93 5 2 2 4 2" xfId="16974"/>
    <cellStyle name="Style 93 5 2 2 5" xfId="10891"/>
    <cellStyle name="Style 93 5 2 3" xfId="7395"/>
    <cellStyle name="Style 93 5 2 3 2" xfId="7396"/>
    <cellStyle name="Style 93 5 2 3 2 2" xfId="14263"/>
    <cellStyle name="Style 93 5 2 3 2 3" xfId="16166"/>
    <cellStyle name="Style 93 5 2 3 2 3 2" xfId="16978"/>
    <cellStyle name="Style 93 5 2 3 2 4" xfId="10894"/>
    <cellStyle name="Style 93 5 2 3 3" xfId="7397"/>
    <cellStyle name="Style 93 5 2 3 3 2" xfId="14264"/>
    <cellStyle name="Style 93 5 2 3 3 3" xfId="16167"/>
    <cellStyle name="Style 93 5 2 3 3 3 2" xfId="16979"/>
    <cellStyle name="Style 93 5 2 3 3 4" xfId="10895"/>
    <cellStyle name="Style 93 5 2 3 4" xfId="14262"/>
    <cellStyle name="Style 93 5 2 3 5" xfId="16165"/>
    <cellStyle name="Style 93 5 2 3 5 2" xfId="16977"/>
    <cellStyle name="Style 93 5 2 3 6" xfId="10893"/>
    <cellStyle name="Style 93 5 2 4" xfId="7398"/>
    <cellStyle name="Style 93 5 2 4 2" xfId="14265"/>
    <cellStyle name="Style 93 5 2 4 2 2" xfId="16169"/>
    <cellStyle name="Style 93 5 2 4 2 2 2" xfId="16981"/>
    <cellStyle name="Style 93 5 2 4 3" xfId="16168"/>
    <cellStyle name="Style 93 5 2 4 3 2" xfId="16980"/>
    <cellStyle name="Style 93 5 2 4 4" xfId="10896"/>
    <cellStyle name="Style 93 5 2 5" xfId="7399"/>
    <cellStyle name="Style 93 5 2 5 2" xfId="14266"/>
    <cellStyle name="Style 93 5 2 5 3" xfId="16170"/>
    <cellStyle name="Style 93 5 2 5 3 2" xfId="16982"/>
    <cellStyle name="Style 93 5 2 5 4" xfId="10897"/>
    <cellStyle name="Style 93 5 2 6" xfId="14259"/>
    <cellStyle name="Style 93 5 2 7" xfId="16161"/>
    <cellStyle name="Style 93 5 2 7 2" xfId="16973"/>
    <cellStyle name="Style 93 5 2 8" xfId="10890"/>
    <cellStyle name="Style 93 5 3" xfId="7400"/>
    <cellStyle name="Style 93 5 3 2" xfId="7401"/>
    <cellStyle name="Style 93 5 3 2 2" xfId="14268"/>
    <cellStyle name="Style 93 5 3 2 3" xfId="15576"/>
    <cellStyle name="Style 93 5 3 2 3 2" xfId="16677"/>
    <cellStyle name="Style 93 5 3 2 4" xfId="10899"/>
    <cellStyle name="Style 93 5 3 3" xfId="14267"/>
    <cellStyle name="Style 93 5 3 3 2" xfId="15577"/>
    <cellStyle name="Style 93 5 3 3 2 2" xfId="16678"/>
    <cellStyle name="Style 93 5 3 4" xfId="16171"/>
    <cellStyle name="Style 93 5 3 4 2" xfId="16983"/>
    <cellStyle name="Style 93 5 3 5" xfId="10898"/>
    <cellStyle name="Style 93 5 4" xfId="7402"/>
    <cellStyle name="Style 93 5 4 2" xfId="14269"/>
    <cellStyle name="Style 93 5 4 3" xfId="15578"/>
    <cellStyle name="Style 93 5 4 3 2" xfId="16679"/>
    <cellStyle name="Style 93 5 4 4" xfId="10900"/>
    <cellStyle name="Style 93 5 5" xfId="7403"/>
    <cellStyle name="Style 93 5 5 2" xfId="14270"/>
    <cellStyle name="Style 93 5 5 3" xfId="16172"/>
    <cellStyle name="Style 93 5 5 3 2" xfId="16984"/>
    <cellStyle name="Style 93 5 5 4" xfId="10901"/>
    <cellStyle name="Style 93 5 6" xfId="14258"/>
    <cellStyle name="Style 93 5 7" xfId="16160"/>
    <cellStyle name="Style 93 5 7 2" xfId="16972"/>
    <cellStyle name="Style 93 5 8" xfId="10889"/>
    <cellStyle name="Style 93 6" xfId="7404"/>
    <cellStyle name="Style 93 6 2" xfId="7405"/>
    <cellStyle name="Style 93 6 2 2" xfId="7406"/>
    <cellStyle name="Style 93 6 2 2 2" xfId="14273"/>
    <cellStyle name="Style 93 6 2 2 3" xfId="10904"/>
    <cellStyle name="Style 93 6 2 3" xfId="14272"/>
    <cellStyle name="Style 93 6 2 4" xfId="16174"/>
    <cellStyle name="Style 93 6 2 4 2" xfId="16986"/>
    <cellStyle name="Style 93 6 2 5" xfId="10903"/>
    <cellStyle name="Style 93 6 3" xfId="7407"/>
    <cellStyle name="Style 93 6 3 2" xfId="7408"/>
    <cellStyle name="Style 93 6 3 2 2" xfId="14275"/>
    <cellStyle name="Style 93 6 3 2 3" xfId="16176"/>
    <cellStyle name="Style 93 6 3 2 3 2" xfId="16988"/>
    <cellStyle name="Style 93 6 3 2 4" xfId="10906"/>
    <cellStyle name="Style 93 6 3 3" xfId="7409"/>
    <cellStyle name="Style 93 6 3 3 2" xfId="14276"/>
    <cellStyle name="Style 93 6 3 3 3" xfId="16177"/>
    <cellStyle name="Style 93 6 3 3 3 2" xfId="16989"/>
    <cellStyle name="Style 93 6 3 3 4" xfId="10907"/>
    <cellStyle name="Style 93 6 3 4" xfId="14274"/>
    <cellStyle name="Style 93 6 3 5" xfId="16175"/>
    <cellStyle name="Style 93 6 3 5 2" xfId="16987"/>
    <cellStyle name="Style 93 6 3 6" xfId="10905"/>
    <cellStyle name="Style 93 6 4" xfId="7410"/>
    <cellStyle name="Style 93 6 4 2" xfId="7411"/>
    <cellStyle name="Style 93 6 4 2 2" xfId="14278"/>
    <cellStyle name="Style 93 6 4 2 3" xfId="16179"/>
    <cellStyle name="Style 93 6 4 2 3 2" xfId="16991"/>
    <cellStyle name="Style 93 6 4 2 4" xfId="10909"/>
    <cellStyle name="Style 93 6 4 3" xfId="14277"/>
    <cellStyle name="Style 93 6 4 4" xfId="16178"/>
    <cellStyle name="Style 93 6 4 4 2" xfId="16990"/>
    <cellStyle name="Style 93 6 4 5" xfId="10908"/>
    <cellStyle name="Style 93 6 5" xfId="7412"/>
    <cellStyle name="Style 93 6 5 2" xfId="14279"/>
    <cellStyle name="Style 93 6 5 3" xfId="16180"/>
    <cellStyle name="Style 93 6 5 3 2" xfId="16992"/>
    <cellStyle name="Style 93 6 5 4" xfId="10910"/>
    <cellStyle name="Style 93 6 6" xfId="14271"/>
    <cellStyle name="Style 93 6 6 2" xfId="16181"/>
    <cellStyle name="Style 93 6 6 2 2" xfId="16993"/>
    <cellStyle name="Style 93 6 7" xfId="16173"/>
    <cellStyle name="Style 93 6 7 2" xfId="16985"/>
    <cellStyle name="Style 93 6 8" xfId="10902"/>
    <cellStyle name="Style 93 7" xfId="7413"/>
    <cellStyle name="Style 93 7 2" xfId="7414"/>
    <cellStyle name="Style 93 7 2 2" xfId="14281"/>
    <cellStyle name="Style 93 7 2 3" xfId="16183"/>
    <cellStyle name="Style 93 7 2 3 2" xfId="16995"/>
    <cellStyle name="Style 93 7 2 4" xfId="10912"/>
    <cellStyle name="Style 93 7 3" xfId="7415"/>
    <cellStyle name="Style 93 7 3 2" xfId="14282"/>
    <cellStyle name="Style 93 7 3 3" xfId="16184"/>
    <cellStyle name="Style 93 7 3 3 2" xfId="16996"/>
    <cellStyle name="Style 93 7 3 4" xfId="10913"/>
    <cellStyle name="Style 93 7 4" xfId="14280"/>
    <cellStyle name="Style 93 7 4 2" xfId="15579"/>
    <cellStyle name="Style 93 7 4 2 2" xfId="16680"/>
    <cellStyle name="Style 93 7 5" xfId="16185"/>
    <cellStyle name="Style 93 7 5 2" xfId="16997"/>
    <cellStyle name="Style 93 7 6" xfId="16182"/>
    <cellStyle name="Style 93 7 6 2" xfId="16994"/>
    <cellStyle name="Style 93 7 7" xfId="10911"/>
    <cellStyle name="Style 93 8" xfId="7416"/>
    <cellStyle name="Style 93 8 2" xfId="14283"/>
    <cellStyle name="Style 93 8 2 2" xfId="16187"/>
    <cellStyle name="Style 93 8 2 2 2" xfId="16999"/>
    <cellStyle name="Style 93 8 3" xfId="16188"/>
    <cellStyle name="Style 93 8 3 2" xfId="17000"/>
    <cellStyle name="Style 93 8 4" xfId="16186"/>
    <cellStyle name="Style 93 8 4 2" xfId="16998"/>
    <cellStyle name="Style 93 8 5" xfId="10914"/>
    <cellStyle name="Style 93 9" xfId="7417"/>
    <cellStyle name="Style 93 9 2" xfId="14284"/>
    <cellStyle name="Style 93 9 3" xfId="16189"/>
    <cellStyle name="Style 93 9 3 2" xfId="17001"/>
    <cellStyle name="Style 93 9 4" xfId="10915"/>
    <cellStyle name="Style 93_ADDON" xfId="7418"/>
    <cellStyle name="Style 94" xfId="4069"/>
    <cellStyle name="Style 94 2" xfId="7419"/>
    <cellStyle name="Style 94 2 2" xfId="16192"/>
    <cellStyle name="Style 94 2 2 2" xfId="16193"/>
    <cellStyle name="Style 94 2 2 2 2" xfId="16194"/>
    <cellStyle name="Style 94 2 2 2 2 2" xfId="17006"/>
    <cellStyle name="Style 94 2 2 2 3" xfId="17005"/>
    <cellStyle name="Style 94 2 2 3" xfId="16195"/>
    <cellStyle name="Style 94 2 2 3 2" xfId="17007"/>
    <cellStyle name="Style 94 2 2 4" xfId="17004"/>
    <cellStyle name="Style 94 2 3" xfId="16196"/>
    <cellStyle name="Style 94 2 3 2" xfId="16197"/>
    <cellStyle name="Style 94 2 3 2 2" xfId="17009"/>
    <cellStyle name="Style 94 2 3 3" xfId="17008"/>
    <cellStyle name="Style 94 2 4" xfId="16198"/>
    <cellStyle name="Style 94 2 4 2" xfId="17010"/>
    <cellStyle name="Style 94 2 5" xfId="16191"/>
    <cellStyle name="Style 94 2 5 2" xfId="17003"/>
    <cellStyle name="Style 94 3" xfId="7420"/>
    <cellStyle name="Style 94 3 2" xfId="7421"/>
    <cellStyle name="Style 94 3 2 2" xfId="16200"/>
    <cellStyle name="Style 94 3 2 2 2" xfId="17012"/>
    <cellStyle name="Style 94 3 3" xfId="7422"/>
    <cellStyle name="Style 94 3 3 2" xfId="7423"/>
    <cellStyle name="Style 94 3 3 2 2" xfId="16202"/>
    <cellStyle name="Style 94 3 3 2 2 2" xfId="17014"/>
    <cellStyle name="Style 94 3 3 3" xfId="16203"/>
    <cellStyle name="Style 94 3 3 3 2" xfId="17015"/>
    <cellStyle name="Style 94 3 3 4" xfId="16201"/>
    <cellStyle name="Style 94 3 3 4 2" xfId="17013"/>
    <cellStyle name="Style 94 3 4" xfId="7424"/>
    <cellStyle name="Style 94 3 4 2" xfId="16205"/>
    <cellStyle name="Style 94 3 4 2 2" xfId="17017"/>
    <cellStyle name="Style 94 3 4 3" xfId="16204"/>
    <cellStyle name="Style 94 3 4 3 2" xfId="17016"/>
    <cellStyle name="Style 94 3 5" xfId="16199"/>
    <cellStyle name="Style 94 3 5 2" xfId="17011"/>
    <cellStyle name="Style 94 3 6" xfId="16486"/>
    <cellStyle name="Style 94 3 6 2" xfId="17275"/>
    <cellStyle name="Style 94 4" xfId="7425"/>
    <cellStyle name="Style 94 4 2" xfId="7426"/>
    <cellStyle name="Style 94 4 2 2" xfId="15580"/>
    <cellStyle name="Style 94 4 2 2 2" xfId="16681"/>
    <cellStyle name="Style 94 4 3" xfId="16207"/>
    <cellStyle name="Style 94 4 3 2" xfId="17019"/>
    <cellStyle name="Style 94 4 4" xfId="16206"/>
    <cellStyle name="Style 94 4 4 2" xfId="17018"/>
    <cellStyle name="Style 94 5" xfId="7427"/>
    <cellStyle name="Style 94 5 2" xfId="16209"/>
    <cellStyle name="Style 94 5 2 2" xfId="17021"/>
    <cellStyle name="Style 94 5 3" xfId="16208"/>
    <cellStyle name="Style 94 5 3 2" xfId="17020"/>
    <cellStyle name="Style 94 6" xfId="7428"/>
    <cellStyle name="Style 94 6 2" xfId="16210"/>
    <cellStyle name="Style 94 6 2 2" xfId="17022"/>
    <cellStyle name="Style 94 7" xfId="7429"/>
    <cellStyle name="Style 94 7 2" xfId="16211"/>
    <cellStyle name="Style 94 7 2 2" xfId="17023"/>
    <cellStyle name="Style 94 8" xfId="16212"/>
    <cellStyle name="Style 94 8 2" xfId="17024"/>
    <cellStyle name="Style 94 9" xfId="16190"/>
    <cellStyle name="Style 94 9 2" xfId="17002"/>
    <cellStyle name="Style 94_ADDON" xfId="7430"/>
    <cellStyle name="Style 95" xfId="4070"/>
    <cellStyle name="Style 95 2" xfId="7431"/>
    <cellStyle name="Style 95 2 2" xfId="7432"/>
    <cellStyle name="Style 95 2 2 2" xfId="7433"/>
    <cellStyle name="Style 95 2 2 2 2" xfId="16216"/>
    <cellStyle name="Style 95 2 2 2 2 2" xfId="17028"/>
    <cellStyle name="Style 95 2 2 2 3" xfId="16215"/>
    <cellStyle name="Style 95 2 2 2 3 2" xfId="17027"/>
    <cellStyle name="Style 95 2 2 3" xfId="7434"/>
    <cellStyle name="Style 95 2 2 3 2" xfId="16217"/>
    <cellStyle name="Style 95 2 2 3 2 2" xfId="17029"/>
    <cellStyle name="Style 95 2 2 4" xfId="16214"/>
    <cellStyle name="Style 95 2 2 4 2" xfId="17026"/>
    <cellStyle name="Style 95 2 3" xfId="7435"/>
    <cellStyle name="Style 95 2 3 2" xfId="16219"/>
    <cellStyle name="Style 95 2 3 2 2" xfId="17031"/>
    <cellStyle name="Style 95 2 3 3" xfId="16218"/>
    <cellStyle name="Style 95 2 3 3 2" xfId="17030"/>
    <cellStyle name="Style 95 2 4" xfId="7436"/>
    <cellStyle name="Style 95 2 4 2" xfId="16220"/>
    <cellStyle name="Style 95 2 4 2 2" xfId="17032"/>
    <cellStyle name="Style 95 2 5" xfId="7437"/>
    <cellStyle name="Style 95 2 5 2" xfId="16221"/>
    <cellStyle name="Style 95 2 5 2 2" xfId="17033"/>
    <cellStyle name="Style 95 2 6" xfId="16222"/>
    <cellStyle name="Style 95 2 6 2" xfId="17034"/>
    <cellStyle name="Style 95 2 7" xfId="16223"/>
    <cellStyle name="Style 95 2 7 2" xfId="17035"/>
    <cellStyle name="Style 95 2 8" xfId="15818"/>
    <cellStyle name="Style 95 2 8 2" xfId="16747"/>
    <cellStyle name="Style 95 3" xfId="7438"/>
    <cellStyle name="Style 95 3 2" xfId="7439"/>
    <cellStyle name="Style 95 3 2 2" xfId="7440"/>
    <cellStyle name="Style 95 3 2 2 2" xfId="16226"/>
    <cellStyle name="Style 95 3 2 2 2 2" xfId="17038"/>
    <cellStyle name="Style 95 3 2 2 3" xfId="15819"/>
    <cellStyle name="Style 95 3 2 2 3 2" xfId="16748"/>
    <cellStyle name="Style 95 3 2 3" xfId="7441"/>
    <cellStyle name="Style 95 3 2 3 2" xfId="16227"/>
    <cellStyle name="Style 95 3 2 3 2 2" xfId="17039"/>
    <cellStyle name="Style 95 3 2 4" xfId="16225"/>
    <cellStyle name="Style 95 3 2 4 2" xfId="17037"/>
    <cellStyle name="Style 95 3 3" xfId="7442"/>
    <cellStyle name="Style 95 3 3 2" xfId="7443"/>
    <cellStyle name="Style 95 3 3 2 2" xfId="16230"/>
    <cellStyle name="Style 95 3 3 2 2 2" xfId="17042"/>
    <cellStyle name="Style 95 3 3 2 3" xfId="16229"/>
    <cellStyle name="Style 95 3 3 2 3 2" xfId="17041"/>
    <cellStyle name="Style 95 3 3 3" xfId="7444"/>
    <cellStyle name="Style 95 3 3 3 2" xfId="16231"/>
    <cellStyle name="Style 95 3 3 3 2 2" xfId="17043"/>
    <cellStyle name="Style 95 3 3 4" xfId="16228"/>
    <cellStyle name="Style 95 3 3 4 2" xfId="17040"/>
    <cellStyle name="Style 95 3 4" xfId="7445"/>
    <cellStyle name="Style 95 3 4 2" xfId="7446"/>
    <cellStyle name="Style 95 3 4 3" xfId="16232"/>
    <cellStyle name="Style 95 3 4 3 2" xfId="17044"/>
    <cellStyle name="Style 95 3 5" xfId="7447"/>
    <cellStyle name="Style 95 3 5 2" xfId="16233"/>
    <cellStyle name="Style 95 3 5 2 2" xfId="17045"/>
    <cellStyle name="Style 95 3 6" xfId="16234"/>
    <cellStyle name="Style 95 3 6 2" xfId="17046"/>
    <cellStyle name="Style 95 3 7" xfId="16224"/>
    <cellStyle name="Style 95 3 7 2" xfId="17036"/>
    <cellStyle name="Style 95 3 8" xfId="16485"/>
    <cellStyle name="Style 95 3 8 2" xfId="17274"/>
    <cellStyle name="Style 95 4" xfId="7448"/>
    <cellStyle name="Style 95 4 2" xfId="7449"/>
    <cellStyle name="Style 95 4 2 2" xfId="16237"/>
    <cellStyle name="Style 95 4 2 2 2" xfId="17049"/>
    <cellStyle name="Style 95 4 2 3" xfId="16236"/>
    <cellStyle name="Style 95 4 2 3 2" xfId="17048"/>
    <cellStyle name="Style 95 4 3" xfId="7450"/>
    <cellStyle name="Style 95 4 3 2" xfId="16238"/>
    <cellStyle name="Style 95 4 3 2 2" xfId="17050"/>
    <cellStyle name="Style 95 4 4" xfId="16235"/>
    <cellStyle name="Style 95 4 4 2" xfId="17047"/>
    <cellStyle name="Style 95 5" xfId="7451"/>
    <cellStyle name="Style 95 5 2" xfId="16239"/>
    <cellStyle name="Style 95 5 2 2" xfId="17051"/>
    <cellStyle name="Style 95 6" xfId="7452"/>
    <cellStyle name="Style 95 6 2" xfId="16240"/>
    <cellStyle name="Style 95 6 2 2" xfId="17052"/>
    <cellStyle name="Style 95 7" xfId="16241"/>
    <cellStyle name="Style 95 7 2" xfId="17053"/>
    <cellStyle name="Style 95 8" xfId="16242"/>
    <cellStyle name="Style 95 8 2" xfId="17054"/>
    <cellStyle name="Style 95 9" xfId="16213"/>
    <cellStyle name="Style 95 9 2" xfId="17025"/>
    <cellStyle name="Style 95_ADDON" xfId="7453"/>
    <cellStyle name="Style 96" xfId="4071"/>
    <cellStyle name="Style 96 2" xfId="7454"/>
    <cellStyle name="Style 96 2 2" xfId="15801"/>
    <cellStyle name="Style 96 2 2 2" xfId="16245"/>
    <cellStyle name="Style 96 2 2 2 2" xfId="16246"/>
    <cellStyle name="Style 96 2 2 2 2 2" xfId="17058"/>
    <cellStyle name="Style 96 2 2 2 3" xfId="17057"/>
    <cellStyle name="Style 96 2 2 3" xfId="16247"/>
    <cellStyle name="Style 96 2 2 3 2" xfId="17059"/>
    <cellStyle name="Style 96 2 2 4" xfId="16740"/>
    <cellStyle name="Style 96 2 3" xfId="16248"/>
    <cellStyle name="Style 96 2 3 2" xfId="15820"/>
    <cellStyle name="Style 96 2 3 2 2" xfId="16749"/>
    <cellStyle name="Style 96 2 3 3" xfId="17060"/>
    <cellStyle name="Style 96 2 4" xfId="16249"/>
    <cellStyle name="Style 96 2 4 2" xfId="17061"/>
    <cellStyle name="Style 96 2 5" xfId="16244"/>
    <cellStyle name="Style 96 2 5 2" xfId="17056"/>
    <cellStyle name="Style 96 3" xfId="7455"/>
    <cellStyle name="Style 96 3 2" xfId="7456"/>
    <cellStyle name="Style 96 3 2 2" xfId="16251"/>
    <cellStyle name="Style 96 3 2 2 2" xfId="17063"/>
    <cellStyle name="Style 96 3 3" xfId="7457"/>
    <cellStyle name="Style 96 3 3 2" xfId="7458"/>
    <cellStyle name="Style 96 3 3 2 2" xfId="15779"/>
    <cellStyle name="Style 96 3 3 2 2 2" xfId="16723"/>
    <cellStyle name="Style 96 3 3 3" xfId="16253"/>
    <cellStyle name="Style 96 3 3 3 2" xfId="17065"/>
    <cellStyle name="Style 96 3 3 4" xfId="16252"/>
    <cellStyle name="Style 96 3 3 4 2" xfId="17064"/>
    <cellStyle name="Style 96 3 4" xfId="7459"/>
    <cellStyle name="Style 96 3 4 2" xfId="16255"/>
    <cellStyle name="Style 96 3 4 2 2" xfId="17067"/>
    <cellStyle name="Style 96 3 4 3" xfId="16254"/>
    <cellStyle name="Style 96 3 4 3 2" xfId="17066"/>
    <cellStyle name="Style 96 3 5" xfId="16250"/>
    <cellStyle name="Style 96 3 5 2" xfId="17062"/>
    <cellStyle name="Style 96 3 6" xfId="16484"/>
    <cellStyle name="Style 96 3 6 2" xfId="17273"/>
    <cellStyle name="Style 96 4" xfId="7460"/>
    <cellStyle name="Style 96 4 2" xfId="7461"/>
    <cellStyle name="Style 96 4 2 2" xfId="16256"/>
    <cellStyle name="Style 96 4 2 2 2" xfId="17068"/>
    <cellStyle name="Style 96 4 3" xfId="16257"/>
    <cellStyle name="Style 96 4 3 2" xfId="17069"/>
    <cellStyle name="Style 96 4 4" xfId="16613"/>
    <cellStyle name="Style 96 4 4 2" xfId="17400"/>
    <cellStyle name="Style 96 5" xfId="7462"/>
    <cellStyle name="Style 96 5 2" xfId="16259"/>
    <cellStyle name="Style 96 5 2 2" xfId="17071"/>
    <cellStyle name="Style 96 5 3" xfId="16258"/>
    <cellStyle name="Style 96 5 3 2" xfId="17070"/>
    <cellStyle name="Style 96 6" xfId="7463"/>
    <cellStyle name="Style 96 6 2" xfId="16260"/>
    <cellStyle name="Style 96 6 2 2" xfId="17072"/>
    <cellStyle name="Style 96 7" xfId="7464"/>
    <cellStyle name="Style 96 7 2" xfId="15821"/>
    <cellStyle name="Style 96 7 2 2" xfId="16750"/>
    <cellStyle name="Style 96 8" xfId="16261"/>
    <cellStyle name="Style 96 8 2" xfId="17073"/>
    <cellStyle name="Style 96 9" xfId="16243"/>
    <cellStyle name="Style 96 9 2" xfId="17055"/>
    <cellStyle name="Style 96_ADDON" xfId="7465"/>
    <cellStyle name="Style 97" xfId="4072"/>
    <cellStyle name="Style 97 10" xfId="7466"/>
    <cellStyle name="Style 97 10 2" xfId="14285"/>
    <cellStyle name="Style 97 10 3" xfId="16263"/>
    <cellStyle name="Style 97 10 3 2" xfId="17075"/>
    <cellStyle name="Style 97 10 4" xfId="10916"/>
    <cellStyle name="Style 97 11" xfId="7467"/>
    <cellStyle name="Style 97 11 2" xfId="14286"/>
    <cellStyle name="Style 97 11 3" xfId="16264"/>
    <cellStyle name="Style 97 11 3 2" xfId="17076"/>
    <cellStyle name="Style 97 11 4" xfId="10917"/>
    <cellStyle name="Style 97 12" xfId="7468"/>
    <cellStyle name="Style 97 12 2" xfId="14287"/>
    <cellStyle name="Style 97 12 3" xfId="16265"/>
    <cellStyle name="Style 97 12 3 2" xfId="17077"/>
    <cellStyle name="Style 97 12 4" xfId="10918"/>
    <cellStyle name="Style 97 13" xfId="12141"/>
    <cellStyle name="Style 97 13 2" xfId="16266"/>
    <cellStyle name="Style 97 13 2 2" xfId="17078"/>
    <cellStyle name="Style 97 14" xfId="16262"/>
    <cellStyle name="Style 97 14 2" xfId="17074"/>
    <cellStyle name="Style 97 15" xfId="8773"/>
    <cellStyle name="Style 97 2" xfId="7469"/>
    <cellStyle name="Style 97 2 2" xfId="7470"/>
    <cellStyle name="Style 97 2 2 2" xfId="14289"/>
    <cellStyle name="Style 97 2 2 2 2" xfId="16270"/>
    <cellStyle name="Style 97 2 2 2 2 2" xfId="17082"/>
    <cellStyle name="Style 97 2 2 2 3" xfId="16269"/>
    <cellStyle name="Style 97 2 2 2 3 2" xfId="17081"/>
    <cellStyle name="Style 97 2 2 3" xfId="16271"/>
    <cellStyle name="Style 97 2 2 3 2" xfId="17083"/>
    <cellStyle name="Style 97 2 2 4" xfId="16268"/>
    <cellStyle name="Style 97 2 2 4 2" xfId="17080"/>
    <cellStyle name="Style 97 2 2 5" xfId="10920"/>
    <cellStyle name="Style 97 2 3" xfId="14288"/>
    <cellStyle name="Style 97 2 3 2" xfId="16273"/>
    <cellStyle name="Style 97 2 3 2 2" xfId="17085"/>
    <cellStyle name="Style 97 2 3 3" xfId="16272"/>
    <cellStyle name="Style 97 2 3 3 2" xfId="17084"/>
    <cellStyle name="Style 97 2 4" xfId="16274"/>
    <cellStyle name="Style 97 2 4 2" xfId="17086"/>
    <cellStyle name="Style 97 2 5" xfId="16267"/>
    <cellStyle name="Style 97 2 5 2" xfId="17079"/>
    <cellStyle name="Style 97 2 6" xfId="10919"/>
    <cellStyle name="Style 97 3" xfId="7471"/>
    <cellStyle name="Style 97 3 2" xfId="7472"/>
    <cellStyle name="Style 97 3 2 2" xfId="7473"/>
    <cellStyle name="Style 97 3 2 2 2" xfId="14292"/>
    <cellStyle name="Style 97 3 2 2 2 2" xfId="16278"/>
    <cellStyle name="Style 97 3 2 2 2 2 2" xfId="17090"/>
    <cellStyle name="Style 97 3 2 2 3" xfId="16279"/>
    <cellStyle name="Style 97 3 2 2 3 2" xfId="17091"/>
    <cellStyle name="Style 97 3 2 2 4" xfId="16277"/>
    <cellStyle name="Style 97 3 2 2 4 2" xfId="17089"/>
    <cellStyle name="Style 97 3 2 2 5" xfId="10923"/>
    <cellStyle name="Style 97 3 2 3" xfId="7474"/>
    <cellStyle name="Style 97 3 2 3 2" xfId="14293"/>
    <cellStyle name="Style 97 3 2 3 3" xfId="16280"/>
    <cellStyle name="Style 97 3 2 3 3 2" xfId="17092"/>
    <cellStyle name="Style 97 3 2 3 4" xfId="10924"/>
    <cellStyle name="Style 97 3 2 4" xfId="14291"/>
    <cellStyle name="Style 97 3 2 4 2" xfId="16276"/>
    <cellStyle name="Style 97 3 2 4 2 2" xfId="17088"/>
    <cellStyle name="Style 97 3 2 5" xfId="10922"/>
    <cellStyle name="Style 97 3 3" xfId="7475"/>
    <cellStyle name="Style 97 3 3 2" xfId="7476"/>
    <cellStyle name="Style 97 3 3 2 2" xfId="7477"/>
    <cellStyle name="Style 97 3 3 2 2 2" xfId="14296"/>
    <cellStyle name="Style 97 3 3 2 2 3" xfId="16283"/>
    <cellStyle name="Style 97 3 3 2 2 3 2" xfId="17095"/>
    <cellStyle name="Style 97 3 3 2 2 4" xfId="10927"/>
    <cellStyle name="Style 97 3 3 2 3" xfId="14295"/>
    <cellStyle name="Style 97 3 3 2 3 2" xfId="16284"/>
    <cellStyle name="Style 97 3 3 2 3 2 2" xfId="17096"/>
    <cellStyle name="Style 97 3 3 2 4" xfId="16282"/>
    <cellStyle name="Style 97 3 3 2 4 2" xfId="17094"/>
    <cellStyle name="Style 97 3 3 2 5" xfId="10926"/>
    <cellStyle name="Style 97 3 3 3" xfId="7478"/>
    <cellStyle name="Style 97 3 3 3 2" xfId="7479"/>
    <cellStyle name="Style 97 3 3 3 2 2" xfId="14298"/>
    <cellStyle name="Style 97 3 3 3 2 3" xfId="16286"/>
    <cellStyle name="Style 97 3 3 3 2 3 2" xfId="17098"/>
    <cellStyle name="Style 97 3 3 3 2 4" xfId="10929"/>
    <cellStyle name="Style 97 3 3 3 3" xfId="7480"/>
    <cellStyle name="Style 97 3 3 3 3 2" xfId="14299"/>
    <cellStyle name="Style 97 3 3 3 3 3" xfId="16287"/>
    <cellStyle name="Style 97 3 3 3 3 3 2" xfId="17099"/>
    <cellStyle name="Style 97 3 3 3 3 4" xfId="10930"/>
    <cellStyle name="Style 97 3 3 3 4" xfId="14297"/>
    <cellStyle name="Style 97 3 3 3 5" xfId="16285"/>
    <cellStyle name="Style 97 3 3 3 5 2" xfId="17097"/>
    <cellStyle name="Style 97 3 3 3 6" xfId="10928"/>
    <cellStyle name="Style 97 3 3 4" xfId="7481"/>
    <cellStyle name="Style 97 3 3 4 2" xfId="7482"/>
    <cellStyle name="Style 97 3 3 4 2 2" xfId="14301"/>
    <cellStyle name="Style 97 3 3 4 2 3" xfId="16289"/>
    <cellStyle name="Style 97 3 3 4 2 3 2" xfId="17101"/>
    <cellStyle name="Style 97 3 3 4 2 4" xfId="10932"/>
    <cellStyle name="Style 97 3 3 4 3" xfId="14300"/>
    <cellStyle name="Style 97 3 3 4 4" xfId="16288"/>
    <cellStyle name="Style 97 3 3 4 4 2" xfId="17100"/>
    <cellStyle name="Style 97 3 3 4 5" xfId="10931"/>
    <cellStyle name="Style 97 3 3 5" xfId="7483"/>
    <cellStyle name="Style 97 3 3 5 2" xfId="14302"/>
    <cellStyle name="Style 97 3 3 5 3" xfId="16290"/>
    <cellStyle name="Style 97 3 3 5 3 2" xfId="17102"/>
    <cellStyle name="Style 97 3 3 5 4" xfId="10933"/>
    <cellStyle name="Style 97 3 3 6" xfId="14294"/>
    <cellStyle name="Style 97 3 3 7" xfId="16281"/>
    <cellStyle name="Style 97 3 3 7 2" xfId="17093"/>
    <cellStyle name="Style 97 3 3 8" xfId="10925"/>
    <cellStyle name="Style 97 3 4" xfId="7484"/>
    <cellStyle name="Style 97 3 4 2" xfId="14303"/>
    <cellStyle name="Style 97 3 4 2 2" xfId="16292"/>
    <cellStyle name="Style 97 3 4 2 2 2" xfId="17104"/>
    <cellStyle name="Style 97 3 4 3" xfId="16293"/>
    <cellStyle name="Style 97 3 4 3 2" xfId="17105"/>
    <cellStyle name="Style 97 3 4 4" xfId="16294"/>
    <cellStyle name="Style 97 3 4 4 2" xfId="17106"/>
    <cellStyle name="Style 97 3 4 5" xfId="16291"/>
    <cellStyle name="Style 97 3 4 5 2" xfId="17103"/>
    <cellStyle name="Style 97 3 4 6" xfId="10934"/>
    <cellStyle name="Style 97 3 5" xfId="7485"/>
    <cellStyle name="Style 97 3 5 2" xfId="14304"/>
    <cellStyle name="Style 97 3 5 3" xfId="16295"/>
    <cellStyle name="Style 97 3 5 3 2" xfId="17107"/>
    <cellStyle name="Style 97 3 5 4" xfId="10935"/>
    <cellStyle name="Style 97 3 6" xfId="14290"/>
    <cellStyle name="Style 97 3 6 2" xfId="16275"/>
    <cellStyle name="Style 97 3 6 2 2" xfId="17087"/>
    <cellStyle name="Style 97 3 7" xfId="16483"/>
    <cellStyle name="Style 97 3 7 2" xfId="17272"/>
    <cellStyle name="Style 97 3 8" xfId="10921"/>
    <cellStyle name="Style 97 4" xfId="7486"/>
    <cellStyle name="Style 97 4 2" xfId="7487"/>
    <cellStyle name="Style 97 4 2 2" xfId="7488"/>
    <cellStyle name="Style 97 4 2 2 2" xfId="7489"/>
    <cellStyle name="Style 97 4 2 2 2 2" xfId="14308"/>
    <cellStyle name="Style 97 4 2 2 2 3" xfId="16299"/>
    <cellStyle name="Style 97 4 2 2 2 3 2" xfId="17111"/>
    <cellStyle name="Style 97 4 2 2 2 4" xfId="10939"/>
    <cellStyle name="Style 97 4 2 2 3" xfId="14307"/>
    <cellStyle name="Style 97 4 2 2 3 2" xfId="16300"/>
    <cellStyle name="Style 97 4 2 2 3 2 2" xfId="17112"/>
    <cellStyle name="Style 97 4 2 2 4" xfId="16298"/>
    <cellStyle name="Style 97 4 2 2 4 2" xfId="17110"/>
    <cellStyle name="Style 97 4 2 2 5" xfId="10938"/>
    <cellStyle name="Style 97 4 2 3" xfId="7490"/>
    <cellStyle name="Style 97 4 2 3 2" xfId="7491"/>
    <cellStyle name="Style 97 4 2 3 2 2" xfId="14310"/>
    <cellStyle name="Style 97 4 2 3 2 3" xfId="16302"/>
    <cellStyle name="Style 97 4 2 3 2 3 2" xfId="17114"/>
    <cellStyle name="Style 97 4 2 3 2 4" xfId="10941"/>
    <cellStyle name="Style 97 4 2 3 3" xfId="7492"/>
    <cellStyle name="Style 97 4 2 3 3 2" xfId="14311"/>
    <cellStyle name="Style 97 4 2 3 3 3" xfId="16303"/>
    <cellStyle name="Style 97 4 2 3 3 3 2" xfId="17115"/>
    <cellStyle name="Style 97 4 2 3 3 4" xfId="10942"/>
    <cellStyle name="Style 97 4 2 3 4" xfId="14309"/>
    <cellStyle name="Style 97 4 2 3 5" xfId="16301"/>
    <cellStyle name="Style 97 4 2 3 5 2" xfId="17113"/>
    <cellStyle name="Style 97 4 2 3 6" xfId="10940"/>
    <cellStyle name="Style 97 4 2 4" xfId="7493"/>
    <cellStyle name="Style 97 4 2 4 2" xfId="7494"/>
    <cellStyle name="Style 97 4 2 4 2 2" xfId="14313"/>
    <cellStyle name="Style 97 4 2 4 2 3" xfId="16305"/>
    <cellStyle name="Style 97 4 2 4 2 3 2" xfId="17117"/>
    <cellStyle name="Style 97 4 2 4 2 4" xfId="10944"/>
    <cellStyle name="Style 97 4 2 4 3" xfId="14312"/>
    <cellStyle name="Style 97 4 2 4 4" xfId="16304"/>
    <cellStyle name="Style 97 4 2 4 4 2" xfId="17116"/>
    <cellStyle name="Style 97 4 2 4 5" xfId="10943"/>
    <cellStyle name="Style 97 4 2 5" xfId="7495"/>
    <cellStyle name="Style 97 4 2 5 2" xfId="14314"/>
    <cellStyle name="Style 97 4 2 5 3" xfId="16306"/>
    <cellStyle name="Style 97 4 2 5 3 2" xfId="17118"/>
    <cellStyle name="Style 97 4 2 5 4" xfId="10945"/>
    <cellStyle name="Style 97 4 2 6" xfId="14306"/>
    <cellStyle name="Style 97 4 2 6 2" xfId="16297"/>
    <cellStyle name="Style 97 4 2 6 2 2" xfId="17109"/>
    <cellStyle name="Style 97 4 2 7" xfId="10937"/>
    <cellStyle name="Style 97 4 3" xfId="7496"/>
    <cellStyle name="Style 97 4 3 2" xfId="7497"/>
    <cellStyle name="Style 97 4 3 2 2" xfId="14316"/>
    <cellStyle name="Style 97 4 3 2 2 2" xfId="16309"/>
    <cellStyle name="Style 97 4 3 2 2 2 2" xfId="17121"/>
    <cellStyle name="Style 97 4 3 2 3" xfId="16308"/>
    <cellStyle name="Style 97 4 3 2 3 2" xfId="17120"/>
    <cellStyle name="Style 97 4 3 2 4" xfId="10947"/>
    <cellStyle name="Style 97 4 3 3" xfId="14315"/>
    <cellStyle name="Style 97 4 3 3 2" xfId="16310"/>
    <cellStyle name="Style 97 4 3 3 2 2" xfId="17122"/>
    <cellStyle name="Style 97 4 3 4" xfId="16307"/>
    <cellStyle name="Style 97 4 3 4 2" xfId="17119"/>
    <cellStyle name="Style 97 4 3 5" xfId="10946"/>
    <cellStyle name="Style 97 4 4" xfId="7498"/>
    <cellStyle name="Style 97 4 4 2" xfId="14317"/>
    <cellStyle name="Style 97 4 4 2 2" xfId="16312"/>
    <cellStyle name="Style 97 4 4 2 2 2" xfId="17124"/>
    <cellStyle name="Style 97 4 4 3" xfId="16313"/>
    <cellStyle name="Style 97 4 4 3 2" xfId="17125"/>
    <cellStyle name="Style 97 4 4 4" xfId="16311"/>
    <cellStyle name="Style 97 4 4 4 2" xfId="17123"/>
    <cellStyle name="Style 97 4 4 5" xfId="10948"/>
    <cellStyle name="Style 97 4 5" xfId="7499"/>
    <cellStyle name="Style 97 4 5 2" xfId="14318"/>
    <cellStyle name="Style 97 4 5 3" xfId="16314"/>
    <cellStyle name="Style 97 4 5 3 2" xfId="17126"/>
    <cellStyle name="Style 97 4 5 4" xfId="10949"/>
    <cellStyle name="Style 97 4 6" xfId="14305"/>
    <cellStyle name="Style 97 4 6 2" xfId="16296"/>
    <cellStyle name="Style 97 4 6 2 2" xfId="17108"/>
    <cellStyle name="Style 97 4 7" xfId="16482"/>
    <cellStyle name="Style 97 4 7 2" xfId="17271"/>
    <cellStyle name="Style 97 4 8" xfId="10936"/>
    <cellStyle name="Style 97 5" xfId="7500"/>
    <cellStyle name="Style 97 5 2" xfId="7501"/>
    <cellStyle name="Style 97 5 2 2" xfId="7502"/>
    <cellStyle name="Style 97 5 2 2 2" xfId="7503"/>
    <cellStyle name="Style 97 5 2 2 2 2" xfId="14322"/>
    <cellStyle name="Style 97 5 2 2 2 3" xfId="16318"/>
    <cellStyle name="Style 97 5 2 2 2 3 2" xfId="17130"/>
    <cellStyle name="Style 97 5 2 2 2 4" xfId="10953"/>
    <cellStyle name="Style 97 5 2 2 3" xfId="14321"/>
    <cellStyle name="Style 97 5 2 2 3 2" xfId="16319"/>
    <cellStyle name="Style 97 5 2 2 3 2 2" xfId="17131"/>
    <cellStyle name="Style 97 5 2 2 4" xfId="16317"/>
    <cellStyle name="Style 97 5 2 2 4 2" xfId="17129"/>
    <cellStyle name="Style 97 5 2 2 5" xfId="10952"/>
    <cellStyle name="Style 97 5 2 3" xfId="7504"/>
    <cellStyle name="Style 97 5 2 3 2" xfId="7505"/>
    <cellStyle name="Style 97 5 2 3 2 2" xfId="14324"/>
    <cellStyle name="Style 97 5 2 3 2 3" xfId="16321"/>
    <cellStyle name="Style 97 5 2 3 2 3 2" xfId="17133"/>
    <cellStyle name="Style 97 5 2 3 2 4" xfId="10955"/>
    <cellStyle name="Style 97 5 2 3 3" xfId="7506"/>
    <cellStyle name="Style 97 5 2 3 3 2" xfId="14325"/>
    <cellStyle name="Style 97 5 2 3 3 3" xfId="15822"/>
    <cellStyle name="Style 97 5 2 3 3 3 2" xfId="16751"/>
    <cellStyle name="Style 97 5 2 3 3 4" xfId="10956"/>
    <cellStyle name="Style 97 5 2 3 4" xfId="14323"/>
    <cellStyle name="Style 97 5 2 3 5" xfId="16320"/>
    <cellStyle name="Style 97 5 2 3 5 2" xfId="17132"/>
    <cellStyle name="Style 97 5 2 3 6" xfId="10954"/>
    <cellStyle name="Style 97 5 2 4" xfId="7507"/>
    <cellStyle name="Style 97 5 2 4 2" xfId="14326"/>
    <cellStyle name="Style 97 5 2 4 2 2" xfId="16323"/>
    <cellStyle name="Style 97 5 2 4 2 2 2" xfId="17135"/>
    <cellStyle name="Style 97 5 2 4 3" xfId="16322"/>
    <cellStyle name="Style 97 5 2 4 3 2" xfId="17134"/>
    <cellStyle name="Style 97 5 2 4 4" xfId="10957"/>
    <cellStyle name="Style 97 5 2 5" xfId="7508"/>
    <cellStyle name="Style 97 5 2 5 2" xfId="14327"/>
    <cellStyle name="Style 97 5 2 5 3" xfId="16324"/>
    <cellStyle name="Style 97 5 2 5 3 2" xfId="17136"/>
    <cellStyle name="Style 97 5 2 5 4" xfId="10958"/>
    <cellStyle name="Style 97 5 2 6" xfId="14320"/>
    <cellStyle name="Style 97 5 2 7" xfId="16316"/>
    <cellStyle name="Style 97 5 2 7 2" xfId="17128"/>
    <cellStyle name="Style 97 5 2 8" xfId="10951"/>
    <cellStyle name="Style 97 5 3" xfId="7509"/>
    <cellStyle name="Style 97 5 3 2" xfId="7510"/>
    <cellStyle name="Style 97 5 3 2 2" xfId="14329"/>
    <cellStyle name="Style 97 5 3 2 3" xfId="16326"/>
    <cellStyle name="Style 97 5 3 2 3 2" xfId="17138"/>
    <cellStyle name="Style 97 5 3 2 4" xfId="10960"/>
    <cellStyle name="Style 97 5 3 3" xfId="14328"/>
    <cellStyle name="Style 97 5 3 3 2" xfId="16327"/>
    <cellStyle name="Style 97 5 3 3 2 2" xfId="17139"/>
    <cellStyle name="Style 97 5 3 4" xfId="16325"/>
    <cellStyle name="Style 97 5 3 4 2" xfId="17137"/>
    <cellStyle name="Style 97 5 3 5" xfId="10959"/>
    <cellStyle name="Style 97 5 4" xfId="7511"/>
    <cellStyle name="Style 97 5 4 2" xfId="14330"/>
    <cellStyle name="Style 97 5 4 3" xfId="16328"/>
    <cellStyle name="Style 97 5 4 3 2" xfId="17140"/>
    <cellStyle name="Style 97 5 4 4" xfId="10961"/>
    <cellStyle name="Style 97 5 5" xfId="7512"/>
    <cellStyle name="Style 97 5 5 2" xfId="14331"/>
    <cellStyle name="Style 97 5 5 3" xfId="16329"/>
    <cellStyle name="Style 97 5 5 3 2" xfId="17141"/>
    <cellStyle name="Style 97 5 5 4" xfId="10962"/>
    <cellStyle name="Style 97 5 6" xfId="14319"/>
    <cellStyle name="Style 97 5 7" xfId="16315"/>
    <cellStyle name="Style 97 5 7 2" xfId="17127"/>
    <cellStyle name="Style 97 5 8" xfId="10950"/>
    <cellStyle name="Style 97 6" xfId="7513"/>
    <cellStyle name="Style 97 6 2" xfId="7514"/>
    <cellStyle name="Style 97 6 2 2" xfId="7515"/>
    <cellStyle name="Style 97 6 2 2 2" xfId="14334"/>
    <cellStyle name="Style 97 6 2 2 3" xfId="10965"/>
    <cellStyle name="Style 97 6 2 3" xfId="14333"/>
    <cellStyle name="Style 97 6 2 4" xfId="16331"/>
    <cellStyle name="Style 97 6 2 4 2" xfId="17143"/>
    <cellStyle name="Style 97 6 2 5" xfId="10964"/>
    <cellStyle name="Style 97 6 3" xfId="7516"/>
    <cellStyle name="Style 97 6 3 2" xfId="7517"/>
    <cellStyle name="Style 97 6 3 2 2" xfId="14336"/>
    <cellStyle name="Style 97 6 3 2 3" xfId="16333"/>
    <cellStyle name="Style 97 6 3 2 3 2" xfId="17145"/>
    <cellStyle name="Style 97 6 3 2 4" xfId="10967"/>
    <cellStyle name="Style 97 6 3 3" xfId="7518"/>
    <cellStyle name="Style 97 6 3 3 2" xfId="14337"/>
    <cellStyle name="Style 97 6 3 3 3" xfId="16334"/>
    <cellStyle name="Style 97 6 3 3 3 2" xfId="17146"/>
    <cellStyle name="Style 97 6 3 3 4" xfId="10968"/>
    <cellStyle name="Style 97 6 3 4" xfId="14335"/>
    <cellStyle name="Style 97 6 3 5" xfId="16332"/>
    <cellStyle name="Style 97 6 3 5 2" xfId="17144"/>
    <cellStyle name="Style 97 6 3 6" xfId="10966"/>
    <cellStyle name="Style 97 6 4" xfId="7519"/>
    <cellStyle name="Style 97 6 4 2" xfId="7520"/>
    <cellStyle name="Style 97 6 4 2 2" xfId="14339"/>
    <cellStyle name="Style 97 6 4 2 3" xfId="16336"/>
    <cellStyle name="Style 97 6 4 2 3 2" xfId="17148"/>
    <cellStyle name="Style 97 6 4 2 4" xfId="10970"/>
    <cellStyle name="Style 97 6 4 3" xfId="14338"/>
    <cellStyle name="Style 97 6 4 4" xfId="16335"/>
    <cellStyle name="Style 97 6 4 4 2" xfId="17147"/>
    <cellStyle name="Style 97 6 4 5" xfId="10969"/>
    <cellStyle name="Style 97 6 5" xfId="7521"/>
    <cellStyle name="Style 97 6 5 2" xfId="14340"/>
    <cellStyle name="Style 97 6 5 3" xfId="16337"/>
    <cellStyle name="Style 97 6 5 3 2" xfId="17149"/>
    <cellStyle name="Style 97 6 5 4" xfId="10971"/>
    <cellStyle name="Style 97 6 6" xfId="14332"/>
    <cellStyle name="Style 97 6 6 2" xfId="16338"/>
    <cellStyle name="Style 97 6 6 2 2" xfId="17150"/>
    <cellStyle name="Style 97 6 7" xfId="16330"/>
    <cellStyle name="Style 97 6 7 2" xfId="17142"/>
    <cellStyle name="Style 97 6 8" xfId="10963"/>
    <cellStyle name="Style 97 7" xfId="7522"/>
    <cellStyle name="Style 97 7 2" xfId="7523"/>
    <cellStyle name="Style 97 7 2 2" xfId="14342"/>
    <cellStyle name="Style 97 7 2 3" xfId="16340"/>
    <cellStyle name="Style 97 7 2 3 2" xfId="17152"/>
    <cellStyle name="Style 97 7 2 4" xfId="10973"/>
    <cellStyle name="Style 97 7 3" xfId="7524"/>
    <cellStyle name="Style 97 7 3 2" xfId="14343"/>
    <cellStyle name="Style 97 7 3 3" xfId="16341"/>
    <cellStyle name="Style 97 7 3 3 2" xfId="17153"/>
    <cellStyle name="Style 97 7 3 4" xfId="10974"/>
    <cellStyle name="Style 97 7 4" xfId="14341"/>
    <cellStyle name="Style 97 7 4 2" xfId="16342"/>
    <cellStyle name="Style 97 7 4 2 2" xfId="17154"/>
    <cellStyle name="Style 97 7 5" xfId="16343"/>
    <cellStyle name="Style 97 7 5 2" xfId="17155"/>
    <cellStyle name="Style 97 7 6" xfId="16339"/>
    <cellStyle name="Style 97 7 6 2" xfId="17151"/>
    <cellStyle name="Style 97 7 7" xfId="10972"/>
    <cellStyle name="Style 97 8" xfId="7525"/>
    <cellStyle name="Style 97 8 2" xfId="14344"/>
    <cellStyle name="Style 97 8 2 2" xfId="15823"/>
    <cellStyle name="Style 97 8 2 2 2" xfId="16752"/>
    <cellStyle name="Style 97 8 3" xfId="16345"/>
    <cellStyle name="Style 97 8 3 2" xfId="17157"/>
    <cellStyle name="Style 97 8 4" xfId="16344"/>
    <cellStyle name="Style 97 8 4 2" xfId="17156"/>
    <cellStyle name="Style 97 8 5" xfId="10975"/>
    <cellStyle name="Style 97 9" xfId="7526"/>
    <cellStyle name="Style 97 9 2" xfId="14345"/>
    <cellStyle name="Style 97 9 3" xfId="16346"/>
    <cellStyle name="Style 97 9 3 2" xfId="17158"/>
    <cellStyle name="Style 97 9 4" xfId="10976"/>
    <cellStyle name="Style 97_ADDON" xfId="7527"/>
    <cellStyle name="Style 98" xfId="4073"/>
    <cellStyle name="Style 98 2" xfId="7528"/>
    <cellStyle name="Style 98 2 2" xfId="7529"/>
    <cellStyle name="Style 98 2 2 2" xfId="7530"/>
    <cellStyle name="Style 98 2 2 2 2" xfId="16351"/>
    <cellStyle name="Style 98 2 2 2 2 2" xfId="17163"/>
    <cellStyle name="Style 98 2 2 2 3" xfId="16352"/>
    <cellStyle name="Style 98 2 2 2 3 2" xfId="17164"/>
    <cellStyle name="Style 98 2 2 2 4" xfId="16350"/>
    <cellStyle name="Style 98 2 2 2 4 2" xfId="17162"/>
    <cellStyle name="Style 98 2 2 3" xfId="7531"/>
    <cellStyle name="Style 98 2 2 3 2" xfId="16353"/>
    <cellStyle name="Style 98 2 2 3 2 2" xfId="17165"/>
    <cellStyle name="Style 98 2 2 4" xfId="16354"/>
    <cellStyle name="Style 98 2 2 4 2" xfId="17166"/>
    <cellStyle name="Style 98 2 2 5" xfId="16349"/>
    <cellStyle name="Style 98 2 2 5 2" xfId="17161"/>
    <cellStyle name="Style 98 2 3" xfId="7532"/>
    <cellStyle name="Style 98 2 3 2" xfId="16356"/>
    <cellStyle name="Style 98 2 3 2 2" xfId="17168"/>
    <cellStyle name="Style 98 2 3 3" xfId="16357"/>
    <cellStyle name="Style 98 2 3 3 2" xfId="17169"/>
    <cellStyle name="Style 98 2 3 4" xfId="16355"/>
    <cellStyle name="Style 98 2 3 4 2" xfId="17167"/>
    <cellStyle name="Style 98 2 4" xfId="7533"/>
    <cellStyle name="Style 98 2 4 2" xfId="16359"/>
    <cellStyle name="Style 98 2 4 2 2" xfId="17171"/>
    <cellStyle name="Style 98 2 4 3" xfId="16358"/>
    <cellStyle name="Style 98 2 4 3 2" xfId="17170"/>
    <cellStyle name="Style 98 2 5" xfId="7534"/>
    <cellStyle name="Style 98 2 5 2" xfId="16360"/>
    <cellStyle name="Style 98 2 5 2 2" xfId="17172"/>
    <cellStyle name="Style 98 2 6" xfId="16361"/>
    <cellStyle name="Style 98 2 6 2" xfId="17173"/>
    <cellStyle name="Style 98 2 7" xfId="16348"/>
    <cellStyle name="Style 98 2 7 2" xfId="17160"/>
    <cellStyle name="Style 98 3" xfId="7535"/>
    <cellStyle name="Style 98 3 2" xfId="7536"/>
    <cellStyle name="Style 98 3 2 2" xfId="7537"/>
    <cellStyle name="Style 98 3 2 2 2" xfId="16365"/>
    <cellStyle name="Style 98 3 2 2 2 2" xfId="17177"/>
    <cellStyle name="Style 98 3 2 2 3" xfId="16364"/>
    <cellStyle name="Style 98 3 2 2 3 2" xfId="17176"/>
    <cellStyle name="Style 98 3 2 3" xfId="7538"/>
    <cellStyle name="Style 98 3 2 3 2" xfId="16366"/>
    <cellStyle name="Style 98 3 2 3 2 2" xfId="17178"/>
    <cellStyle name="Style 98 3 2 4" xfId="16363"/>
    <cellStyle name="Style 98 3 2 4 2" xfId="17175"/>
    <cellStyle name="Style 98 3 3" xfId="7539"/>
    <cellStyle name="Style 98 3 3 2" xfId="7540"/>
    <cellStyle name="Style 98 3 3 2 2" xfId="16368"/>
    <cellStyle name="Style 98 3 3 2 2 2" xfId="17180"/>
    <cellStyle name="Style 98 3 3 2 3" xfId="15824"/>
    <cellStyle name="Style 98 3 3 2 3 2" xfId="16753"/>
    <cellStyle name="Style 98 3 3 3" xfId="7541"/>
    <cellStyle name="Style 98 3 3 3 2" xfId="16369"/>
    <cellStyle name="Style 98 3 3 3 2 2" xfId="17181"/>
    <cellStyle name="Style 98 3 3 4" xfId="16367"/>
    <cellStyle name="Style 98 3 3 4 2" xfId="17179"/>
    <cellStyle name="Style 98 3 4" xfId="7542"/>
    <cellStyle name="Style 98 3 4 2" xfId="7543"/>
    <cellStyle name="Style 98 3 4 3" xfId="16370"/>
    <cellStyle name="Style 98 3 4 3 2" xfId="17182"/>
    <cellStyle name="Style 98 3 5" xfId="7544"/>
    <cellStyle name="Style 98 3 5 2" xfId="16362"/>
    <cellStyle name="Style 98 3 5 2 2" xfId="17174"/>
    <cellStyle name="Style 98 3 6" xfId="16481"/>
    <cellStyle name="Style 98 3 6 2" xfId="17270"/>
    <cellStyle name="Style 98 4" xfId="7545"/>
    <cellStyle name="Style 98 4 2" xfId="7546"/>
    <cellStyle name="Style 98 4 2 2" xfId="16373"/>
    <cellStyle name="Style 98 4 2 2 2" xfId="17185"/>
    <cellStyle name="Style 98 4 2 3" xfId="16372"/>
    <cellStyle name="Style 98 4 2 3 2" xfId="17184"/>
    <cellStyle name="Style 98 4 3" xfId="7547"/>
    <cellStyle name="Style 98 4 3 2" xfId="16374"/>
    <cellStyle name="Style 98 4 3 2 2" xfId="17186"/>
    <cellStyle name="Style 98 4 4" xfId="16371"/>
    <cellStyle name="Style 98 4 4 2" xfId="17183"/>
    <cellStyle name="Style 98 5" xfId="7548"/>
    <cellStyle name="Style 98 5 2" xfId="16375"/>
    <cellStyle name="Style 98 5 2 2" xfId="17187"/>
    <cellStyle name="Style 98 6" xfId="7549"/>
    <cellStyle name="Style 98 6 2" xfId="16376"/>
    <cellStyle name="Style 98 6 2 2" xfId="17188"/>
    <cellStyle name="Style 98 7" xfId="16377"/>
    <cellStyle name="Style 98 7 2" xfId="17189"/>
    <cellStyle name="Style 98 8" xfId="16378"/>
    <cellStyle name="Style 98 8 2" xfId="17190"/>
    <cellStyle name="Style 98 9" xfId="16347"/>
    <cellStyle name="Style 98 9 2" xfId="17159"/>
    <cellStyle name="Style 98_ADDON" xfId="7550"/>
    <cellStyle name="Style 99" xfId="4074"/>
    <cellStyle name="Style 99 2" xfId="7551"/>
    <cellStyle name="Style 99 2 2" xfId="7552"/>
    <cellStyle name="Style 99 2 2 2" xfId="7553"/>
    <cellStyle name="Style 99 2 2 2 2" xfId="16383"/>
    <cellStyle name="Style 99 2 2 2 2 2" xfId="17195"/>
    <cellStyle name="Style 99 2 2 2 3" xfId="16382"/>
    <cellStyle name="Style 99 2 2 2 3 2" xfId="17194"/>
    <cellStyle name="Style 99 2 2 3" xfId="7554"/>
    <cellStyle name="Style 99 2 2 3 2" xfId="16384"/>
    <cellStyle name="Style 99 2 2 3 2 2" xfId="17196"/>
    <cellStyle name="Style 99 2 2 4" xfId="16381"/>
    <cellStyle name="Style 99 2 2 4 2" xfId="17193"/>
    <cellStyle name="Style 99 2 3" xfId="7555"/>
    <cellStyle name="Style 99 2 3 2" xfId="16386"/>
    <cellStyle name="Style 99 2 3 2 2" xfId="17198"/>
    <cellStyle name="Style 99 2 3 3" xfId="16385"/>
    <cellStyle name="Style 99 2 3 3 2" xfId="17197"/>
    <cellStyle name="Style 99 2 4" xfId="7556"/>
    <cellStyle name="Style 99 2 4 2" xfId="16387"/>
    <cellStyle name="Style 99 2 4 2 2" xfId="17199"/>
    <cellStyle name="Style 99 2 5" xfId="7557"/>
    <cellStyle name="Style 99 2 5 2" xfId="16388"/>
    <cellStyle name="Style 99 2 5 2 2" xfId="17200"/>
    <cellStyle name="Style 99 2 6" xfId="16389"/>
    <cellStyle name="Style 99 2 6 2" xfId="17201"/>
    <cellStyle name="Style 99 2 7" xfId="16390"/>
    <cellStyle name="Style 99 2 7 2" xfId="17202"/>
    <cellStyle name="Style 99 2 8" xfId="16380"/>
    <cellStyle name="Style 99 2 8 2" xfId="17192"/>
    <cellStyle name="Style 99 3" xfId="7558"/>
    <cellStyle name="Style 99 3 2" xfId="7559"/>
    <cellStyle name="Style 99 3 2 2" xfId="7560"/>
    <cellStyle name="Style 99 3 2 2 2" xfId="16394"/>
    <cellStyle name="Style 99 3 2 2 2 2" xfId="17206"/>
    <cellStyle name="Style 99 3 2 2 3" xfId="16393"/>
    <cellStyle name="Style 99 3 2 2 3 2" xfId="17205"/>
    <cellStyle name="Style 99 3 2 3" xfId="7561"/>
    <cellStyle name="Style 99 3 2 3 2" xfId="16395"/>
    <cellStyle name="Style 99 3 2 3 2 2" xfId="17207"/>
    <cellStyle name="Style 99 3 2 4" xfId="16392"/>
    <cellStyle name="Style 99 3 2 4 2" xfId="17204"/>
    <cellStyle name="Style 99 3 3" xfId="7562"/>
    <cellStyle name="Style 99 3 3 2" xfId="7563"/>
    <cellStyle name="Style 99 3 3 2 2" xfId="16398"/>
    <cellStyle name="Style 99 3 3 2 2 2" xfId="17210"/>
    <cellStyle name="Style 99 3 3 2 3" xfId="16397"/>
    <cellStyle name="Style 99 3 3 2 3 2" xfId="17209"/>
    <cellStyle name="Style 99 3 3 3" xfId="7564"/>
    <cellStyle name="Style 99 3 3 3 2" xfId="16399"/>
    <cellStyle name="Style 99 3 3 3 2 2" xfId="17211"/>
    <cellStyle name="Style 99 3 3 4" xfId="16396"/>
    <cellStyle name="Style 99 3 3 4 2" xfId="17208"/>
    <cellStyle name="Style 99 3 4" xfId="7565"/>
    <cellStyle name="Style 99 3 4 2" xfId="7566"/>
    <cellStyle name="Style 99 3 4 3" xfId="16400"/>
    <cellStyle name="Style 99 3 4 3 2" xfId="17212"/>
    <cellStyle name="Style 99 3 5" xfId="7567"/>
    <cellStyle name="Style 99 3 5 2" xfId="16401"/>
    <cellStyle name="Style 99 3 5 2 2" xfId="17213"/>
    <cellStyle name="Style 99 3 6" xfId="16402"/>
    <cellStyle name="Style 99 3 6 2" xfId="17214"/>
    <cellStyle name="Style 99 3 7" xfId="16391"/>
    <cellStyle name="Style 99 3 7 2" xfId="17203"/>
    <cellStyle name="Style 99 3 8" xfId="16480"/>
    <cellStyle name="Style 99 3 8 2" xfId="17269"/>
    <cellStyle name="Style 99 4" xfId="7568"/>
    <cellStyle name="Style 99 4 2" xfId="7569"/>
    <cellStyle name="Style 99 4 2 2" xfId="16405"/>
    <cellStyle name="Style 99 4 2 2 2" xfId="17217"/>
    <cellStyle name="Style 99 4 2 3" xfId="16404"/>
    <cellStyle name="Style 99 4 2 3 2" xfId="17216"/>
    <cellStyle name="Style 99 4 3" xfId="7570"/>
    <cellStyle name="Style 99 4 3 2" xfId="16406"/>
    <cellStyle name="Style 99 4 3 2 2" xfId="17218"/>
    <cellStyle name="Style 99 4 4" xfId="16403"/>
    <cellStyle name="Style 99 4 4 2" xfId="17215"/>
    <cellStyle name="Style 99 5" xfId="7571"/>
    <cellStyle name="Style 99 5 2" xfId="16407"/>
    <cellStyle name="Style 99 5 2 2" xfId="17219"/>
    <cellStyle name="Style 99 6" xfId="7572"/>
    <cellStyle name="Style 99 6 2" xfId="16408"/>
    <cellStyle name="Style 99 6 2 2" xfId="17220"/>
    <cellStyle name="Style 99 7" xfId="16409"/>
    <cellStyle name="Style 99 7 2" xfId="17221"/>
    <cellStyle name="Style 99 8" xfId="16410"/>
    <cellStyle name="Style 99 8 2" xfId="17222"/>
    <cellStyle name="Style 99 9" xfId="16379"/>
    <cellStyle name="Style 99 9 2" xfId="17191"/>
    <cellStyle name="Style 99_ADDON" xfId="7573"/>
    <cellStyle name="Texte explicatif" xfId="7574"/>
    <cellStyle name="Texte explicatif 2" xfId="16412"/>
    <cellStyle name="Texte explicatif 2 2" xfId="17224"/>
    <cellStyle name="Texte explicatif 3" xfId="16411"/>
    <cellStyle name="Texte explicatif 3 2" xfId="17223"/>
    <cellStyle name="Title 10" xfId="3777"/>
    <cellStyle name="Title 11" xfId="3778"/>
    <cellStyle name="Title 12" xfId="3779"/>
    <cellStyle name="Title 13" xfId="3780"/>
    <cellStyle name="Title 14" xfId="3781"/>
    <cellStyle name="Title 15" xfId="3782"/>
    <cellStyle name="Title 16" xfId="3783"/>
    <cellStyle name="Title 17" xfId="3784"/>
    <cellStyle name="Title 18" xfId="3785"/>
    <cellStyle name="Title 19" xfId="3786"/>
    <cellStyle name="Title 2" xfId="3787"/>
    <cellStyle name="Title 2 10" xfId="3788"/>
    <cellStyle name="Title 2 11" xfId="3789"/>
    <cellStyle name="Title 2 12" xfId="3790"/>
    <cellStyle name="Title 2 13" xfId="3791"/>
    <cellStyle name="Title 2 14" xfId="3792"/>
    <cellStyle name="Title 2 15" xfId="3793"/>
    <cellStyle name="Title 2 16" xfId="3794"/>
    <cellStyle name="Title 2 2" xfId="3795"/>
    <cellStyle name="Title 2 2 2" xfId="3796"/>
    <cellStyle name="Title 2 2 2 2" xfId="16415"/>
    <cellStyle name="Title 2 2 2 2 2" xfId="17227"/>
    <cellStyle name="Title 2 2 3" xfId="3797"/>
    <cellStyle name="Title 2 2 4" xfId="3798"/>
    <cellStyle name="Title 2 2 5" xfId="3799"/>
    <cellStyle name="Title 2 2 6" xfId="16414"/>
    <cellStyle name="Title 2 2 6 2" xfId="17226"/>
    <cellStyle name="Title 2 3" xfId="3800"/>
    <cellStyle name="Title 2 3 2" xfId="16416"/>
    <cellStyle name="Title 2 3 2 2" xfId="17228"/>
    <cellStyle name="Title 2 4" xfId="3801"/>
    <cellStyle name="Title 2 4 2" xfId="16413"/>
    <cellStyle name="Title 2 4 2 2" xfId="17225"/>
    <cellStyle name="Title 2 5" xfId="3802"/>
    <cellStyle name="Title 2 6" xfId="3803"/>
    <cellStyle name="Title 2 7" xfId="3804"/>
    <cellStyle name="Title 2 8" xfId="3805"/>
    <cellStyle name="Title 2 9" xfId="3806"/>
    <cellStyle name="Title 20" xfId="3807"/>
    <cellStyle name="Title 21" xfId="3808"/>
    <cellStyle name="Title 22" xfId="3809"/>
    <cellStyle name="Title 3" xfId="3810"/>
    <cellStyle name="Title 3 2" xfId="3811"/>
    <cellStyle name="Title 3 3" xfId="3812"/>
    <cellStyle name="Title 3 4" xfId="3813"/>
    <cellStyle name="Title 3 5" xfId="3814"/>
    <cellStyle name="Title 3 6" xfId="3815"/>
    <cellStyle name="Title 4" xfId="3816"/>
    <cellStyle name="Title 4 2" xfId="3817"/>
    <cellStyle name="Title 5" xfId="3818"/>
    <cellStyle name="Title 5 2" xfId="3819"/>
    <cellStyle name="Title 6" xfId="3820"/>
    <cellStyle name="Title 7" xfId="3821"/>
    <cellStyle name="Title 8" xfId="3822"/>
    <cellStyle name="Title 9" xfId="3823"/>
    <cellStyle name="Titre" xfId="7575"/>
    <cellStyle name="Titre 2" xfId="16418"/>
    <cellStyle name="Titre 2 2" xfId="17230"/>
    <cellStyle name="Titre 3" xfId="16417"/>
    <cellStyle name="Titre 3 2" xfId="17229"/>
    <cellStyle name="Titre 1" xfId="7576"/>
    <cellStyle name="Titre 1 2" xfId="16420"/>
    <cellStyle name="Titre 1 2 2" xfId="17232"/>
    <cellStyle name="Titre 1 3" xfId="16419"/>
    <cellStyle name="Titre 1 3 2" xfId="17231"/>
    <cellStyle name="Titre 2" xfId="7577"/>
    <cellStyle name="Titre 2 2" xfId="16422"/>
    <cellStyle name="Titre 2 2 2" xfId="17234"/>
    <cellStyle name="Titre 2 3" xfId="16421"/>
    <cellStyle name="Titre 2 3 2" xfId="17233"/>
    <cellStyle name="Titre 3" xfId="7578"/>
    <cellStyle name="Titre 3 2" xfId="16424"/>
    <cellStyle name="Titre 3 2 2" xfId="17236"/>
    <cellStyle name="Titre 3 3" xfId="16423"/>
    <cellStyle name="Titre 3 3 2" xfId="17235"/>
    <cellStyle name="Titre 4" xfId="7579"/>
    <cellStyle name="Titre 4 2" xfId="16426"/>
    <cellStyle name="Titre 4 2 2" xfId="17238"/>
    <cellStyle name="Titre 4 3" xfId="16425"/>
    <cellStyle name="Titre 4 3 2" xfId="17237"/>
    <cellStyle name="To_Financials" xfId="3824"/>
    <cellStyle name="Total 10" xfId="3825"/>
    <cellStyle name="Total 11" xfId="3826"/>
    <cellStyle name="Total 12" xfId="3827"/>
    <cellStyle name="Total 13" xfId="3828"/>
    <cellStyle name="Total 14" xfId="3829"/>
    <cellStyle name="Total 15" xfId="3830"/>
    <cellStyle name="Total 16" xfId="3831"/>
    <cellStyle name="Total 17" xfId="3832"/>
    <cellStyle name="Total 18" xfId="3833"/>
    <cellStyle name="Total 19" xfId="3834"/>
    <cellStyle name="Total 2" xfId="3835"/>
    <cellStyle name="Total 2 10" xfId="3836"/>
    <cellStyle name="Total 2 11" xfId="3837"/>
    <cellStyle name="Total 2 12" xfId="3838"/>
    <cellStyle name="Total 2 13" xfId="3839"/>
    <cellStyle name="Total 2 14" xfId="3840"/>
    <cellStyle name="Total 2 15" xfId="3841"/>
    <cellStyle name="Total 2 16" xfId="3842"/>
    <cellStyle name="Total 2 17" xfId="3843"/>
    <cellStyle name="Total 2 18" xfId="3844"/>
    <cellStyle name="Total 2 2" xfId="3845"/>
    <cellStyle name="Total 2 2 2" xfId="3846"/>
    <cellStyle name="Total 2 2 3" xfId="3847"/>
    <cellStyle name="Total 2 2 4" xfId="3848"/>
    <cellStyle name="Total 2 2 5" xfId="3849"/>
    <cellStyle name="Total 2 2 6" xfId="15825"/>
    <cellStyle name="Total 2 2 6 2" xfId="16754"/>
    <cellStyle name="Total 2 3" xfId="3850"/>
    <cellStyle name="Total 2 3 2" xfId="16428"/>
    <cellStyle name="Total 2 3 2 2" xfId="17240"/>
    <cellStyle name="Total 2 4" xfId="3851"/>
    <cellStyle name="Total 2 5" xfId="3852"/>
    <cellStyle name="Total 2 6" xfId="3853"/>
    <cellStyle name="Total 2 7" xfId="3854"/>
    <cellStyle name="Total 2 8" xfId="3855"/>
    <cellStyle name="Total 2 9" xfId="3856"/>
    <cellStyle name="Total 20" xfId="3857"/>
    <cellStyle name="Total 21" xfId="3858"/>
    <cellStyle name="Total 22" xfId="3859"/>
    <cellStyle name="Total 23" xfId="3860"/>
    <cellStyle name="Total 24" xfId="3861"/>
    <cellStyle name="Total 3" xfId="3862"/>
    <cellStyle name="Total 3 2" xfId="3863"/>
    <cellStyle name="Total 3 2 2" xfId="16430"/>
    <cellStyle name="Total 3 2 2 2" xfId="17242"/>
    <cellStyle name="Total 3 3" xfId="3864"/>
    <cellStyle name="Total 3 4" xfId="3865"/>
    <cellStyle name="Total 3 5" xfId="3866"/>
    <cellStyle name="Total 3 6" xfId="3867"/>
    <cellStyle name="Total 3 7" xfId="3868"/>
    <cellStyle name="Total 3 8" xfId="16429"/>
    <cellStyle name="Total 3 8 2" xfId="17241"/>
    <cellStyle name="Total 4" xfId="3869"/>
    <cellStyle name="Total 4 2" xfId="3870"/>
    <cellStyle name="Total 4 3" xfId="16431"/>
    <cellStyle name="Total 4 3 2" xfId="17243"/>
    <cellStyle name="Total 5" xfId="3871"/>
    <cellStyle name="Total 5 2" xfId="3872"/>
    <cellStyle name="Total 5 3" xfId="16427"/>
    <cellStyle name="Total 5 3 2" xfId="17239"/>
    <cellStyle name="Total 6" xfId="3873"/>
    <cellStyle name="Total 7" xfId="3874"/>
    <cellStyle name="Total 8" xfId="3875"/>
    <cellStyle name="Total 9" xfId="3876"/>
    <cellStyle name="Überschrift" xfId="4075"/>
    <cellStyle name="Überschrift 1" xfId="4076"/>
    <cellStyle name="Überschrift 1 2" xfId="16434"/>
    <cellStyle name="Überschrift 1 2 2" xfId="17246"/>
    <cellStyle name="Überschrift 1 3" xfId="16433"/>
    <cellStyle name="Überschrift 1 3 2" xfId="17245"/>
    <cellStyle name="Überschrift 2" xfId="4077"/>
    <cellStyle name="Überschrift 2 2" xfId="16436"/>
    <cellStyle name="Überschrift 2 2 2" xfId="17248"/>
    <cellStyle name="Überschrift 2 3" xfId="16435"/>
    <cellStyle name="Überschrift 2 3 2" xfId="17247"/>
    <cellStyle name="Überschrift 3" xfId="4078"/>
    <cellStyle name="Überschrift 3 2" xfId="16438"/>
    <cellStyle name="Überschrift 3 2 2" xfId="17250"/>
    <cellStyle name="Überschrift 3 3" xfId="16437"/>
    <cellStyle name="Überschrift 3 3 2" xfId="17249"/>
    <cellStyle name="Überschrift 4" xfId="4079"/>
    <cellStyle name="Überschrift 4 2" xfId="16440"/>
    <cellStyle name="Überschrift 4 2 2" xfId="17252"/>
    <cellStyle name="Überschrift 4 3" xfId="16439"/>
    <cellStyle name="Überschrift 4 3 2" xfId="17251"/>
    <cellStyle name="Überschrift 5" xfId="15826"/>
    <cellStyle name="Überschrift 5 2" xfId="16755"/>
    <cellStyle name="Überschrift 6" xfId="16432"/>
    <cellStyle name="Überschrift 6 2" xfId="17244"/>
    <cellStyle name="Überschrift_Energy cost" xfId="7580"/>
    <cellStyle name="Vérification" xfId="7581"/>
    <cellStyle name="Vérification 2" xfId="16442"/>
    <cellStyle name="Vérification 2 2" xfId="17254"/>
    <cellStyle name="Vérification 3" xfId="16441"/>
    <cellStyle name="Vérification 3 2" xfId="17253"/>
    <cellStyle name="Verknüpfte Zelle" xfId="4080"/>
    <cellStyle name="Verknüpfte Zelle 2" xfId="15659"/>
    <cellStyle name="Verknüpfte Zelle 2 2" xfId="16693"/>
    <cellStyle name="Verknüpfte Zelle 3" xfId="16443"/>
    <cellStyle name="Verknüpfte Zelle 3 2" xfId="17255"/>
    <cellStyle name="Warnender Text" xfId="4081"/>
    <cellStyle name="Warnender Text 2" xfId="16445"/>
    <cellStyle name="Warnender Text 2 2" xfId="17257"/>
    <cellStyle name="Warnender Text 3" xfId="16444"/>
    <cellStyle name="Warnender Text 3 2" xfId="17256"/>
    <cellStyle name="Warning Text 10" xfId="3877"/>
    <cellStyle name="Warning Text 11" xfId="3878"/>
    <cellStyle name="Warning Text 12" xfId="3879"/>
    <cellStyle name="Warning Text 13" xfId="3880"/>
    <cellStyle name="Warning Text 2" xfId="3881"/>
    <cellStyle name="Warning Text 2 10" xfId="3882"/>
    <cellStyle name="Warning Text 2 11" xfId="3883"/>
    <cellStyle name="Warning Text 2 12" xfId="3884"/>
    <cellStyle name="Warning Text 2 13" xfId="3885"/>
    <cellStyle name="Warning Text 2 14" xfId="3886"/>
    <cellStyle name="Warning Text 2 15" xfId="3887"/>
    <cellStyle name="Warning Text 2 16" xfId="3888"/>
    <cellStyle name="Warning Text 2 2" xfId="3889"/>
    <cellStyle name="Warning Text 2 2 2" xfId="3890"/>
    <cellStyle name="Warning Text 2 2 3" xfId="3891"/>
    <cellStyle name="Warning Text 2 2 4" xfId="3892"/>
    <cellStyle name="Warning Text 2 2 5" xfId="3893"/>
    <cellStyle name="Warning Text 2 2 6" xfId="16448"/>
    <cellStyle name="Warning Text 2 2 6 2" xfId="17260"/>
    <cellStyle name="Warning Text 2 3" xfId="3894"/>
    <cellStyle name="Warning Text 2 3 2" xfId="16447"/>
    <cellStyle name="Warning Text 2 3 2 2" xfId="17259"/>
    <cellStyle name="Warning Text 2 4" xfId="3895"/>
    <cellStyle name="Warning Text 2 5" xfId="3896"/>
    <cellStyle name="Warning Text 2 6" xfId="3897"/>
    <cellStyle name="Warning Text 2 7" xfId="3898"/>
    <cellStyle name="Warning Text 2 8" xfId="3899"/>
    <cellStyle name="Warning Text 2 9" xfId="3900"/>
    <cellStyle name="Warning Text 3" xfId="3901"/>
    <cellStyle name="Warning Text 3 10" xfId="3902"/>
    <cellStyle name="Warning Text 3 11" xfId="16449"/>
    <cellStyle name="Warning Text 3 11 2" xfId="17261"/>
    <cellStyle name="Warning Text 3 2" xfId="3903"/>
    <cellStyle name="Warning Text 3 2 2" xfId="3904"/>
    <cellStyle name="Warning Text 3 2 3" xfId="3905"/>
    <cellStyle name="Warning Text 3 2 4" xfId="3906"/>
    <cellStyle name="Warning Text 3 2 5" xfId="3907"/>
    <cellStyle name="Warning Text 3 3" xfId="3908"/>
    <cellStyle name="Warning Text 3 4" xfId="3909"/>
    <cellStyle name="Warning Text 3 5" xfId="3910"/>
    <cellStyle name="Warning Text 3 6" xfId="3911"/>
    <cellStyle name="Warning Text 3 7" xfId="3912"/>
    <cellStyle name="Warning Text 3 8" xfId="3913"/>
    <cellStyle name="Warning Text 3 9" xfId="3914"/>
    <cellStyle name="Warning Text 4" xfId="3915"/>
    <cellStyle name="Warning Text 4 2" xfId="3916"/>
    <cellStyle name="Warning Text 4 3" xfId="3917"/>
    <cellStyle name="Warning Text 4 4" xfId="3918"/>
    <cellStyle name="Warning Text 4 5" xfId="3919"/>
    <cellStyle name="Warning Text 4 6" xfId="3920"/>
    <cellStyle name="Warning Text 4 7" xfId="3921"/>
    <cellStyle name="Warning Text 4 8" xfId="16446"/>
    <cellStyle name="Warning Text 4 8 2" xfId="17258"/>
    <cellStyle name="Warning Text 5" xfId="3922"/>
    <cellStyle name="Warning Text 5 2" xfId="3923"/>
    <cellStyle name="Warning Text 6" xfId="3924"/>
    <cellStyle name="Warning Text 7" xfId="3925"/>
    <cellStyle name="Warning Text 8" xfId="3926"/>
    <cellStyle name="Warning Text 9" xfId="3927"/>
    <cellStyle name="xHeading" xfId="3928"/>
    <cellStyle name="xHeading 2" xfId="3929"/>
    <cellStyle name="xHeading 3" xfId="3930"/>
    <cellStyle name="xHeadingCen" xfId="3931"/>
    <cellStyle name="xHeadingCen 2" xfId="3932"/>
    <cellStyle name="xHeadingCen 3" xfId="3933"/>
    <cellStyle name="xHeadingVer" xfId="3934"/>
    <cellStyle name="xHeadingVer 2" xfId="3935"/>
    <cellStyle name="xHeadingVer 3" xfId="3936"/>
    <cellStyle name="xRangeName" xfId="3937"/>
    <cellStyle name="xTitle" xfId="3938"/>
    <cellStyle name="xTitle B&amp;W" xfId="3939"/>
    <cellStyle name="xTitle Colour" xfId="3940"/>
    <cellStyle name="xTitle_Attrition Rate Scorecard - October 2008" xfId="3941"/>
    <cellStyle name="Year" xfId="3942"/>
    <cellStyle name="Year 2" xfId="3943"/>
    <cellStyle name="Year 3" xfId="3944"/>
    <cellStyle name="Zelle überprüfen" xfId="4082"/>
    <cellStyle name="Zelle überprüfen 2" xfId="16451"/>
    <cellStyle name="Zelle überprüfen 2 2" xfId="17263"/>
    <cellStyle name="Zelle überprüfen 3" xfId="16450"/>
    <cellStyle name="Zelle überprüfen 3 2" xfId="17262"/>
    <cellStyle name="Обычный_CRF2002 (1)" xfId="758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T_NI_PRI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B1"/>
      <sheetName val="RES_PRI"/>
      <sheetName val="Pri_COA"/>
      <sheetName val="Pri_GAS"/>
      <sheetName val="Pri_OIL"/>
      <sheetName val="Pri_RNW"/>
      <sheetName val="Pri_BIO"/>
      <sheetName val="Pri_H2"/>
      <sheetName val="SUP_H2"/>
      <sheetName val="Distr_H2"/>
      <sheetName val="Con_REF"/>
      <sheetName val="TOTCO2"/>
      <sheetName val="Coal"/>
      <sheetName val="Gas"/>
      <sheetName val="Oil"/>
      <sheetName val="Other Primary Energy"/>
    </sheetNames>
    <sheetDataSet>
      <sheetData sheetId="0">
        <row r="2">
          <cell r="Z2" t="str">
            <v>PJ</v>
          </cell>
        </row>
        <row r="5">
          <cell r="B5" t="str">
            <v>MIN</v>
          </cell>
        </row>
        <row r="27">
          <cell r="D27" t="str">
            <v>Milion NZD (2015)</v>
          </cell>
          <cell r="F27" t="str">
            <v>PJ</v>
          </cell>
        </row>
        <row r="31">
          <cell r="R31" t="str">
            <v>Hydro</v>
          </cell>
          <cell r="S31" t="str">
            <v>Geothermal</v>
          </cell>
          <cell r="T31" t="str">
            <v>Solar</v>
          </cell>
          <cell r="U31" t="str">
            <v>Wind</v>
          </cell>
          <cell r="V31" t="str">
            <v>Liquid Biofuels</v>
          </cell>
          <cell r="W31" t="str">
            <v>Biogas</v>
          </cell>
          <cell r="X31" t="str">
            <v>Wood</v>
          </cell>
          <cell r="Y31" t="str">
            <v>Tidal</v>
          </cell>
          <cell r="Z31" t="str">
            <v>Renewables</v>
          </cell>
        </row>
        <row r="32">
          <cell r="R32" t="str">
            <v>HYD</v>
          </cell>
          <cell r="S32" t="str">
            <v>GEO</v>
          </cell>
          <cell r="T32" t="str">
            <v>SOL</v>
          </cell>
          <cell r="U32" t="str">
            <v>WIN</v>
          </cell>
          <cell r="V32" t="str">
            <v>BIL</v>
          </cell>
          <cell r="W32" t="str">
            <v>BIG</v>
          </cell>
          <cell r="X32" t="str">
            <v>WOD</v>
          </cell>
          <cell r="Y32" t="str">
            <v>TID</v>
          </cell>
        </row>
        <row r="52">
          <cell r="F52">
            <v>38.572501769699997</v>
          </cell>
          <cell r="G5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C61"/>
  <sheetViews>
    <sheetView topLeftCell="A42" zoomScale="85" zoomScaleNormal="85" workbookViewId="0">
      <selection activeCell="A50" sqref="A50"/>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2" bestFit="1" customWidth="1"/>
    <col min="29" max="29" width="21.42578125" bestFit="1" customWidth="1"/>
    <col min="30" max="30" width="23.42578125" bestFit="1" customWidth="1"/>
    <col min="31" max="45" width="10.85546875" customWidth="1"/>
  </cols>
  <sheetData>
    <row r="1" spans="1:27" s="2" customFormat="1">
      <c r="A1"/>
      <c r="X1" s="7" t="s">
        <v>80</v>
      </c>
      <c r="Y1" s="1" t="s">
        <v>81</v>
      </c>
      <c r="Z1" s="1" t="s">
        <v>82</v>
      </c>
      <c r="AA1" s="1" t="s">
        <v>85</v>
      </c>
    </row>
    <row r="2" spans="1:27" ht="15.75">
      <c r="A2" s="2"/>
      <c r="C2" s="3"/>
      <c r="D2" s="28" t="s">
        <v>44</v>
      </c>
      <c r="E2" s="28" t="s">
        <v>45</v>
      </c>
      <c r="F2" s="28" t="s">
        <v>46</v>
      </c>
      <c r="G2" s="28" t="s">
        <v>93</v>
      </c>
      <c r="H2" s="28" t="s">
        <v>94</v>
      </c>
      <c r="I2" s="28" t="s">
        <v>95</v>
      </c>
      <c r="J2" s="28" t="s">
        <v>96</v>
      </c>
      <c r="K2" s="28" t="s">
        <v>97</v>
      </c>
      <c r="L2" s="28" t="s">
        <v>98</v>
      </c>
      <c r="M2" s="28" t="s">
        <v>99</v>
      </c>
      <c r="N2" s="28" t="s">
        <v>47</v>
      </c>
      <c r="O2" s="28" t="s">
        <v>121</v>
      </c>
      <c r="P2" s="28" t="s">
        <v>122</v>
      </c>
      <c r="Q2" s="28" t="s">
        <v>123</v>
      </c>
      <c r="R2" s="28" t="s">
        <v>124</v>
      </c>
      <c r="S2" s="28" t="s">
        <v>48</v>
      </c>
      <c r="T2" s="28" t="s">
        <v>49</v>
      </c>
      <c r="U2" s="28" t="s">
        <v>50</v>
      </c>
      <c r="V2" s="13"/>
      <c r="X2" s="4"/>
      <c r="Y2" s="14" t="s">
        <v>112</v>
      </c>
      <c r="Z2" s="6" t="s">
        <v>69</v>
      </c>
      <c r="AA2" s="6" t="s">
        <v>86</v>
      </c>
    </row>
    <row r="3" spans="1:27" ht="25.5">
      <c r="C3" s="40" t="s">
        <v>129</v>
      </c>
      <c r="D3" s="37" t="s">
        <v>51</v>
      </c>
      <c r="E3" s="38" t="s">
        <v>52</v>
      </c>
      <c r="F3" s="38" t="s">
        <v>138</v>
      </c>
      <c r="G3" s="38" t="s">
        <v>111</v>
      </c>
      <c r="H3" s="38" t="s">
        <v>102</v>
      </c>
      <c r="I3" s="38" t="s">
        <v>95</v>
      </c>
      <c r="J3" s="38" t="s">
        <v>103</v>
      </c>
      <c r="K3" s="38" t="s">
        <v>104</v>
      </c>
      <c r="L3" s="38" t="s">
        <v>100</v>
      </c>
      <c r="M3" s="38" t="s">
        <v>101</v>
      </c>
      <c r="N3" s="38" t="s">
        <v>53</v>
      </c>
      <c r="O3" s="38" t="s">
        <v>125</v>
      </c>
      <c r="P3" s="38" t="s">
        <v>126</v>
      </c>
      <c r="Q3" s="38" t="s">
        <v>127</v>
      </c>
      <c r="R3" s="38" t="s">
        <v>128</v>
      </c>
      <c r="S3" s="38" t="s">
        <v>54</v>
      </c>
      <c r="T3" s="38" t="s">
        <v>55</v>
      </c>
      <c r="U3" s="39" t="s">
        <v>75</v>
      </c>
      <c r="V3" s="29" t="s">
        <v>56</v>
      </c>
    </row>
    <row r="4" spans="1:27">
      <c r="C4" s="30" t="s">
        <v>57</v>
      </c>
      <c r="D4" s="31"/>
      <c r="E4" s="31"/>
      <c r="F4" s="31"/>
      <c r="G4" s="31"/>
      <c r="H4" s="31"/>
      <c r="I4" s="31"/>
      <c r="J4" s="31"/>
      <c r="K4" s="31"/>
      <c r="L4" s="31"/>
      <c r="M4" s="31"/>
      <c r="N4" s="31"/>
      <c r="O4" s="31"/>
      <c r="P4" s="31"/>
      <c r="Q4" s="31"/>
      <c r="R4" s="31"/>
      <c r="S4" s="31"/>
      <c r="T4" s="31"/>
      <c r="U4" s="31"/>
      <c r="V4" s="25"/>
    </row>
    <row r="5" spans="1:27">
      <c r="B5" s="16" t="s">
        <v>58</v>
      </c>
      <c r="C5" s="32" t="s">
        <v>59</v>
      </c>
      <c r="D5" s="33">
        <f>[2]EB1!D5</f>
        <v>5263.9327000000003</v>
      </c>
      <c r="E5" s="15">
        <f>[2]EB1!E5</f>
        <v>3159.7988000000005</v>
      </c>
      <c r="F5" s="15">
        <f>[2]EB1!F5</f>
        <v>2686.252</v>
      </c>
      <c r="G5" s="15">
        <f>[2]EB1!G5</f>
        <v>6.4000000000000001E-2</v>
      </c>
      <c r="H5" s="15">
        <f>[2]EB1!H5</f>
        <v>0</v>
      </c>
      <c r="I5" s="15">
        <f>[2]EB1!I5</f>
        <v>0</v>
      </c>
      <c r="J5" s="15">
        <f>[2]EB1!J5</f>
        <v>0</v>
      </c>
      <c r="K5" s="15">
        <f>[2]EB1!K5</f>
        <v>0</v>
      </c>
      <c r="L5" s="15">
        <f>[2]EB1!L5</f>
        <v>0</v>
      </c>
      <c r="M5" s="15">
        <f>[2]EB1!M5</f>
        <v>0</v>
      </c>
      <c r="N5" s="15">
        <f>[2]EB1!N5</f>
        <v>4455</v>
      </c>
      <c r="O5" s="15">
        <f>[2]EB1!O5</f>
        <v>2261.9700000000003</v>
      </c>
      <c r="P5" s="15">
        <f>[2]EB1!P5</f>
        <v>502.66000000000008</v>
      </c>
      <c r="Q5" s="15">
        <f>[2]EB1!Q5</f>
        <v>263.8965</v>
      </c>
      <c r="R5" s="15">
        <f>[2]EB1!R5</f>
        <v>125.66500000000008</v>
      </c>
      <c r="S5" s="15">
        <f>[2]EB1!S5</f>
        <v>0</v>
      </c>
      <c r="T5" s="15">
        <f>[2]EB1!T5</f>
        <v>0</v>
      </c>
      <c r="U5" s="15">
        <f>[2]EB1!U5</f>
        <v>0</v>
      </c>
      <c r="V5" s="26">
        <f>SUM(D5:U5)</f>
        <v>18719.239000000001</v>
      </c>
      <c r="X5" s="5"/>
    </row>
    <row r="6" spans="1:27">
      <c r="B6" s="16" t="s">
        <v>60</v>
      </c>
      <c r="C6" s="32" t="s">
        <v>61</v>
      </c>
      <c r="D6" s="34">
        <f>[2]EB1!D6</f>
        <v>4200.7361500000006</v>
      </c>
      <c r="E6" s="15">
        <f>[2]EB1!E6</f>
        <v>5316.6916000000001</v>
      </c>
      <c r="F6" s="15">
        <f>[2]EB1!F6</f>
        <v>13824.328000000001</v>
      </c>
      <c r="G6" s="15">
        <f>[2]EB1!G6</f>
        <v>2204.8490000000002</v>
      </c>
      <c r="H6" s="15">
        <f>[2]EB1!H6</f>
        <v>604.98850000000004</v>
      </c>
      <c r="I6" s="15">
        <f>[2]EB1!I6</f>
        <v>326.12950000000001</v>
      </c>
      <c r="J6" s="15">
        <f>[2]EB1!J6</f>
        <v>660</v>
      </c>
      <c r="K6" s="15">
        <f>[2]EB1!K6</f>
        <v>683.1</v>
      </c>
      <c r="L6" s="15">
        <f>[2]EB1!L6</f>
        <v>1079.56</v>
      </c>
      <c r="M6" s="15">
        <f>[2]EB1!M6</f>
        <v>597.03499999999997</v>
      </c>
      <c r="N6" s="15">
        <f>[2]EB1!N6</f>
        <v>0</v>
      </c>
      <c r="O6" s="15">
        <f>[2]EB1!O6</f>
        <v>84.764250000000004</v>
      </c>
      <c r="P6" s="15">
        <f>[2]EB1!P6</f>
        <v>0</v>
      </c>
      <c r="Q6" s="15">
        <f>[2]EB1!Q6</f>
        <v>0</v>
      </c>
      <c r="R6" s="15">
        <f>[2]EB1!R6</f>
        <v>0</v>
      </c>
      <c r="S6" s="15">
        <f>[2]EB1!S6</f>
        <v>3.5000000000000001E-3</v>
      </c>
      <c r="T6" s="15">
        <f>[2]EB1!T6</f>
        <v>7.6499999999999999E-2</v>
      </c>
      <c r="U6" s="15">
        <f>[2]EB1!U6</f>
        <v>583.76</v>
      </c>
      <c r="V6" s="26">
        <f>SUM(D6:U6)</f>
        <v>30166.022000000001</v>
      </c>
    </row>
    <row r="7" spans="1:27">
      <c r="B7" s="16" t="s">
        <v>62</v>
      </c>
      <c r="C7" s="32" t="s">
        <v>63</v>
      </c>
      <c r="D7" s="35">
        <f>[2]EB1!D7</f>
        <v>-745.59484999999995</v>
      </c>
      <c r="E7" s="15">
        <f>[2]EB1!E7</f>
        <v>-1006.5324000000001</v>
      </c>
      <c r="F7" s="15">
        <f>[2]EB1!F7</f>
        <v>-1648.4854999999998</v>
      </c>
      <c r="G7" s="15">
        <f>[2]EB1!G7</f>
        <v>-1683.1424999999999</v>
      </c>
      <c r="H7" s="15">
        <f>[2]EB1!H7</f>
        <v>-295.38850000000002</v>
      </c>
      <c r="I7" s="15">
        <f>[2]EB1!I7</f>
        <v>-194.51650000000001</v>
      </c>
      <c r="J7" s="15">
        <f>[2]EB1!J7</f>
        <v>-1500.6420000000001</v>
      </c>
      <c r="K7" s="15">
        <f>[2]EB1!K7</f>
        <v>-400.84</v>
      </c>
      <c r="L7" s="15">
        <f>[2]EB1!L7</f>
        <v>-1239.28</v>
      </c>
      <c r="M7" s="15">
        <f>[2]EB1!M7</f>
        <v>-453.036</v>
      </c>
      <c r="N7" s="15">
        <f>[2]EB1!N7</f>
        <v>0</v>
      </c>
      <c r="O7" s="15">
        <f>[2]EB1!O7</f>
        <v>-54.302999999999997</v>
      </c>
      <c r="P7" s="15">
        <f>[2]EB1!P7</f>
        <v>0</v>
      </c>
      <c r="Q7" s="15">
        <f>[2]EB1!Q7</f>
        <v>0</v>
      </c>
      <c r="R7" s="15">
        <f>[2]EB1!R7</f>
        <v>0</v>
      </c>
      <c r="S7" s="15">
        <f>[2]EB1!S7</f>
        <v>0</v>
      </c>
      <c r="T7" s="15">
        <f>[2]EB1!T7</f>
        <v>-6.4500000000000002E-2</v>
      </c>
      <c r="U7" s="15">
        <f>[2]EB1!U7</f>
        <v>-563.40200000000004</v>
      </c>
      <c r="V7" s="26">
        <f>SUM(D7:U7)</f>
        <v>-9785.22775</v>
      </c>
      <c r="X7" s="5"/>
    </row>
    <row r="8" spans="1:27" ht="15">
      <c r="B8" s="24" t="s">
        <v>118</v>
      </c>
      <c r="C8" s="18" t="s">
        <v>119</v>
      </c>
      <c r="D8" s="36">
        <f>SUM(D5:D7)</f>
        <v>8719.0740000000023</v>
      </c>
      <c r="E8" s="19">
        <f t="shared" ref="E8:U8" si="0">SUM(E5:E7)</f>
        <v>7469.9580000000005</v>
      </c>
      <c r="F8" s="19">
        <f t="shared" si="0"/>
        <v>14862.094500000003</v>
      </c>
      <c r="G8" s="19">
        <f t="shared" si="0"/>
        <v>521.77050000000008</v>
      </c>
      <c r="H8" s="19">
        <f t="shared" si="0"/>
        <v>309.60000000000002</v>
      </c>
      <c r="I8" s="19">
        <f t="shared" si="0"/>
        <v>131.613</v>
      </c>
      <c r="J8" s="19">
        <f t="shared" si="0"/>
        <v>-840.64200000000005</v>
      </c>
      <c r="K8" s="19">
        <f t="shared" si="0"/>
        <v>282.26000000000005</v>
      </c>
      <c r="L8" s="19">
        <f t="shared" si="0"/>
        <v>-159.72000000000003</v>
      </c>
      <c r="M8" s="19">
        <f t="shared" si="0"/>
        <v>143.99899999999997</v>
      </c>
      <c r="N8" s="19">
        <f t="shared" si="0"/>
        <v>4455</v>
      </c>
      <c r="O8" s="19">
        <f t="shared" si="0"/>
        <v>2292.4312500000005</v>
      </c>
      <c r="P8" s="19"/>
      <c r="Q8" s="19"/>
      <c r="R8" s="19"/>
      <c r="S8" s="19">
        <f t="shared" si="0"/>
        <v>3.5000000000000001E-3</v>
      </c>
      <c r="T8" s="19">
        <f t="shared" si="0"/>
        <v>1.1999999999999997E-2</v>
      </c>
      <c r="U8" s="19">
        <f t="shared" si="0"/>
        <v>20.357999999999947</v>
      </c>
      <c r="V8" s="20">
        <f>SUM(V5:V7)</f>
        <v>39100.03325</v>
      </c>
    </row>
    <row r="9" spans="1:27">
      <c r="B9" s="41"/>
      <c r="C9" s="42" t="s">
        <v>130</v>
      </c>
      <c r="D9" s="43"/>
      <c r="E9" s="43"/>
      <c r="F9" s="43"/>
      <c r="G9" s="43"/>
      <c r="H9" s="43"/>
      <c r="I9" s="43"/>
      <c r="J9" s="43"/>
      <c r="K9" s="43"/>
      <c r="L9" s="43"/>
      <c r="M9" s="43"/>
      <c r="N9" s="43"/>
      <c r="O9" s="43"/>
      <c r="P9" s="43"/>
      <c r="Q9" s="43"/>
      <c r="R9" s="43"/>
      <c r="S9" s="43"/>
      <c r="T9" s="43"/>
      <c r="U9" s="43"/>
      <c r="V9" s="44"/>
    </row>
    <row r="10" spans="1:27">
      <c r="B10" s="16" t="s">
        <v>131</v>
      </c>
      <c r="C10" s="45" t="s">
        <v>132</v>
      </c>
      <c r="D10" s="46">
        <f>[2]EB1!D10</f>
        <v>-37.464700000000001</v>
      </c>
      <c r="E10" s="46">
        <f>[2]EB1!E10</f>
        <v>-317.19200000000001</v>
      </c>
      <c r="F10" s="46">
        <f>[2]EB1!F10</f>
        <v>0</v>
      </c>
      <c r="G10" s="46">
        <f>[2]EB1!G10</f>
        <v>-16.283999999999999</v>
      </c>
      <c r="H10" s="46">
        <f>[2]EB1!H10</f>
        <v>-2.1499999999999998E-2</v>
      </c>
      <c r="I10" s="46">
        <f>[2]EB1!I10</f>
        <v>-528.76099999999997</v>
      </c>
      <c r="J10" s="46">
        <f>[2]EB1!J10</f>
        <v>-164.50800000000001</v>
      </c>
      <c r="K10" s="46">
        <f>[2]EB1!K10</f>
        <v>-0.61599999999999999</v>
      </c>
      <c r="L10" s="46">
        <f>[2]EB1!L10</f>
        <v>-205.88</v>
      </c>
      <c r="M10" s="46">
        <f>[2]EB1!M10</f>
        <v>0</v>
      </c>
      <c r="N10" s="46">
        <f>[2]EB1!N10</f>
        <v>0</v>
      </c>
      <c r="O10" s="46">
        <f>[2]EB1!O10</f>
        <v>-3.21225</v>
      </c>
      <c r="P10" s="46">
        <f>[2]EB1!P10</f>
        <v>0</v>
      </c>
      <c r="Q10" s="46">
        <f>[2]EB1!Q10</f>
        <v>0</v>
      </c>
      <c r="R10" s="46">
        <f>[2]EB1!R10</f>
        <v>0</v>
      </c>
      <c r="S10" s="46">
        <f>[2]EB1!S10</f>
        <v>-0.76</v>
      </c>
      <c r="T10" s="46">
        <f>[2]EB1!T10</f>
        <v>0</v>
      </c>
      <c r="U10" s="46">
        <f>[2]EB1!U10</f>
        <v>0</v>
      </c>
      <c r="V10" s="47">
        <f>SUM(D10:U10)</f>
        <v>-1274.6994499999998</v>
      </c>
    </row>
    <row r="11" spans="1:27">
      <c r="B11" s="16" t="s">
        <v>50</v>
      </c>
      <c r="C11" s="48" t="s">
        <v>133</v>
      </c>
      <c r="D11" s="46">
        <f>[2]EB1!D11</f>
        <v>-6238.7780000000012</v>
      </c>
      <c r="E11" s="46">
        <f>[2]EB1!E11</f>
        <v>-2254.2175999999999</v>
      </c>
      <c r="F11" s="46">
        <f>[2]EB1!F11</f>
        <v>0</v>
      </c>
      <c r="G11" s="46">
        <f>[2]EB1!G11</f>
        <v>-30.160499999999999</v>
      </c>
      <c r="H11" s="46">
        <f>[2]EB1!H11</f>
        <v>0</v>
      </c>
      <c r="I11" s="46">
        <f>[2]EB1!I11</f>
        <v>-23.835000000000001</v>
      </c>
      <c r="J11" s="46">
        <f>[2]EB1!J11</f>
        <v>0</v>
      </c>
      <c r="K11" s="46">
        <f>[2]EB1!K11</f>
        <v>0</v>
      </c>
      <c r="L11" s="46">
        <f>[2]EB1!L11</f>
        <v>-524.78</v>
      </c>
      <c r="M11" s="46">
        <f>[2]EB1!M11</f>
        <v>-33.529000000000003</v>
      </c>
      <c r="N11" s="46">
        <f>[2]EB1!N11</f>
        <v>-4455</v>
      </c>
      <c r="O11" s="46">
        <f>[2]EB1!O11</f>
        <v>-527.25918750000005</v>
      </c>
      <c r="P11" s="46">
        <f>[2]EB1!P11</f>
        <v>-502.66000000000008</v>
      </c>
      <c r="Q11" s="46">
        <f>[2]EB1!Q11</f>
        <v>-263.8965</v>
      </c>
      <c r="R11" s="46">
        <f>[2]EB1!R11</f>
        <v>-68</v>
      </c>
      <c r="S11" s="46">
        <f>[2]EB1!S11</f>
        <v>-16.474499999999999</v>
      </c>
      <c r="T11" s="46">
        <f>[2]EB1!T11</f>
        <v>868.77949999999998</v>
      </c>
      <c r="U11" s="46">
        <f>[2]EB1!U11</f>
        <v>5790.5</v>
      </c>
      <c r="V11" s="47">
        <f>SUM(D11:U11)</f>
        <v>-8279.3107875000023</v>
      </c>
    </row>
    <row r="12" spans="1:27">
      <c r="B12" s="16" t="s">
        <v>134</v>
      </c>
      <c r="C12" s="48" t="s">
        <v>135</v>
      </c>
      <c r="D12" s="46">
        <f>[2]EB1!D12</f>
        <v>-104.9074</v>
      </c>
      <c r="E12" s="46">
        <f>[2]EB1!E12</f>
        <v>-120.5204</v>
      </c>
      <c r="F12" s="46">
        <f>[2]EB1!F12</f>
        <v>0</v>
      </c>
      <c r="G12" s="46">
        <f>[2]EB1!G12</f>
        <v>-7.6189999999999998</v>
      </c>
      <c r="H12" s="46">
        <f>[2]EB1!H12</f>
        <v>0</v>
      </c>
      <c r="I12" s="46">
        <f>[2]EB1!I12</f>
        <v>-0.23350000000000001</v>
      </c>
      <c r="J12" s="46">
        <f>[2]EB1!J12</f>
        <v>0</v>
      </c>
      <c r="K12" s="46">
        <f>[2]EB1!K12</f>
        <v>0</v>
      </c>
      <c r="L12" s="46">
        <f>[2]EB1!L12</f>
        <v>-15.2</v>
      </c>
      <c r="M12" s="46">
        <f>[2]EB1!M12</f>
        <v>-1.772</v>
      </c>
      <c r="N12" s="46">
        <f>[2]EB1!N12</f>
        <v>0</v>
      </c>
      <c r="O12" s="46">
        <f>[2]EB1!O12</f>
        <v>-105.15525</v>
      </c>
      <c r="P12" s="46">
        <f>[2]EB1!P12</f>
        <v>0</v>
      </c>
      <c r="Q12" s="46">
        <f>[2]EB1!Q12</f>
        <v>0</v>
      </c>
      <c r="R12" s="46">
        <f>[2]EB1!R12</f>
        <v>0</v>
      </c>
      <c r="S12" s="46">
        <f>[2]EB1!S12</f>
        <v>-0.78449999999999998</v>
      </c>
      <c r="T12" s="46">
        <f>[2]EB1!T12</f>
        <v>329.37150000000003</v>
      </c>
      <c r="U12" s="46">
        <f>[2]EB1!U12</f>
        <v>0</v>
      </c>
      <c r="V12" s="47">
        <f>SUM(D12:U12)</f>
        <v>-26.820549999999912</v>
      </c>
    </row>
    <row r="13" spans="1:27" ht="15">
      <c r="B13" s="16" t="s">
        <v>64</v>
      </c>
      <c r="C13" s="48" t="s">
        <v>136</v>
      </c>
      <c r="D13" s="46">
        <f>[2]EB1!D13</f>
        <v>0</v>
      </c>
      <c r="E13" s="46">
        <f>[2]EB1!E13</f>
        <v>0</v>
      </c>
      <c r="F13" s="17">
        <f>[2]EB1!F13</f>
        <v>-15868.2305</v>
      </c>
      <c r="G13" s="17">
        <f>[2]EB1!G13</f>
        <v>5701.34</v>
      </c>
      <c r="H13" s="17">
        <f>[2]EB1!H13</f>
        <v>969.47799999999995</v>
      </c>
      <c r="I13" s="17">
        <f>[2]EB1!I13</f>
        <v>1086.3040000000001</v>
      </c>
      <c r="J13" s="17">
        <f>[2]EB1!J13</f>
        <v>3354.9119999999998</v>
      </c>
      <c r="K13" s="17">
        <f>[2]EB1!K13</f>
        <v>970.28800000000001</v>
      </c>
      <c r="L13" s="17">
        <f>[2]EB1!L13</f>
        <v>2285.1019999999999</v>
      </c>
      <c r="M13" s="17">
        <f>[2]EB1!M13</f>
        <v>1299.9449999999999</v>
      </c>
      <c r="N13" s="46">
        <f>[2]EB1!N13</f>
        <v>0</v>
      </c>
      <c r="O13" s="46">
        <f>[2]EB1!O13</f>
        <v>0</v>
      </c>
      <c r="P13" s="46">
        <f>[2]EB1!P13</f>
        <v>0</v>
      </c>
      <c r="Q13" s="46">
        <f>[2]EB1!Q13</f>
        <v>0</v>
      </c>
      <c r="R13" s="46">
        <f>[2]EB1!R13</f>
        <v>0</v>
      </c>
      <c r="S13" s="46">
        <f>[2]EB1!S13</f>
        <v>0</v>
      </c>
      <c r="T13" s="46">
        <f>[2]EB1!T13</f>
        <v>0</v>
      </c>
      <c r="U13" s="46">
        <f>[2]EB1!U13</f>
        <v>0</v>
      </c>
      <c r="V13" s="47">
        <f>SUM(D13:U13)</f>
        <v>-200.86150000000021</v>
      </c>
    </row>
    <row r="14" spans="1:27" ht="15">
      <c r="B14" s="41"/>
      <c r="C14" s="18" t="s">
        <v>137</v>
      </c>
      <c r="D14" s="49">
        <f>SUM(D10:D13)</f>
        <v>-6381.1501000000017</v>
      </c>
      <c r="E14" s="19">
        <f t="shared" ref="E14:U14" si="1">SUM(E10:E13)</f>
        <v>-2691.93</v>
      </c>
      <c r="F14" s="19">
        <f t="shared" si="1"/>
        <v>-15868.2305</v>
      </c>
      <c r="G14" s="19">
        <f t="shared" si="1"/>
        <v>5647.2764999999999</v>
      </c>
      <c r="H14" s="19">
        <f t="shared" si="1"/>
        <v>969.45650000000001</v>
      </c>
      <c r="I14" s="19">
        <f t="shared" si="1"/>
        <v>533.47450000000003</v>
      </c>
      <c r="J14" s="19">
        <f t="shared" si="1"/>
        <v>3190.404</v>
      </c>
      <c r="K14" s="19">
        <f t="shared" si="1"/>
        <v>969.67200000000003</v>
      </c>
      <c r="L14" s="19">
        <f t="shared" si="1"/>
        <v>1539.2419999999997</v>
      </c>
      <c r="M14" s="19">
        <f t="shared" si="1"/>
        <v>1264.644</v>
      </c>
      <c r="N14" s="19">
        <f t="shared" si="1"/>
        <v>-4455</v>
      </c>
      <c r="O14" s="19">
        <f t="shared" si="1"/>
        <v>-635.62668750000012</v>
      </c>
      <c r="P14" s="19"/>
      <c r="Q14" s="19"/>
      <c r="R14" s="19"/>
      <c r="S14" s="19">
        <f t="shared" si="1"/>
        <v>-18.019000000000002</v>
      </c>
      <c r="T14" s="19">
        <f t="shared" si="1"/>
        <v>1198.1510000000001</v>
      </c>
      <c r="U14" s="19">
        <f t="shared" si="1"/>
        <v>5790.5</v>
      </c>
      <c r="V14" s="20">
        <f>SUM(V10:V13)</f>
        <v>-9781.6922875000037</v>
      </c>
    </row>
    <row r="15" spans="1:27">
      <c r="D15" s="5"/>
      <c r="F15" s="5"/>
      <c r="G15" s="5"/>
      <c r="H15" s="5"/>
      <c r="I15" s="5"/>
      <c r="J15" s="5"/>
      <c r="K15" s="5"/>
      <c r="L15" s="5"/>
      <c r="M15" s="5"/>
    </row>
    <row r="16" spans="1:27">
      <c r="A16" s="2"/>
      <c r="D16" s="5"/>
      <c r="F16" s="5"/>
      <c r="G16" s="5"/>
      <c r="H16" s="5"/>
      <c r="I16" s="5"/>
      <c r="J16" s="5"/>
      <c r="K16" s="5"/>
      <c r="L16" s="5"/>
      <c r="M16" s="5"/>
    </row>
    <row r="17" spans="1:29" ht="15">
      <c r="A17" s="2"/>
      <c r="C17" s="17" t="s">
        <v>113</v>
      </c>
      <c r="D17" s="17"/>
      <c r="E17" s="17"/>
      <c r="F17" s="5"/>
      <c r="G17" s="5"/>
      <c r="H17" s="5"/>
      <c r="I17" s="5"/>
      <c r="J17" s="5"/>
      <c r="K17" s="5"/>
      <c r="L17" s="5"/>
      <c r="M17" s="5"/>
    </row>
    <row r="18" spans="1:29">
      <c r="A18" s="2"/>
    </row>
    <row r="20" spans="1:29">
      <c r="D20" s="8" t="s">
        <v>44</v>
      </c>
      <c r="E20" s="8" t="s">
        <v>45</v>
      </c>
      <c r="F20" s="8" t="s">
        <v>46</v>
      </c>
    </row>
    <row r="21" spans="1:29">
      <c r="C21" s="9" t="s">
        <v>89</v>
      </c>
      <c r="D21" s="10">
        <v>0.75</v>
      </c>
      <c r="E21" s="10">
        <v>0.5</v>
      </c>
      <c r="F21" s="10">
        <v>0.8</v>
      </c>
    </row>
    <row r="22" spans="1:29">
      <c r="C22" s="11" t="s">
        <v>90</v>
      </c>
      <c r="D22" s="12">
        <v>0.25</v>
      </c>
      <c r="E22" s="12">
        <v>0.5</v>
      </c>
      <c r="F22" s="12">
        <v>0.2</v>
      </c>
    </row>
    <row r="26" spans="1:29">
      <c r="A26" s="52"/>
      <c r="B26" s="92"/>
      <c r="C26" s="54" t="s">
        <v>80</v>
      </c>
      <c r="D26" s="51" t="s">
        <v>81</v>
      </c>
      <c r="E26" s="51"/>
      <c r="F26" s="51" t="s">
        <v>82</v>
      </c>
      <c r="G26" s="51" t="s">
        <v>85</v>
      </c>
    </row>
    <row r="27" spans="1:29" ht="15.75">
      <c r="A27" s="50"/>
      <c r="B27" s="91"/>
      <c r="C27" s="50"/>
      <c r="D27" s="55" t="s">
        <v>148</v>
      </c>
      <c r="E27" s="55"/>
      <c r="F27" s="53" t="s">
        <v>69</v>
      </c>
      <c r="G27" s="53" t="s">
        <v>86</v>
      </c>
    </row>
    <row r="30" spans="1:29" ht="115.5" thickBot="1">
      <c r="B30" s="50"/>
      <c r="C30" s="67" t="s">
        <v>149</v>
      </c>
      <c r="D30" s="622" t="s">
        <v>150</v>
      </c>
      <c r="E30" s="622"/>
      <c r="F30" s="622"/>
      <c r="G30" s="622"/>
      <c r="H30" s="622"/>
      <c r="I30" s="600" t="s">
        <v>151</v>
      </c>
      <c r="J30" s="600"/>
      <c r="K30" s="600"/>
      <c r="L30" s="600"/>
      <c r="M30" s="600"/>
      <c r="N30" s="600"/>
      <c r="O30" s="600"/>
      <c r="P30" s="600"/>
      <c r="Q30" s="68" t="s">
        <v>52</v>
      </c>
      <c r="R30" s="601" t="s">
        <v>152</v>
      </c>
      <c r="S30" s="601"/>
      <c r="T30" s="601"/>
      <c r="U30" s="601"/>
      <c r="V30" s="601"/>
      <c r="W30" s="601"/>
      <c r="X30" s="601"/>
      <c r="Y30" s="602"/>
      <c r="Z30" s="87"/>
      <c r="AA30" s="69" t="s">
        <v>75</v>
      </c>
      <c r="AB30" s="70" t="s">
        <v>153</v>
      </c>
      <c r="AC30" s="603" t="s">
        <v>154</v>
      </c>
    </row>
    <row r="31" spans="1:29" ht="63.75">
      <c r="B31" s="50"/>
      <c r="C31" s="71"/>
      <c r="D31" s="72" t="s">
        <v>155</v>
      </c>
      <c r="E31" s="73" t="s">
        <v>156</v>
      </c>
      <c r="F31" s="73" t="s">
        <v>157</v>
      </c>
      <c r="G31" s="73" t="s">
        <v>158</v>
      </c>
      <c r="H31" s="74" t="s">
        <v>150</v>
      </c>
      <c r="I31" s="75" t="s">
        <v>159</v>
      </c>
      <c r="J31" s="75" t="s">
        <v>95</v>
      </c>
      <c r="K31" s="76" t="s">
        <v>160</v>
      </c>
      <c r="L31" s="75" t="s">
        <v>161</v>
      </c>
      <c r="M31" s="75" t="s">
        <v>162</v>
      </c>
      <c r="N31" s="75" t="s">
        <v>163</v>
      </c>
      <c r="O31" s="75" t="s">
        <v>164</v>
      </c>
      <c r="P31" s="77" t="s">
        <v>151</v>
      </c>
      <c r="Q31" s="78" t="s">
        <v>52</v>
      </c>
      <c r="R31" s="75" t="s">
        <v>165</v>
      </c>
      <c r="S31" s="75" t="s">
        <v>166</v>
      </c>
      <c r="T31" s="75" t="s">
        <v>167</v>
      </c>
      <c r="U31" s="75" t="s">
        <v>168</v>
      </c>
      <c r="V31" s="76" t="s">
        <v>169</v>
      </c>
      <c r="W31" s="75" t="s">
        <v>170</v>
      </c>
      <c r="X31" s="109" t="s">
        <v>171</v>
      </c>
      <c r="Y31" s="99" t="s">
        <v>172</v>
      </c>
      <c r="Z31" s="104" t="s">
        <v>152</v>
      </c>
      <c r="AA31" s="79" t="s">
        <v>56</v>
      </c>
      <c r="AB31" s="80" t="s">
        <v>56</v>
      </c>
      <c r="AC31" s="603"/>
    </row>
    <row r="32" spans="1:29">
      <c r="B32" s="50"/>
      <c r="C32" s="71"/>
      <c r="D32" s="72" t="s">
        <v>44</v>
      </c>
      <c r="E32" s="73" t="s">
        <v>44</v>
      </c>
      <c r="F32" s="73" t="s">
        <v>44</v>
      </c>
      <c r="G32" s="73" t="s">
        <v>173</v>
      </c>
      <c r="H32" s="74" t="s">
        <v>44</v>
      </c>
      <c r="I32" s="75" t="s">
        <v>46</v>
      </c>
      <c r="J32" s="75" t="s">
        <v>95</v>
      </c>
      <c r="K32" s="76" t="s">
        <v>174</v>
      </c>
      <c r="L32" s="75" t="s">
        <v>93</v>
      </c>
      <c r="M32" s="75" t="s">
        <v>175</v>
      </c>
      <c r="N32" s="75" t="s">
        <v>176</v>
      </c>
      <c r="O32" s="75" t="s">
        <v>177</v>
      </c>
      <c r="P32" s="77" t="s">
        <v>46</v>
      </c>
      <c r="Q32" s="78" t="s">
        <v>178</v>
      </c>
      <c r="R32" s="75" t="s">
        <v>122</v>
      </c>
      <c r="S32" s="75" t="s">
        <v>179</v>
      </c>
      <c r="T32" s="75" t="s">
        <v>124</v>
      </c>
      <c r="U32" s="75" t="s">
        <v>123</v>
      </c>
      <c r="V32" s="76" t="s">
        <v>180</v>
      </c>
      <c r="W32" s="75" t="s">
        <v>181</v>
      </c>
      <c r="X32" s="109" t="s">
        <v>182</v>
      </c>
      <c r="Y32" s="98" t="s">
        <v>183</v>
      </c>
      <c r="Z32" s="104"/>
      <c r="AA32" s="79"/>
      <c r="AB32" s="80"/>
      <c r="AC32" s="88"/>
    </row>
    <row r="33" spans="1:29">
      <c r="B33" s="50"/>
      <c r="C33" s="81" t="s">
        <v>184</v>
      </c>
      <c r="D33" s="83">
        <v>-1.35</v>
      </c>
      <c r="E33" s="83">
        <v>-24.05</v>
      </c>
      <c r="F33" s="83">
        <v>-25.39</v>
      </c>
      <c r="G33" s="83">
        <v>-0.27999999999999997</v>
      </c>
      <c r="H33" s="83">
        <v>-25.669999999999998</v>
      </c>
      <c r="I33" s="83">
        <v>-234.10999999999999</v>
      </c>
      <c r="J33" s="83">
        <v>0</v>
      </c>
      <c r="K33" s="83">
        <v>65.150000000000006</v>
      </c>
      <c r="L33" s="83">
        <v>78.63000000000001</v>
      </c>
      <c r="M33" s="83">
        <v>25.25</v>
      </c>
      <c r="N33" s="83">
        <v>49.779999999999994</v>
      </c>
      <c r="O33" s="83">
        <v>6.22</v>
      </c>
      <c r="P33" s="83">
        <v>-9.09</v>
      </c>
      <c r="Q33" s="83">
        <v>-50.22</v>
      </c>
      <c r="R33" s="83">
        <v>-93.26</v>
      </c>
      <c r="S33" s="83">
        <v>-194.19</v>
      </c>
      <c r="T33" s="83">
        <v>-0.19</v>
      </c>
      <c r="U33" s="83">
        <v>-8.32</v>
      </c>
      <c r="V33" s="83">
        <v>-0.12</v>
      </c>
      <c r="W33" s="83">
        <v>-2.15</v>
      </c>
      <c r="X33" s="108">
        <v>-3.65</v>
      </c>
      <c r="Y33" s="97">
        <v>0</v>
      </c>
      <c r="Z33" s="103">
        <v>-301.88</v>
      </c>
      <c r="AA33" s="83">
        <v>141.44</v>
      </c>
      <c r="AB33" s="83">
        <v>-0.99</v>
      </c>
      <c r="AC33" s="83">
        <v>-246.41</v>
      </c>
    </row>
    <row r="34" spans="1:29">
      <c r="B34" s="90" t="s">
        <v>50</v>
      </c>
      <c r="C34" s="57" t="s">
        <v>133</v>
      </c>
      <c r="D34" s="82">
        <v>0</v>
      </c>
      <c r="E34" s="82">
        <v>-4.68</v>
      </c>
      <c r="F34" s="83">
        <v>-4.68</v>
      </c>
      <c r="G34" s="83">
        <v>0</v>
      </c>
      <c r="H34" s="83">
        <v>-4.68</v>
      </c>
      <c r="I34" s="84">
        <v>0</v>
      </c>
      <c r="J34" s="84">
        <v>0</v>
      </c>
      <c r="K34" s="84">
        <v>0</v>
      </c>
      <c r="L34" s="84">
        <v>-0.02</v>
      </c>
      <c r="M34" s="84">
        <v>0</v>
      </c>
      <c r="N34" s="84">
        <v>0</v>
      </c>
      <c r="O34" s="84">
        <v>0</v>
      </c>
      <c r="P34" s="84">
        <v>-0.02</v>
      </c>
      <c r="Q34" s="84">
        <v>-33.65</v>
      </c>
      <c r="R34" s="84">
        <v>-93.26</v>
      </c>
      <c r="S34" s="84">
        <v>-192.49</v>
      </c>
      <c r="T34" s="84">
        <v>-0.19</v>
      </c>
      <c r="U34" s="84">
        <v>-8.32</v>
      </c>
      <c r="V34" s="84">
        <v>0</v>
      </c>
      <c r="W34" s="84">
        <v>-1.24</v>
      </c>
      <c r="X34" s="107">
        <v>0</v>
      </c>
      <c r="Y34" s="96">
        <v>0</v>
      </c>
      <c r="Z34" s="102">
        <v>-295.5</v>
      </c>
      <c r="AA34" s="84">
        <v>148.97</v>
      </c>
      <c r="AB34" s="84">
        <v>0</v>
      </c>
      <c r="AC34" s="84">
        <v>-184.86</v>
      </c>
    </row>
    <row r="35" spans="1:29">
      <c r="B35" s="50"/>
      <c r="C35" s="57" t="s">
        <v>185</v>
      </c>
      <c r="D35" s="82">
        <v>0</v>
      </c>
      <c r="E35" s="82">
        <v>-6.99</v>
      </c>
      <c r="F35" s="83">
        <v>-6.99</v>
      </c>
      <c r="G35" s="83">
        <v>-0.24</v>
      </c>
      <c r="H35" s="83">
        <v>-7.23</v>
      </c>
      <c r="I35" s="84">
        <v>0</v>
      </c>
      <c r="J35" s="84">
        <v>0</v>
      </c>
      <c r="K35" s="84">
        <v>0</v>
      </c>
      <c r="L35" s="84">
        <v>0</v>
      </c>
      <c r="M35" s="84">
        <v>0</v>
      </c>
      <c r="N35" s="84">
        <v>0</v>
      </c>
      <c r="O35" s="84">
        <v>0</v>
      </c>
      <c r="P35" s="84">
        <v>0</v>
      </c>
      <c r="Q35" s="84">
        <v>-11.48</v>
      </c>
      <c r="R35" s="84">
        <v>0</v>
      </c>
      <c r="S35" s="84">
        <v>-1.7</v>
      </c>
      <c r="T35" s="84">
        <v>0</v>
      </c>
      <c r="U35" s="84">
        <v>0</v>
      </c>
      <c r="V35" s="84">
        <v>0</v>
      </c>
      <c r="W35" s="84">
        <v>-0.91</v>
      </c>
      <c r="X35" s="107">
        <v>-3.65</v>
      </c>
      <c r="Y35" s="96">
        <v>0</v>
      </c>
      <c r="Z35" s="102">
        <v>-6.26</v>
      </c>
      <c r="AA35" s="84">
        <v>7.77</v>
      </c>
      <c r="AB35" s="84">
        <v>-0.99</v>
      </c>
      <c r="AC35" s="84">
        <v>-18.190000000000001</v>
      </c>
    </row>
    <row r="36" spans="1:29">
      <c r="B36" s="50"/>
      <c r="C36" s="57" t="s">
        <v>186</v>
      </c>
      <c r="D36" s="58">
        <v>0</v>
      </c>
      <c r="E36" s="58">
        <v>0</v>
      </c>
      <c r="F36" s="59">
        <v>0</v>
      </c>
      <c r="G36" s="59">
        <v>0</v>
      </c>
      <c r="H36" s="60"/>
      <c r="I36" s="61">
        <v>-234.04</v>
      </c>
      <c r="J36" s="61">
        <v>0</v>
      </c>
      <c r="K36" s="61">
        <v>65.11</v>
      </c>
      <c r="L36" s="61">
        <v>78.75</v>
      </c>
      <c r="M36" s="61">
        <v>25.24</v>
      </c>
      <c r="N36" s="61">
        <v>49.73</v>
      </c>
      <c r="O36" s="61">
        <v>13.08</v>
      </c>
      <c r="P36" s="62">
        <v>-2.13</v>
      </c>
      <c r="Q36" s="63">
        <v>0</v>
      </c>
      <c r="R36" s="61">
        <v>0</v>
      </c>
      <c r="S36" s="61">
        <v>0</v>
      </c>
      <c r="T36" s="61">
        <v>0</v>
      </c>
      <c r="U36" s="61">
        <v>0</v>
      </c>
      <c r="V36" s="61">
        <v>-0.12</v>
      </c>
      <c r="W36" s="61">
        <v>0</v>
      </c>
      <c r="X36" s="106">
        <v>0</v>
      </c>
      <c r="Y36" s="95">
        <v>0</v>
      </c>
      <c r="Z36" s="101">
        <v>-0.12</v>
      </c>
      <c r="AA36" s="64">
        <v>0</v>
      </c>
      <c r="AB36" s="65">
        <v>0</v>
      </c>
      <c r="AC36" s="66">
        <v>-2.2599999999999998</v>
      </c>
    </row>
    <row r="37" spans="1:29">
      <c r="B37" s="50"/>
      <c r="C37" s="57" t="s">
        <v>187</v>
      </c>
      <c r="D37" s="58">
        <v>0</v>
      </c>
      <c r="E37" s="58">
        <v>-11.31</v>
      </c>
      <c r="F37" s="59">
        <v>-11.31</v>
      </c>
      <c r="G37" s="59">
        <v>0</v>
      </c>
      <c r="H37" s="60">
        <v>-11.31</v>
      </c>
      <c r="I37" s="61">
        <v>0</v>
      </c>
      <c r="J37" s="61">
        <v>0</v>
      </c>
      <c r="K37" s="61">
        <v>0</v>
      </c>
      <c r="L37" s="61">
        <v>0</v>
      </c>
      <c r="M37" s="61">
        <v>0</v>
      </c>
      <c r="N37" s="61">
        <v>0</v>
      </c>
      <c r="O37" s="61">
        <v>0</v>
      </c>
      <c r="P37" s="62">
        <v>0</v>
      </c>
      <c r="Q37" s="63">
        <v>0</v>
      </c>
      <c r="R37" s="61">
        <v>0</v>
      </c>
      <c r="S37" s="61">
        <v>0</v>
      </c>
      <c r="T37" s="61">
        <v>0</v>
      </c>
      <c r="U37" s="61">
        <v>0</v>
      </c>
      <c r="V37" s="61">
        <v>0</v>
      </c>
      <c r="W37" s="61">
        <v>0</v>
      </c>
      <c r="X37" s="106">
        <v>0</v>
      </c>
      <c r="Y37" s="95">
        <v>0</v>
      </c>
      <c r="Z37" s="101">
        <v>0</v>
      </c>
      <c r="AA37" s="64">
        <v>0</v>
      </c>
      <c r="AB37" s="65">
        <v>0</v>
      </c>
      <c r="AC37" s="66">
        <v>-11.31</v>
      </c>
    </row>
    <row r="38" spans="1:29" ht="13.5" thickBot="1">
      <c r="B38" s="50"/>
      <c r="C38" s="57" t="s">
        <v>188</v>
      </c>
      <c r="D38" s="85">
        <v>-1.35</v>
      </c>
      <c r="E38" s="86">
        <v>-1.07</v>
      </c>
      <c r="F38" s="86">
        <v>-2.41</v>
      </c>
      <c r="G38" s="86">
        <v>-0.04</v>
      </c>
      <c r="H38" s="86">
        <v>-2.4500000000000002</v>
      </c>
      <c r="I38" s="86">
        <v>-7.0000000000000007E-2</v>
      </c>
      <c r="J38" s="86">
        <v>0</v>
      </c>
      <c r="K38" s="86">
        <v>0.04</v>
      </c>
      <c r="L38" s="86">
        <v>-0.1</v>
      </c>
      <c r="M38" s="86">
        <v>0.01</v>
      </c>
      <c r="N38" s="86">
        <v>0.05</v>
      </c>
      <c r="O38" s="86">
        <v>-6.86</v>
      </c>
      <c r="P38" s="86">
        <v>-6.94</v>
      </c>
      <c r="Q38" s="86">
        <v>-5.09</v>
      </c>
      <c r="R38" s="86">
        <v>0</v>
      </c>
      <c r="S38" s="86">
        <v>0</v>
      </c>
      <c r="T38" s="86">
        <v>0</v>
      </c>
      <c r="U38" s="86">
        <v>0</v>
      </c>
      <c r="V38" s="86">
        <v>0</v>
      </c>
      <c r="W38" s="86">
        <v>0</v>
      </c>
      <c r="X38" s="105">
        <v>0</v>
      </c>
      <c r="Y38" s="94">
        <v>0</v>
      </c>
      <c r="Z38" s="100">
        <v>0</v>
      </c>
      <c r="AA38" s="86">
        <v>-15.3</v>
      </c>
      <c r="AB38" s="86">
        <v>0</v>
      </c>
      <c r="AC38" s="86">
        <v>-29.79</v>
      </c>
    </row>
    <row r="39" spans="1:29">
      <c r="B39" s="50"/>
      <c r="C39" s="56"/>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row>
    <row r="40" spans="1:29">
      <c r="B40" s="89" t="s">
        <v>189</v>
      </c>
      <c r="C40" s="93" t="s">
        <v>190</v>
      </c>
    </row>
    <row r="45" spans="1:29" ht="26.25">
      <c r="A45" s="612" t="s">
        <v>330</v>
      </c>
      <c r="B45" s="612"/>
      <c r="C45" s="431"/>
      <c r="D45" s="432"/>
      <c r="E45" s="432"/>
      <c r="F45" s="433"/>
      <c r="G45" s="432"/>
      <c r="H45" s="434"/>
      <c r="I45" s="426"/>
      <c r="J45" s="426"/>
      <c r="K45" s="426"/>
      <c r="L45" s="426"/>
      <c r="M45" s="426"/>
      <c r="N45" s="426"/>
      <c r="O45" s="426"/>
      <c r="P45" s="427"/>
      <c r="Q45" s="426"/>
      <c r="R45" s="428"/>
      <c r="S45" s="429"/>
      <c r="T45" s="429"/>
      <c r="U45" s="429"/>
      <c r="V45" s="429"/>
      <c r="W45" s="429"/>
      <c r="X45" s="429"/>
      <c r="Y45" s="429"/>
      <c r="Z45" s="426"/>
      <c r="AA45" s="430"/>
      <c r="AB45" s="426"/>
    </row>
    <row r="46" spans="1:29" ht="24" thickBot="1">
      <c r="A46" s="613">
        <v>2015</v>
      </c>
      <c r="B46" s="614"/>
      <c r="C46" s="435"/>
      <c r="D46" s="436"/>
      <c r="E46" s="437"/>
      <c r="F46" s="438"/>
      <c r="G46" s="438"/>
      <c r="H46" s="438"/>
      <c r="I46" s="439"/>
      <c r="J46" s="439"/>
      <c r="K46" s="439"/>
      <c r="L46" s="440"/>
      <c r="M46" s="441"/>
      <c r="N46" s="441"/>
      <c r="O46" s="441"/>
      <c r="P46" s="441"/>
      <c r="Q46" s="441"/>
      <c r="R46" s="441"/>
      <c r="S46" s="442"/>
      <c r="T46" s="442"/>
      <c r="U46" s="442"/>
      <c r="V46" s="442"/>
      <c r="W46" s="442"/>
      <c r="X46" s="442"/>
      <c r="Y46" s="442"/>
      <c r="Z46" s="443"/>
      <c r="AA46" s="444"/>
      <c r="AB46" s="443"/>
    </row>
    <row r="47" spans="1:29" ht="30" customHeight="1" thickBot="1">
      <c r="A47" s="615" t="s">
        <v>439</v>
      </c>
      <c r="B47" s="616"/>
      <c r="C47" s="445"/>
      <c r="D47" s="619" t="s">
        <v>150</v>
      </c>
      <c r="E47" s="620"/>
      <c r="F47" s="620"/>
      <c r="G47" s="620"/>
      <c r="H47" s="621"/>
      <c r="I47" s="609" t="s">
        <v>151</v>
      </c>
      <c r="J47" s="610"/>
      <c r="K47" s="610"/>
      <c r="L47" s="610"/>
      <c r="M47" s="610"/>
      <c r="N47" s="610"/>
      <c r="O47" s="610"/>
      <c r="P47" s="611"/>
      <c r="Q47" s="464" t="s">
        <v>52</v>
      </c>
      <c r="R47" s="604" t="s">
        <v>152</v>
      </c>
      <c r="S47" s="605"/>
      <c r="T47" s="605"/>
      <c r="U47" s="605"/>
      <c r="V47" s="605"/>
      <c r="W47" s="605"/>
      <c r="X47" s="605"/>
      <c r="Y47" s="606"/>
      <c r="Z47" s="446" t="s">
        <v>75</v>
      </c>
      <c r="AA47" s="447" t="s">
        <v>153</v>
      </c>
      <c r="AB47" s="607" t="s">
        <v>154</v>
      </c>
    </row>
    <row r="48" spans="1:29" ht="51" customHeight="1" thickBot="1">
      <c r="A48" s="617"/>
      <c r="B48" s="618"/>
      <c r="C48" s="448"/>
      <c r="D48" s="449" t="s">
        <v>155</v>
      </c>
      <c r="E48" s="450" t="s">
        <v>156</v>
      </c>
      <c r="F48" s="450" t="s">
        <v>157</v>
      </c>
      <c r="G48" s="450" t="s">
        <v>158</v>
      </c>
      <c r="H48" s="466" t="s">
        <v>56</v>
      </c>
      <c r="I48" s="451" t="s">
        <v>159</v>
      </c>
      <c r="J48" s="451" t="s">
        <v>95</v>
      </c>
      <c r="K48" s="452" t="s">
        <v>160</v>
      </c>
      <c r="L48" s="451" t="s">
        <v>161</v>
      </c>
      <c r="M48" s="451" t="s">
        <v>162</v>
      </c>
      <c r="N48" s="451" t="s">
        <v>163</v>
      </c>
      <c r="O48" s="451" t="s">
        <v>164</v>
      </c>
      <c r="P48" s="463" t="s">
        <v>56</v>
      </c>
      <c r="Q48" s="465" t="s">
        <v>56</v>
      </c>
      <c r="R48" s="453" t="s">
        <v>165</v>
      </c>
      <c r="S48" s="453" t="s">
        <v>166</v>
      </c>
      <c r="T48" s="453" t="s">
        <v>167</v>
      </c>
      <c r="U48" s="453" t="s">
        <v>168</v>
      </c>
      <c r="V48" s="454" t="s">
        <v>169</v>
      </c>
      <c r="W48" s="453" t="s">
        <v>170</v>
      </c>
      <c r="X48" s="453" t="s">
        <v>171</v>
      </c>
      <c r="Y48" s="455" t="s">
        <v>56</v>
      </c>
      <c r="Z48" s="456" t="s">
        <v>56</v>
      </c>
      <c r="AA48" s="457" t="s">
        <v>56</v>
      </c>
      <c r="AB48" s="608"/>
    </row>
    <row r="49" spans="1:28" ht="16.5" thickBot="1">
      <c r="A49" s="458"/>
      <c r="B49" s="458"/>
      <c r="C49" s="448"/>
      <c r="D49" s="459"/>
      <c r="E49" s="459"/>
      <c r="F49" s="459"/>
      <c r="G49" s="459"/>
      <c r="H49" s="460"/>
      <c r="I49" s="458"/>
      <c r="J49" s="458"/>
      <c r="K49" s="458"/>
      <c r="L49" s="458"/>
      <c r="M49" s="458"/>
      <c r="N49" s="458"/>
      <c r="O49" s="458"/>
      <c r="P49" s="461"/>
      <c r="Q49" s="458"/>
      <c r="R49" s="458"/>
      <c r="S49" s="458"/>
      <c r="T49" s="458"/>
      <c r="U49" s="458"/>
      <c r="V49" s="458"/>
      <c r="W49" s="458"/>
      <c r="X49" s="458"/>
      <c r="Y49" s="462"/>
      <c r="Z49" s="458"/>
      <c r="AA49" s="458"/>
      <c r="AB49" s="458"/>
    </row>
    <row r="50" spans="1:28" ht="15.75">
      <c r="A50" s="555"/>
      <c r="B50" s="556" t="s">
        <v>280</v>
      </c>
      <c r="C50" s="557"/>
      <c r="D50" s="558">
        <v>40.141619390000002</v>
      </c>
      <c r="E50" s="558">
        <v>38.113899879999998</v>
      </c>
      <c r="F50" s="559">
        <v>78.255519269999994</v>
      </c>
      <c r="G50" s="558">
        <v>5.5271047399999995</v>
      </c>
      <c r="H50" s="591">
        <v>83.782624009999992</v>
      </c>
      <c r="I50" s="560">
        <v>50.8826559246681</v>
      </c>
      <c r="J50" s="560">
        <v>8.6389752661228894</v>
      </c>
      <c r="K50" s="560"/>
      <c r="L50" s="560"/>
      <c r="M50" s="560"/>
      <c r="N50" s="560"/>
      <c r="O50" s="560"/>
      <c r="P50" s="586">
        <v>59.521631190790991</v>
      </c>
      <c r="Q50" s="588">
        <v>174.62462227447941</v>
      </c>
      <c r="R50" s="560">
        <v>94.644137718529109</v>
      </c>
      <c r="S50" s="560">
        <v>191.27155971241763</v>
      </c>
      <c r="T50" s="560">
        <v>0.72169069299999999</v>
      </c>
      <c r="U50" s="560">
        <v>7.4417517227754892</v>
      </c>
      <c r="V50" s="560">
        <v>0.12784885724868783</v>
      </c>
      <c r="W50" s="560">
        <v>3.6303334081237448</v>
      </c>
      <c r="X50" s="560">
        <v>56.039787153178949</v>
      </c>
      <c r="Y50" s="561">
        <v>353.8771092652737</v>
      </c>
      <c r="Z50" s="562"/>
      <c r="AA50" s="563">
        <v>1.2671539199999999</v>
      </c>
      <c r="AB50" s="594">
        <v>673.07314066054414</v>
      </c>
    </row>
    <row r="51" spans="1:28" ht="15.75">
      <c r="A51" s="555" t="s">
        <v>440</v>
      </c>
      <c r="B51" s="564" t="s">
        <v>61</v>
      </c>
      <c r="C51" s="557"/>
      <c r="D51" s="558">
        <v>2.1359828898800002</v>
      </c>
      <c r="E51" s="558">
        <v>12.093243226141499</v>
      </c>
      <c r="F51" s="559">
        <v>14.229226116021499</v>
      </c>
      <c r="G51" s="558">
        <v>2.5520243874999999E-3</v>
      </c>
      <c r="H51" s="591">
        <v>14.231778140408998</v>
      </c>
      <c r="I51" s="560">
        <v>242.34998911942273</v>
      </c>
      <c r="J51" s="560">
        <v>0.745562496426874</v>
      </c>
      <c r="K51" s="560">
        <v>47.54426945022535</v>
      </c>
      <c r="L51" s="560">
        <v>59.171436848541894</v>
      </c>
      <c r="M51" s="560">
        <v>0</v>
      </c>
      <c r="N51" s="560">
        <v>12.52538963145672</v>
      </c>
      <c r="O51" s="560">
        <v>14.344770831929861</v>
      </c>
      <c r="P51" s="586">
        <v>376.6814183780034</v>
      </c>
      <c r="Q51" s="588"/>
      <c r="R51" s="560"/>
      <c r="S51" s="565"/>
      <c r="T51" s="565"/>
      <c r="U51" s="565"/>
      <c r="V51" s="565"/>
      <c r="W51" s="565"/>
      <c r="X51" s="560">
        <v>7.3392519200000006E-2</v>
      </c>
      <c r="Y51" s="561">
        <v>7.3392519200000006E-2</v>
      </c>
      <c r="Z51" s="562"/>
      <c r="AA51" s="566"/>
      <c r="AB51" s="597">
        <v>390.98658903761242</v>
      </c>
    </row>
    <row r="52" spans="1:28" ht="15.75">
      <c r="A52" s="555" t="s">
        <v>441</v>
      </c>
      <c r="B52" s="564" t="s">
        <v>63</v>
      </c>
      <c r="C52" s="557"/>
      <c r="D52" s="558">
        <v>37.935056887199998</v>
      </c>
      <c r="E52" s="558">
        <v>0.63744488249999998</v>
      </c>
      <c r="F52" s="559">
        <v>38.572501769699997</v>
      </c>
      <c r="G52" s="558">
        <v>0</v>
      </c>
      <c r="H52" s="591">
        <v>38.572501769699997</v>
      </c>
      <c r="I52" s="560">
        <v>50.757496663291498</v>
      </c>
      <c r="J52" s="560">
        <v>0.25927213396339799</v>
      </c>
      <c r="K52" s="560">
        <v>1.03361932087889</v>
      </c>
      <c r="L52" s="560">
        <v>0</v>
      </c>
      <c r="M52" s="560">
        <v>7.5559282526168268</v>
      </c>
      <c r="N52" s="560">
        <v>0</v>
      </c>
      <c r="O52" s="560">
        <v>0</v>
      </c>
      <c r="P52" s="586">
        <v>59.606316370750619</v>
      </c>
      <c r="Q52" s="588"/>
      <c r="R52" s="560"/>
      <c r="S52" s="565"/>
      <c r="T52" s="565"/>
      <c r="U52" s="565"/>
      <c r="V52" s="565"/>
      <c r="W52" s="565"/>
      <c r="X52" s="565"/>
      <c r="Y52" s="561"/>
      <c r="Z52" s="562"/>
      <c r="AA52" s="566"/>
      <c r="AB52" s="597">
        <v>98.178818140450616</v>
      </c>
    </row>
    <row r="53" spans="1:28" ht="15.75">
      <c r="A53" s="555" t="s">
        <v>441</v>
      </c>
      <c r="B53" s="556" t="s">
        <v>200</v>
      </c>
      <c r="C53" s="557"/>
      <c r="D53" s="558">
        <v>0</v>
      </c>
      <c r="E53" s="558">
        <v>0</v>
      </c>
      <c r="F53" s="559">
        <v>4.9884396460000007</v>
      </c>
      <c r="G53" s="558">
        <v>2.1714320000000002E-2</v>
      </c>
      <c r="H53" s="591">
        <v>5.0101539660000007</v>
      </c>
      <c r="I53" s="560">
        <v>-8.7949914049296751E-3</v>
      </c>
      <c r="J53" s="560">
        <v>7.3062382760837735E-4</v>
      </c>
      <c r="K53" s="560">
        <v>0.91061659762104386</v>
      </c>
      <c r="L53" s="560">
        <v>-2.0842848000382839</v>
      </c>
      <c r="M53" s="560">
        <v>-3.2395292741824955E-2</v>
      </c>
      <c r="N53" s="560">
        <v>3.2467106621972905</v>
      </c>
      <c r="O53" s="560">
        <v>0.61133624132296394</v>
      </c>
      <c r="P53" s="586">
        <v>2.6439190407838682</v>
      </c>
      <c r="Q53" s="588">
        <v>-1.3219919499999979</v>
      </c>
      <c r="R53" s="560"/>
      <c r="S53" s="565"/>
      <c r="T53" s="565"/>
      <c r="U53" s="565"/>
      <c r="V53" s="565"/>
      <c r="W53" s="565"/>
      <c r="X53" s="565"/>
      <c r="Y53" s="561"/>
      <c r="Z53" s="562"/>
      <c r="AA53" s="566"/>
      <c r="AB53" s="597">
        <v>6.3320810567838706</v>
      </c>
    </row>
    <row r="54" spans="1:28" ht="15.75">
      <c r="A54" s="555" t="s">
        <v>441</v>
      </c>
      <c r="B54" s="556" t="s">
        <v>294</v>
      </c>
      <c r="C54" s="557"/>
      <c r="D54" s="558"/>
      <c r="E54" s="558"/>
      <c r="F54" s="559"/>
      <c r="G54" s="558"/>
      <c r="H54" s="591"/>
      <c r="I54" s="560"/>
      <c r="J54" s="560"/>
      <c r="K54" s="560">
        <v>1.4074641994005641E-4</v>
      </c>
      <c r="L54" s="560">
        <v>1.5368815894370511</v>
      </c>
      <c r="M54" s="560">
        <v>11.577593968224349</v>
      </c>
      <c r="N54" s="560">
        <v>56.782228374333798</v>
      </c>
      <c r="O54" s="560">
        <v>0</v>
      </c>
      <c r="P54" s="586">
        <v>69.896844678415135</v>
      </c>
      <c r="Q54" s="588"/>
      <c r="R54" s="560"/>
      <c r="S54" s="565"/>
      <c r="T54" s="565"/>
      <c r="U54" s="565"/>
      <c r="V54" s="565"/>
      <c r="W54" s="565"/>
      <c r="X54" s="565"/>
      <c r="Y54" s="561"/>
      <c r="Z54" s="562"/>
      <c r="AA54" s="566"/>
      <c r="AB54" s="597">
        <v>69.896844678415135</v>
      </c>
    </row>
    <row r="55" spans="1:28" ht="16.5" thickBot="1">
      <c r="A55" s="567" t="s">
        <v>442</v>
      </c>
      <c r="B55" s="585"/>
      <c r="C55" s="557"/>
      <c r="D55" s="568">
        <v>4.3425453926800017</v>
      </c>
      <c r="E55" s="568">
        <v>49.569698223641502</v>
      </c>
      <c r="F55" s="569">
        <v>48.923803970321487</v>
      </c>
      <c r="G55" s="570">
        <v>5.5079424443874991</v>
      </c>
      <c r="H55" s="592">
        <v>54.431746414708982</v>
      </c>
      <c r="I55" s="571">
        <v>242.48394337220424</v>
      </c>
      <c r="J55" s="571">
        <v>9.1245350047587568</v>
      </c>
      <c r="K55" s="571">
        <v>45.599892785305478</v>
      </c>
      <c r="L55" s="571">
        <v>59.718840059143126</v>
      </c>
      <c r="M55" s="571">
        <v>-19.101126928099351</v>
      </c>
      <c r="N55" s="571">
        <v>-47.503549405074367</v>
      </c>
      <c r="O55" s="571">
        <v>13.733434590606898</v>
      </c>
      <c r="P55" s="587">
        <v>304.05596947884476</v>
      </c>
      <c r="Q55" s="589">
        <v>175.94661422447942</v>
      </c>
      <c r="R55" s="571">
        <v>94.644137718529109</v>
      </c>
      <c r="S55" s="571">
        <v>191.27155971241763</v>
      </c>
      <c r="T55" s="571">
        <v>0.72169069299999999</v>
      </c>
      <c r="U55" s="571">
        <v>7.4417517227754892</v>
      </c>
      <c r="V55" s="571">
        <v>0.12784885724868783</v>
      </c>
      <c r="W55" s="571">
        <v>3.6303334081237448</v>
      </c>
      <c r="X55" s="571">
        <v>56.113179672378948</v>
      </c>
      <c r="Y55" s="572">
        <v>353.95050178447372</v>
      </c>
      <c r="Z55" s="573"/>
      <c r="AA55" s="574">
        <v>1.2671539199999999</v>
      </c>
      <c r="AB55" s="595">
        <v>889.65198582250696</v>
      </c>
    </row>
    <row r="56" spans="1:28" ht="15.75">
      <c r="A56" s="575" t="s">
        <v>184</v>
      </c>
      <c r="B56" s="576"/>
      <c r="C56" s="557"/>
      <c r="D56" s="577">
        <v>-0.29984213999999998</v>
      </c>
      <c r="E56" s="577">
        <v>-29.233755428618743</v>
      </c>
      <c r="F56" s="578">
        <v>-29.533597568618742</v>
      </c>
      <c r="G56" s="577">
        <v>-0.34797446544112148</v>
      </c>
      <c r="H56" s="593">
        <v>-29.881572034059861</v>
      </c>
      <c r="I56" s="579">
        <v>-244.4430342689065</v>
      </c>
      <c r="J56" s="579">
        <v>0</v>
      </c>
      <c r="K56" s="579">
        <v>69.311076744656305</v>
      </c>
      <c r="L56" s="579">
        <v>78.921136428172048</v>
      </c>
      <c r="M56" s="579">
        <v>27.383819258341379</v>
      </c>
      <c r="N56" s="579">
        <v>61.64896816291629</v>
      </c>
      <c r="O56" s="579">
        <v>4.7638339257938611</v>
      </c>
      <c r="P56" s="586">
        <v>-2.4141997490266345</v>
      </c>
      <c r="Q56" s="590">
        <v>-57.01912963689017</v>
      </c>
      <c r="R56" s="579">
        <v>-94.644137718529109</v>
      </c>
      <c r="S56" s="579">
        <v>-183.2689118363763</v>
      </c>
      <c r="T56" s="579">
        <v>-0.357690693</v>
      </c>
      <c r="U56" s="579">
        <v>-7.4417517227754892</v>
      </c>
      <c r="V56" s="579">
        <v>-0.12784885724868786</v>
      </c>
      <c r="W56" s="579">
        <v>-3.3000717681237455</v>
      </c>
      <c r="X56" s="579">
        <v>-4.3410308294000002</v>
      </c>
      <c r="Y56" s="561">
        <v>-293.48144342545334</v>
      </c>
      <c r="Z56" s="580">
        <v>144.41655271638277</v>
      </c>
      <c r="AA56" s="581">
        <v>-1.2671539199999999</v>
      </c>
      <c r="AB56" s="596">
        <v>-239.64694604904724</v>
      </c>
    </row>
    <row r="57" spans="1:28" ht="15.75">
      <c r="A57" s="598"/>
      <c r="B57" s="556" t="s">
        <v>202</v>
      </c>
      <c r="C57" s="557"/>
      <c r="D57" s="582">
        <v>0</v>
      </c>
      <c r="E57" s="582">
        <v>-10.07676634585431</v>
      </c>
      <c r="F57" s="559">
        <v>-10.07676634585431</v>
      </c>
      <c r="G57" s="558">
        <v>0</v>
      </c>
      <c r="H57" s="591">
        <v>-10.07676634585431</v>
      </c>
      <c r="I57" s="560"/>
      <c r="J57" s="560"/>
      <c r="K57" s="560"/>
      <c r="L57" s="560">
        <v>-0.1256473180354199</v>
      </c>
      <c r="M57" s="560">
        <v>0</v>
      </c>
      <c r="N57" s="560"/>
      <c r="O57" s="560"/>
      <c r="P57" s="586">
        <v>-0.1256473180354199</v>
      </c>
      <c r="Q57" s="588">
        <v>-36.41348273203667</v>
      </c>
      <c r="R57" s="560">
        <v>-94.644137718529109</v>
      </c>
      <c r="S57" s="560">
        <v>-181.8953210505363</v>
      </c>
      <c r="T57" s="560">
        <v>-0.357690693</v>
      </c>
      <c r="U57" s="560">
        <v>-7.4417517227754892</v>
      </c>
      <c r="V57" s="560"/>
      <c r="W57" s="560">
        <v>-2.4637648216367403</v>
      </c>
      <c r="X57" s="560"/>
      <c r="Y57" s="561">
        <v>-286.80266600647764</v>
      </c>
      <c r="Z57" s="562">
        <v>151.9612229798409</v>
      </c>
      <c r="AA57" s="566"/>
      <c r="AB57" s="597">
        <v>-181.45733942256317</v>
      </c>
    </row>
    <row r="58" spans="1:28" ht="15.75">
      <c r="A58" s="598"/>
      <c r="B58" s="556" t="s">
        <v>185</v>
      </c>
      <c r="C58" s="557"/>
      <c r="D58" s="582">
        <v>0</v>
      </c>
      <c r="E58" s="582">
        <v>-7.2811459049739096</v>
      </c>
      <c r="F58" s="559">
        <v>-7.2811459049739096</v>
      </c>
      <c r="G58" s="558">
        <v>-0.27937504294112148</v>
      </c>
      <c r="H58" s="591">
        <v>-7.5605209479150313</v>
      </c>
      <c r="I58" s="560"/>
      <c r="J58" s="560"/>
      <c r="K58" s="560"/>
      <c r="L58" s="560"/>
      <c r="M58" s="560"/>
      <c r="N58" s="560"/>
      <c r="O58" s="560"/>
      <c r="P58" s="586"/>
      <c r="Q58" s="588">
        <v>-12.790497201407531</v>
      </c>
      <c r="R58" s="560"/>
      <c r="S58" s="560">
        <v>-1.3735907858399998</v>
      </c>
      <c r="T58" s="560"/>
      <c r="U58" s="560"/>
      <c r="V58" s="560"/>
      <c r="W58" s="560">
        <v>-0.8363069464870051</v>
      </c>
      <c r="X58" s="560">
        <v>-4.3410308294000002</v>
      </c>
      <c r="Y58" s="561">
        <v>-6.5509285617270052</v>
      </c>
      <c r="Z58" s="562">
        <v>7.5617750852224201</v>
      </c>
      <c r="AA58" s="563">
        <v>-1.2671539199999999</v>
      </c>
      <c r="AB58" s="597">
        <v>-20.607325545827145</v>
      </c>
    </row>
    <row r="59" spans="1:28" ht="15.75">
      <c r="A59" s="598"/>
      <c r="B59" s="556" t="s">
        <v>186</v>
      </c>
      <c r="C59" s="557"/>
      <c r="D59" s="582"/>
      <c r="E59" s="582"/>
      <c r="F59" s="559"/>
      <c r="G59" s="558"/>
      <c r="H59" s="591"/>
      <c r="I59" s="560">
        <v>-244.4430342689065</v>
      </c>
      <c r="J59" s="560"/>
      <c r="K59" s="560">
        <v>66.210961650641394</v>
      </c>
      <c r="L59" s="560">
        <v>78.89634233526381</v>
      </c>
      <c r="M59" s="560">
        <v>27.040085734953742</v>
      </c>
      <c r="N59" s="560">
        <v>61.655369571911791</v>
      </c>
      <c r="O59" s="560">
        <v>5.7521956355949957</v>
      </c>
      <c r="P59" s="586">
        <v>-4.8880793405407754</v>
      </c>
      <c r="Q59" s="588">
        <v>0</v>
      </c>
      <c r="R59" s="560"/>
      <c r="S59" s="560"/>
      <c r="T59" s="560"/>
      <c r="U59" s="560"/>
      <c r="V59" s="560">
        <v>-0.12784885724868786</v>
      </c>
      <c r="W59" s="560"/>
      <c r="X59" s="560"/>
      <c r="Y59" s="561">
        <v>-0.12784885724868786</v>
      </c>
      <c r="Z59" s="562"/>
      <c r="AA59" s="566"/>
      <c r="AB59" s="597">
        <v>-5.0159281977894636</v>
      </c>
    </row>
    <row r="60" spans="1:28" ht="15.75">
      <c r="A60" s="598"/>
      <c r="B60" s="556" t="s">
        <v>187</v>
      </c>
      <c r="C60" s="557"/>
      <c r="D60" s="582">
        <v>0</v>
      </c>
      <c r="E60" s="582">
        <v>-11.40593881319052</v>
      </c>
      <c r="F60" s="559">
        <v>-11.40593881319052</v>
      </c>
      <c r="G60" s="558">
        <v>0</v>
      </c>
      <c r="H60" s="591">
        <v>-11.40593881319052</v>
      </c>
      <c r="I60" s="560"/>
      <c r="J60" s="560"/>
      <c r="K60" s="560"/>
      <c r="L60" s="560"/>
      <c r="M60" s="560"/>
      <c r="N60" s="560"/>
      <c r="O60" s="560"/>
      <c r="P60" s="586"/>
      <c r="Q60" s="588"/>
      <c r="R60" s="560"/>
      <c r="S60" s="560"/>
      <c r="T60" s="560"/>
      <c r="U60" s="560"/>
      <c r="V60" s="560"/>
      <c r="W60" s="560"/>
      <c r="X60" s="560"/>
      <c r="Y60" s="561"/>
      <c r="Z60" s="562"/>
      <c r="AA60" s="566"/>
      <c r="AB60" s="597">
        <v>-11.40593881319052</v>
      </c>
    </row>
    <row r="61" spans="1:28" ht="16.5" thickBot="1">
      <c r="A61" s="598"/>
      <c r="B61" s="556" t="s">
        <v>188</v>
      </c>
      <c r="C61" s="557"/>
      <c r="D61" s="582">
        <v>-0.29984213999999998</v>
      </c>
      <c r="E61" s="583">
        <v>-0.46990436460000001</v>
      </c>
      <c r="F61" s="582">
        <v>-0.76974650459999994</v>
      </c>
      <c r="G61" s="558">
        <v>-6.8599422500000007E-2</v>
      </c>
      <c r="H61" s="591">
        <v>-0.8383459271</v>
      </c>
      <c r="I61" s="584">
        <v>0</v>
      </c>
      <c r="J61" s="560">
        <v>0</v>
      </c>
      <c r="K61" s="560">
        <v>3.1001150940149058</v>
      </c>
      <c r="L61" s="560">
        <v>0.15044141094365712</v>
      </c>
      <c r="M61" s="560">
        <v>0.34373352338763608</v>
      </c>
      <c r="N61" s="560">
        <v>-6.4014089955031798E-3</v>
      </c>
      <c r="O61" s="560">
        <v>-0.98836170980113502</v>
      </c>
      <c r="P61" s="586">
        <v>2.599526909549561</v>
      </c>
      <c r="Q61" s="588">
        <v>-7.8151497034459707</v>
      </c>
      <c r="R61" s="560"/>
      <c r="S61" s="560"/>
      <c r="T61" s="560"/>
      <c r="U61" s="560"/>
      <c r="V61" s="560"/>
      <c r="W61" s="560"/>
      <c r="X61" s="560"/>
      <c r="Y61" s="561"/>
      <c r="Z61" s="562">
        <v>-15.106445348680563</v>
      </c>
      <c r="AA61" s="566"/>
      <c r="AB61" s="597">
        <v>-21.160414069676971</v>
      </c>
    </row>
  </sheetData>
  <mergeCells count="11">
    <mergeCell ref="A45:B45"/>
    <mergeCell ref="A46:B46"/>
    <mergeCell ref="A47:B48"/>
    <mergeCell ref="D47:H47"/>
    <mergeCell ref="D30:H30"/>
    <mergeCell ref="I30:P30"/>
    <mergeCell ref="R30:Y30"/>
    <mergeCell ref="AC30:AC31"/>
    <mergeCell ref="R47:Y47"/>
    <mergeCell ref="AB47:AB48"/>
    <mergeCell ref="I47:P4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44"/>
  <sheetViews>
    <sheetView topLeftCell="A10" zoomScale="60" zoomScaleNormal="60" workbookViewId="0">
      <selection activeCell="S15" sqref="S1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21" t="s">
        <v>114</v>
      </c>
    </row>
    <row r="5" spans="2:18" ht="18">
      <c r="D5" s="623" t="s">
        <v>120</v>
      </c>
      <c r="E5" s="624"/>
      <c r="F5" s="624"/>
      <c r="G5" s="624"/>
      <c r="H5" s="624"/>
      <c r="I5" s="624"/>
      <c r="J5" s="624"/>
      <c r="K5" s="624"/>
      <c r="L5" s="624"/>
      <c r="M5" s="624"/>
      <c r="N5" s="624"/>
      <c r="O5" s="624"/>
      <c r="P5" s="624"/>
      <c r="Q5" s="625"/>
      <c r="R5" s="27"/>
    </row>
    <row r="6" spans="2:18" ht="12.75" customHeight="1">
      <c r="D6" s="22" t="s">
        <v>116</v>
      </c>
      <c r="E6" s="22"/>
      <c r="F6" s="22"/>
      <c r="G6" s="22"/>
      <c r="H6" s="22"/>
      <c r="I6" s="22"/>
      <c r="M6" s="22" t="s">
        <v>115</v>
      </c>
      <c r="N6" s="22"/>
      <c r="O6" s="22"/>
      <c r="P6" s="22"/>
      <c r="Q6" s="23"/>
    </row>
    <row r="7" spans="2:18">
      <c r="M7" s="22" t="s">
        <v>117</v>
      </c>
      <c r="N7" s="22"/>
      <c r="O7" s="22"/>
      <c r="P7" s="22"/>
    </row>
    <row r="44" spans="14:18">
      <c r="N44" s="23"/>
      <c r="O44" s="23"/>
      <c r="P44" s="23"/>
      <c r="Q44" s="2"/>
      <c r="R44" s="2"/>
    </row>
  </sheetData>
  <mergeCells count="1">
    <mergeCell ref="D5:Q5"/>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50"/>
  <sheetViews>
    <sheetView zoomScale="85" zoomScaleNormal="85" workbookViewId="0">
      <selection activeCell="N33" sqref="N33"/>
    </sheetView>
  </sheetViews>
  <sheetFormatPr defaultRowHeight="12"/>
  <cols>
    <col min="1" max="1" width="2" style="113" bestFit="1" customWidth="1"/>
    <col min="2" max="5" width="14.42578125" style="113" customWidth="1"/>
    <col min="6" max="6" width="17.42578125" style="113" customWidth="1"/>
    <col min="7" max="7" width="14.42578125" style="113" customWidth="1"/>
    <col min="8" max="8" width="15" style="113" customWidth="1"/>
    <col min="9" max="9" width="13.7109375" style="113" customWidth="1"/>
    <col min="10" max="10" width="14.42578125" style="113" bestFit="1" customWidth="1"/>
    <col min="11" max="11" width="12.28515625" style="113" bestFit="1" customWidth="1"/>
    <col min="12" max="12" width="12.85546875" style="113" customWidth="1"/>
    <col min="13" max="13" width="12.28515625" style="113" bestFit="1" customWidth="1"/>
    <col min="14" max="14" width="14.5703125" style="113" customWidth="1"/>
    <col min="15" max="15" width="15.140625" style="113" customWidth="1"/>
    <col min="16" max="16" width="8.28515625" style="113" customWidth="1"/>
    <col min="17" max="16384" width="9.140625" style="113"/>
  </cols>
  <sheetData>
    <row r="1" spans="2:17">
      <c r="B1" s="112" t="s">
        <v>66</v>
      </c>
      <c r="C1" s="112" t="s">
        <v>67</v>
      </c>
      <c r="D1" s="112" t="s">
        <v>68</v>
      </c>
      <c r="E1" s="112" t="s">
        <v>70</v>
      </c>
      <c r="F1" s="112" t="s">
        <v>71</v>
      </c>
    </row>
    <row r="2" spans="2:17">
      <c r="B2" s="180" t="str">
        <f>'EB1'!H31</f>
        <v>Coal</v>
      </c>
      <c r="C2" s="180" t="str">
        <f>'EB1'!F32</f>
        <v>COA</v>
      </c>
      <c r="D2" s="180" t="str">
        <f>'EB1'!F31</f>
        <v>Bituminous &amp; Sub-bitum.</v>
      </c>
      <c r="E2" s="180" t="str">
        <f>'EB1'!F27</f>
        <v>PJ</v>
      </c>
      <c r="F2" s="180" t="str">
        <f>'EB1'!D27</f>
        <v>Milion NZD (2015)</v>
      </c>
    </row>
    <row r="3" spans="2:17">
      <c r="B3" s="180"/>
      <c r="C3" s="180" t="str">
        <f>'EB1'!G32</f>
        <v>COL</v>
      </c>
      <c r="D3" s="180" t="str">
        <f>'EB1'!G31</f>
        <v>Lignite</v>
      </c>
      <c r="E3" s="180" t="str">
        <f>'EB1'!F27</f>
        <v>PJ</v>
      </c>
      <c r="F3" s="180"/>
    </row>
    <row r="5" spans="2:17" ht="12.75" customHeight="1"/>
    <row r="6" spans="2:17" ht="12.75" customHeight="1">
      <c r="B6" s="115" t="s">
        <v>14</v>
      </c>
      <c r="C6" s="115"/>
      <c r="D6" s="116"/>
      <c r="E6" s="116"/>
      <c r="F6" s="116"/>
      <c r="G6" s="116"/>
      <c r="H6" s="116"/>
      <c r="I6" s="116"/>
      <c r="J6" s="116"/>
    </row>
    <row r="7" spans="2:17">
      <c r="B7" s="117" t="s">
        <v>7</v>
      </c>
      <c r="C7" s="118" t="s">
        <v>30</v>
      </c>
      <c r="D7" s="117" t="s">
        <v>0</v>
      </c>
      <c r="E7" s="117" t="s">
        <v>3</v>
      </c>
      <c r="F7" s="117" t="s">
        <v>4</v>
      </c>
      <c r="G7" s="117" t="s">
        <v>8</v>
      </c>
      <c r="H7" s="117" t="s">
        <v>9</v>
      </c>
      <c r="I7" s="117" t="s">
        <v>10</v>
      </c>
      <c r="J7" s="117" t="s">
        <v>12</v>
      </c>
    </row>
    <row r="8" spans="2:17" ht="24.75" thickBot="1">
      <c r="B8" s="119" t="s">
        <v>37</v>
      </c>
      <c r="C8" s="119" t="s">
        <v>31</v>
      </c>
      <c r="D8" s="119" t="s">
        <v>26</v>
      </c>
      <c r="E8" s="119" t="s">
        <v>27</v>
      </c>
      <c r="F8" s="119" t="s">
        <v>4</v>
      </c>
      <c r="G8" s="119" t="s">
        <v>40</v>
      </c>
      <c r="H8" s="119" t="s">
        <v>41</v>
      </c>
      <c r="I8" s="119" t="s">
        <v>28</v>
      </c>
      <c r="J8" s="119" t="s">
        <v>29</v>
      </c>
    </row>
    <row r="9" spans="2:17">
      <c r="B9" s="120" t="s">
        <v>65</v>
      </c>
      <c r="C9" s="120"/>
      <c r="D9" s="120" t="str">
        <f>C2</f>
        <v>COA</v>
      </c>
      <c r="E9" s="120" t="s">
        <v>454</v>
      </c>
      <c r="F9" s="120" t="str">
        <f>$E$2</f>
        <v>PJ</v>
      </c>
      <c r="G9" s="120"/>
      <c r="H9" s="120" t="s">
        <v>192</v>
      </c>
      <c r="I9" s="120"/>
      <c r="J9" s="120"/>
    </row>
    <row r="10" spans="2:17" s="111" customFormat="1">
      <c r="B10" s="120" t="s">
        <v>65</v>
      </c>
      <c r="C10" s="120"/>
      <c r="D10" s="120" t="s">
        <v>173</v>
      </c>
      <c r="E10" s="120" t="s">
        <v>455</v>
      </c>
      <c r="F10" s="120" t="str">
        <f>$E$2</f>
        <v>PJ</v>
      </c>
      <c r="G10" s="120"/>
      <c r="H10" s="120" t="s">
        <v>192</v>
      </c>
      <c r="I10" s="120"/>
      <c r="J10" s="120"/>
    </row>
    <row r="11" spans="2:17" s="111" customFormat="1">
      <c r="B11" s="113"/>
      <c r="C11" s="113"/>
      <c r="D11" s="113"/>
      <c r="E11" s="113"/>
      <c r="F11" s="113"/>
      <c r="G11" s="113"/>
      <c r="H11" s="113"/>
      <c r="I11" s="113"/>
      <c r="J11" s="113"/>
    </row>
    <row r="12" spans="2:17" s="111" customFormat="1" ht="15.75" customHeight="1">
      <c r="B12" s="115" t="s">
        <v>15</v>
      </c>
      <c r="C12" s="115"/>
      <c r="D12" s="116"/>
      <c r="E12" s="116"/>
      <c r="F12" s="116"/>
      <c r="G12" s="116"/>
      <c r="H12" s="116"/>
      <c r="I12" s="116"/>
      <c r="J12" s="116"/>
    </row>
    <row r="13" spans="2:17" ht="15.75" customHeight="1">
      <c r="B13" s="117" t="s">
        <v>11</v>
      </c>
      <c r="C13" s="118" t="s">
        <v>30</v>
      </c>
      <c r="D13" s="117" t="s">
        <v>1</v>
      </c>
      <c r="E13" s="117" t="s">
        <v>2</v>
      </c>
      <c r="F13" s="117" t="s">
        <v>16</v>
      </c>
      <c r="G13" s="117" t="s">
        <v>17</v>
      </c>
      <c r="H13" s="117" t="s">
        <v>18</v>
      </c>
      <c r="I13" s="117" t="s">
        <v>19</v>
      </c>
      <c r="J13" s="117" t="s">
        <v>20</v>
      </c>
      <c r="Q13" s="111"/>
    </row>
    <row r="14" spans="2:17" ht="15.75" customHeight="1" thickBot="1">
      <c r="B14" s="119" t="s">
        <v>38</v>
      </c>
      <c r="C14" s="119" t="s">
        <v>31</v>
      </c>
      <c r="D14" s="119" t="s">
        <v>21</v>
      </c>
      <c r="E14" s="119" t="s">
        <v>22</v>
      </c>
      <c r="F14" s="119" t="s">
        <v>23</v>
      </c>
      <c r="G14" s="119" t="s">
        <v>24</v>
      </c>
      <c r="H14" s="119" t="s">
        <v>43</v>
      </c>
      <c r="I14" s="119" t="s">
        <v>42</v>
      </c>
      <c r="J14" s="119" t="s">
        <v>25</v>
      </c>
    </row>
    <row r="15" spans="2:17" ht="15.75" customHeight="1" thickBot="1">
      <c r="B15" s="119" t="s">
        <v>73</v>
      </c>
      <c r="C15" s="127"/>
      <c r="D15" s="127"/>
      <c r="E15" s="127"/>
      <c r="F15" s="127"/>
      <c r="G15" s="127"/>
      <c r="H15" s="127"/>
      <c r="I15" s="127"/>
      <c r="J15" s="127"/>
    </row>
    <row r="16" spans="2:17" s="111" customFormat="1" ht="15.75" customHeight="1">
      <c r="B16" s="120" t="str">
        <f>'EB1'!$B$5</f>
        <v>MIN</v>
      </c>
      <c r="C16" s="120"/>
      <c r="D16" s="120" t="str">
        <f>$B$16&amp;$C$2&amp;1</f>
        <v>MINCOA1</v>
      </c>
      <c r="E16" s="129"/>
      <c r="F16" s="120" t="str">
        <f t="shared" ref="F16:F21" si="0">$E$2</f>
        <v>PJ</v>
      </c>
      <c r="G16" s="120" t="str">
        <f t="shared" ref="G16:G21" si="1">$E$2&amp;"a"</f>
        <v>PJa</v>
      </c>
      <c r="H16" s="120"/>
      <c r="I16" s="120"/>
      <c r="J16" s="120"/>
      <c r="Q16" s="113"/>
    </row>
    <row r="17" spans="2:24" s="111" customFormat="1" ht="15.75" customHeight="1">
      <c r="B17" s="120"/>
      <c r="C17" s="120"/>
      <c r="D17" s="120" t="str">
        <f>$B$16&amp;$C$3&amp;1</f>
        <v>MINCOL1</v>
      </c>
      <c r="E17" s="129"/>
      <c r="F17" s="120" t="str">
        <f t="shared" si="0"/>
        <v>PJ</v>
      </c>
      <c r="G17" s="120" t="str">
        <f t="shared" si="1"/>
        <v>PJa</v>
      </c>
      <c r="H17" s="120"/>
      <c r="I17" s="120"/>
      <c r="J17" s="120"/>
    </row>
    <row r="18" spans="2:24" s="111" customFormat="1" ht="15.75" customHeight="1">
      <c r="B18" s="120" t="str">
        <f>'EB1'!$B$6</f>
        <v>IMP</v>
      </c>
      <c r="C18" s="120"/>
      <c r="D18" s="120" t="str">
        <f>$B$18&amp;$C$2&amp;1</f>
        <v>IMPCOA1</v>
      </c>
      <c r="E18" s="129"/>
      <c r="F18" s="120" t="str">
        <f t="shared" si="0"/>
        <v>PJ</v>
      </c>
      <c r="G18" s="120" t="str">
        <f t="shared" si="1"/>
        <v>PJa</v>
      </c>
      <c r="H18" s="120"/>
      <c r="I18" s="120"/>
      <c r="J18" s="120"/>
    </row>
    <row r="19" spans="2:24" s="111" customFormat="1">
      <c r="B19" s="120"/>
      <c r="C19" s="120"/>
      <c r="D19" s="120" t="str">
        <f>$B$18&amp;$C$3&amp;1</f>
        <v>IMPCOL1</v>
      </c>
      <c r="E19" s="129"/>
      <c r="F19" s="120" t="str">
        <f t="shared" si="0"/>
        <v>PJ</v>
      </c>
      <c r="G19" s="120" t="str">
        <f t="shared" si="1"/>
        <v>PJa</v>
      </c>
      <c r="H19" s="120"/>
      <c r="I19" s="120"/>
      <c r="J19" s="120"/>
    </row>
    <row r="20" spans="2:24">
      <c r="B20" s="120" t="str">
        <f>'EB1'!B7</f>
        <v>EXP</v>
      </c>
      <c r="C20" s="120"/>
      <c r="D20" s="120" t="str">
        <f>$B$20&amp;$C$2&amp;1</f>
        <v>EXPCOA1</v>
      </c>
      <c r="E20" s="129"/>
      <c r="F20" s="120" t="str">
        <f t="shared" si="0"/>
        <v>PJ</v>
      </c>
      <c r="G20" s="120" t="str">
        <f t="shared" si="1"/>
        <v>PJa</v>
      </c>
      <c r="H20" s="120"/>
      <c r="I20" s="120"/>
      <c r="J20" s="120"/>
      <c r="K20" s="111"/>
      <c r="L20" s="111"/>
      <c r="M20" s="111"/>
      <c r="N20" s="111"/>
      <c r="O20" s="111"/>
      <c r="P20" s="111"/>
      <c r="Q20" s="111"/>
    </row>
    <row r="21" spans="2:24">
      <c r="B21" s="111"/>
      <c r="C21" s="120"/>
      <c r="D21" s="111" t="str">
        <f>B20&amp;D10&amp;1</f>
        <v>EXPCOL1</v>
      </c>
      <c r="E21" s="129"/>
      <c r="F21" s="120" t="str">
        <f t="shared" si="0"/>
        <v>PJ</v>
      </c>
      <c r="G21" s="120" t="str">
        <f t="shared" si="1"/>
        <v>PJa</v>
      </c>
      <c r="H21" s="111"/>
      <c r="I21" s="111"/>
      <c r="J21" s="111"/>
      <c r="K21" s="111"/>
      <c r="L21" s="111"/>
      <c r="M21" s="111"/>
      <c r="N21" s="111"/>
      <c r="O21" s="111"/>
      <c r="P21" s="111"/>
    </row>
    <row r="22" spans="2:24">
      <c r="H22" s="111"/>
      <c r="I22" s="111"/>
      <c r="J22" s="111"/>
      <c r="K22" s="111"/>
      <c r="L22" s="111"/>
      <c r="M22" s="111"/>
      <c r="N22" s="111"/>
      <c r="O22" s="111"/>
      <c r="P22" s="111"/>
    </row>
    <row r="26" spans="2:24" s="111" customFormat="1">
      <c r="H26" s="113"/>
      <c r="I26" s="113"/>
      <c r="J26" s="113"/>
      <c r="K26" s="113"/>
      <c r="L26" s="113"/>
      <c r="M26" s="113"/>
      <c r="N26" s="113"/>
      <c r="O26" s="113"/>
      <c r="P26" s="113"/>
      <c r="Q26" s="113"/>
    </row>
    <row r="27" spans="2:24" s="111" customFormat="1">
      <c r="H27" s="113"/>
      <c r="I27" s="113"/>
      <c r="J27" s="113"/>
      <c r="K27" s="113"/>
      <c r="L27" s="113"/>
      <c r="M27" s="113"/>
      <c r="N27" s="113"/>
      <c r="O27" s="113"/>
      <c r="P27" s="113"/>
    </row>
    <row r="28" spans="2:24" s="111" customFormat="1">
      <c r="H28" s="113"/>
      <c r="I28" s="113"/>
      <c r="J28" s="113"/>
      <c r="K28" s="113"/>
      <c r="L28" s="113"/>
      <c r="M28" s="113"/>
      <c r="N28" s="113"/>
      <c r="O28" s="113"/>
      <c r="P28" s="113"/>
    </row>
    <row r="29" spans="2:24" s="111" customFormat="1">
      <c r="B29" s="113"/>
      <c r="C29" s="113"/>
      <c r="D29" s="121" t="s">
        <v>13</v>
      </c>
      <c r="E29" s="113"/>
      <c r="F29" s="121"/>
      <c r="G29" s="113"/>
      <c r="H29" s="113"/>
      <c r="I29" s="113"/>
      <c r="J29" s="113"/>
      <c r="K29" s="113"/>
      <c r="L29" s="113"/>
      <c r="M29" s="113"/>
      <c r="N29" s="113"/>
      <c r="O29" s="113"/>
      <c r="P29" s="113"/>
    </row>
    <row r="30" spans="2:24" s="111" customFormat="1">
      <c r="B30" s="122" t="s">
        <v>1</v>
      </c>
      <c r="C30" s="123" t="s">
        <v>5</v>
      </c>
      <c r="D30" s="122" t="s">
        <v>6</v>
      </c>
      <c r="E30" s="124" t="s">
        <v>34</v>
      </c>
      <c r="F30" s="124" t="s">
        <v>35</v>
      </c>
      <c r="G30" s="124" t="s">
        <v>475</v>
      </c>
      <c r="H30" s="124" t="s">
        <v>349</v>
      </c>
      <c r="I30" s="124" t="s">
        <v>350</v>
      </c>
      <c r="J30" s="124" t="s">
        <v>351</v>
      </c>
      <c r="K30" s="124" t="s">
        <v>352</v>
      </c>
      <c r="L30" s="124" t="s">
        <v>353</v>
      </c>
      <c r="M30" s="124" t="s">
        <v>354</v>
      </c>
      <c r="N30" s="124" t="s">
        <v>72</v>
      </c>
      <c r="P30" s="113"/>
      <c r="Q30" s="113"/>
      <c r="R30" s="113"/>
      <c r="S30" s="113"/>
      <c r="T30" s="113"/>
      <c r="U30" s="113"/>
      <c r="V30" s="113"/>
      <c r="W30" s="113"/>
      <c r="X30" s="113"/>
    </row>
    <row r="31" spans="2:24" s="111" customFormat="1" ht="36.75" thickBot="1">
      <c r="B31" s="125" t="s">
        <v>39</v>
      </c>
      <c r="C31" s="125" t="s">
        <v>32</v>
      </c>
      <c r="D31" s="125" t="s">
        <v>33</v>
      </c>
      <c r="E31" s="125" t="s">
        <v>36</v>
      </c>
      <c r="F31" s="125" t="s">
        <v>79</v>
      </c>
      <c r="G31" s="125" t="s">
        <v>79</v>
      </c>
      <c r="H31" s="125" t="s">
        <v>79</v>
      </c>
      <c r="I31" s="125" t="s">
        <v>79</v>
      </c>
      <c r="J31" s="125" t="s">
        <v>79</v>
      </c>
      <c r="K31" s="125" t="s">
        <v>79</v>
      </c>
      <c r="L31" s="125" t="s">
        <v>79</v>
      </c>
      <c r="M31" s="125" t="s">
        <v>79</v>
      </c>
      <c r="N31" s="125" t="s">
        <v>78</v>
      </c>
      <c r="P31" s="113"/>
      <c r="Q31" s="113"/>
      <c r="R31" s="113"/>
      <c r="S31" s="113"/>
      <c r="T31" s="113"/>
      <c r="U31" s="113"/>
      <c r="V31" s="113"/>
      <c r="W31" s="113"/>
      <c r="X31" s="113"/>
    </row>
    <row r="32" spans="2:24" s="111" customFormat="1" ht="12.75" thickBot="1">
      <c r="B32" s="125" t="s">
        <v>77</v>
      </c>
      <c r="C32" s="126"/>
      <c r="D32" s="126"/>
      <c r="E32" s="126" t="str">
        <f>$E$2</f>
        <v>PJ</v>
      </c>
      <c r="F32" s="126" t="str">
        <f>$F$2&amp;"/"&amp;$E$2</f>
        <v>Milion NZD (2015)/PJ</v>
      </c>
      <c r="G32" s="126"/>
      <c r="H32" s="126"/>
      <c r="I32" s="126"/>
      <c r="J32" s="126"/>
      <c r="K32" s="126"/>
      <c r="L32" s="126"/>
      <c r="M32" s="126"/>
      <c r="N32" s="126" t="str">
        <f>$E$2</f>
        <v>PJ</v>
      </c>
      <c r="P32" s="113"/>
      <c r="Q32" s="113"/>
      <c r="R32" s="113"/>
      <c r="S32" s="113"/>
      <c r="T32" s="113"/>
      <c r="U32" s="113"/>
      <c r="V32" s="113"/>
      <c r="W32" s="113"/>
      <c r="X32" s="113"/>
    </row>
    <row r="33" spans="2:25">
      <c r="B33" s="111" t="str">
        <f t="shared" ref="B33:B38" si="2">D16</f>
        <v>MINCOA1</v>
      </c>
      <c r="C33" s="111"/>
      <c r="D33" s="111" t="str">
        <f>$D$9</f>
        <v>COA</v>
      </c>
      <c r="E33" s="273"/>
      <c r="F33" s="277">
        <v>7.39</v>
      </c>
      <c r="G33" s="277"/>
      <c r="H33" s="277"/>
      <c r="I33" s="277"/>
      <c r="J33" s="277"/>
      <c r="K33" s="277"/>
      <c r="L33" s="277"/>
      <c r="M33" s="277"/>
      <c r="N33" s="275">
        <f>+N37+10</f>
        <v>48.572501769699997</v>
      </c>
      <c r="Y33" s="111"/>
    </row>
    <row r="34" spans="2:25">
      <c r="B34" s="111" t="str">
        <f t="shared" si="2"/>
        <v>MINCOL1</v>
      </c>
      <c r="C34" s="111"/>
      <c r="D34" s="111" t="s">
        <v>173</v>
      </c>
      <c r="E34" s="273"/>
      <c r="F34" s="277">
        <v>7.39</v>
      </c>
      <c r="G34" s="277"/>
      <c r="H34" s="277"/>
      <c r="I34" s="277"/>
      <c r="J34" s="277"/>
      <c r="K34" s="277"/>
      <c r="L34" s="277"/>
      <c r="M34" s="277"/>
      <c r="N34" s="275">
        <v>0</v>
      </c>
    </row>
    <row r="35" spans="2:25">
      <c r="B35" s="111" t="str">
        <f t="shared" si="2"/>
        <v>IMPCOA1</v>
      </c>
      <c r="C35" s="111"/>
      <c r="D35" s="111" t="str">
        <f>$D$9</f>
        <v>COA</v>
      </c>
      <c r="E35" s="274"/>
      <c r="F35" s="277">
        <v>7.39</v>
      </c>
      <c r="G35" s="277"/>
      <c r="H35" s="277"/>
      <c r="I35" s="277"/>
      <c r="J35" s="277"/>
      <c r="K35" s="277"/>
      <c r="L35" s="277"/>
      <c r="M35" s="277"/>
      <c r="N35" s="275">
        <v>0</v>
      </c>
    </row>
    <row r="36" spans="2:25">
      <c r="B36" s="111" t="str">
        <f t="shared" si="2"/>
        <v>IMPCOL1</v>
      </c>
      <c r="C36" s="111"/>
      <c r="D36" s="111" t="s">
        <v>173</v>
      </c>
      <c r="E36" s="274"/>
      <c r="F36" s="277">
        <v>7.39</v>
      </c>
      <c r="G36" s="277"/>
      <c r="H36" s="277"/>
      <c r="I36" s="277"/>
      <c r="J36" s="277"/>
      <c r="K36" s="277"/>
      <c r="L36" s="277"/>
      <c r="M36" s="277"/>
      <c r="N36" s="275">
        <v>0</v>
      </c>
    </row>
    <row r="37" spans="2:25">
      <c r="B37" s="111" t="str">
        <f t="shared" si="2"/>
        <v>EXPCOA1</v>
      </c>
      <c r="C37" s="111" t="str">
        <f>$D$9</f>
        <v>COA</v>
      </c>
      <c r="D37" s="111"/>
      <c r="E37" s="131"/>
      <c r="F37" s="277">
        <v>3.2</v>
      </c>
      <c r="G37" s="277"/>
      <c r="H37" s="277"/>
      <c r="I37" s="277"/>
      <c r="J37" s="277"/>
      <c r="K37" s="277"/>
      <c r="L37" s="277"/>
      <c r="M37" s="277"/>
      <c r="N37" s="275">
        <f>+[3]EB1!F52</f>
        <v>38.572501769699997</v>
      </c>
    </row>
    <row r="38" spans="2:25">
      <c r="B38" s="111" t="str">
        <f t="shared" si="2"/>
        <v>EXPCOL1</v>
      </c>
      <c r="C38" s="111" t="s">
        <v>173</v>
      </c>
      <c r="D38" s="111"/>
      <c r="E38" s="131"/>
      <c r="F38" s="277">
        <v>3</v>
      </c>
      <c r="G38" s="277"/>
      <c r="H38" s="277"/>
      <c r="I38" s="277"/>
      <c r="J38" s="277"/>
      <c r="K38" s="277"/>
      <c r="L38" s="277"/>
      <c r="M38" s="277"/>
      <c r="N38" s="275">
        <f>+[3]EB1!G52</f>
        <v>0</v>
      </c>
    </row>
    <row r="39" spans="2:25">
      <c r="B39" s="111"/>
      <c r="G39" s="276"/>
    </row>
    <row r="40" spans="2:25">
      <c r="B40" s="111"/>
    </row>
    <row r="48" spans="2:25">
      <c r="B48" s="113" t="s">
        <v>193</v>
      </c>
    </row>
    <row r="49" spans="2:7">
      <c r="B49" s="113" t="s">
        <v>212</v>
      </c>
      <c r="G49" s="181">
        <f>MAX(Coal!B4:EK4)</f>
        <v>96.772795165940011</v>
      </c>
    </row>
    <row r="50" spans="2:7">
      <c r="B50" s="113" t="s">
        <v>213</v>
      </c>
    </row>
  </sheetData>
  <pageMargins left="0.75" right="0.75" top="1" bottom="1" header="0.5" footer="0.5"/>
  <pageSetup orientation="portrait" horizontalDpi="4294967292"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31"/>
  <sheetViews>
    <sheetView topLeftCell="M5" zoomScale="85" zoomScaleNormal="85" workbookViewId="0">
      <selection activeCell="V20" sqref="V20"/>
    </sheetView>
  </sheetViews>
  <sheetFormatPr defaultRowHeight="12"/>
  <cols>
    <col min="1" max="1" width="2" style="113" bestFit="1" customWidth="1"/>
    <col min="2" max="2" width="13.28515625" style="113" bestFit="1" customWidth="1"/>
    <col min="3" max="3" width="11.28515625" style="113" bestFit="1" customWidth="1"/>
    <col min="4" max="4" width="11.7109375" style="113" customWidth="1"/>
    <col min="5" max="5" width="14.5703125" style="113" bestFit="1" customWidth="1"/>
    <col min="6" max="6" width="17.5703125" style="113" customWidth="1"/>
    <col min="7" max="7" width="14.28515625" style="113" customWidth="1"/>
    <col min="8" max="8" width="2" style="113" bestFit="1" customWidth="1"/>
    <col min="9" max="9" width="13.7109375" style="113" customWidth="1"/>
    <col min="10" max="10" width="7.140625" style="113" customWidth="1"/>
    <col min="11" max="11" width="11.42578125" style="113" bestFit="1" customWidth="1"/>
    <col min="12" max="12" width="35" style="113" bestFit="1" customWidth="1"/>
    <col min="13" max="13" width="6.7109375" style="113" customWidth="1"/>
    <col min="14" max="14" width="11.5703125" style="113" customWidth="1"/>
    <col min="15" max="15" width="13" style="113" customWidth="1"/>
    <col min="16" max="16" width="15.140625" style="113" customWidth="1"/>
    <col min="17" max="17" width="7.5703125" style="113" bestFit="1" customWidth="1"/>
    <col min="18" max="16384" width="9.140625" style="113"/>
  </cols>
  <sheetData>
    <row r="1" spans="2:21">
      <c r="B1" s="112" t="s">
        <v>66</v>
      </c>
      <c r="C1" s="112" t="s">
        <v>67</v>
      </c>
      <c r="D1" s="112" t="s">
        <v>68</v>
      </c>
      <c r="E1" s="112" t="s">
        <v>70</v>
      </c>
      <c r="F1" s="112" t="s">
        <v>71</v>
      </c>
    </row>
    <row r="2" spans="2:21">
      <c r="B2" s="114" t="str">
        <f>'EB1'!Q31</f>
        <v>Natural Gas</v>
      </c>
      <c r="C2" s="114" t="str">
        <f>'EB1'!Q32</f>
        <v>NGA</v>
      </c>
      <c r="D2" s="114" t="str">
        <f>'EB1'!Q31</f>
        <v>Natural Gas</v>
      </c>
      <c r="E2" s="114" t="str">
        <f>'EB1'!F27</f>
        <v>PJ</v>
      </c>
      <c r="F2" s="114" t="str">
        <f>'EB1'!D27</f>
        <v>Milion NZD (2015)</v>
      </c>
      <c r="I2" s="115" t="s">
        <v>14</v>
      </c>
      <c r="J2" s="115"/>
      <c r="K2" s="116"/>
      <c r="L2" s="116"/>
      <c r="M2" s="116"/>
      <c r="N2" s="116"/>
      <c r="O2" s="116"/>
      <c r="P2" s="116"/>
      <c r="Q2" s="116"/>
    </row>
    <row r="3" spans="2:21">
      <c r="I3" s="117" t="s">
        <v>7</v>
      </c>
      <c r="J3" s="118" t="s">
        <v>30</v>
      </c>
      <c r="K3" s="117" t="s">
        <v>0</v>
      </c>
      <c r="L3" s="117" t="s">
        <v>3</v>
      </c>
      <c r="M3" s="117" t="s">
        <v>4</v>
      </c>
      <c r="N3" s="117" t="s">
        <v>8</v>
      </c>
      <c r="O3" s="117" t="s">
        <v>9</v>
      </c>
      <c r="P3" s="117" t="s">
        <v>10</v>
      </c>
      <c r="Q3" s="117" t="s">
        <v>12</v>
      </c>
    </row>
    <row r="4" spans="2:21" ht="48.75" thickBot="1">
      <c r="I4" s="119" t="s">
        <v>37</v>
      </c>
      <c r="J4" s="119" t="s">
        <v>31</v>
      </c>
      <c r="K4" s="119" t="s">
        <v>26</v>
      </c>
      <c r="L4" s="119" t="s">
        <v>27</v>
      </c>
      <c r="M4" s="119" t="s">
        <v>4</v>
      </c>
      <c r="N4" s="119" t="s">
        <v>40</v>
      </c>
      <c r="O4" s="119" t="s">
        <v>41</v>
      </c>
      <c r="P4" s="119" t="s">
        <v>28</v>
      </c>
      <c r="Q4" s="119" t="s">
        <v>29</v>
      </c>
    </row>
    <row r="5" spans="2:21">
      <c r="I5" s="120" t="s">
        <v>65</v>
      </c>
      <c r="J5" s="120"/>
      <c r="K5" s="120" t="str">
        <f>C2</f>
        <v>NGA</v>
      </c>
      <c r="L5" s="120"/>
      <c r="M5" s="120" t="str">
        <f>$E$2</f>
        <v>PJ</v>
      </c>
      <c r="N5" s="120"/>
      <c r="O5" s="120"/>
      <c r="P5" s="120"/>
      <c r="Q5" s="120"/>
    </row>
    <row r="7" spans="2:21">
      <c r="D7" s="121"/>
      <c r="F7" s="121"/>
      <c r="I7" s="115" t="s">
        <v>15</v>
      </c>
      <c r="J7" s="115"/>
      <c r="K7" s="116"/>
      <c r="L7" s="116"/>
      <c r="M7" s="116"/>
      <c r="N7" s="116"/>
      <c r="O7" s="116"/>
      <c r="P7" s="116"/>
      <c r="Q7" s="116"/>
    </row>
    <row r="8" spans="2:21">
      <c r="B8" s="122"/>
      <c r="C8" s="123"/>
      <c r="D8" s="122"/>
      <c r="E8" s="124"/>
      <c r="F8" s="124"/>
      <c r="G8" s="124"/>
      <c r="I8" s="117" t="s">
        <v>11</v>
      </c>
      <c r="J8" s="118" t="s">
        <v>30</v>
      </c>
      <c r="K8" s="117" t="s">
        <v>1</v>
      </c>
      <c r="L8" s="117" t="s">
        <v>2</v>
      </c>
      <c r="M8" s="117" t="s">
        <v>16</v>
      </c>
      <c r="N8" s="117" t="s">
        <v>17</v>
      </c>
      <c r="O8" s="117" t="s">
        <v>18</v>
      </c>
      <c r="P8" s="117" t="s">
        <v>19</v>
      </c>
      <c r="Q8" s="117" t="s">
        <v>20</v>
      </c>
    </row>
    <row r="9" spans="2:21" s="111" customFormat="1" ht="36.75" thickBot="1">
      <c r="B9" s="125"/>
      <c r="C9" s="125"/>
      <c r="D9" s="125"/>
      <c r="E9" s="125"/>
      <c r="F9" s="125"/>
      <c r="G9" s="125"/>
      <c r="I9" s="119" t="s">
        <v>38</v>
      </c>
      <c r="J9" s="119" t="s">
        <v>31</v>
      </c>
      <c r="K9" s="119" t="s">
        <v>21</v>
      </c>
      <c r="L9" s="119" t="s">
        <v>22</v>
      </c>
      <c r="M9" s="119" t="s">
        <v>23</v>
      </c>
      <c r="N9" s="119" t="s">
        <v>24</v>
      </c>
      <c r="O9" s="119" t="s">
        <v>43</v>
      </c>
      <c r="P9" s="119" t="s">
        <v>42</v>
      </c>
      <c r="Q9" s="119" t="s">
        <v>25</v>
      </c>
    </row>
    <row r="10" spans="2:21" s="111" customFormat="1" ht="12.75" thickBot="1">
      <c r="B10" s="125"/>
      <c r="C10" s="126"/>
      <c r="D10" s="126"/>
      <c r="E10" s="126"/>
      <c r="F10" s="126"/>
      <c r="G10" s="126"/>
      <c r="I10" s="119" t="s">
        <v>73</v>
      </c>
      <c r="J10" s="127"/>
      <c r="K10" s="127"/>
      <c r="L10" s="127"/>
      <c r="M10" s="127"/>
      <c r="N10" s="127"/>
      <c r="O10" s="127"/>
      <c r="P10" s="127"/>
      <c r="Q10" s="127"/>
    </row>
    <row r="11" spans="2:21" s="111" customFormat="1">
      <c r="E11" s="128"/>
      <c r="F11" s="301"/>
      <c r="G11" s="128"/>
      <c r="I11" s="120" t="str">
        <f>'EB1'!$B$5</f>
        <v>MIN</v>
      </c>
      <c r="J11" s="120"/>
      <c r="K11" s="120" t="str">
        <f>$I$11&amp;$C$2&amp;1</f>
        <v>MINNGA1</v>
      </c>
      <c r="L11" s="129"/>
      <c r="M11" s="120" t="str">
        <f>$E$2</f>
        <v>PJ</v>
      </c>
      <c r="N11" s="120" t="str">
        <f>$E$2&amp;"a"</f>
        <v>PJa</v>
      </c>
      <c r="O11" s="120"/>
      <c r="P11" s="120"/>
      <c r="Q11" s="120"/>
    </row>
    <row r="12" spans="2:21">
      <c r="B12" s="111"/>
      <c r="C12" s="111"/>
      <c r="D12" s="111"/>
      <c r="E12" s="131"/>
      <c r="F12" s="301"/>
      <c r="G12" s="128"/>
      <c r="H12" s="111"/>
      <c r="I12" s="120" t="str">
        <f>'EB1'!$B$6</f>
        <v>IMP</v>
      </c>
      <c r="J12" s="120"/>
      <c r="K12" s="120" t="str">
        <f>$I$12&amp;$C$2&amp;1</f>
        <v>IMPNGA1</v>
      </c>
      <c r="L12" s="129"/>
      <c r="M12" s="120" t="str">
        <f>$E$2</f>
        <v>PJ</v>
      </c>
      <c r="N12" s="120" t="str">
        <f>$E$2&amp;"a"</f>
        <v>PJa</v>
      </c>
      <c r="O12" s="120"/>
      <c r="P12" s="120"/>
      <c r="Q12" s="120"/>
      <c r="R12" s="111"/>
    </row>
    <row r="13" spans="2:21">
      <c r="B13" s="111"/>
      <c r="C13" s="111"/>
      <c r="D13" s="111"/>
      <c r="E13" s="131"/>
      <c r="F13" s="301"/>
      <c r="G13" s="128"/>
      <c r="I13" s="120" t="str">
        <f>'EB1'!B7</f>
        <v>EXP</v>
      </c>
      <c r="J13" s="120"/>
      <c r="K13" s="120" t="str">
        <f>$I$13&amp;$C$2&amp;1</f>
        <v>EXPNGA1</v>
      </c>
      <c r="L13" s="129"/>
      <c r="M13" s="120" t="str">
        <f>$E$2</f>
        <v>PJ</v>
      </c>
      <c r="N13" s="120" t="str">
        <f>$E$2&amp;"a"</f>
        <v>PJa</v>
      </c>
      <c r="O13" s="120"/>
      <c r="P13" s="120"/>
      <c r="Q13" s="120"/>
    </row>
    <row r="14" spans="2:21">
      <c r="C14" s="111"/>
      <c r="D14" s="111"/>
      <c r="E14" s="111"/>
      <c r="F14" s="132"/>
      <c r="I14" s="111"/>
      <c r="J14" s="111"/>
      <c r="K14" s="111"/>
      <c r="L14" s="111"/>
      <c r="M14" s="111"/>
      <c r="N14" s="111"/>
      <c r="O14" s="111"/>
      <c r="P14" s="111"/>
      <c r="Q14" s="111"/>
    </row>
    <row r="15" spans="2:21" s="111" customFormat="1">
      <c r="H15" s="113"/>
      <c r="R15" s="113"/>
    </row>
    <row r="16" spans="2:21" s="111" customFormat="1">
      <c r="I16" s="362"/>
      <c r="J16" s="362"/>
      <c r="K16" s="363" t="s">
        <v>13</v>
      </c>
      <c r="L16" s="362"/>
      <c r="M16" s="363"/>
      <c r="N16" s="361"/>
      <c r="O16" s="361"/>
      <c r="P16" s="361"/>
      <c r="Q16" s="361"/>
      <c r="R16" s="361"/>
      <c r="S16" s="361"/>
      <c r="T16" s="361"/>
      <c r="U16" s="361"/>
    </row>
    <row r="17" spans="2:25" s="111" customFormat="1" ht="24">
      <c r="C17" s="113"/>
      <c r="D17" s="113"/>
      <c r="E17" s="113"/>
      <c r="F17" s="113"/>
      <c r="G17" s="113"/>
      <c r="I17" s="364" t="s">
        <v>1</v>
      </c>
      <c r="J17" s="365" t="s">
        <v>5</v>
      </c>
      <c r="K17" s="364" t="s">
        <v>6</v>
      </c>
      <c r="L17" s="366" t="s">
        <v>34</v>
      </c>
      <c r="M17" s="366" t="s">
        <v>35</v>
      </c>
      <c r="N17" s="366" t="s">
        <v>475</v>
      </c>
      <c r="O17" s="366" t="s">
        <v>349</v>
      </c>
      <c r="P17" s="366" t="s">
        <v>350</v>
      </c>
      <c r="Q17" s="366" t="s">
        <v>351</v>
      </c>
      <c r="R17" s="366" t="s">
        <v>352</v>
      </c>
      <c r="S17" s="366" t="s">
        <v>353</v>
      </c>
      <c r="T17" s="366" t="s">
        <v>354</v>
      </c>
      <c r="U17" s="366" t="s">
        <v>72</v>
      </c>
      <c r="V17" s="366" t="s">
        <v>446</v>
      </c>
      <c r="W17" s="366" t="s">
        <v>404</v>
      </c>
    </row>
    <row r="18" spans="2:25" s="111" customFormat="1" ht="36.75" thickBot="1">
      <c r="C18" s="113"/>
      <c r="D18" s="113"/>
      <c r="E18" s="113"/>
      <c r="F18" s="113"/>
      <c r="G18" s="113"/>
      <c r="I18" s="367" t="s">
        <v>39</v>
      </c>
      <c r="J18" s="367" t="s">
        <v>32</v>
      </c>
      <c r="K18" s="367" t="s">
        <v>33</v>
      </c>
      <c r="L18" s="367" t="s">
        <v>36</v>
      </c>
      <c r="M18" s="367" t="s">
        <v>79</v>
      </c>
      <c r="N18" s="374" t="s">
        <v>79</v>
      </c>
      <c r="O18" s="374" t="s">
        <v>79</v>
      </c>
      <c r="P18" s="374" t="s">
        <v>79</v>
      </c>
      <c r="Q18" s="374" t="s">
        <v>79</v>
      </c>
      <c r="R18" s="374" t="s">
        <v>79</v>
      </c>
      <c r="S18" s="374" t="s">
        <v>79</v>
      </c>
      <c r="T18" s="374" t="s">
        <v>79</v>
      </c>
      <c r="U18" s="367" t="s">
        <v>78</v>
      </c>
      <c r="V18" s="367" t="s">
        <v>78</v>
      </c>
      <c r="W18" s="367" t="s">
        <v>78</v>
      </c>
    </row>
    <row r="19" spans="2:25" s="111" customFormat="1" ht="48.75" thickBot="1">
      <c r="B19" s="113"/>
      <c r="C19" s="113"/>
      <c r="D19" s="113"/>
      <c r="E19" s="113"/>
      <c r="F19" s="113"/>
      <c r="G19" s="113"/>
      <c r="I19" s="367" t="s">
        <v>77</v>
      </c>
      <c r="J19" s="368"/>
      <c r="K19" s="368"/>
      <c r="L19" s="368" t="s">
        <v>69</v>
      </c>
      <c r="M19" s="368" t="s">
        <v>355</v>
      </c>
      <c r="N19" s="375"/>
      <c r="O19" s="375"/>
      <c r="P19" s="375"/>
      <c r="Q19" s="375"/>
      <c r="R19" s="375"/>
      <c r="S19" s="375"/>
      <c r="T19" s="375"/>
      <c r="U19" s="368" t="s">
        <v>69</v>
      </c>
    </row>
    <row r="20" spans="2:25">
      <c r="B20" s="113" t="s">
        <v>193</v>
      </c>
      <c r="I20" s="361" t="s">
        <v>356</v>
      </c>
      <c r="J20" s="361"/>
      <c r="K20" s="361" t="s">
        <v>178</v>
      </c>
      <c r="L20" s="369"/>
      <c r="M20" s="373">
        <v>6</v>
      </c>
      <c r="N20" s="372">
        <v>7.5903614457831319</v>
      </c>
      <c r="O20" s="372">
        <v>9.3975903614457827</v>
      </c>
      <c r="P20" s="372">
        <v>11.349397590361443</v>
      </c>
      <c r="Q20" s="372">
        <v>12</v>
      </c>
      <c r="R20" s="372">
        <v>12.72289156626506</v>
      </c>
      <c r="S20" s="372">
        <v>14.385542168674696</v>
      </c>
      <c r="T20" s="372">
        <v>14.457831325301203</v>
      </c>
      <c r="U20" s="369">
        <v>0</v>
      </c>
      <c r="V20" s="113">
        <v>0</v>
      </c>
      <c r="W20" s="113">
        <v>5</v>
      </c>
      <c r="Y20" s="113" t="s">
        <v>467</v>
      </c>
    </row>
    <row r="21" spans="2:25">
      <c r="B21" s="113" t="s">
        <v>214</v>
      </c>
      <c r="I21" s="361" t="s">
        <v>357</v>
      </c>
      <c r="J21" s="361"/>
      <c r="K21" s="361" t="s">
        <v>178</v>
      </c>
      <c r="L21" s="370"/>
      <c r="M21" s="373">
        <v>8.3000000000000007</v>
      </c>
      <c r="N21" s="372">
        <v>10.5</v>
      </c>
      <c r="O21" s="372">
        <v>13</v>
      </c>
      <c r="P21" s="372">
        <v>15.7</v>
      </c>
      <c r="Q21" s="372">
        <v>16.600000000000001</v>
      </c>
      <c r="R21" s="372">
        <v>17.600000000000001</v>
      </c>
      <c r="S21" s="372">
        <v>19.899999999999999</v>
      </c>
      <c r="T21" s="372">
        <v>20</v>
      </c>
      <c r="U21" s="369">
        <v>0</v>
      </c>
      <c r="V21" s="113">
        <v>0</v>
      </c>
      <c r="W21" s="113">
        <v>5</v>
      </c>
    </row>
    <row r="22" spans="2:25">
      <c r="I22" s="361" t="s">
        <v>358</v>
      </c>
      <c r="J22" s="361" t="s">
        <v>178</v>
      </c>
      <c r="K22" s="361"/>
      <c r="L22" s="370"/>
      <c r="M22" s="373">
        <v>6.6400000000000006</v>
      </c>
      <c r="N22" s="373">
        <v>8.4</v>
      </c>
      <c r="O22" s="373">
        <v>10.4</v>
      </c>
      <c r="P22" s="373">
        <v>12.56</v>
      </c>
      <c r="Q22" s="373">
        <v>13.280000000000001</v>
      </c>
      <c r="R22" s="373">
        <v>14.080000000000002</v>
      </c>
      <c r="S22" s="373">
        <v>15.92</v>
      </c>
      <c r="T22" s="373">
        <v>16</v>
      </c>
      <c r="U22" s="369">
        <v>0</v>
      </c>
      <c r="V22" s="113">
        <v>0</v>
      </c>
      <c r="W22" s="113">
        <v>5</v>
      </c>
    </row>
    <row r="23" spans="2:25" s="111" customFormat="1">
      <c r="B23" s="113"/>
      <c r="C23" s="113"/>
      <c r="D23" s="113"/>
      <c r="E23" s="113"/>
      <c r="F23" s="113"/>
      <c r="G23" s="113"/>
      <c r="H23" s="113"/>
      <c r="I23" s="113"/>
      <c r="J23" s="113"/>
      <c r="K23" s="113"/>
      <c r="L23" s="113"/>
      <c r="M23" s="113"/>
      <c r="N23" s="113"/>
      <c r="O23" s="113"/>
      <c r="P23" s="113"/>
      <c r="Q23" s="113"/>
      <c r="R23" s="113"/>
    </row>
    <row r="24" spans="2:25" s="111" customFormat="1">
      <c r="B24" s="113"/>
      <c r="C24" s="113"/>
      <c r="D24" s="113"/>
      <c r="E24" s="113"/>
      <c r="F24" s="113"/>
      <c r="G24" s="113"/>
      <c r="I24" s="113"/>
      <c r="J24" s="113"/>
      <c r="K24" s="113"/>
      <c r="L24" s="113"/>
      <c r="M24" s="113"/>
      <c r="N24" s="113"/>
      <c r="O24" s="113"/>
      <c r="P24" s="113"/>
      <c r="Q24" s="113"/>
    </row>
    <row r="25" spans="2:25" s="111" customFormat="1">
      <c r="B25" s="113"/>
      <c r="C25" s="113"/>
      <c r="D25" s="113"/>
      <c r="E25" s="113"/>
      <c r="F25" s="113"/>
      <c r="G25" s="113"/>
      <c r="I25" s="113"/>
      <c r="J25" s="113"/>
      <c r="K25" s="113"/>
      <c r="L25" s="113"/>
      <c r="M25" s="113"/>
      <c r="N25" s="113"/>
      <c r="O25" s="113"/>
      <c r="P25" s="113"/>
      <c r="Q25" s="113"/>
    </row>
    <row r="26" spans="2:25" s="111" customFormat="1">
      <c r="B26" s="113"/>
      <c r="C26" s="113"/>
      <c r="D26" s="113"/>
      <c r="E26" s="113"/>
      <c r="F26" s="113"/>
      <c r="G26" s="113"/>
      <c r="I26" s="113"/>
      <c r="J26" s="113"/>
      <c r="K26" s="113"/>
      <c r="L26" s="113"/>
      <c r="M26" s="113"/>
      <c r="N26" s="113"/>
      <c r="O26" s="113"/>
      <c r="P26" s="113"/>
      <c r="Q26" s="113"/>
    </row>
    <row r="27" spans="2:25" s="111" customFormat="1">
      <c r="B27" s="113"/>
      <c r="C27" s="113"/>
      <c r="D27" s="113"/>
      <c r="E27" s="113"/>
      <c r="F27" s="113"/>
      <c r="G27" s="113"/>
      <c r="I27" s="113"/>
      <c r="J27" s="113"/>
      <c r="K27" s="113"/>
      <c r="L27" s="113"/>
      <c r="M27" s="113"/>
      <c r="N27" s="113"/>
      <c r="O27" s="113"/>
      <c r="P27" s="113"/>
      <c r="Q27" s="113"/>
    </row>
    <row r="28" spans="2:25" s="111" customFormat="1">
      <c r="B28" s="113"/>
      <c r="C28" s="113"/>
      <c r="D28" s="113"/>
      <c r="E28" s="113"/>
      <c r="F28" s="113"/>
      <c r="G28" s="113"/>
      <c r="I28" s="113"/>
      <c r="J28" s="113"/>
      <c r="K28" s="113"/>
      <c r="L28" s="113"/>
      <c r="M28" s="113"/>
      <c r="N28" s="113"/>
      <c r="O28" s="113"/>
      <c r="P28" s="113"/>
      <c r="Q28" s="113"/>
    </row>
    <row r="29" spans="2:25" s="111" customFormat="1">
      <c r="B29" s="113"/>
      <c r="C29" s="113"/>
      <c r="D29" s="113"/>
      <c r="E29" s="113"/>
      <c r="F29" s="113"/>
      <c r="G29" s="113"/>
      <c r="I29" s="113"/>
      <c r="J29" s="113"/>
      <c r="K29" s="113"/>
      <c r="L29" s="113"/>
      <c r="M29" s="113"/>
      <c r="N29" s="113"/>
      <c r="O29" s="113"/>
      <c r="P29" s="113"/>
      <c r="Q29" s="113"/>
    </row>
    <row r="30" spans="2:25" s="111" customFormat="1">
      <c r="B30" s="113"/>
      <c r="C30" s="113"/>
      <c r="D30" s="113"/>
      <c r="E30" s="113"/>
      <c r="F30" s="113"/>
      <c r="G30" s="113"/>
      <c r="I30" s="113"/>
      <c r="J30" s="113"/>
      <c r="K30" s="113"/>
      <c r="L30" s="113"/>
      <c r="M30" s="113"/>
      <c r="N30" s="113"/>
      <c r="O30" s="113"/>
      <c r="P30" s="113"/>
      <c r="Q30" s="113"/>
    </row>
    <row r="31" spans="2:25">
      <c r="H31" s="111"/>
      <c r="R31" s="111"/>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W65"/>
  <sheetViews>
    <sheetView topLeftCell="C34" zoomScale="70" zoomScaleNormal="70" workbookViewId="0">
      <selection activeCell="U57" sqref="U57"/>
    </sheetView>
  </sheetViews>
  <sheetFormatPr defaultRowHeight="13.5" customHeight="1"/>
  <cols>
    <col min="1" max="1" width="2" style="136" bestFit="1" customWidth="1"/>
    <col min="2" max="5" width="15" style="136" customWidth="1"/>
    <col min="6" max="6" width="24.5703125" style="136" customWidth="1"/>
    <col min="7" max="7" width="12.42578125" style="136" customWidth="1"/>
    <col min="8" max="8" width="2" style="136" bestFit="1" customWidth="1"/>
    <col min="9" max="9" width="13.7109375" style="136" customWidth="1"/>
    <col min="10" max="10" width="7.140625" style="136" customWidth="1"/>
    <col min="11" max="11" width="11.42578125" style="136" bestFit="1" customWidth="1"/>
    <col min="12" max="12" width="42.140625" style="136" customWidth="1"/>
    <col min="13" max="13" width="6.5703125" style="136" customWidth="1"/>
    <col min="14" max="14" width="11.5703125" style="136" customWidth="1"/>
    <col min="15" max="15" width="13" style="136" customWidth="1"/>
    <col min="16" max="16" width="15.140625" style="136" customWidth="1"/>
    <col min="17" max="17" width="7.5703125" style="136" bestFit="1" customWidth="1"/>
    <col min="18" max="16384" width="9.140625" style="136"/>
  </cols>
  <sheetData>
    <row r="1" spans="1:23" ht="13.5" customHeight="1">
      <c r="B1" s="137" t="s">
        <v>66</v>
      </c>
      <c r="C1" s="137" t="s">
        <v>67</v>
      </c>
      <c r="D1" s="137" t="s">
        <v>68</v>
      </c>
      <c r="E1" s="137" t="s">
        <v>70</v>
      </c>
      <c r="F1" s="137" t="s">
        <v>71</v>
      </c>
    </row>
    <row r="2" spans="1:23" ht="13.5" customHeight="1">
      <c r="B2" s="138" t="str">
        <f>'EB1'!P31</f>
        <v>Oil</v>
      </c>
      <c r="C2" s="138" t="str">
        <f>'EB1'!F2</f>
        <v>OIL</v>
      </c>
      <c r="D2" s="138" t="s">
        <v>159</v>
      </c>
      <c r="E2" s="138" t="str">
        <f>'EB1'!$F$27</f>
        <v>PJ</v>
      </c>
      <c r="F2" s="138" t="str">
        <f>'EB1'!$D$27</f>
        <v>Milion NZD (2015)</v>
      </c>
      <c r="I2" s="139" t="s">
        <v>14</v>
      </c>
      <c r="J2" s="139"/>
      <c r="K2" s="140"/>
      <c r="L2" s="140"/>
      <c r="M2" s="140"/>
      <c r="N2" s="140"/>
      <c r="O2" s="140"/>
      <c r="P2" s="140"/>
      <c r="Q2" s="140"/>
    </row>
    <row r="3" spans="1:23" ht="13.5" customHeight="1">
      <c r="B3" s="138"/>
      <c r="C3" s="138" t="s">
        <v>95</v>
      </c>
      <c r="D3" s="138" t="s">
        <v>95</v>
      </c>
      <c r="E3" s="138" t="str">
        <f>'EB1'!$F$27</f>
        <v>PJ</v>
      </c>
      <c r="F3" s="138"/>
      <c r="I3" s="141" t="s">
        <v>7</v>
      </c>
      <c r="J3" s="142" t="s">
        <v>30</v>
      </c>
      <c r="K3" s="141" t="s">
        <v>0</v>
      </c>
      <c r="L3" s="141" t="s">
        <v>3</v>
      </c>
      <c r="M3" s="141" t="s">
        <v>4</v>
      </c>
      <c r="N3" s="141" t="s">
        <v>8</v>
      </c>
      <c r="O3" s="141" t="s">
        <v>9</v>
      </c>
      <c r="P3" s="141" t="s">
        <v>10</v>
      </c>
      <c r="Q3" s="141" t="s">
        <v>12</v>
      </c>
    </row>
    <row r="4" spans="1:23" ht="13.5" customHeight="1" thickBot="1">
      <c r="B4" s="138"/>
      <c r="C4" s="138" t="s">
        <v>174</v>
      </c>
      <c r="D4" s="138" t="s">
        <v>160</v>
      </c>
      <c r="E4" s="138" t="str">
        <f>'EB1'!$F$27</f>
        <v>PJ</v>
      </c>
      <c r="F4" s="138"/>
      <c r="I4" s="143" t="s">
        <v>37</v>
      </c>
      <c r="J4" s="143" t="s">
        <v>31</v>
      </c>
      <c r="K4" s="143" t="s">
        <v>26</v>
      </c>
      <c r="L4" s="143" t="s">
        <v>27</v>
      </c>
      <c r="M4" s="143" t="s">
        <v>4</v>
      </c>
      <c r="N4" s="143" t="s">
        <v>40</v>
      </c>
      <c r="O4" s="143" t="s">
        <v>41</v>
      </c>
      <c r="P4" s="143" t="s">
        <v>28</v>
      </c>
      <c r="Q4" s="143" t="s">
        <v>29</v>
      </c>
      <c r="T4" s="144"/>
      <c r="U4" s="144"/>
    </row>
    <row r="5" spans="1:23" ht="13.5" customHeight="1">
      <c r="B5" s="138"/>
      <c r="C5" s="138" t="s">
        <v>93</v>
      </c>
      <c r="D5" s="138" t="s">
        <v>161</v>
      </c>
      <c r="E5" s="138" t="str">
        <f>'EB1'!$F$27</f>
        <v>PJ</v>
      </c>
      <c r="F5" s="138"/>
      <c r="I5" s="145" t="s">
        <v>65</v>
      </c>
      <c r="J5" s="120"/>
      <c r="K5" s="145" t="str">
        <f>C2</f>
        <v>OIL</v>
      </c>
      <c r="L5" s="145" t="s">
        <v>447</v>
      </c>
      <c r="M5" s="145" t="str">
        <f>'EB1'!$F$27</f>
        <v>PJ</v>
      </c>
      <c r="N5" s="145"/>
      <c r="O5" s="145"/>
      <c r="P5" s="145"/>
      <c r="Q5" s="145"/>
      <c r="S5" s="144"/>
      <c r="T5" s="144"/>
      <c r="U5" s="144"/>
      <c r="V5" s="144"/>
      <c r="W5" s="144"/>
    </row>
    <row r="6" spans="1:23" ht="13.5" customHeight="1">
      <c r="B6" s="138"/>
      <c r="C6" s="138" t="s">
        <v>175</v>
      </c>
      <c r="D6" s="138" t="s">
        <v>162</v>
      </c>
      <c r="E6" s="138" t="str">
        <f>'EB1'!$F$27</f>
        <v>PJ</v>
      </c>
      <c r="F6" s="138"/>
      <c r="I6" s="145"/>
      <c r="J6" s="120"/>
      <c r="K6" s="145" t="str">
        <f>'EB1'!J32</f>
        <v>LPG</v>
      </c>
      <c r="L6" s="145" t="s">
        <v>448</v>
      </c>
      <c r="M6" s="145" t="str">
        <f>'EB1'!$F$27</f>
        <v>PJ</v>
      </c>
      <c r="N6" s="145"/>
      <c r="O6" s="145"/>
      <c r="P6" s="145"/>
      <c r="Q6" s="145"/>
      <c r="S6" s="144"/>
      <c r="T6" s="144"/>
      <c r="U6" s="144"/>
      <c r="V6" s="144"/>
      <c r="W6" s="144"/>
    </row>
    <row r="7" spans="1:23" ht="13.5" customHeight="1">
      <c r="B7" s="138"/>
      <c r="C7" s="138" t="s">
        <v>438</v>
      </c>
      <c r="D7" s="138" t="s">
        <v>163</v>
      </c>
      <c r="E7" s="138" t="str">
        <f>'EB1'!$F$27</f>
        <v>PJ</v>
      </c>
      <c r="F7" s="138"/>
      <c r="I7" s="145"/>
      <c r="J7" s="120"/>
      <c r="K7" s="145" t="str">
        <f>'EB1'!K32</f>
        <v>PET</v>
      </c>
      <c r="L7" s="145" t="s">
        <v>449</v>
      </c>
      <c r="M7" s="145" t="str">
        <f>'EB1'!$F$27</f>
        <v>PJ</v>
      </c>
      <c r="N7" s="145"/>
      <c r="O7" s="145"/>
      <c r="P7" s="145"/>
      <c r="Q7" s="145"/>
      <c r="V7" s="144"/>
      <c r="W7" s="144"/>
    </row>
    <row r="8" spans="1:23" ht="13.5" customHeight="1">
      <c r="B8" s="138"/>
      <c r="C8" s="138" t="s">
        <v>177</v>
      </c>
      <c r="D8" s="138" t="s">
        <v>164</v>
      </c>
      <c r="E8" s="138" t="str">
        <f>'EB1'!$F$27</f>
        <v>PJ</v>
      </c>
      <c r="F8" s="138"/>
      <c r="I8" s="145"/>
      <c r="J8" s="120"/>
      <c r="K8" s="145" t="str">
        <f>'EB1'!L32</f>
        <v>DSL</v>
      </c>
      <c r="L8" s="145" t="s">
        <v>450</v>
      </c>
      <c r="M8" s="145" t="str">
        <f>'EB1'!$F$27</f>
        <v>PJ</v>
      </c>
      <c r="N8" s="145"/>
      <c r="O8" s="145"/>
      <c r="P8" s="145"/>
      <c r="Q8" s="145"/>
    </row>
    <row r="9" spans="1:23" ht="13.5" customHeight="1">
      <c r="H9" s="144"/>
      <c r="I9" s="145"/>
      <c r="J9" s="120"/>
      <c r="K9" s="145" t="str">
        <f>'EB1'!M32</f>
        <v>FOL</v>
      </c>
      <c r="L9" s="145" t="s">
        <v>451</v>
      </c>
      <c r="M9" s="145" t="str">
        <f>'EB1'!$F$27</f>
        <v>PJ</v>
      </c>
      <c r="N9" s="145"/>
      <c r="O9" s="145"/>
      <c r="P9" s="145"/>
      <c r="Q9" s="145"/>
    </row>
    <row r="10" spans="1:23" s="144" customFormat="1" ht="13.5" customHeight="1">
      <c r="A10" s="136"/>
      <c r="B10" s="136"/>
      <c r="C10" s="136"/>
      <c r="D10" s="136"/>
      <c r="E10" s="136"/>
      <c r="F10" s="136"/>
      <c r="G10" s="136"/>
      <c r="I10" s="145"/>
      <c r="J10" s="120"/>
      <c r="K10" s="145" t="s">
        <v>438</v>
      </c>
      <c r="L10" s="145" t="s">
        <v>452</v>
      </c>
      <c r="M10" s="145" t="str">
        <f>'EB1'!$F$27</f>
        <v>PJ</v>
      </c>
      <c r="N10" s="145"/>
      <c r="O10" s="145"/>
      <c r="P10" s="145"/>
      <c r="Q10" s="145"/>
      <c r="R10" s="136"/>
      <c r="V10" s="136"/>
      <c r="W10" s="136"/>
    </row>
    <row r="11" spans="1:23" s="144" customFormat="1" ht="13.5" customHeight="1">
      <c r="A11" s="136"/>
      <c r="I11" s="136"/>
      <c r="J11" s="120"/>
      <c r="K11" s="145" t="str">
        <f>'EB1'!O32</f>
        <v>OTH</v>
      </c>
      <c r="L11" s="136" t="s">
        <v>453</v>
      </c>
      <c r="M11" s="145" t="str">
        <f>'EB1'!$F$27</f>
        <v>PJ</v>
      </c>
      <c r="N11" s="136"/>
      <c r="O11" s="136"/>
      <c r="P11" s="136"/>
      <c r="Q11" s="136"/>
    </row>
    <row r="12" spans="1:23" s="144" customFormat="1" ht="13.5" customHeight="1">
      <c r="A12" s="136"/>
      <c r="I12" s="136"/>
      <c r="J12" s="136"/>
      <c r="K12" s="145"/>
      <c r="L12" s="136"/>
      <c r="M12" s="136"/>
      <c r="N12" s="136"/>
      <c r="O12" s="136"/>
      <c r="P12" s="136"/>
      <c r="Q12" s="136"/>
    </row>
    <row r="13" spans="1:23" s="144" customFormat="1" ht="13.5" customHeight="1">
      <c r="A13" s="136"/>
      <c r="I13" s="136"/>
      <c r="J13" s="136"/>
      <c r="K13" s="145"/>
      <c r="L13" s="136"/>
      <c r="M13" s="136"/>
      <c r="N13" s="136"/>
      <c r="O13" s="136"/>
      <c r="P13" s="136"/>
      <c r="Q13" s="136"/>
    </row>
    <row r="14" spans="1:23" ht="13.5" customHeight="1">
      <c r="D14" s="146"/>
      <c r="F14" s="146"/>
      <c r="I14" s="139" t="s">
        <v>15</v>
      </c>
      <c r="J14" s="139"/>
      <c r="K14" s="140"/>
      <c r="L14" s="140"/>
      <c r="M14" s="140"/>
      <c r="N14" s="140"/>
      <c r="O14" s="140"/>
      <c r="P14" s="140"/>
      <c r="Q14" s="140"/>
      <c r="R14" s="144"/>
      <c r="S14" s="144"/>
      <c r="T14" s="144"/>
      <c r="U14" s="144"/>
      <c r="V14" s="144"/>
      <c r="W14" s="144"/>
    </row>
    <row r="15" spans="1:23" ht="13.5" customHeight="1">
      <c r="A15" s="144"/>
      <c r="B15" s="147" t="s">
        <v>1</v>
      </c>
      <c r="C15" s="148" t="s">
        <v>5</v>
      </c>
      <c r="D15" s="147" t="s">
        <v>6</v>
      </c>
      <c r="E15" s="149" t="s">
        <v>34</v>
      </c>
      <c r="F15" s="149" t="s">
        <v>35</v>
      </c>
      <c r="I15" s="141" t="s">
        <v>11</v>
      </c>
      <c r="J15" s="142" t="s">
        <v>30</v>
      </c>
      <c r="K15" s="141" t="s">
        <v>1</v>
      </c>
      <c r="L15" s="141" t="s">
        <v>2</v>
      </c>
      <c r="M15" s="141" t="s">
        <v>16</v>
      </c>
      <c r="N15" s="141" t="s">
        <v>17</v>
      </c>
      <c r="O15" s="141" t="s">
        <v>18</v>
      </c>
      <c r="P15" s="141" t="s">
        <v>19</v>
      </c>
      <c r="Q15" s="141" t="s">
        <v>20</v>
      </c>
      <c r="S15" s="144"/>
      <c r="T15" s="144"/>
      <c r="U15" s="144"/>
      <c r="V15" s="144"/>
      <c r="W15" s="144"/>
    </row>
    <row r="16" spans="1:23" ht="21.75" customHeight="1" thickBot="1">
      <c r="A16" s="144"/>
      <c r="B16" s="150" t="s">
        <v>39</v>
      </c>
      <c r="C16" s="150" t="s">
        <v>32</v>
      </c>
      <c r="D16" s="150" t="s">
        <v>33</v>
      </c>
      <c r="E16" s="150" t="s">
        <v>36</v>
      </c>
      <c r="F16" s="150" t="s">
        <v>79</v>
      </c>
      <c r="I16" s="143" t="s">
        <v>38</v>
      </c>
      <c r="J16" s="143" t="s">
        <v>31</v>
      </c>
      <c r="K16" s="143" t="s">
        <v>21</v>
      </c>
      <c r="L16" s="143" t="s">
        <v>22</v>
      </c>
      <c r="M16" s="143" t="s">
        <v>23</v>
      </c>
      <c r="N16" s="143" t="s">
        <v>24</v>
      </c>
      <c r="O16" s="143" t="s">
        <v>43</v>
      </c>
      <c r="P16" s="143" t="s">
        <v>42</v>
      </c>
      <c r="Q16" s="143" t="s">
        <v>25</v>
      </c>
      <c r="V16" s="144"/>
      <c r="W16" s="144"/>
    </row>
    <row r="17" spans="1:23" s="144" customFormat="1" ht="13.5" customHeight="1" thickBot="1">
      <c r="B17" s="150" t="s">
        <v>77</v>
      </c>
      <c r="C17" s="150"/>
      <c r="D17" s="150"/>
      <c r="E17" s="150" t="str">
        <f>$E$2</f>
        <v>PJ</v>
      </c>
      <c r="F17" s="150" t="str">
        <f>$F$2&amp;"/"&amp;$E$2</f>
        <v>Milion NZD (2015)/PJ</v>
      </c>
      <c r="I17" s="143" t="s">
        <v>73</v>
      </c>
      <c r="J17" s="143"/>
      <c r="K17" s="143"/>
      <c r="L17" s="143"/>
      <c r="M17" s="143"/>
      <c r="N17" s="143"/>
      <c r="O17" s="143"/>
      <c r="P17" s="143"/>
      <c r="Q17" s="143"/>
      <c r="R17" s="136"/>
      <c r="T17" s="136"/>
      <c r="U17" s="136"/>
      <c r="V17" s="136"/>
      <c r="W17" s="136"/>
    </row>
    <row r="18" spans="1:23" s="144" customFormat="1" ht="13.5" customHeight="1">
      <c r="A18" s="136"/>
      <c r="B18" s="144" t="str">
        <f t="shared" ref="B18:B25" si="0">K18</f>
        <v>MINOIL1</v>
      </c>
      <c r="D18" s="145" t="str">
        <f t="shared" ref="D18:D24" si="1">$K5</f>
        <v>OIL</v>
      </c>
      <c r="E18" s="151"/>
      <c r="F18" s="152">
        <v>10</v>
      </c>
      <c r="I18" s="145" t="str">
        <f>'EB1'!$B$5</f>
        <v>MIN</v>
      </c>
      <c r="J18" s="120"/>
      <c r="K18" s="145" t="str">
        <f t="shared" ref="K18:K24" si="2">$I$18&amp;$C2&amp;1</f>
        <v>MINOIL1</v>
      </c>
      <c r="L18" s="145"/>
      <c r="M18" s="145" t="str">
        <f>$E$2</f>
        <v>PJ</v>
      </c>
      <c r="N18" s="145" t="str">
        <f>$E$2&amp;"a"</f>
        <v>PJa</v>
      </c>
      <c r="O18" s="145"/>
      <c r="P18" s="145"/>
      <c r="Q18" s="145"/>
      <c r="S18" s="136"/>
      <c r="T18" s="136"/>
      <c r="U18" s="136"/>
      <c r="V18" s="136"/>
      <c r="W18" s="136"/>
    </row>
    <row r="19" spans="1:23" s="144" customFormat="1" ht="13.5" customHeight="1">
      <c r="A19" s="136"/>
      <c r="B19" s="144" t="str">
        <f t="shared" si="0"/>
        <v>MINLPG1</v>
      </c>
      <c r="D19" s="145" t="str">
        <f t="shared" si="1"/>
        <v>LPG</v>
      </c>
      <c r="E19" s="151"/>
      <c r="F19" s="152">
        <v>20</v>
      </c>
      <c r="I19" s="145"/>
      <c r="J19" s="120"/>
      <c r="K19" s="145" t="str">
        <f t="shared" si="2"/>
        <v>MINLPG1</v>
      </c>
      <c r="L19" s="145"/>
      <c r="M19" s="145" t="str">
        <f t="shared" ref="M19:M24" si="3">$E$2</f>
        <v>PJ</v>
      </c>
      <c r="N19" s="145" t="str">
        <f t="shared" ref="N19:N24" si="4">$E$2&amp;"a"</f>
        <v>PJa</v>
      </c>
      <c r="O19" s="145"/>
      <c r="P19" s="145"/>
      <c r="Q19" s="145"/>
      <c r="S19" s="136"/>
      <c r="T19" s="136"/>
      <c r="U19" s="136"/>
      <c r="V19" s="136"/>
      <c r="W19" s="136"/>
    </row>
    <row r="20" spans="1:23" s="144" customFormat="1" ht="13.5" customHeight="1">
      <c r="A20" s="136"/>
      <c r="B20" s="144" t="str">
        <f t="shared" si="0"/>
        <v>MINPET1</v>
      </c>
      <c r="D20" s="145" t="str">
        <f t="shared" si="1"/>
        <v>PET</v>
      </c>
      <c r="E20" s="151"/>
      <c r="F20" s="152">
        <v>20</v>
      </c>
      <c r="I20" s="145"/>
      <c r="J20" s="120"/>
      <c r="K20" s="145" t="str">
        <f t="shared" si="2"/>
        <v>MINPET1</v>
      </c>
      <c r="L20" s="145"/>
      <c r="M20" s="145" t="str">
        <f t="shared" si="3"/>
        <v>PJ</v>
      </c>
      <c r="N20" s="145" t="str">
        <f t="shared" si="4"/>
        <v>PJa</v>
      </c>
      <c r="O20" s="145"/>
      <c r="P20" s="145"/>
      <c r="Q20" s="145"/>
      <c r="S20" s="136"/>
      <c r="T20" s="136"/>
      <c r="U20" s="136"/>
      <c r="V20" s="136"/>
      <c r="W20" s="136"/>
    </row>
    <row r="21" spans="1:23" s="144" customFormat="1" ht="13.5" customHeight="1">
      <c r="B21" s="144" t="str">
        <f t="shared" si="0"/>
        <v>MINDSL1</v>
      </c>
      <c r="D21" s="145" t="str">
        <f t="shared" si="1"/>
        <v>DSL</v>
      </c>
      <c r="E21" s="151"/>
      <c r="F21" s="152">
        <v>20</v>
      </c>
      <c r="I21" s="145"/>
      <c r="J21" s="120"/>
      <c r="K21" s="145" t="str">
        <f t="shared" si="2"/>
        <v>MINDSL1</v>
      </c>
      <c r="L21" s="145"/>
      <c r="M21" s="145" t="str">
        <f t="shared" si="3"/>
        <v>PJ</v>
      </c>
      <c r="N21" s="145" t="str">
        <f t="shared" si="4"/>
        <v>PJa</v>
      </c>
      <c r="O21" s="145"/>
      <c r="P21" s="145"/>
      <c r="Q21" s="145"/>
      <c r="S21" s="136"/>
      <c r="T21" s="136"/>
      <c r="U21" s="136"/>
      <c r="V21" s="136"/>
      <c r="W21" s="136"/>
    </row>
    <row r="22" spans="1:23" s="144" customFormat="1" ht="13.5" customHeight="1">
      <c r="B22" s="144" t="str">
        <f t="shared" si="0"/>
        <v>MINFOL1</v>
      </c>
      <c r="D22" s="145" t="str">
        <f t="shared" si="1"/>
        <v>FOL</v>
      </c>
      <c r="E22" s="151"/>
      <c r="F22" s="152">
        <v>20</v>
      </c>
      <c r="H22" s="136"/>
      <c r="I22" s="145"/>
      <c r="J22" s="120"/>
      <c r="K22" s="145" t="str">
        <f t="shared" si="2"/>
        <v>MINFOL1</v>
      </c>
      <c r="L22" s="145"/>
      <c r="M22" s="145" t="str">
        <f t="shared" si="3"/>
        <v>PJ</v>
      </c>
      <c r="N22" s="145" t="str">
        <f t="shared" si="4"/>
        <v>PJa</v>
      </c>
      <c r="O22" s="145"/>
      <c r="P22" s="145"/>
      <c r="Q22" s="145"/>
      <c r="S22" s="136"/>
      <c r="T22" s="136"/>
      <c r="U22" s="136"/>
      <c r="V22" s="136"/>
      <c r="W22" s="136"/>
    </row>
    <row r="23" spans="1:23" s="144" customFormat="1" ht="13.5" customHeight="1">
      <c r="B23" s="144" t="str">
        <f t="shared" si="0"/>
        <v>MINJET1</v>
      </c>
      <c r="D23" s="145" t="str">
        <f t="shared" si="1"/>
        <v>JET</v>
      </c>
      <c r="E23" s="151"/>
      <c r="F23" s="152">
        <v>20</v>
      </c>
      <c r="H23" s="136"/>
      <c r="I23" s="145"/>
      <c r="J23" s="120"/>
      <c r="K23" s="145" t="str">
        <f t="shared" si="2"/>
        <v>MINJET1</v>
      </c>
      <c r="L23" s="145"/>
      <c r="M23" s="145" t="str">
        <f t="shared" si="3"/>
        <v>PJ</v>
      </c>
      <c r="N23" s="145" t="str">
        <f t="shared" si="4"/>
        <v>PJa</v>
      </c>
      <c r="O23" s="145"/>
      <c r="P23" s="145"/>
      <c r="Q23" s="145"/>
      <c r="S23" s="136"/>
      <c r="T23" s="136"/>
      <c r="U23" s="136"/>
      <c r="V23" s="136"/>
      <c r="W23" s="136"/>
    </row>
    <row r="24" spans="1:23" ht="13.5" customHeight="1">
      <c r="A24" s="144"/>
      <c r="B24" s="144" t="str">
        <f t="shared" si="0"/>
        <v>MINOTH1</v>
      </c>
      <c r="C24" s="144"/>
      <c r="D24" s="145" t="str">
        <f t="shared" si="1"/>
        <v>OTH</v>
      </c>
      <c r="E24" s="151"/>
      <c r="F24" s="152">
        <v>20</v>
      </c>
      <c r="I24" s="145"/>
      <c r="J24" s="120"/>
      <c r="K24" s="145" t="str">
        <f t="shared" si="2"/>
        <v>MINOTH1</v>
      </c>
      <c r="L24" s="145"/>
      <c r="M24" s="145" t="str">
        <f t="shared" si="3"/>
        <v>PJ</v>
      </c>
      <c r="N24" s="145" t="str">
        <f t="shared" si="4"/>
        <v>PJa</v>
      </c>
      <c r="O24" s="145"/>
      <c r="P24" s="145"/>
      <c r="Q24" s="145"/>
      <c r="R24" s="144"/>
    </row>
    <row r="25" spans="1:23" ht="13.5" customHeight="1">
      <c r="A25" s="144"/>
      <c r="B25" s="144" t="str">
        <f t="shared" si="0"/>
        <v>IMPOIL1</v>
      </c>
      <c r="C25" s="144"/>
      <c r="D25" s="145" t="str">
        <f t="shared" ref="D25:D31" si="5">$K5</f>
        <v>OIL</v>
      </c>
      <c r="E25" s="151"/>
      <c r="F25" s="152">
        <v>15</v>
      </c>
      <c r="I25" s="145" t="str">
        <f>'EB1'!$B$6</f>
        <v>IMP</v>
      </c>
      <c r="J25" s="120"/>
      <c r="K25" s="145" t="str">
        <f t="shared" ref="K25:K31" si="6">$I$25&amp;$C2&amp;1</f>
        <v>IMPOIL1</v>
      </c>
      <c r="L25" s="145"/>
      <c r="M25" s="145" t="str">
        <f>$E$2</f>
        <v>PJ</v>
      </c>
      <c r="N25" s="145" t="str">
        <f>$E$2&amp;"a"</f>
        <v>PJa</v>
      </c>
      <c r="O25" s="145"/>
      <c r="P25" s="145"/>
      <c r="Q25" s="145"/>
    </row>
    <row r="26" spans="1:23" ht="13.5" customHeight="1">
      <c r="A26" s="144"/>
      <c r="B26" s="144" t="str">
        <f t="shared" ref="B26:B31" si="7">K26</f>
        <v>IMPLPG1</v>
      </c>
      <c r="C26" s="144"/>
      <c r="D26" s="145" t="str">
        <f t="shared" si="5"/>
        <v>LPG</v>
      </c>
      <c r="E26" s="151"/>
      <c r="F26" s="152">
        <v>30</v>
      </c>
      <c r="I26" s="145"/>
      <c r="J26" s="120"/>
      <c r="K26" s="145" t="str">
        <f t="shared" si="6"/>
        <v>IMPLPG1</v>
      </c>
      <c r="L26" s="145"/>
      <c r="M26" s="145" t="str">
        <f>$E$2</f>
        <v>PJ</v>
      </c>
      <c r="N26" s="145" t="str">
        <f>$E$2&amp;"a"</f>
        <v>PJa</v>
      </c>
      <c r="O26" s="145"/>
      <c r="P26" s="145"/>
      <c r="Q26" s="145"/>
    </row>
    <row r="27" spans="1:23" ht="13.5" customHeight="1">
      <c r="A27" s="144"/>
      <c r="B27" s="144" t="str">
        <f t="shared" si="7"/>
        <v>IMPPET1</v>
      </c>
      <c r="C27" s="144"/>
      <c r="D27" s="145" t="str">
        <f t="shared" si="5"/>
        <v>PET</v>
      </c>
      <c r="E27" s="151"/>
      <c r="F27" s="152">
        <v>30</v>
      </c>
      <c r="I27" s="145"/>
      <c r="J27" s="120"/>
      <c r="K27" s="145" t="str">
        <f t="shared" si="6"/>
        <v>IMPPET1</v>
      </c>
      <c r="L27" s="145"/>
      <c r="M27" s="145" t="str">
        <f t="shared" ref="M27:M31" si="8">$E$2</f>
        <v>PJ</v>
      </c>
      <c r="N27" s="145" t="str">
        <f t="shared" ref="N27:N31" si="9">$E$2&amp;"a"</f>
        <v>PJa</v>
      </c>
      <c r="O27" s="145"/>
      <c r="P27" s="145"/>
      <c r="Q27" s="145"/>
    </row>
    <row r="28" spans="1:23" ht="13.5" customHeight="1">
      <c r="B28" s="144" t="str">
        <f t="shared" si="7"/>
        <v>IMPDSL1</v>
      </c>
      <c r="C28" s="144"/>
      <c r="D28" s="145" t="str">
        <f t="shared" si="5"/>
        <v>DSL</v>
      </c>
      <c r="E28" s="151"/>
      <c r="F28" s="152">
        <v>30</v>
      </c>
      <c r="H28" s="144"/>
      <c r="I28" s="145"/>
      <c r="J28" s="120"/>
      <c r="K28" s="145" t="str">
        <f t="shared" si="6"/>
        <v>IMPDSL1</v>
      </c>
      <c r="L28" s="145"/>
      <c r="M28" s="145" t="str">
        <f t="shared" si="8"/>
        <v>PJ</v>
      </c>
      <c r="N28" s="145" t="str">
        <f t="shared" si="9"/>
        <v>PJa</v>
      </c>
      <c r="O28" s="145"/>
      <c r="P28" s="145"/>
      <c r="Q28" s="145"/>
    </row>
    <row r="29" spans="1:23" ht="13.5" customHeight="1">
      <c r="B29" s="144" t="str">
        <f t="shared" si="7"/>
        <v>IMPFOL1</v>
      </c>
      <c r="C29" s="144"/>
      <c r="D29" s="145" t="str">
        <f t="shared" si="5"/>
        <v>FOL</v>
      </c>
      <c r="E29" s="151"/>
      <c r="F29" s="152">
        <v>30</v>
      </c>
      <c r="H29" s="144"/>
      <c r="I29" s="145"/>
      <c r="J29" s="120"/>
      <c r="K29" s="145" t="str">
        <f t="shared" si="6"/>
        <v>IMPFOL1</v>
      </c>
      <c r="L29" s="145"/>
      <c r="M29" s="145" t="str">
        <f t="shared" si="8"/>
        <v>PJ</v>
      </c>
      <c r="N29" s="145" t="str">
        <f t="shared" si="9"/>
        <v>PJa</v>
      </c>
      <c r="O29" s="145"/>
      <c r="P29" s="145"/>
      <c r="Q29" s="144"/>
    </row>
    <row r="30" spans="1:23" ht="13.5" customHeight="1">
      <c r="B30" s="144" t="str">
        <f t="shared" si="7"/>
        <v>IMPJET1</v>
      </c>
      <c r="C30" s="144"/>
      <c r="D30" s="145" t="str">
        <f t="shared" si="5"/>
        <v>JET</v>
      </c>
      <c r="E30" s="151"/>
      <c r="F30" s="152">
        <v>30</v>
      </c>
      <c r="H30" s="144"/>
      <c r="I30" s="145"/>
      <c r="J30" s="120"/>
      <c r="K30" s="145" t="str">
        <f t="shared" si="6"/>
        <v>IMPJET1</v>
      </c>
      <c r="L30" s="145"/>
      <c r="M30" s="145" t="str">
        <f t="shared" si="8"/>
        <v>PJ</v>
      </c>
      <c r="N30" s="145" t="str">
        <f t="shared" si="9"/>
        <v>PJa</v>
      </c>
      <c r="O30" s="145"/>
      <c r="P30" s="145"/>
      <c r="Q30" s="144"/>
    </row>
    <row r="31" spans="1:23" ht="13.5" customHeight="1">
      <c r="B31" s="144" t="str">
        <f t="shared" si="7"/>
        <v>IMPOTH1</v>
      </c>
      <c r="C31" s="144"/>
      <c r="D31" s="145" t="str">
        <f t="shared" si="5"/>
        <v>OTH</v>
      </c>
      <c r="E31" s="151"/>
      <c r="F31" s="152">
        <v>30</v>
      </c>
      <c r="H31" s="144"/>
      <c r="I31" s="145"/>
      <c r="J31" s="120"/>
      <c r="K31" s="145" t="str">
        <f t="shared" si="6"/>
        <v>IMPOTH1</v>
      </c>
      <c r="L31" s="145"/>
      <c r="M31" s="145" t="str">
        <f t="shared" si="8"/>
        <v>PJ</v>
      </c>
      <c r="N31" s="145" t="str">
        <f t="shared" si="9"/>
        <v>PJa</v>
      </c>
      <c r="O31" s="145"/>
      <c r="P31" s="145"/>
      <c r="Q31" s="144"/>
    </row>
    <row r="32" spans="1:23" ht="13.5" customHeight="1">
      <c r="B32" s="144" t="str">
        <f>K32</f>
        <v>EXPOIL1</v>
      </c>
      <c r="C32" s="145" t="str">
        <f t="shared" ref="C32:C38" si="10">$K5</f>
        <v>OIL</v>
      </c>
      <c r="D32" s="144"/>
      <c r="E32" s="151"/>
      <c r="F32" s="152">
        <v>15</v>
      </c>
      <c r="H32" s="144"/>
      <c r="I32" s="145" t="str">
        <f>'EB1'!B7</f>
        <v>EXP</v>
      </c>
      <c r="J32" s="120"/>
      <c r="K32" s="145" t="str">
        <f t="shared" ref="K32:K38" si="11">$I$32&amp;$C2&amp;1</f>
        <v>EXPOIL1</v>
      </c>
      <c r="L32" s="145"/>
      <c r="M32" s="145" t="str">
        <f>$E$2</f>
        <v>PJ</v>
      </c>
      <c r="N32" s="145" t="str">
        <f>$E$2&amp;"a"</f>
        <v>PJa</v>
      </c>
      <c r="O32" s="145"/>
      <c r="P32" s="145"/>
      <c r="Q32" s="144"/>
    </row>
    <row r="33" spans="2:22" ht="13.5" customHeight="1">
      <c r="B33" s="144" t="str">
        <f t="shared" ref="B33:B38" si="12">K33</f>
        <v>EXPLPG1</v>
      </c>
      <c r="C33" s="145" t="str">
        <f t="shared" si="10"/>
        <v>LPG</v>
      </c>
      <c r="D33" s="144"/>
      <c r="E33" s="151"/>
      <c r="F33" s="152">
        <v>30</v>
      </c>
      <c r="H33" s="144"/>
      <c r="I33" s="144"/>
      <c r="J33" s="120"/>
      <c r="K33" s="145" t="str">
        <f t="shared" si="11"/>
        <v>EXPLPG1</v>
      </c>
      <c r="L33" s="145"/>
      <c r="M33" s="145" t="str">
        <f t="shared" ref="M33:M38" si="13">$E$2</f>
        <v>PJ</v>
      </c>
      <c r="N33" s="145" t="str">
        <f t="shared" ref="N33:N38" si="14">$E$2&amp;"a"</f>
        <v>PJa</v>
      </c>
      <c r="O33" s="144"/>
      <c r="P33" s="144"/>
      <c r="Q33" s="144"/>
    </row>
    <row r="34" spans="2:22" ht="13.5" customHeight="1">
      <c r="B34" s="144" t="str">
        <f t="shared" si="12"/>
        <v>EXPPET1</v>
      </c>
      <c r="C34" s="145" t="str">
        <f t="shared" si="10"/>
        <v>PET</v>
      </c>
      <c r="D34" s="144"/>
      <c r="E34" s="151"/>
      <c r="F34" s="152">
        <v>30</v>
      </c>
      <c r="H34" s="144"/>
      <c r="I34" s="144"/>
      <c r="J34" s="120"/>
      <c r="K34" s="145" t="str">
        <f t="shared" si="11"/>
        <v>EXPPET1</v>
      </c>
      <c r="L34" s="145"/>
      <c r="M34" s="145" t="str">
        <f t="shared" si="13"/>
        <v>PJ</v>
      </c>
      <c r="N34" s="145" t="str">
        <f t="shared" si="14"/>
        <v>PJa</v>
      </c>
      <c r="O34" s="144"/>
      <c r="P34" s="144"/>
      <c r="Q34" s="144"/>
    </row>
    <row r="35" spans="2:22" ht="13.5" customHeight="1">
      <c r="B35" s="144" t="str">
        <f t="shared" si="12"/>
        <v>EXPDSL1</v>
      </c>
      <c r="C35" s="145" t="str">
        <f t="shared" si="10"/>
        <v>DSL</v>
      </c>
      <c r="D35" s="144"/>
      <c r="E35" s="151"/>
      <c r="F35" s="152">
        <v>30</v>
      </c>
      <c r="H35" s="144"/>
      <c r="I35" s="144"/>
      <c r="J35" s="120"/>
      <c r="K35" s="145" t="str">
        <f t="shared" si="11"/>
        <v>EXPDSL1</v>
      </c>
      <c r="L35" s="145"/>
      <c r="M35" s="145" t="str">
        <f t="shared" si="13"/>
        <v>PJ</v>
      </c>
      <c r="N35" s="145" t="str">
        <f t="shared" si="14"/>
        <v>PJa</v>
      </c>
      <c r="O35" s="144"/>
      <c r="P35" s="144"/>
    </row>
    <row r="36" spans="2:22" ht="13.5" customHeight="1">
      <c r="B36" s="144" t="str">
        <f t="shared" si="12"/>
        <v>EXPFOL1</v>
      </c>
      <c r="C36" s="145" t="str">
        <f t="shared" si="10"/>
        <v>FOL</v>
      </c>
      <c r="D36" s="144"/>
      <c r="E36" s="151"/>
      <c r="F36" s="152">
        <v>30</v>
      </c>
      <c r="I36" s="144"/>
      <c r="J36" s="120"/>
      <c r="K36" s="145" t="str">
        <f t="shared" si="11"/>
        <v>EXPFOL1</v>
      </c>
      <c r="L36" s="145"/>
      <c r="M36" s="145" t="str">
        <f t="shared" si="13"/>
        <v>PJ</v>
      </c>
      <c r="N36" s="145" t="str">
        <f t="shared" si="14"/>
        <v>PJa</v>
      </c>
      <c r="O36" s="144"/>
      <c r="P36" s="144"/>
    </row>
    <row r="37" spans="2:22" ht="13.5" customHeight="1">
      <c r="B37" s="144" t="str">
        <f t="shared" si="12"/>
        <v>EXPJET1</v>
      </c>
      <c r="C37" s="145" t="str">
        <f t="shared" si="10"/>
        <v>JET</v>
      </c>
      <c r="E37" s="151"/>
      <c r="F37" s="152">
        <v>30</v>
      </c>
      <c r="I37" s="144"/>
      <c r="J37" s="120"/>
      <c r="K37" s="145" t="str">
        <f t="shared" si="11"/>
        <v>EXPJET1</v>
      </c>
      <c r="L37" s="145"/>
      <c r="M37" s="145" t="str">
        <f t="shared" si="13"/>
        <v>PJ</v>
      </c>
      <c r="N37" s="145" t="str">
        <f t="shared" si="14"/>
        <v>PJa</v>
      </c>
      <c r="O37" s="144"/>
      <c r="P37" s="144"/>
    </row>
    <row r="38" spans="2:22" ht="13.5" customHeight="1">
      <c r="B38" s="144" t="str">
        <f t="shared" si="12"/>
        <v>EXPOTH1</v>
      </c>
      <c r="C38" s="145" t="str">
        <f t="shared" si="10"/>
        <v>OTH</v>
      </c>
      <c r="E38" s="151"/>
      <c r="F38" s="152">
        <v>30</v>
      </c>
      <c r="I38" s="144"/>
      <c r="J38" s="120"/>
      <c r="K38" s="145" t="str">
        <f t="shared" si="11"/>
        <v>EXPOTH1</v>
      </c>
      <c r="L38" s="145"/>
      <c r="M38" s="145" t="str">
        <f t="shared" si="13"/>
        <v>PJ</v>
      </c>
      <c r="N38" s="145" t="str">
        <f t="shared" si="14"/>
        <v>PJa</v>
      </c>
      <c r="O38" s="144"/>
      <c r="P38" s="144"/>
    </row>
    <row r="39" spans="2:22" ht="13.5" customHeight="1">
      <c r="B39" s="144"/>
      <c r="K39" s="145"/>
    </row>
    <row r="40" spans="2:22" ht="13.5" customHeight="1">
      <c r="B40" s="144"/>
    </row>
    <row r="41" spans="2:22" ht="13.5" customHeight="1">
      <c r="B41" s="144"/>
      <c r="I41" s="376"/>
      <c r="J41" s="376"/>
      <c r="K41" s="380" t="s">
        <v>13</v>
      </c>
      <c r="L41" s="376"/>
      <c r="M41" s="380"/>
      <c r="N41" s="376"/>
      <c r="O41" s="376"/>
      <c r="P41" s="376"/>
      <c r="Q41" s="376"/>
      <c r="R41" s="376"/>
      <c r="S41" s="376"/>
      <c r="T41" s="376"/>
    </row>
    <row r="42" spans="2:22" ht="13.5" customHeight="1">
      <c r="I42" s="381" t="s">
        <v>1</v>
      </c>
      <c r="J42" s="382" t="s">
        <v>5</v>
      </c>
      <c r="K42" s="381" t="s">
        <v>6</v>
      </c>
      <c r="L42" s="383" t="s">
        <v>34</v>
      </c>
      <c r="M42" s="383" t="s">
        <v>35</v>
      </c>
      <c r="N42" s="377" t="s">
        <v>475</v>
      </c>
      <c r="O42" s="377" t="s">
        <v>349</v>
      </c>
      <c r="P42" s="377" t="s">
        <v>350</v>
      </c>
      <c r="Q42" s="377" t="s">
        <v>351</v>
      </c>
      <c r="R42" s="377" t="s">
        <v>352</v>
      </c>
      <c r="S42" s="377" t="s">
        <v>353</v>
      </c>
      <c r="T42" s="377" t="s">
        <v>354</v>
      </c>
      <c r="U42" s="149" t="s">
        <v>72</v>
      </c>
      <c r="V42" s="149" t="s">
        <v>446</v>
      </c>
    </row>
    <row r="43" spans="2:22" ht="13.5" customHeight="1" thickBot="1">
      <c r="I43" s="384" t="s">
        <v>39</v>
      </c>
      <c r="J43" s="384" t="s">
        <v>32</v>
      </c>
      <c r="K43" s="384" t="s">
        <v>33</v>
      </c>
      <c r="L43" s="384" t="s">
        <v>36</v>
      </c>
      <c r="M43" s="384" t="s">
        <v>79</v>
      </c>
      <c r="N43" s="384" t="s">
        <v>79</v>
      </c>
      <c r="O43" s="384" t="s">
        <v>79</v>
      </c>
      <c r="P43" s="384" t="s">
        <v>79</v>
      </c>
      <c r="Q43" s="384" t="s">
        <v>79</v>
      </c>
      <c r="R43" s="384" t="s">
        <v>79</v>
      </c>
      <c r="S43" s="384" t="s">
        <v>79</v>
      </c>
      <c r="T43" s="384" t="s">
        <v>79</v>
      </c>
      <c r="U43" s="150" t="s">
        <v>78</v>
      </c>
      <c r="V43" s="150" t="s">
        <v>78</v>
      </c>
    </row>
    <row r="44" spans="2:22" ht="13.5" customHeight="1" thickBot="1">
      <c r="I44" s="384" t="s">
        <v>77</v>
      </c>
      <c r="J44" s="384"/>
      <c r="K44" s="384"/>
      <c r="L44" s="384" t="s">
        <v>69</v>
      </c>
      <c r="M44" s="384" t="s">
        <v>355</v>
      </c>
      <c r="N44" s="384" t="s">
        <v>355</v>
      </c>
      <c r="O44" s="384" t="s">
        <v>355</v>
      </c>
      <c r="P44" s="384" t="s">
        <v>355</v>
      </c>
      <c r="Q44" s="384" t="s">
        <v>355</v>
      </c>
      <c r="R44" s="384" t="s">
        <v>355</v>
      </c>
      <c r="S44" s="384" t="s">
        <v>355</v>
      </c>
      <c r="T44" s="384" t="s">
        <v>355</v>
      </c>
      <c r="U44" s="150" t="str">
        <f>$E$2</f>
        <v>PJ</v>
      </c>
      <c r="V44" s="150" t="str">
        <f>$E$2</f>
        <v>PJ</v>
      </c>
    </row>
    <row r="45" spans="2:22" ht="13.5" customHeight="1">
      <c r="I45" s="378" t="s">
        <v>359</v>
      </c>
      <c r="J45" s="378"/>
      <c r="K45" s="379" t="s">
        <v>46</v>
      </c>
      <c r="L45" s="385"/>
      <c r="M45" s="386">
        <v>10</v>
      </c>
      <c r="N45" s="387">
        <v>16.348745251702226</v>
      </c>
      <c r="O45" s="387">
        <v>19.822220085163373</v>
      </c>
      <c r="P45" s="387">
        <v>23.293701904317746</v>
      </c>
      <c r="Q45" s="387">
        <v>24.711615654691542</v>
      </c>
      <c r="R45" s="387">
        <v>26.124172030015377</v>
      </c>
      <c r="S45" s="387">
        <v>29.282835135542186</v>
      </c>
      <c r="T45" s="387">
        <v>29.429608600568837</v>
      </c>
      <c r="U45" s="333">
        <v>0</v>
      </c>
    </row>
    <row r="46" spans="2:22" ht="13.5" customHeight="1">
      <c r="I46" s="378" t="s">
        <v>360</v>
      </c>
      <c r="J46" s="378"/>
      <c r="K46" s="379" t="s">
        <v>95</v>
      </c>
      <c r="L46" s="385"/>
      <c r="M46" s="386">
        <v>20</v>
      </c>
      <c r="N46" s="387">
        <v>32.697490503404453</v>
      </c>
      <c r="O46" s="387">
        <v>39.644440170326746</v>
      </c>
      <c r="P46" s="387">
        <v>46.587403808635493</v>
      </c>
      <c r="Q46" s="387">
        <v>49.423231309383084</v>
      </c>
      <c r="R46" s="387">
        <v>52.248344060030753</v>
      </c>
      <c r="S46" s="387">
        <v>58.565670271084372</v>
      </c>
      <c r="T46" s="387">
        <v>58.859217201137675</v>
      </c>
      <c r="U46" s="333">
        <v>0</v>
      </c>
    </row>
    <row r="47" spans="2:22" ht="13.5" customHeight="1">
      <c r="I47" s="378" t="s">
        <v>361</v>
      </c>
      <c r="J47" s="378"/>
      <c r="K47" s="379" t="s">
        <v>174</v>
      </c>
      <c r="L47" s="385"/>
      <c r="M47" s="386">
        <v>20</v>
      </c>
      <c r="N47" s="387">
        <v>32.697490503404453</v>
      </c>
      <c r="O47" s="387">
        <v>39.644440170326746</v>
      </c>
      <c r="P47" s="387">
        <v>46.587403808635493</v>
      </c>
      <c r="Q47" s="387">
        <v>49.423231309383084</v>
      </c>
      <c r="R47" s="387">
        <v>52.248344060030753</v>
      </c>
      <c r="S47" s="387">
        <v>58.565670271084372</v>
      </c>
      <c r="T47" s="387">
        <v>58.859217201137675</v>
      </c>
      <c r="U47" s="333">
        <v>0</v>
      </c>
    </row>
    <row r="48" spans="2:22" ht="13.5" customHeight="1">
      <c r="I48" s="378" t="s">
        <v>362</v>
      </c>
      <c r="J48" s="378"/>
      <c r="K48" s="379" t="s">
        <v>93</v>
      </c>
      <c r="L48" s="385"/>
      <c r="M48" s="386">
        <v>20</v>
      </c>
      <c r="N48" s="387">
        <v>32.697490503404453</v>
      </c>
      <c r="O48" s="387">
        <v>39.644440170326746</v>
      </c>
      <c r="P48" s="387">
        <v>46.587403808635493</v>
      </c>
      <c r="Q48" s="387">
        <v>49.423231309383084</v>
      </c>
      <c r="R48" s="387">
        <v>52.248344060030753</v>
      </c>
      <c r="S48" s="387">
        <v>58.565670271084372</v>
      </c>
      <c r="T48" s="387">
        <v>58.859217201137675</v>
      </c>
      <c r="U48" s="333">
        <v>0</v>
      </c>
    </row>
    <row r="49" spans="9:22" ht="13.5" customHeight="1">
      <c r="I49" s="378" t="s">
        <v>363</v>
      </c>
      <c r="J49" s="378"/>
      <c r="K49" s="379" t="s">
        <v>175</v>
      </c>
      <c r="L49" s="385"/>
      <c r="M49" s="386">
        <v>20</v>
      </c>
      <c r="N49" s="387">
        <v>32.697490503404453</v>
      </c>
      <c r="O49" s="387">
        <v>39.644440170326746</v>
      </c>
      <c r="P49" s="387">
        <v>46.587403808635493</v>
      </c>
      <c r="Q49" s="387">
        <v>49.423231309383084</v>
      </c>
      <c r="R49" s="387">
        <v>52.248344060030753</v>
      </c>
      <c r="S49" s="387">
        <v>58.565670271084372</v>
      </c>
      <c r="T49" s="387">
        <v>58.859217201137675</v>
      </c>
      <c r="U49" s="333">
        <v>0</v>
      </c>
    </row>
    <row r="50" spans="9:22" ht="13.5" customHeight="1">
      <c r="I50" s="379" t="str">
        <f>K23</f>
        <v>MINJET1</v>
      </c>
      <c r="J50" s="378"/>
      <c r="K50" s="379" t="s">
        <v>438</v>
      </c>
      <c r="L50" s="385"/>
      <c r="M50" s="386">
        <v>20</v>
      </c>
      <c r="N50" s="387">
        <v>32.697490503404453</v>
      </c>
      <c r="O50" s="387">
        <v>39.644440170326746</v>
      </c>
      <c r="P50" s="387">
        <v>46.587403808635493</v>
      </c>
      <c r="Q50" s="387">
        <v>49.423231309383084</v>
      </c>
      <c r="R50" s="387">
        <v>52.248344060030753</v>
      </c>
      <c r="S50" s="387">
        <v>58.565670271084372</v>
      </c>
      <c r="T50" s="387">
        <v>58.859217201137675</v>
      </c>
      <c r="U50" s="333">
        <v>0</v>
      </c>
    </row>
    <row r="51" spans="9:22" ht="13.5" customHeight="1">
      <c r="I51" s="378" t="s">
        <v>364</v>
      </c>
      <c r="J51" s="378"/>
      <c r="K51" s="379" t="s">
        <v>177</v>
      </c>
      <c r="L51" s="385"/>
      <c r="M51" s="386">
        <v>20</v>
      </c>
      <c r="N51" s="387">
        <v>32.697490503404453</v>
      </c>
      <c r="O51" s="387">
        <v>39.644440170326746</v>
      </c>
      <c r="P51" s="387">
        <v>46.587403808635493</v>
      </c>
      <c r="Q51" s="387">
        <v>49.423231309383084</v>
      </c>
      <c r="R51" s="387">
        <v>52.248344060030753</v>
      </c>
      <c r="S51" s="387">
        <v>58.565670271084372</v>
      </c>
      <c r="T51" s="387">
        <v>58.859217201137675</v>
      </c>
      <c r="U51" s="333">
        <v>0</v>
      </c>
    </row>
    <row r="52" spans="9:22" ht="13.5" customHeight="1">
      <c r="I52" s="378" t="s">
        <v>365</v>
      </c>
      <c r="J52" s="378"/>
      <c r="K52" s="379" t="s">
        <v>46</v>
      </c>
      <c r="L52" s="385"/>
      <c r="M52" s="388">
        <v>12.020931136891397</v>
      </c>
      <c r="N52" s="388">
        <v>19.652714084529268</v>
      </c>
      <c r="O52" s="388">
        <v>23.828154262405445</v>
      </c>
      <c r="P52" s="388">
        <v>28.001198651507963</v>
      </c>
      <c r="Q52" s="388">
        <v>29.705663006637444</v>
      </c>
      <c r="R52" s="388">
        <v>31.403687298111919</v>
      </c>
      <c r="S52" s="388">
        <v>35.200694465729647</v>
      </c>
      <c r="T52" s="388">
        <v>35.377129837310477</v>
      </c>
      <c r="U52" s="333">
        <v>0</v>
      </c>
    </row>
    <row r="53" spans="9:22" ht="13.5" customHeight="1">
      <c r="I53" s="378" t="s">
        <v>366</v>
      </c>
      <c r="J53" s="378"/>
      <c r="K53" s="379" t="s">
        <v>95</v>
      </c>
      <c r="L53" s="385"/>
      <c r="M53" s="386">
        <v>20</v>
      </c>
      <c r="N53" s="387">
        <v>32.697490503404453</v>
      </c>
      <c r="O53" s="387">
        <v>39.644440170326746</v>
      </c>
      <c r="P53" s="387">
        <v>46.587403808635493</v>
      </c>
      <c r="Q53" s="387">
        <v>49.423231309383084</v>
      </c>
      <c r="R53" s="387">
        <v>52.248344060030753</v>
      </c>
      <c r="S53" s="387">
        <v>58.565670271084372</v>
      </c>
      <c r="T53" s="387">
        <v>58.859217201137675</v>
      </c>
      <c r="U53" s="333">
        <v>0</v>
      </c>
    </row>
    <row r="54" spans="9:22" ht="13.5" customHeight="1">
      <c r="I54" s="378" t="s">
        <v>367</v>
      </c>
      <c r="J54" s="378"/>
      <c r="K54" s="379" t="s">
        <v>174</v>
      </c>
      <c r="L54" s="385"/>
      <c r="M54" s="388">
        <v>15.379896112536088</v>
      </c>
      <c r="N54" s="388">
        <v>22.610406006450212</v>
      </c>
      <c r="O54" s="388">
        <v>27.086499480111446</v>
      </c>
      <c r="P54" s="388">
        <v>31.528570146988582</v>
      </c>
      <c r="Q54" s="388">
        <v>33.331117808674499</v>
      </c>
      <c r="R54" s="388">
        <v>35.122844295680309</v>
      </c>
      <c r="S54" s="388">
        <v>39.111232994112385</v>
      </c>
      <c r="T54" s="388">
        <v>39.307269039168794</v>
      </c>
      <c r="U54" s="333">
        <v>0</v>
      </c>
    </row>
    <row r="55" spans="9:22" ht="13.5" customHeight="1">
      <c r="I55" s="378" t="s">
        <v>368</v>
      </c>
      <c r="J55" s="378"/>
      <c r="K55" s="379" t="s">
        <v>93</v>
      </c>
      <c r="L55" s="385"/>
      <c r="M55" s="388">
        <v>15.025143119060132</v>
      </c>
      <c r="N55" s="388">
        <v>22.713970200542803</v>
      </c>
      <c r="O55" s="388">
        <v>27.406085815800225</v>
      </c>
      <c r="P55" s="388">
        <v>32.056139536342094</v>
      </c>
      <c r="Q55" s="388">
        <v>33.945606109417035</v>
      </c>
      <c r="R55" s="388">
        <v>35.822776887620591</v>
      </c>
      <c r="S55" s="388">
        <v>40.003199329922424</v>
      </c>
      <c r="T55" s="388">
        <v>40.203706150748594</v>
      </c>
      <c r="U55" s="333">
        <v>0</v>
      </c>
    </row>
    <row r="56" spans="9:22" ht="13.5" customHeight="1">
      <c r="I56" s="378" t="s">
        <v>369</v>
      </c>
      <c r="J56" s="378"/>
      <c r="K56" s="379" t="s">
        <v>175</v>
      </c>
      <c r="L56" s="385"/>
      <c r="M56" s="388">
        <v>13.522628807154121</v>
      </c>
      <c r="N56" s="388">
        <v>20.442573180488523</v>
      </c>
      <c r="O56" s="388">
        <v>24.665477234220202</v>
      </c>
      <c r="P56" s="388">
        <v>28.850525582707881</v>
      </c>
      <c r="Q56" s="388">
        <v>30.551045498475332</v>
      </c>
      <c r="R56" s="388">
        <v>32.240499198858529</v>
      </c>
      <c r="S56" s="388">
        <v>36.002879396930183</v>
      </c>
      <c r="T56" s="388">
        <v>36.183335535673741</v>
      </c>
      <c r="U56" s="333">
        <v>0</v>
      </c>
    </row>
    <row r="57" spans="9:22" ht="13.5" customHeight="1">
      <c r="I57" s="379" t="str">
        <f>K30</f>
        <v>IMPJET1</v>
      </c>
      <c r="J57" s="378"/>
      <c r="K57" s="379" t="s">
        <v>438</v>
      </c>
      <c r="L57" s="385"/>
      <c r="M57" s="388">
        <v>16.527657430966148</v>
      </c>
      <c r="N57" s="388">
        <v>24.985367220597084</v>
      </c>
      <c r="O57" s="388">
        <v>30.146694397380251</v>
      </c>
      <c r="P57" s="388">
        <v>35.2617534899763</v>
      </c>
      <c r="Q57" s="388">
        <v>37.340166720358745</v>
      </c>
      <c r="R57" s="388">
        <v>39.405054576382653</v>
      </c>
      <c r="S57" s="388">
        <v>44.003519262914672</v>
      </c>
      <c r="T57" s="388">
        <v>44.224076765823455</v>
      </c>
      <c r="U57" s="333">
        <v>0</v>
      </c>
      <c r="V57" s="136">
        <v>60</v>
      </c>
    </row>
    <row r="58" spans="9:22" ht="13.5" customHeight="1">
      <c r="I58" s="378" t="s">
        <v>370</v>
      </c>
      <c r="J58" s="378"/>
      <c r="K58" s="379" t="s">
        <v>177</v>
      </c>
      <c r="L58" s="385"/>
      <c r="M58" s="386">
        <v>30</v>
      </c>
      <c r="N58" s="387">
        <v>21.798327002269634</v>
      </c>
      <c r="O58" s="387">
        <v>26.429626780217831</v>
      </c>
      <c r="P58" s="387">
        <v>31.058269205756996</v>
      </c>
      <c r="Q58" s="387">
        <v>32.948820872922056</v>
      </c>
      <c r="R58" s="387">
        <v>34.832229373353833</v>
      </c>
      <c r="S58" s="387">
        <v>39.043780180722919</v>
      </c>
      <c r="T58" s="387">
        <v>39.239478134091783</v>
      </c>
      <c r="U58" s="333">
        <v>0</v>
      </c>
    </row>
    <row r="59" spans="9:22" ht="13.5" customHeight="1">
      <c r="I59" s="378" t="s">
        <v>371</v>
      </c>
      <c r="J59" s="379" t="s">
        <v>46</v>
      </c>
      <c r="K59" s="378"/>
      <c r="L59" s="385"/>
      <c r="M59" s="386">
        <v>15</v>
      </c>
      <c r="N59" s="387">
        <v>15.722171267623416</v>
      </c>
      <c r="O59" s="387">
        <v>19.062523409924356</v>
      </c>
      <c r="P59" s="387">
        <v>22.400958921206371</v>
      </c>
      <c r="Q59" s="387">
        <v>23.764530405309955</v>
      </c>
      <c r="R59" s="387">
        <v>25.122949838489536</v>
      </c>
      <c r="S59" s="387">
        <v>28.160555572583718</v>
      </c>
      <c r="T59" s="387">
        <v>28.301703869848382</v>
      </c>
      <c r="U59" s="333">
        <v>0</v>
      </c>
    </row>
    <row r="60" spans="9:22" ht="13.5" customHeight="1">
      <c r="I60" s="378" t="s">
        <v>372</v>
      </c>
      <c r="J60" s="379" t="s">
        <v>95</v>
      </c>
      <c r="K60" s="378"/>
      <c r="L60" s="385"/>
      <c r="M60" s="386">
        <v>30</v>
      </c>
      <c r="N60" s="387">
        <v>26.157992402723565</v>
      </c>
      <c r="O60" s="387">
        <v>31.715552136261397</v>
      </c>
      <c r="P60" s="387">
        <v>37.269923046908396</v>
      </c>
      <c r="Q60" s="387">
        <v>39.538585047506473</v>
      </c>
      <c r="R60" s="387">
        <v>41.798675248024608</v>
      </c>
      <c r="S60" s="387">
        <v>46.852536216867499</v>
      </c>
      <c r="T60" s="387">
        <v>47.08737376091014</v>
      </c>
      <c r="U60" s="333">
        <v>0</v>
      </c>
    </row>
    <row r="61" spans="9:22" ht="13.5" customHeight="1">
      <c r="I61" s="378" t="s">
        <v>373</v>
      </c>
      <c r="J61" s="379" t="s">
        <v>174</v>
      </c>
      <c r="K61" s="378"/>
      <c r="L61" s="385"/>
      <c r="M61" s="386">
        <v>30</v>
      </c>
      <c r="N61" s="387">
        <v>18.08832480516017</v>
      </c>
      <c r="O61" s="387">
        <v>21.669199584089156</v>
      </c>
      <c r="P61" s="387">
        <v>25.222856117590865</v>
      </c>
      <c r="Q61" s="387">
        <v>26.6648942469396</v>
      </c>
      <c r="R61" s="387">
        <v>28.098275436544249</v>
      </c>
      <c r="S61" s="387">
        <v>31.288986395289911</v>
      </c>
      <c r="T61" s="387">
        <v>31.445815231335036</v>
      </c>
      <c r="U61" s="333">
        <v>0</v>
      </c>
    </row>
    <row r="62" spans="9:22" ht="13.5" customHeight="1">
      <c r="I62" s="378" t="s">
        <v>374</v>
      </c>
      <c r="J62" s="379" t="s">
        <v>93</v>
      </c>
      <c r="K62" s="378"/>
      <c r="L62" s="385"/>
      <c r="M62" s="386">
        <v>30</v>
      </c>
      <c r="N62" s="387">
        <v>18.171176160434243</v>
      </c>
      <c r="O62" s="387">
        <v>21.924868652640182</v>
      </c>
      <c r="P62" s="387">
        <v>25.644911629073675</v>
      </c>
      <c r="Q62" s="387">
        <v>27.15648488753363</v>
      </c>
      <c r="R62" s="387">
        <v>28.658221510096475</v>
      </c>
      <c r="S62" s="387">
        <v>32.002559463937942</v>
      </c>
      <c r="T62" s="387">
        <v>32.162964920598874</v>
      </c>
      <c r="U62" s="333">
        <v>0</v>
      </c>
    </row>
    <row r="63" spans="9:22" ht="13.5" customHeight="1">
      <c r="I63" s="378" t="s">
        <v>375</v>
      </c>
      <c r="J63" s="379" t="s">
        <v>175</v>
      </c>
      <c r="K63" s="378"/>
      <c r="L63" s="385"/>
      <c r="M63" s="386">
        <v>30</v>
      </c>
      <c r="N63" s="387">
        <v>16.354058544390821</v>
      </c>
      <c r="O63" s="387">
        <v>19.732381787376163</v>
      </c>
      <c r="P63" s="387">
        <v>23.080420466166306</v>
      </c>
      <c r="Q63" s="387">
        <v>24.440836398780267</v>
      </c>
      <c r="R63" s="387">
        <v>25.792399359086826</v>
      </c>
      <c r="S63" s="387">
        <v>28.802303517544146</v>
      </c>
      <c r="T63" s="387">
        <v>28.946668428538995</v>
      </c>
      <c r="U63" s="333">
        <v>0</v>
      </c>
    </row>
    <row r="64" spans="9:22" ht="13.5" customHeight="1">
      <c r="I64" s="379" t="str">
        <f>K37</f>
        <v>EXPJET1</v>
      </c>
      <c r="J64" s="379" t="s">
        <v>438</v>
      </c>
      <c r="K64" s="376"/>
      <c r="L64" s="385"/>
      <c r="M64" s="386">
        <v>30</v>
      </c>
      <c r="N64" s="387">
        <v>19.988293776477668</v>
      </c>
      <c r="O64" s="387">
        <v>24.117355517904201</v>
      </c>
      <c r="P64" s="387">
        <v>28.209402791981042</v>
      </c>
      <c r="Q64" s="387">
        <v>29.872133376286996</v>
      </c>
      <c r="R64" s="387">
        <v>31.524043661106123</v>
      </c>
      <c r="S64" s="387">
        <v>35.202815410331738</v>
      </c>
      <c r="T64" s="387">
        <v>35.379261412658764</v>
      </c>
      <c r="U64" s="333">
        <v>0</v>
      </c>
    </row>
    <row r="65" spans="9:21" ht="13.5" customHeight="1">
      <c r="I65" s="378" t="s">
        <v>376</v>
      </c>
      <c r="J65" s="379" t="s">
        <v>177</v>
      </c>
      <c r="K65" s="376"/>
      <c r="L65" s="385"/>
      <c r="M65" s="386">
        <v>30</v>
      </c>
      <c r="N65" s="387">
        <v>17.438661601815706</v>
      </c>
      <c r="O65" s="387">
        <v>21.143701424174267</v>
      </c>
      <c r="P65" s="387">
        <v>24.846615364605597</v>
      </c>
      <c r="Q65" s="387">
        <v>26.359056698337646</v>
      </c>
      <c r="R65" s="387">
        <v>27.865783498683069</v>
      </c>
      <c r="S65" s="387">
        <v>31.235024144578336</v>
      </c>
      <c r="T65" s="387">
        <v>31.391582507273426</v>
      </c>
      <c r="U65" s="333">
        <v>0</v>
      </c>
    </row>
  </sheetData>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V36"/>
  <sheetViews>
    <sheetView topLeftCell="F19" zoomScale="85" zoomScaleNormal="85" workbookViewId="0">
      <selection activeCell="T35" sqref="T35"/>
    </sheetView>
  </sheetViews>
  <sheetFormatPr defaultColWidth="8.85546875" defaultRowHeight="12"/>
  <cols>
    <col min="1" max="1" width="2" style="390" bestFit="1" customWidth="1"/>
    <col min="2" max="2" width="13.85546875" style="362" customWidth="1"/>
    <col min="3" max="3" width="11.85546875" style="362" bestFit="1" customWidth="1"/>
    <col min="4" max="4" width="14" style="362" bestFit="1" customWidth="1"/>
    <col min="5" max="5" width="8.42578125" style="362" bestFit="1" customWidth="1"/>
    <col min="6" max="6" width="13.28515625" style="362" customWidth="1"/>
    <col min="7" max="7" width="2" style="390" bestFit="1" customWidth="1"/>
    <col min="8" max="8" width="11.85546875" style="362" bestFit="1" customWidth="1"/>
    <col min="9" max="9" width="7.42578125" style="362" bestFit="1" customWidth="1"/>
    <col min="10" max="10" width="12.140625" style="362" bestFit="1" customWidth="1"/>
    <col min="11" max="11" width="40.5703125" style="362" customWidth="1"/>
    <col min="12" max="12" width="10" style="362" bestFit="1" customWidth="1"/>
    <col min="13" max="13" width="10.5703125" style="362" bestFit="1" customWidth="1"/>
    <col min="14" max="14" width="13" style="362" bestFit="1" customWidth="1"/>
    <col min="15" max="15" width="14.28515625" style="362" bestFit="1" customWidth="1"/>
    <col min="16" max="16" width="10" style="362" bestFit="1" customWidth="1"/>
    <col min="17" max="17" width="10" style="390" bestFit="1" customWidth="1"/>
    <col min="18" max="18" width="10.42578125" style="390" bestFit="1" customWidth="1"/>
    <col min="19" max="16384" width="8.85546875" style="390"/>
  </cols>
  <sheetData>
    <row r="1" spans="2:16" ht="24">
      <c r="B1" s="112" t="s">
        <v>66</v>
      </c>
      <c r="C1" s="112" t="s">
        <v>67</v>
      </c>
      <c r="D1" s="112" t="s">
        <v>68</v>
      </c>
      <c r="E1" s="112" t="s">
        <v>70</v>
      </c>
      <c r="F1" s="112" t="s">
        <v>71</v>
      </c>
    </row>
    <row r="2" spans="2:16">
      <c r="B2" s="114" t="str">
        <f>[3]EB1!Z31</f>
        <v>Renewables</v>
      </c>
      <c r="C2" s="154" t="str">
        <f>[3]EB1!R32</f>
        <v>HYD</v>
      </c>
      <c r="D2" s="154" t="str">
        <f>[3]EB1!R31</f>
        <v>Hydro</v>
      </c>
      <c r="E2" s="154" t="str">
        <f>[3]EB1!F27</f>
        <v>PJ</v>
      </c>
      <c r="F2" s="114" t="str">
        <f>[3]EB1!D27</f>
        <v>Milion NZD (2015)</v>
      </c>
      <c r="H2" s="115" t="s">
        <v>14</v>
      </c>
      <c r="I2" s="115"/>
      <c r="J2" s="116"/>
      <c r="K2" s="116"/>
      <c r="L2" s="116"/>
      <c r="M2" s="116"/>
      <c r="N2" s="116"/>
      <c r="O2" s="116"/>
      <c r="P2" s="116"/>
    </row>
    <row r="3" spans="2:16">
      <c r="C3" s="154" t="str">
        <f>[3]EB1!S32</f>
        <v>GEO</v>
      </c>
      <c r="D3" s="154" t="str">
        <f>[3]EB1!S31</f>
        <v>Geothermal</v>
      </c>
      <c r="E3" s="154" t="str">
        <f>[3]EB1!$Z$2</f>
        <v>PJ</v>
      </c>
      <c r="H3" s="117" t="s">
        <v>7</v>
      </c>
      <c r="I3" s="118" t="s">
        <v>30</v>
      </c>
      <c r="J3" s="117" t="s">
        <v>0</v>
      </c>
      <c r="K3" s="117" t="s">
        <v>3</v>
      </c>
      <c r="L3" s="117" t="s">
        <v>4</v>
      </c>
      <c r="M3" s="117" t="s">
        <v>8</v>
      </c>
      <c r="N3" s="117" t="s">
        <v>9</v>
      </c>
      <c r="O3" s="117" t="s">
        <v>10</v>
      </c>
      <c r="P3" s="117" t="s">
        <v>12</v>
      </c>
    </row>
    <row r="4" spans="2:16" ht="11.25" customHeight="1" thickBot="1">
      <c r="C4" s="154" t="str">
        <f>[3]EB1!T32</f>
        <v>SOL</v>
      </c>
      <c r="D4" s="154" t="str">
        <f>[3]EB1!T31</f>
        <v>Solar</v>
      </c>
      <c r="E4" s="154" t="str">
        <f>[3]EB1!$Z$2</f>
        <v>PJ</v>
      </c>
      <c r="H4" s="467" t="s">
        <v>37</v>
      </c>
      <c r="I4" s="467" t="s">
        <v>31</v>
      </c>
      <c r="J4" s="467" t="s">
        <v>26</v>
      </c>
      <c r="K4" s="467" t="s">
        <v>27</v>
      </c>
      <c r="L4" s="467" t="s">
        <v>4</v>
      </c>
      <c r="M4" s="467" t="s">
        <v>40</v>
      </c>
      <c r="N4" s="467" t="s">
        <v>41</v>
      </c>
      <c r="O4" s="467" t="s">
        <v>28</v>
      </c>
      <c r="P4" s="467" t="s">
        <v>29</v>
      </c>
    </row>
    <row r="5" spans="2:16">
      <c r="C5" s="154" t="str">
        <f>[3]EB1!U32</f>
        <v>WIN</v>
      </c>
      <c r="D5" s="154" t="str">
        <f>[3]EB1!U31</f>
        <v>Wind</v>
      </c>
      <c r="E5" s="154" t="str">
        <f>[3]EB1!$Z$2</f>
        <v>PJ</v>
      </c>
      <c r="H5" s="120" t="s">
        <v>65</v>
      </c>
      <c r="I5" s="120"/>
      <c r="J5" s="120" t="str">
        <f t="shared" ref="J5:J10" si="0">C2</f>
        <v>HYD</v>
      </c>
      <c r="K5" s="120" t="s">
        <v>456</v>
      </c>
      <c r="L5" s="120" t="str">
        <f t="shared" ref="L5:L12" si="1">$E$2</f>
        <v>PJ</v>
      </c>
      <c r="M5" s="120" t="s">
        <v>463</v>
      </c>
      <c r="N5" s="120" t="s">
        <v>92</v>
      </c>
      <c r="O5" s="120"/>
      <c r="P5" s="120"/>
    </row>
    <row r="6" spans="2:16">
      <c r="C6" s="155" t="str">
        <f>[3]EB1!V32</f>
        <v>BIL</v>
      </c>
      <c r="D6" s="155" t="str">
        <f>[3]EB1!V31</f>
        <v>Liquid Biofuels</v>
      </c>
      <c r="E6" s="155"/>
      <c r="H6" s="120"/>
      <c r="I6" s="120"/>
      <c r="J6" s="120" t="str">
        <f t="shared" si="0"/>
        <v>GEO</v>
      </c>
      <c r="K6" s="120" t="s">
        <v>457</v>
      </c>
      <c r="L6" s="120" t="str">
        <f t="shared" si="1"/>
        <v>PJ</v>
      </c>
      <c r="M6" s="120" t="s">
        <v>463</v>
      </c>
      <c r="N6" s="120" t="s">
        <v>92</v>
      </c>
      <c r="O6" s="120"/>
      <c r="P6" s="120"/>
    </row>
    <row r="7" spans="2:16">
      <c r="C7" s="154" t="str">
        <f>[3]EB1!W32</f>
        <v>BIG</v>
      </c>
      <c r="D7" s="154" t="str">
        <f>[3]EB1!W31</f>
        <v>Biogas</v>
      </c>
      <c r="E7" s="155"/>
      <c r="H7" s="120"/>
      <c r="I7" s="120"/>
      <c r="J7" s="120" t="str">
        <f t="shared" si="0"/>
        <v>SOL</v>
      </c>
      <c r="K7" s="120" t="s">
        <v>458</v>
      </c>
      <c r="L7" s="120" t="str">
        <f t="shared" si="1"/>
        <v>PJ</v>
      </c>
      <c r="M7" s="120" t="s">
        <v>463</v>
      </c>
      <c r="N7" s="120" t="s">
        <v>92</v>
      </c>
      <c r="O7" s="120"/>
      <c r="P7" s="120"/>
    </row>
    <row r="8" spans="2:16">
      <c r="C8" s="154" t="str">
        <f>[3]EB1!X32</f>
        <v>WOD</v>
      </c>
      <c r="D8" s="154" t="str">
        <f>[3]EB1!X31</f>
        <v>Wood</v>
      </c>
      <c r="E8" s="155"/>
      <c r="H8" s="120"/>
      <c r="I8" s="120"/>
      <c r="J8" s="120" t="str">
        <f t="shared" si="0"/>
        <v>WIN</v>
      </c>
      <c r="K8" s="120" t="s">
        <v>459</v>
      </c>
      <c r="L8" s="120" t="str">
        <f t="shared" si="1"/>
        <v>PJ</v>
      </c>
      <c r="M8" s="120" t="s">
        <v>463</v>
      </c>
      <c r="N8" s="120" t="s">
        <v>92</v>
      </c>
      <c r="O8" s="120"/>
      <c r="P8" s="120"/>
    </row>
    <row r="9" spans="2:16">
      <c r="C9" s="154" t="str">
        <f>[3]EB1!Y32</f>
        <v>TID</v>
      </c>
      <c r="D9" s="154" t="str">
        <f>[3]EB1!Y31</f>
        <v>Tidal</v>
      </c>
      <c r="E9" s="155"/>
      <c r="H9" s="120"/>
      <c r="I9" s="120"/>
      <c r="J9" s="120" t="str">
        <f t="shared" si="0"/>
        <v>BIL</v>
      </c>
      <c r="K9" s="120" t="s">
        <v>460</v>
      </c>
      <c r="L9" s="120" t="str">
        <f t="shared" si="1"/>
        <v>PJ</v>
      </c>
      <c r="M9" s="120" t="s">
        <v>463</v>
      </c>
      <c r="N9" s="120" t="s">
        <v>92</v>
      </c>
      <c r="O9" s="120"/>
      <c r="P9" s="120"/>
    </row>
    <row r="10" spans="2:16">
      <c r="C10" s="153" t="s">
        <v>347</v>
      </c>
      <c r="D10" s="153" t="s">
        <v>348</v>
      </c>
      <c r="H10" s="120"/>
      <c r="I10" s="120"/>
      <c r="J10" s="120" t="str">
        <f t="shared" si="0"/>
        <v>BIG</v>
      </c>
      <c r="K10" s="120" t="s">
        <v>461</v>
      </c>
      <c r="L10" s="120" t="str">
        <f t="shared" si="1"/>
        <v>PJ</v>
      </c>
      <c r="M10" s="120" t="s">
        <v>463</v>
      </c>
      <c r="N10" s="120" t="s">
        <v>92</v>
      </c>
      <c r="O10" s="120"/>
      <c r="P10" s="120"/>
    </row>
    <row r="11" spans="2:16">
      <c r="C11" s="153"/>
      <c r="D11" s="153"/>
      <c r="H11" s="120"/>
      <c r="I11" s="120"/>
      <c r="J11" s="120" t="str">
        <f>C9</f>
        <v>TID</v>
      </c>
      <c r="K11" s="120" t="s">
        <v>462</v>
      </c>
      <c r="L11" s="120" t="str">
        <f t="shared" si="1"/>
        <v>PJ</v>
      </c>
      <c r="M11" s="120" t="s">
        <v>463</v>
      </c>
      <c r="N11" s="120" t="s">
        <v>92</v>
      </c>
      <c r="O11" s="120"/>
      <c r="P11" s="120"/>
    </row>
    <row r="12" spans="2:16">
      <c r="C12" s="153"/>
      <c r="D12" s="153"/>
      <c r="H12" s="120"/>
      <c r="I12" s="120"/>
      <c r="J12" s="120" t="str">
        <f>C10</f>
        <v>URN</v>
      </c>
      <c r="K12" s="120" t="s">
        <v>348</v>
      </c>
      <c r="L12" s="120" t="str">
        <f t="shared" si="1"/>
        <v>PJ</v>
      </c>
      <c r="M12" s="120" t="s">
        <v>463</v>
      </c>
      <c r="N12" s="120" t="s">
        <v>92</v>
      </c>
      <c r="O12" s="120"/>
      <c r="P12" s="120"/>
    </row>
    <row r="13" spans="2:16">
      <c r="D13" s="391"/>
    </row>
    <row r="14" spans="2:16">
      <c r="E14" s="391"/>
      <c r="H14" s="115" t="s">
        <v>15</v>
      </c>
      <c r="I14" s="115"/>
      <c r="J14" s="116"/>
      <c r="K14" s="116"/>
      <c r="L14" s="116"/>
      <c r="M14" s="116"/>
      <c r="N14" s="116"/>
      <c r="O14" s="116"/>
      <c r="P14" s="116"/>
    </row>
    <row r="15" spans="2:16">
      <c r="B15" s="364"/>
      <c r="C15" s="365"/>
      <c r="D15" s="364"/>
      <c r="E15" s="366"/>
      <c r="F15" s="366"/>
      <c r="H15" s="117" t="s">
        <v>11</v>
      </c>
      <c r="I15" s="118" t="s">
        <v>30</v>
      </c>
      <c r="J15" s="117" t="s">
        <v>1</v>
      </c>
      <c r="K15" s="117" t="s">
        <v>2</v>
      </c>
      <c r="L15" s="117" t="s">
        <v>16</v>
      </c>
      <c r="M15" s="117" t="s">
        <v>17</v>
      </c>
      <c r="N15" s="117" t="s">
        <v>18</v>
      </c>
      <c r="O15" s="117" t="s">
        <v>19</v>
      </c>
      <c r="P15" s="117" t="s">
        <v>20</v>
      </c>
    </row>
    <row r="16" spans="2:16" ht="36.75" thickBot="1">
      <c r="B16" s="468"/>
      <c r="C16" s="468"/>
      <c r="D16" s="468"/>
      <c r="E16" s="468"/>
      <c r="F16" s="468"/>
      <c r="H16" s="467" t="s">
        <v>38</v>
      </c>
      <c r="I16" s="467" t="s">
        <v>31</v>
      </c>
      <c r="J16" s="467" t="s">
        <v>21</v>
      </c>
      <c r="K16" s="467" t="s">
        <v>22</v>
      </c>
      <c r="L16" s="467" t="s">
        <v>23</v>
      </c>
      <c r="M16" s="467" t="s">
        <v>24</v>
      </c>
      <c r="N16" s="467" t="s">
        <v>43</v>
      </c>
      <c r="O16" s="467" t="s">
        <v>42</v>
      </c>
      <c r="P16" s="467" t="s">
        <v>25</v>
      </c>
    </row>
    <row r="17" spans="2:22" s="389" customFormat="1" ht="12.75" thickBot="1">
      <c r="B17" s="468"/>
      <c r="C17" s="469"/>
      <c r="D17" s="469"/>
      <c r="E17" s="469"/>
      <c r="F17" s="469"/>
      <c r="G17" s="390"/>
      <c r="H17" s="467" t="s">
        <v>73</v>
      </c>
      <c r="I17" s="470"/>
      <c r="J17" s="470"/>
      <c r="K17" s="470"/>
      <c r="L17" s="470"/>
      <c r="M17" s="470"/>
      <c r="N17" s="470"/>
      <c r="O17" s="470"/>
      <c r="P17" s="470"/>
      <c r="Q17" s="390"/>
    </row>
    <row r="18" spans="2:22" s="389" customFormat="1">
      <c r="B18" s="361"/>
      <c r="C18" s="361"/>
      <c r="D18" s="361"/>
      <c r="E18" s="346"/>
      <c r="F18" s="347"/>
      <c r="H18" s="120" t="str">
        <f>[3]EB1!$B$5</f>
        <v>MIN</v>
      </c>
      <c r="I18" s="120"/>
      <c r="J18" s="120" t="str">
        <f t="shared" ref="J18:J21" si="2">$H$18&amp;C2&amp;1</f>
        <v>MINHYD1</v>
      </c>
      <c r="K18" s="129"/>
      <c r="L18" s="120" t="str">
        <f t="shared" ref="L18:L23" si="3">$E$2</f>
        <v>PJ</v>
      </c>
      <c r="M18" s="120" t="str">
        <f t="shared" ref="M18:M23" si="4">$E$2&amp;"a"</f>
        <v>PJa</v>
      </c>
      <c r="N18" s="120" t="s">
        <v>92</v>
      </c>
      <c r="O18" s="120"/>
      <c r="P18" s="120"/>
    </row>
    <row r="19" spans="2:22" s="389" customFormat="1">
      <c r="B19" s="361"/>
      <c r="C19" s="361"/>
      <c r="D19" s="361"/>
      <c r="E19" s="348"/>
      <c r="F19" s="347"/>
      <c r="H19" s="120"/>
      <c r="I19" s="120"/>
      <c r="J19" s="120" t="str">
        <f t="shared" si="2"/>
        <v>MINGEO1</v>
      </c>
      <c r="K19" s="129"/>
      <c r="L19" s="120" t="str">
        <f t="shared" si="3"/>
        <v>PJ</v>
      </c>
      <c r="M19" s="120" t="str">
        <f t="shared" si="4"/>
        <v>PJa</v>
      </c>
      <c r="N19" s="120" t="s">
        <v>92</v>
      </c>
      <c r="O19" s="120"/>
      <c r="P19" s="120"/>
    </row>
    <row r="20" spans="2:22">
      <c r="B20" s="361"/>
      <c r="C20" s="361"/>
      <c r="D20" s="361"/>
      <c r="E20" s="348"/>
      <c r="F20" s="347"/>
      <c r="G20" s="389"/>
      <c r="H20" s="120"/>
      <c r="I20" s="120"/>
      <c r="J20" s="120" t="str">
        <f t="shared" si="2"/>
        <v>MINSOL1</v>
      </c>
      <c r="K20" s="129"/>
      <c r="L20" s="120" t="str">
        <f t="shared" si="3"/>
        <v>PJ</v>
      </c>
      <c r="M20" s="120" t="str">
        <f t="shared" si="4"/>
        <v>PJa</v>
      </c>
      <c r="N20" s="120" t="s">
        <v>92</v>
      </c>
      <c r="O20" s="120"/>
      <c r="P20" s="120"/>
      <c r="Q20" s="389"/>
    </row>
    <row r="21" spans="2:22">
      <c r="B21" s="361"/>
      <c r="C21" s="361"/>
      <c r="D21" s="361"/>
      <c r="E21" s="349"/>
      <c r="F21" s="346"/>
      <c r="H21" s="120"/>
      <c r="I21" s="120"/>
      <c r="J21" s="120" t="str">
        <f t="shared" si="2"/>
        <v>MINWIN1</v>
      </c>
      <c r="K21" s="129"/>
      <c r="L21" s="120" t="str">
        <f t="shared" si="3"/>
        <v>PJ</v>
      </c>
      <c r="M21" s="120" t="str">
        <f t="shared" si="4"/>
        <v>PJa</v>
      </c>
      <c r="N21" s="120" t="s">
        <v>92</v>
      </c>
      <c r="O21" s="120"/>
      <c r="P21" s="120"/>
    </row>
    <row r="22" spans="2:22">
      <c r="B22" s="120"/>
      <c r="C22" s="361"/>
      <c r="D22" s="361"/>
      <c r="E22" s="349"/>
      <c r="F22" s="347"/>
      <c r="H22" s="361"/>
      <c r="I22" s="120"/>
      <c r="J22" s="120" t="str">
        <f>$H$18&amp;C9&amp;1</f>
        <v>MINTID1</v>
      </c>
      <c r="K22" s="129"/>
      <c r="L22" s="120" t="str">
        <f t="shared" si="3"/>
        <v>PJ</v>
      </c>
      <c r="M22" s="120" t="str">
        <f t="shared" si="4"/>
        <v>PJa</v>
      </c>
      <c r="N22" s="120" t="s">
        <v>92</v>
      </c>
      <c r="O22" s="361"/>
      <c r="P22" s="361"/>
    </row>
    <row r="23" spans="2:22" ht="19.5" customHeight="1">
      <c r="B23" s="361"/>
      <c r="C23" s="361"/>
      <c r="D23" s="361"/>
      <c r="E23" s="349"/>
      <c r="F23" s="347"/>
      <c r="H23" s="361"/>
      <c r="I23" s="361"/>
      <c r="J23" s="120" t="str">
        <f>$H$18&amp;C10&amp;1</f>
        <v>MINURN1</v>
      </c>
      <c r="K23" s="129"/>
      <c r="L23" s="120" t="str">
        <f t="shared" si="3"/>
        <v>PJ</v>
      </c>
      <c r="M23" s="120" t="str">
        <f t="shared" si="4"/>
        <v>PJa</v>
      </c>
      <c r="N23" s="120" t="s">
        <v>92</v>
      </c>
      <c r="O23" s="361"/>
      <c r="P23" s="361"/>
    </row>
    <row r="24" spans="2:22">
      <c r="B24" s="389"/>
      <c r="C24" s="389"/>
      <c r="E24" s="361"/>
      <c r="F24" s="361"/>
      <c r="H24" s="361"/>
      <c r="I24" s="361"/>
      <c r="J24" s="361"/>
      <c r="K24" s="361"/>
      <c r="L24" s="361"/>
      <c r="M24" s="361"/>
      <c r="N24" s="361"/>
      <c r="O24" s="361"/>
      <c r="P24" s="361"/>
    </row>
    <row r="25" spans="2:22" s="389" customFormat="1">
      <c r="B25" s="361"/>
      <c r="C25" s="361"/>
      <c r="D25" s="361"/>
      <c r="E25" s="361"/>
      <c r="F25" s="361"/>
      <c r="H25" s="362"/>
      <c r="I25" s="362"/>
      <c r="J25" s="362"/>
      <c r="K25" s="362"/>
      <c r="L25" s="362"/>
      <c r="M25" s="362"/>
      <c r="N25" s="362"/>
      <c r="O25" s="362"/>
      <c r="P25" s="362"/>
    </row>
    <row r="26" spans="2:22" s="389" customFormat="1">
      <c r="B26" s="361"/>
      <c r="C26" s="361"/>
      <c r="D26" s="361"/>
      <c r="E26" s="361"/>
      <c r="F26" s="361"/>
      <c r="H26" s="362"/>
      <c r="I26" s="362"/>
      <c r="J26" s="362"/>
      <c r="K26" s="362"/>
      <c r="L26" s="362"/>
      <c r="M26" s="362"/>
      <c r="N26" s="362"/>
      <c r="O26" s="362"/>
      <c r="P26" s="362"/>
    </row>
    <row r="27" spans="2:22">
      <c r="G27" s="389"/>
      <c r="H27" s="390"/>
      <c r="I27" s="390"/>
      <c r="J27" s="391" t="s">
        <v>13</v>
      </c>
      <c r="K27" s="391"/>
      <c r="L27" s="390"/>
      <c r="M27" s="390"/>
      <c r="N27" s="390"/>
      <c r="O27" s="390"/>
      <c r="P27" s="390"/>
      <c r="Q27" s="389"/>
      <c r="R27" s="389"/>
      <c r="S27" s="389"/>
    </row>
    <row r="28" spans="2:22" ht="24">
      <c r="B28" s="389"/>
      <c r="C28" s="389"/>
      <c r="D28" s="389"/>
      <c r="H28" s="392" t="s">
        <v>1</v>
      </c>
      <c r="I28" s="393" t="s">
        <v>5</v>
      </c>
      <c r="J28" s="392" t="s">
        <v>6</v>
      </c>
      <c r="K28" s="394" t="s">
        <v>35</v>
      </c>
      <c r="L28" s="394" t="s">
        <v>475</v>
      </c>
      <c r="M28" s="394" t="s">
        <v>349</v>
      </c>
      <c r="N28" s="394" t="s">
        <v>350</v>
      </c>
      <c r="O28" s="394" t="s">
        <v>351</v>
      </c>
      <c r="P28" s="394" t="s">
        <v>352</v>
      </c>
      <c r="Q28" s="394" t="s">
        <v>353</v>
      </c>
      <c r="R28" s="394" t="s">
        <v>354</v>
      </c>
      <c r="S28" s="394" t="s">
        <v>443</v>
      </c>
      <c r="T28" s="394" t="s">
        <v>465</v>
      </c>
      <c r="U28" s="394" t="s">
        <v>478</v>
      </c>
      <c r="V28" s="394" t="s">
        <v>464</v>
      </c>
    </row>
    <row r="29" spans="2:22" ht="36.75" thickBot="1">
      <c r="B29" s="389"/>
      <c r="C29" s="389"/>
      <c r="D29" s="389"/>
      <c r="H29" s="471" t="s">
        <v>39</v>
      </c>
      <c r="I29" s="471" t="s">
        <v>32</v>
      </c>
      <c r="J29" s="471" t="s">
        <v>33</v>
      </c>
      <c r="K29" s="471" t="s">
        <v>79</v>
      </c>
      <c r="L29" s="471" t="s">
        <v>79</v>
      </c>
      <c r="M29" s="471" t="s">
        <v>79</v>
      </c>
      <c r="N29" s="471" t="s">
        <v>79</v>
      </c>
      <c r="O29" s="471" t="s">
        <v>79</v>
      </c>
      <c r="P29" s="471" t="s">
        <v>79</v>
      </c>
      <c r="Q29" s="471" t="s">
        <v>79</v>
      </c>
      <c r="R29" s="471" t="s">
        <v>79</v>
      </c>
      <c r="S29" s="471" t="s">
        <v>78</v>
      </c>
      <c r="T29" s="471" t="s">
        <v>78</v>
      </c>
      <c r="U29" s="471" t="s">
        <v>78</v>
      </c>
      <c r="V29" s="471" t="s">
        <v>78</v>
      </c>
    </row>
    <row r="30" spans="2:22" ht="24.75" thickBot="1">
      <c r="H30" s="471" t="s">
        <v>77</v>
      </c>
      <c r="I30" s="472"/>
      <c r="J30" s="472"/>
      <c r="K30" s="472" t="s">
        <v>355</v>
      </c>
      <c r="L30" s="472" t="s">
        <v>355</v>
      </c>
      <c r="M30" s="472" t="s">
        <v>355</v>
      </c>
      <c r="N30" s="472" t="s">
        <v>355</v>
      </c>
      <c r="O30" s="472" t="s">
        <v>355</v>
      </c>
      <c r="P30" s="472" t="s">
        <v>355</v>
      </c>
      <c r="Q30" s="472" t="s">
        <v>355</v>
      </c>
      <c r="R30" s="472" t="s">
        <v>355</v>
      </c>
      <c r="S30" s="472" t="s">
        <v>69</v>
      </c>
      <c r="T30" s="472" t="s">
        <v>69</v>
      </c>
      <c r="U30" s="472" t="s">
        <v>69</v>
      </c>
      <c r="V30" s="472" t="s">
        <v>69</v>
      </c>
    </row>
    <row r="31" spans="2:22">
      <c r="G31" s="473"/>
      <c r="H31" s="389" t="s">
        <v>377</v>
      </c>
      <c r="I31" s="389"/>
      <c r="J31" s="389" t="s">
        <v>122</v>
      </c>
      <c r="K31" s="395">
        <v>1E-4</v>
      </c>
      <c r="L31" s="395">
        <v>1E-4</v>
      </c>
      <c r="M31" s="395">
        <v>1E-4</v>
      </c>
      <c r="N31" s="395">
        <v>1E-4</v>
      </c>
      <c r="O31" s="395">
        <v>1E-4</v>
      </c>
      <c r="P31" s="395">
        <v>1E-4</v>
      </c>
      <c r="Q31" s="395">
        <v>1E-4</v>
      </c>
      <c r="R31" s="395">
        <v>1E-4</v>
      </c>
      <c r="S31" s="396"/>
      <c r="T31" s="396"/>
      <c r="U31" s="396"/>
      <c r="V31" s="396"/>
    </row>
    <row r="32" spans="2:22">
      <c r="G32" s="473"/>
      <c r="H32" s="389" t="s">
        <v>378</v>
      </c>
      <c r="I32" s="389"/>
      <c r="J32" s="389" t="s">
        <v>179</v>
      </c>
      <c r="K32" s="395">
        <v>1E-4</v>
      </c>
      <c r="L32" s="395">
        <v>1E-4</v>
      </c>
      <c r="M32" s="395">
        <v>1E-4</v>
      </c>
      <c r="N32" s="395">
        <v>1E-4</v>
      </c>
      <c r="O32" s="395">
        <v>1E-4</v>
      </c>
      <c r="P32" s="395">
        <v>1E-4</v>
      </c>
      <c r="Q32" s="395">
        <v>1E-4</v>
      </c>
      <c r="R32" s="395">
        <v>1E-4</v>
      </c>
      <c r="S32" s="396"/>
      <c r="T32" s="396"/>
      <c r="U32" s="396"/>
      <c r="V32" s="396"/>
    </row>
    <row r="33" spans="7:22">
      <c r="G33" s="473"/>
      <c r="H33" s="389" t="s">
        <v>379</v>
      </c>
      <c r="I33" s="389"/>
      <c r="J33" s="389" t="s">
        <v>124</v>
      </c>
      <c r="K33" s="395">
        <v>1E-4</v>
      </c>
      <c r="L33" s="395">
        <v>1E-4</v>
      </c>
      <c r="M33" s="395">
        <v>1E-4</v>
      </c>
      <c r="N33" s="395">
        <v>1E-4</v>
      </c>
      <c r="O33" s="395">
        <v>1E-4</v>
      </c>
      <c r="P33" s="395">
        <v>1E-4</v>
      </c>
      <c r="Q33" s="395">
        <v>1E-4</v>
      </c>
      <c r="R33" s="395">
        <v>1E-4</v>
      </c>
      <c r="S33" s="396"/>
      <c r="T33" s="396"/>
      <c r="U33" s="396"/>
      <c r="V33" s="396"/>
    </row>
    <row r="34" spans="7:22">
      <c r="G34" s="473"/>
      <c r="H34" s="389" t="s">
        <v>380</v>
      </c>
      <c r="I34" s="389"/>
      <c r="J34" s="389" t="s">
        <v>123</v>
      </c>
      <c r="K34" s="395">
        <v>1E-4</v>
      </c>
      <c r="L34" s="395">
        <v>1E-4</v>
      </c>
      <c r="M34" s="395">
        <v>1E-4</v>
      </c>
      <c r="N34" s="395">
        <v>1E-4</v>
      </c>
      <c r="O34" s="395">
        <v>1E-4</v>
      </c>
      <c r="P34" s="395">
        <v>1E-4</v>
      </c>
      <c r="Q34" s="395">
        <v>1E-4</v>
      </c>
      <c r="R34" s="395">
        <v>1E-4</v>
      </c>
      <c r="S34" s="395"/>
      <c r="T34" s="395"/>
      <c r="U34" s="395"/>
      <c r="V34" s="395"/>
    </row>
    <row r="35" spans="7:22">
      <c r="G35" s="473"/>
      <c r="H35" s="389" t="s">
        <v>381</v>
      </c>
      <c r="I35" s="389"/>
      <c r="J35" s="389" t="s">
        <v>183</v>
      </c>
      <c r="K35" s="395">
        <v>1E-4</v>
      </c>
      <c r="L35" s="395">
        <v>1E-4</v>
      </c>
      <c r="M35" s="395">
        <v>1E-4</v>
      </c>
      <c r="N35" s="395">
        <v>1E-4</v>
      </c>
      <c r="O35" s="395">
        <v>1E-4</v>
      </c>
      <c r="P35" s="395">
        <v>1E-4</v>
      </c>
      <c r="Q35" s="395">
        <v>1E-4</v>
      </c>
      <c r="R35" s="395">
        <v>1E-4</v>
      </c>
      <c r="S35" s="396">
        <v>50</v>
      </c>
      <c r="T35" s="396">
        <v>51</v>
      </c>
      <c r="U35" s="396"/>
      <c r="V35" s="396"/>
    </row>
    <row r="36" spans="7:22">
      <c r="G36" s="473"/>
      <c r="H36" s="362" t="s">
        <v>382</v>
      </c>
      <c r="J36" s="362" t="s">
        <v>347</v>
      </c>
      <c r="K36" s="371">
        <v>6.6550808993064008</v>
      </c>
      <c r="L36" s="371">
        <v>6.7003541404812692</v>
      </c>
      <c r="M36" s="371">
        <v>6.7349271277833678</v>
      </c>
      <c r="N36" s="371">
        <v>6.7867456334364071</v>
      </c>
      <c r="O36" s="371">
        <v>6.7867456334364071</v>
      </c>
      <c r="P36" s="371">
        <v>6.7867456334364071</v>
      </c>
      <c r="Q36" s="371">
        <v>6.7867456334364071</v>
      </c>
      <c r="R36" s="371">
        <v>6.7867456334364071</v>
      </c>
      <c r="S36" s="362"/>
      <c r="T36" s="362"/>
    </row>
  </sheetData>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AO95"/>
  <sheetViews>
    <sheetView tabSelected="1" topLeftCell="B22" zoomScale="70" zoomScaleNormal="70" workbookViewId="0">
      <selection activeCell="J59" sqref="J59"/>
    </sheetView>
  </sheetViews>
  <sheetFormatPr defaultColWidth="20.85546875" defaultRowHeight="18" customHeight="1"/>
  <cols>
    <col min="1" max="16384" width="20.85546875" style="495"/>
  </cols>
  <sheetData>
    <row r="1" spans="1:25" ht="18" customHeight="1">
      <c r="B1" s="495" t="s">
        <v>580</v>
      </c>
      <c r="E1" s="495" t="s">
        <v>581</v>
      </c>
    </row>
    <row r="4" spans="1:25" ht="18" customHeight="1">
      <c r="B4" s="496" t="s">
        <v>14</v>
      </c>
      <c r="C4" s="496"/>
      <c r="D4" s="497"/>
      <c r="E4" s="497"/>
      <c r="F4" s="497"/>
      <c r="G4" s="497"/>
      <c r="H4" s="497"/>
      <c r="I4" s="497"/>
      <c r="J4" s="497"/>
    </row>
    <row r="5" spans="1:25" ht="18" customHeight="1">
      <c r="B5" s="498" t="s">
        <v>7</v>
      </c>
      <c r="C5" s="499" t="s">
        <v>30</v>
      </c>
      <c r="D5" s="498" t="s">
        <v>0</v>
      </c>
      <c r="E5" s="498" t="s">
        <v>3</v>
      </c>
      <c r="F5" s="498" t="s">
        <v>4</v>
      </c>
      <c r="G5" s="498" t="s">
        <v>8</v>
      </c>
      <c r="H5" s="498" t="s">
        <v>9</v>
      </c>
      <c r="I5" s="498" t="s">
        <v>10</v>
      </c>
      <c r="J5" s="498" t="s">
        <v>12</v>
      </c>
    </row>
    <row r="6" spans="1:25" ht="18" customHeight="1" thickBot="1">
      <c r="B6" s="500" t="s">
        <v>37</v>
      </c>
      <c r="C6" s="500" t="s">
        <v>31</v>
      </c>
      <c r="D6" s="500" t="s">
        <v>26</v>
      </c>
      <c r="E6" s="500" t="s">
        <v>27</v>
      </c>
      <c r="F6" s="500" t="s">
        <v>4</v>
      </c>
      <c r="G6" s="500" t="s">
        <v>40</v>
      </c>
      <c r="H6" s="500" t="s">
        <v>41</v>
      </c>
      <c r="I6" s="500" t="s">
        <v>28</v>
      </c>
      <c r="J6" s="500" t="s">
        <v>29</v>
      </c>
    </row>
    <row r="7" spans="1:25" ht="18" customHeight="1">
      <c r="B7" s="379" t="s">
        <v>65</v>
      </c>
      <c r="C7" s="379"/>
      <c r="D7" s="495" t="s">
        <v>582</v>
      </c>
      <c r="E7" s="495" t="s">
        <v>583</v>
      </c>
      <c r="F7" s="495" t="s">
        <v>69</v>
      </c>
      <c r="G7" s="495" t="s">
        <v>463</v>
      </c>
      <c r="H7" s="379"/>
      <c r="I7" s="379"/>
      <c r="J7" s="379"/>
    </row>
    <row r="8" spans="1:25" ht="18" customHeight="1">
      <c r="D8" s="495" t="s">
        <v>584</v>
      </c>
      <c r="E8" s="495" t="s">
        <v>585</v>
      </c>
      <c r="F8" s="495" t="s">
        <v>69</v>
      </c>
      <c r="G8" s="495" t="s">
        <v>463</v>
      </c>
    </row>
    <row r="9" spans="1:25" ht="18" customHeight="1">
      <c r="D9" s="495" t="s">
        <v>586</v>
      </c>
      <c r="E9" s="495" t="s">
        <v>587</v>
      </c>
      <c r="F9" s="495" t="s">
        <v>69</v>
      </c>
      <c r="G9" s="495" t="s">
        <v>463</v>
      </c>
      <c r="H9" s="501" t="s">
        <v>92</v>
      </c>
    </row>
    <row r="10" spans="1:25" ht="18" customHeight="1">
      <c r="D10" s="495" t="s">
        <v>588</v>
      </c>
      <c r="E10" s="495" t="s">
        <v>589</v>
      </c>
      <c r="F10" s="495" t="s">
        <v>69</v>
      </c>
      <c r="G10" s="495" t="s">
        <v>463</v>
      </c>
    </row>
    <row r="11" spans="1:25" ht="18" customHeight="1">
      <c r="D11" s="495" t="s">
        <v>590</v>
      </c>
      <c r="E11" s="495" t="s">
        <v>591</v>
      </c>
      <c r="F11" s="495" t="s">
        <v>69</v>
      </c>
      <c r="G11" s="495" t="s">
        <v>463</v>
      </c>
      <c r="V11" s="376" t="s">
        <v>592</v>
      </c>
      <c r="W11" s="376"/>
      <c r="X11" s="376" t="s">
        <v>593</v>
      </c>
      <c r="Y11" s="376">
        <v>288</v>
      </c>
    </row>
    <row r="12" spans="1:25" ht="18" customHeight="1">
      <c r="D12" s="495" t="s">
        <v>594</v>
      </c>
      <c r="E12" s="495" t="s">
        <v>595</v>
      </c>
      <c r="F12" s="495" t="s">
        <v>69</v>
      </c>
      <c r="G12" s="495" t="s">
        <v>463</v>
      </c>
      <c r="P12" s="495" t="s">
        <v>596</v>
      </c>
      <c r="V12" s="376"/>
      <c r="W12" s="376"/>
      <c r="X12" s="376" t="s">
        <v>593</v>
      </c>
      <c r="Y12" s="376">
        <v>256</v>
      </c>
    </row>
    <row r="13" spans="1:25" ht="18" customHeight="1">
      <c r="A13" s="376"/>
      <c r="D13" s="495" t="s">
        <v>597</v>
      </c>
      <c r="E13" s="495" t="s">
        <v>598</v>
      </c>
      <c r="F13" s="495" t="s">
        <v>69</v>
      </c>
      <c r="G13" s="495" t="s">
        <v>463</v>
      </c>
      <c r="V13" s="376"/>
      <c r="W13" s="376"/>
      <c r="X13" s="376" t="s">
        <v>593</v>
      </c>
      <c r="Y13" s="376">
        <v>2139</v>
      </c>
    </row>
    <row r="14" spans="1:25" ht="18" customHeight="1">
      <c r="A14" s="376"/>
      <c r="D14" s="495" t="s">
        <v>182</v>
      </c>
      <c r="E14" s="495" t="s">
        <v>599</v>
      </c>
      <c r="F14" s="495" t="s">
        <v>69</v>
      </c>
      <c r="G14" s="495" t="s">
        <v>463</v>
      </c>
      <c r="H14" s="495" t="s">
        <v>92</v>
      </c>
      <c r="P14" s="495" t="s">
        <v>600</v>
      </c>
      <c r="Q14" s="502">
        <f>80%</f>
        <v>0.8</v>
      </c>
      <c r="V14" s="376"/>
      <c r="W14" s="376"/>
      <c r="X14" s="376" t="s">
        <v>593</v>
      </c>
      <c r="Y14" s="376">
        <v>373</v>
      </c>
    </row>
    <row r="15" spans="1:25" ht="18" customHeight="1">
      <c r="A15" s="376"/>
      <c r="D15" s="495" t="s">
        <v>681</v>
      </c>
      <c r="E15" s="495" t="s">
        <v>684</v>
      </c>
      <c r="F15" s="495" t="s">
        <v>69</v>
      </c>
      <c r="G15" s="495" t="s">
        <v>463</v>
      </c>
      <c r="P15" s="495" t="s">
        <v>601</v>
      </c>
      <c r="Q15" s="502">
        <v>0.2</v>
      </c>
      <c r="V15" s="376"/>
      <c r="W15" s="376"/>
      <c r="X15" s="376" t="s">
        <v>593</v>
      </c>
      <c r="Y15" s="376">
        <v>267</v>
      </c>
    </row>
    <row r="16" spans="1:25" ht="18" customHeight="1">
      <c r="D16" s="495" t="s">
        <v>682</v>
      </c>
      <c r="E16" s="495" t="s">
        <v>685</v>
      </c>
      <c r="F16" s="495" t="s">
        <v>69</v>
      </c>
      <c r="G16" s="495" t="s">
        <v>463</v>
      </c>
      <c r="V16" s="376"/>
      <c r="W16" s="376"/>
      <c r="X16" s="376" t="s">
        <v>601</v>
      </c>
      <c r="Y16" s="376">
        <v>316</v>
      </c>
    </row>
    <row r="17" spans="2:25" ht="18" customHeight="1">
      <c r="D17" s="495" t="s">
        <v>693</v>
      </c>
      <c r="E17" s="495" t="s">
        <v>697</v>
      </c>
      <c r="F17" s="495" t="s">
        <v>69</v>
      </c>
      <c r="G17" s="495" t="s">
        <v>463</v>
      </c>
      <c r="P17" s="495" t="s">
        <v>602</v>
      </c>
      <c r="Q17" s="495">
        <v>66.489999999999995</v>
      </c>
      <c r="V17" s="376"/>
      <c r="W17" s="376"/>
      <c r="X17" s="376" t="s">
        <v>601</v>
      </c>
      <c r="Y17" s="376">
        <v>73</v>
      </c>
    </row>
    <row r="18" spans="2:25" ht="18" customHeight="1">
      <c r="V18" s="376"/>
      <c r="W18" s="376"/>
      <c r="X18" s="376" t="s">
        <v>601</v>
      </c>
      <c r="Y18" s="376">
        <v>149</v>
      </c>
    </row>
    <row r="19" spans="2:25" ht="18" customHeight="1">
      <c r="B19" s="496" t="s">
        <v>15</v>
      </c>
      <c r="C19" s="496"/>
      <c r="D19" s="497"/>
      <c r="E19" s="497"/>
      <c r="F19" s="497"/>
      <c r="G19" s="497"/>
      <c r="H19" s="497"/>
      <c r="I19" s="497"/>
      <c r="J19" s="497"/>
      <c r="P19" s="503"/>
      <c r="Q19" s="503" t="s">
        <v>69</v>
      </c>
      <c r="R19" s="495" t="s">
        <v>69</v>
      </c>
      <c r="S19" s="503" t="s">
        <v>69</v>
      </c>
      <c r="T19" s="503" t="s">
        <v>69</v>
      </c>
      <c r="V19" s="376"/>
      <c r="W19" s="376"/>
      <c r="X19" s="376" t="s">
        <v>601</v>
      </c>
      <c r="Y19" s="376">
        <v>263</v>
      </c>
    </row>
    <row r="20" spans="2:25" ht="18" customHeight="1">
      <c r="B20" s="498" t="s">
        <v>11</v>
      </c>
      <c r="C20" s="499" t="s">
        <v>30</v>
      </c>
      <c r="D20" s="498" t="s">
        <v>1</v>
      </c>
      <c r="E20" s="498" t="s">
        <v>2</v>
      </c>
      <c r="F20" s="498" t="s">
        <v>16</v>
      </c>
      <c r="G20" s="498" t="s">
        <v>17</v>
      </c>
      <c r="H20" s="498" t="s">
        <v>18</v>
      </c>
      <c r="I20" s="498" t="s">
        <v>19</v>
      </c>
      <c r="J20" s="498" t="s">
        <v>20</v>
      </c>
      <c r="P20" s="503" t="s">
        <v>603</v>
      </c>
      <c r="Q20" s="503">
        <v>2005</v>
      </c>
      <c r="R20" s="495">
        <v>2015</v>
      </c>
      <c r="S20" s="503">
        <v>2030</v>
      </c>
      <c r="T20" s="503">
        <v>2050</v>
      </c>
      <c r="V20" s="376"/>
      <c r="W20" s="376"/>
      <c r="X20" s="376" t="s">
        <v>154</v>
      </c>
      <c r="Y20" s="376">
        <f>SUM(Y11:Y19)</f>
        <v>4124</v>
      </c>
    </row>
    <row r="21" spans="2:25" ht="18" customHeight="1" thickBot="1">
      <c r="B21" s="500" t="s">
        <v>38</v>
      </c>
      <c r="C21" s="500" t="s">
        <v>31</v>
      </c>
      <c r="D21" s="500" t="s">
        <v>21</v>
      </c>
      <c r="E21" s="500" t="s">
        <v>22</v>
      </c>
      <c r="F21" s="500" t="s">
        <v>23</v>
      </c>
      <c r="G21" s="500" t="s">
        <v>24</v>
      </c>
      <c r="H21" s="500" t="s">
        <v>43</v>
      </c>
      <c r="I21" s="500" t="s">
        <v>42</v>
      </c>
      <c r="J21" s="500" t="s">
        <v>25</v>
      </c>
      <c r="P21" s="503" t="s">
        <v>604</v>
      </c>
      <c r="Q21" s="503">
        <v>18.3</v>
      </c>
      <c r="R21" s="495">
        <f>+(Q21+S21)/2</f>
        <v>30.65</v>
      </c>
      <c r="S21" s="503">
        <v>43</v>
      </c>
      <c r="T21" s="503">
        <v>36.9</v>
      </c>
      <c r="V21" s="376"/>
      <c r="W21" s="376"/>
      <c r="X21" s="376"/>
      <c r="Y21" s="376"/>
    </row>
    <row r="22" spans="2:25" ht="18" customHeight="1" thickBot="1">
      <c r="B22" s="500" t="s">
        <v>73</v>
      </c>
      <c r="C22" s="500"/>
      <c r="D22" s="500"/>
      <c r="E22" s="500"/>
      <c r="F22" s="500"/>
      <c r="G22" s="500"/>
      <c r="H22" s="500"/>
      <c r="I22" s="500"/>
      <c r="J22" s="500"/>
      <c r="P22" s="503" t="s">
        <v>605</v>
      </c>
      <c r="Q22" s="503">
        <v>8.8000000000000007</v>
      </c>
      <c r="R22" s="495">
        <f t="shared" ref="R22:R36" si="0">+(Q22+S22)/2</f>
        <v>10.100000000000001</v>
      </c>
      <c r="S22" s="503">
        <v>11.4</v>
      </c>
      <c r="T22" s="503">
        <v>23</v>
      </c>
      <c r="V22" s="376"/>
      <c r="W22" s="376"/>
      <c r="X22" s="504" t="s">
        <v>593</v>
      </c>
      <c r="Y22" s="504">
        <f>SUM(Y11:Y15)/Y20</f>
        <v>0.80577109602327834</v>
      </c>
    </row>
    <row r="23" spans="2:25" ht="18" customHeight="1">
      <c r="B23" s="379" t="str">
        <f>[3]EB1!$B$5</f>
        <v>MIN</v>
      </c>
      <c r="C23" s="379"/>
      <c r="D23" s="379" t="str">
        <f>+B51</f>
        <v>MINWODWST00</v>
      </c>
      <c r="E23" s="378" t="s">
        <v>606</v>
      </c>
      <c r="F23" s="379" t="str">
        <f>$F$7</f>
        <v>PJ</v>
      </c>
      <c r="G23" s="379" t="str">
        <f>$F$7&amp;"a"</f>
        <v>PJa</v>
      </c>
      <c r="H23" s="379"/>
      <c r="I23" s="379"/>
      <c r="J23" s="379"/>
      <c r="P23" s="503" t="s">
        <v>607</v>
      </c>
      <c r="Q23" s="503">
        <v>4.4000000000000004</v>
      </c>
      <c r="R23" s="495">
        <f t="shared" si="0"/>
        <v>3.5500000000000003</v>
      </c>
      <c r="S23" s="503">
        <v>2.7</v>
      </c>
      <c r="T23" s="503">
        <v>3.6</v>
      </c>
      <c r="V23" s="376"/>
      <c r="W23" s="376"/>
      <c r="X23" s="504" t="s">
        <v>601</v>
      </c>
      <c r="Y23" s="504">
        <f>SUM(Y16:Y19)/Y20</f>
        <v>0.19422890397672163</v>
      </c>
    </row>
    <row r="24" spans="2:25" ht="18" customHeight="1">
      <c r="B24" s="379" t="str">
        <f>[3]EB1!$B$5</f>
        <v>MIN</v>
      </c>
      <c r="C24" s="379"/>
      <c r="D24" s="379" t="str">
        <f t="shared" ref="D24:D30" si="1">+B52</f>
        <v>MINWODWST01</v>
      </c>
      <c r="E24" s="378" t="s">
        <v>608</v>
      </c>
      <c r="F24" s="379" t="str">
        <f t="shared" ref="F24:F43" si="2">$F$7</f>
        <v>PJ</v>
      </c>
      <c r="G24" s="379" t="str">
        <f t="shared" ref="G24:G32" si="3">$F$7&amp;"a"</f>
        <v>PJa</v>
      </c>
      <c r="H24" s="379"/>
      <c r="I24" s="379"/>
      <c r="J24" s="379"/>
      <c r="P24" s="503" t="s">
        <v>609</v>
      </c>
      <c r="Q24" s="503">
        <v>0.4</v>
      </c>
      <c r="R24" s="495">
        <f t="shared" si="0"/>
        <v>0.4</v>
      </c>
      <c r="S24" s="503">
        <v>0.4</v>
      </c>
      <c r="T24" s="503">
        <v>0.4</v>
      </c>
      <c r="V24" s="376"/>
      <c r="W24" s="376"/>
      <c r="X24" s="376"/>
      <c r="Y24" s="376"/>
    </row>
    <row r="25" spans="2:25" ht="18" customHeight="1">
      <c r="B25" s="379" t="str">
        <f>[3]EB1!$B$5</f>
        <v>MIN</v>
      </c>
      <c r="C25" s="379"/>
      <c r="D25" s="379" t="str">
        <f t="shared" si="1"/>
        <v>MINAGRWST00</v>
      </c>
      <c r="E25" s="378" t="s">
        <v>610</v>
      </c>
      <c r="F25" s="379" t="str">
        <f t="shared" si="2"/>
        <v>PJ</v>
      </c>
      <c r="G25" s="379" t="str">
        <f t="shared" si="3"/>
        <v>PJa</v>
      </c>
      <c r="H25" s="379"/>
      <c r="I25" s="379"/>
      <c r="J25" s="379"/>
      <c r="P25" s="503" t="s">
        <v>611</v>
      </c>
      <c r="Q25" s="503">
        <v>9.1</v>
      </c>
      <c r="R25" s="495">
        <f t="shared" si="0"/>
        <v>9.1</v>
      </c>
      <c r="S25" s="503">
        <v>9.1</v>
      </c>
      <c r="T25" s="503">
        <v>9.1</v>
      </c>
      <c r="V25" s="376" t="s">
        <v>612</v>
      </c>
      <c r="W25" s="376"/>
      <c r="X25" s="376"/>
      <c r="Y25" s="376"/>
    </row>
    <row r="26" spans="2:25" ht="18" customHeight="1">
      <c r="B26" s="379" t="str">
        <f>[3]EB1!$B$5</f>
        <v>MIN</v>
      </c>
      <c r="C26" s="379"/>
      <c r="D26" s="379" t="str">
        <f t="shared" si="1"/>
        <v>MINAGRWST01</v>
      </c>
      <c r="E26" s="378" t="s">
        <v>613</v>
      </c>
      <c r="F26" s="379" t="str">
        <f t="shared" si="2"/>
        <v>PJ</v>
      </c>
      <c r="G26" s="379" t="str">
        <f t="shared" si="3"/>
        <v>PJa</v>
      </c>
      <c r="H26" s="379"/>
      <c r="I26" s="379"/>
      <c r="J26" s="379"/>
      <c r="P26" s="503" t="s">
        <v>614</v>
      </c>
      <c r="Q26" s="503">
        <v>3.8</v>
      </c>
      <c r="R26" s="495">
        <f t="shared" si="0"/>
        <v>3.8</v>
      </c>
      <c r="S26" s="503">
        <v>3.8</v>
      </c>
      <c r="T26" s="503">
        <v>3.9</v>
      </c>
      <c r="V26" s="376" t="s">
        <v>615</v>
      </c>
      <c r="W26" s="376"/>
      <c r="X26" s="376" t="s">
        <v>593</v>
      </c>
      <c r="Y26" s="376">
        <v>56650</v>
      </c>
    </row>
    <row r="27" spans="2:25" ht="18" customHeight="1">
      <c r="B27" s="379" t="str">
        <f>[3]EB1!$B$5</f>
        <v>MIN</v>
      </c>
      <c r="D27" s="379" t="str">
        <f t="shared" si="1"/>
        <v>MINMNCWST00</v>
      </c>
      <c r="E27" s="378" t="s">
        <v>616</v>
      </c>
      <c r="F27" s="379" t="str">
        <f t="shared" si="2"/>
        <v>PJ</v>
      </c>
      <c r="G27" s="379" t="str">
        <f t="shared" si="3"/>
        <v>PJa</v>
      </c>
      <c r="P27" s="503" t="s">
        <v>617</v>
      </c>
      <c r="Q27" s="503">
        <v>1.5</v>
      </c>
      <c r="R27" s="495">
        <f t="shared" si="0"/>
        <v>1.5</v>
      </c>
      <c r="S27" s="503">
        <v>1.5</v>
      </c>
      <c r="T27" s="503">
        <v>1.6</v>
      </c>
      <c r="V27" s="376"/>
      <c r="W27" s="376"/>
      <c r="X27" s="376" t="s">
        <v>601</v>
      </c>
      <c r="Y27" s="376">
        <v>40400</v>
      </c>
    </row>
    <row r="28" spans="2:25" ht="18" customHeight="1">
      <c r="B28" s="379" t="str">
        <f>+B27</f>
        <v>MIN</v>
      </c>
      <c r="D28" s="379" t="str">
        <f t="shared" si="1"/>
        <v>MINANMMNR00</v>
      </c>
      <c r="E28" s="378" t="s">
        <v>618</v>
      </c>
      <c r="F28" s="379" t="str">
        <f t="shared" si="2"/>
        <v>PJ</v>
      </c>
      <c r="G28" s="379" t="str">
        <f t="shared" si="3"/>
        <v>PJa</v>
      </c>
      <c r="P28" s="503" t="s">
        <v>619</v>
      </c>
      <c r="Q28" s="503">
        <v>0.9</v>
      </c>
      <c r="R28" s="495">
        <f t="shared" si="0"/>
        <v>1</v>
      </c>
      <c r="S28" s="503">
        <v>1.1000000000000001</v>
      </c>
      <c r="T28" s="503">
        <v>1.2</v>
      </c>
      <c r="V28" s="376"/>
      <c r="W28" s="376"/>
      <c r="X28" s="376" t="s">
        <v>154</v>
      </c>
      <c r="Y28" s="376">
        <f>SUM(Y26:Y27)</f>
        <v>97050</v>
      </c>
    </row>
    <row r="29" spans="2:25" ht="18" customHeight="1">
      <c r="B29" s="379" t="str">
        <f>[3]EB1!$B$5</f>
        <v>MIN</v>
      </c>
      <c r="D29" s="379" t="str">
        <f t="shared" si="1"/>
        <v>MINOILWST00</v>
      </c>
      <c r="E29" s="378" t="s">
        <v>620</v>
      </c>
      <c r="F29" s="379" t="str">
        <f t="shared" si="2"/>
        <v>PJ</v>
      </c>
      <c r="G29" s="379" t="str">
        <f t="shared" si="3"/>
        <v>PJa</v>
      </c>
      <c r="H29" s="501" t="s">
        <v>92</v>
      </c>
      <c r="L29" s="495" t="s">
        <v>698</v>
      </c>
      <c r="P29" s="503" t="s">
        <v>621</v>
      </c>
      <c r="Q29" s="503">
        <v>2.8</v>
      </c>
      <c r="R29" s="495">
        <f t="shared" si="0"/>
        <v>2.8499999999999996</v>
      </c>
      <c r="S29" s="503">
        <v>2.9</v>
      </c>
      <c r="T29" s="503">
        <v>2.9</v>
      </c>
      <c r="V29" s="376"/>
      <c r="W29" s="376"/>
      <c r="X29" s="376"/>
      <c r="Y29" s="376"/>
    </row>
    <row r="30" spans="2:25" ht="18" customHeight="1">
      <c r="B30" s="379" t="str">
        <f>[3]EB1!$B$5</f>
        <v>MIN</v>
      </c>
      <c r="D30" s="379" t="str">
        <f t="shared" si="1"/>
        <v>MINOILWST01</v>
      </c>
      <c r="E30" s="378" t="s">
        <v>622</v>
      </c>
      <c r="F30" s="379" t="str">
        <f t="shared" si="2"/>
        <v>PJ</v>
      </c>
      <c r="G30" s="379" t="str">
        <f t="shared" si="3"/>
        <v>PJa</v>
      </c>
      <c r="L30" s="495" t="s">
        <v>699</v>
      </c>
      <c r="P30" s="503" t="s">
        <v>623</v>
      </c>
      <c r="Q30" s="503">
        <v>1.5</v>
      </c>
      <c r="R30" s="495">
        <f t="shared" si="0"/>
        <v>1.5</v>
      </c>
      <c r="S30" s="503">
        <v>1.5</v>
      </c>
      <c r="T30" s="503">
        <v>1.6</v>
      </c>
      <c r="V30" s="376"/>
      <c r="W30" s="376"/>
      <c r="X30" s="504" t="s">
        <v>593</v>
      </c>
      <c r="Y30" s="504">
        <f>Y26/Y28</f>
        <v>0.58371973209685724</v>
      </c>
    </row>
    <row r="31" spans="2:25" ht="18" customHeight="1">
      <c r="B31" s="379" t="str">
        <f>[3]EB1!$B$5</f>
        <v>MIN</v>
      </c>
      <c r="D31" s="379" t="str">
        <f>+B59</f>
        <v>MINWODSUPCUR00</v>
      </c>
      <c r="E31" s="379" t="s">
        <v>624</v>
      </c>
      <c r="F31" s="379" t="str">
        <f t="shared" si="2"/>
        <v>PJ</v>
      </c>
      <c r="G31" s="379" t="str">
        <f t="shared" si="3"/>
        <v>PJa</v>
      </c>
      <c r="L31" s="495" t="s">
        <v>30</v>
      </c>
      <c r="M31" s="495" t="s">
        <v>700</v>
      </c>
      <c r="N31" s="495">
        <v>2018</v>
      </c>
      <c r="P31" s="503" t="s">
        <v>625</v>
      </c>
      <c r="Q31" s="503">
        <v>0.1</v>
      </c>
      <c r="R31" s="495">
        <f t="shared" si="0"/>
        <v>0.1</v>
      </c>
      <c r="S31" s="503">
        <v>0.1</v>
      </c>
      <c r="T31" s="503">
        <v>0.1</v>
      </c>
      <c r="V31" s="376"/>
      <c r="W31" s="376"/>
      <c r="X31" s="504" t="s">
        <v>601</v>
      </c>
      <c r="Y31" s="504">
        <f>Y27/Y28</f>
        <v>0.41628026790314271</v>
      </c>
    </row>
    <row r="32" spans="2:25" ht="18" customHeight="1">
      <c r="B32" s="379" t="str">
        <f>+B31</f>
        <v>MIN</v>
      </c>
      <c r="D32" s="379" t="s">
        <v>626</v>
      </c>
      <c r="E32" s="379" t="str">
        <f>+E31</f>
        <v>Domestic supply of current wood in use</v>
      </c>
      <c r="F32" s="379" t="str">
        <f t="shared" si="2"/>
        <v>PJ</v>
      </c>
      <c r="G32" s="379" t="str">
        <f t="shared" si="3"/>
        <v>PJa</v>
      </c>
      <c r="L32" s="495" t="s">
        <v>593</v>
      </c>
      <c r="M32" s="495" t="s">
        <v>701</v>
      </c>
      <c r="N32" s="495">
        <v>40.085199119999999</v>
      </c>
      <c r="O32" s="495">
        <f>N32*0.88</f>
        <v>35.274975225600002</v>
      </c>
      <c r="P32" s="503" t="s">
        <v>627</v>
      </c>
      <c r="Q32" s="503">
        <v>0.04</v>
      </c>
      <c r="R32" s="495">
        <f t="shared" si="0"/>
        <v>0.02</v>
      </c>
      <c r="S32" s="503">
        <v>0</v>
      </c>
      <c r="T32" s="503">
        <v>0.1</v>
      </c>
      <c r="V32" s="376"/>
      <c r="W32" s="376"/>
      <c r="X32" s="376"/>
      <c r="Y32" s="376"/>
    </row>
    <row r="33" spans="1:27" ht="18" customHeight="1">
      <c r="B33" s="495" t="s">
        <v>87</v>
      </c>
      <c r="D33" s="379" t="str">
        <f>+"REF_"&amp;D7</f>
        <v>REF_WODWST</v>
      </c>
      <c r="E33" s="379" t="str">
        <f>+"Biogas production refinery from "&amp;E7</f>
        <v>Biogas production refinery from Forest residues and woody wastes</v>
      </c>
      <c r="F33" s="379" t="str">
        <f t="shared" si="2"/>
        <v>PJ</v>
      </c>
      <c r="G33" s="379" t="s">
        <v>628</v>
      </c>
      <c r="L33" s="495" t="s">
        <v>593</v>
      </c>
      <c r="M33" s="495" t="s">
        <v>702</v>
      </c>
      <c r="N33" s="495">
        <v>40.085199119999999</v>
      </c>
      <c r="O33" s="495">
        <f t="shared" ref="O33:O35" si="4">N33*0.88</f>
        <v>35.274975225600002</v>
      </c>
      <c r="P33" s="503" t="s">
        <v>629</v>
      </c>
      <c r="Q33" s="503">
        <v>0.5</v>
      </c>
      <c r="R33" s="495">
        <f t="shared" si="0"/>
        <v>0.5</v>
      </c>
      <c r="S33" s="503">
        <v>0.5</v>
      </c>
      <c r="T33" s="503">
        <v>0.6</v>
      </c>
      <c r="V33" s="376"/>
      <c r="W33" s="376"/>
      <c r="X33" s="376"/>
      <c r="Y33" s="376"/>
    </row>
    <row r="34" spans="1:27" ht="18" customHeight="1">
      <c r="B34" s="495" t="s">
        <v>87</v>
      </c>
      <c r="D34" s="379" t="str">
        <f>+"REF_"&amp;D8</f>
        <v>REF_AGRWST</v>
      </c>
      <c r="E34" s="379" t="str">
        <f>+"Biogas production refinery from "&amp;E8</f>
        <v>Biogas production refinery from Agricultural wastes (straws, stover, vegetable culls)</v>
      </c>
      <c r="F34" s="379" t="str">
        <f t="shared" si="2"/>
        <v>PJ</v>
      </c>
      <c r="G34" s="379" t="s">
        <v>628</v>
      </c>
      <c r="L34" s="495" t="s">
        <v>601</v>
      </c>
      <c r="M34" s="495" t="s">
        <v>701</v>
      </c>
      <c r="N34" s="495">
        <v>3.6183305880000001</v>
      </c>
      <c r="O34" s="495">
        <f t="shared" si="4"/>
        <v>3.1841309174400001</v>
      </c>
      <c r="P34" s="503" t="s">
        <v>630</v>
      </c>
      <c r="Q34" s="503">
        <v>0.6</v>
      </c>
      <c r="R34" s="495">
        <f t="shared" si="0"/>
        <v>0.6</v>
      </c>
      <c r="S34" s="503">
        <v>0.6</v>
      </c>
      <c r="T34" s="503">
        <v>0.7</v>
      </c>
      <c r="V34" s="376" t="s">
        <v>631</v>
      </c>
      <c r="W34" s="376"/>
      <c r="X34" s="376"/>
      <c r="Y34" s="376"/>
    </row>
    <row r="35" spans="1:27" ht="18" customHeight="1">
      <c r="B35" s="495" t="s">
        <v>474</v>
      </c>
      <c r="D35" s="379" t="str">
        <f>+"REF_"&amp;D9</f>
        <v>REF_MNCWST</v>
      </c>
      <c r="E35" s="379" t="str">
        <f>+"Biogas production refinery from "&amp;E9</f>
        <v>Biogas production refinery from Municipal solid waste</v>
      </c>
      <c r="F35" s="379" t="str">
        <f t="shared" si="2"/>
        <v>PJ</v>
      </c>
      <c r="G35" s="379" t="s">
        <v>628</v>
      </c>
      <c r="L35" s="495" t="s">
        <v>601</v>
      </c>
      <c r="M35" s="495" t="s">
        <v>702</v>
      </c>
      <c r="N35" s="495">
        <v>3.6183305880000001</v>
      </c>
      <c r="O35" s="495">
        <f t="shared" si="4"/>
        <v>3.1841309174400001</v>
      </c>
      <c r="P35" s="503" t="s">
        <v>632</v>
      </c>
      <c r="Q35" s="503">
        <v>0.2</v>
      </c>
      <c r="R35" s="495">
        <f t="shared" si="0"/>
        <v>0.2</v>
      </c>
      <c r="S35" s="503">
        <v>0.2</v>
      </c>
      <c r="T35" s="503">
        <v>0.2</v>
      </c>
      <c r="V35" s="376" t="s">
        <v>633</v>
      </c>
      <c r="W35" s="376"/>
      <c r="X35" s="376" t="s">
        <v>593</v>
      </c>
      <c r="Y35" s="376">
        <v>2.16</v>
      </c>
    </row>
    <row r="36" spans="1:27" ht="18" customHeight="1">
      <c r="B36" s="495" t="s">
        <v>87</v>
      </c>
      <c r="D36" s="379" t="str">
        <f>+"REF_"&amp;D10</f>
        <v>REF_ANMMNR</v>
      </c>
      <c r="E36" s="379" t="str">
        <f>+"Biogas production refinery from "&amp;E10</f>
        <v>Biogas production refinery from Animal manure</v>
      </c>
      <c r="F36" s="379" t="str">
        <f t="shared" si="2"/>
        <v>PJ</v>
      </c>
      <c r="G36" s="379" t="s">
        <v>628</v>
      </c>
      <c r="P36" s="503" t="s">
        <v>634</v>
      </c>
      <c r="Q36" s="503">
        <v>4.5</v>
      </c>
      <c r="R36" s="495">
        <f t="shared" si="0"/>
        <v>4.5</v>
      </c>
      <c r="S36" s="503">
        <v>4.5</v>
      </c>
      <c r="T36" s="503">
        <v>4.5</v>
      </c>
      <c r="V36" s="376"/>
      <c r="W36" s="376"/>
      <c r="X36" s="376" t="s">
        <v>601</v>
      </c>
      <c r="Y36" s="376">
        <v>0.69</v>
      </c>
    </row>
    <row r="37" spans="1:27" ht="18" customHeight="1">
      <c r="A37" s="505"/>
      <c r="B37" s="495" t="s">
        <v>87</v>
      </c>
      <c r="D37" s="379" t="s">
        <v>635</v>
      </c>
      <c r="E37" s="379" t="s">
        <v>636</v>
      </c>
      <c r="F37" s="379" t="str">
        <f t="shared" si="2"/>
        <v>PJ</v>
      </c>
      <c r="G37" s="379" t="s">
        <v>628</v>
      </c>
      <c r="K37" s="495">
        <v>0.78427899999999995</v>
      </c>
      <c r="L37" s="495">
        <v>1.2122930000000001</v>
      </c>
      <c r="M37" s="495">
        <v>1.5635509999999999</v>
      </c>
      <c r="N37" s="495">
        <v>1.8268260000000001</v>
      </c>
      <c r="O37" s="495">
        <v>2.4743819999999999</v>
      </c>
      <c r="P37" s="503" t="s">
        <v>225</v>
      </c>
      <c r="Q37" s="503">
        <v>57.3</v>
      </c>
      <c r="R37" s="495">
        <f>SUM(R21:R36)</f>
        <v>70.369999999999976</v>
      </c>
      <c r="S37" s="503">
        <v>83.1</v>
      </c>
      <c r="T37" s="503">
        <v>90</v>
      </c>
      <c r="V37" s="376"/>
      <c r="W37" s="376"/>
      <c r="X37" s="376" t="s">
        <v>154</v>
      </c>
      <c r="Y37" s="376">
        <f>SUM(Y35:Y36)</f>
        <v>2.85</v>
      </c>
    </row>
    <row r="38" spans="1:27" ht="18" customHeight="1">
      <c r="B38" s="495" t="s">
        <v>87</v>
      </c>
      <c r="D38" s="379" t="str">
        <f>+B72</f>
        <v>CT_CWODPLT</v>
      </c>
      <c r="E38" s="379" t="s">
        <v>637</v>
      </c>
      <c r="F38" s="379" t="str">
        <f t="shared" si="2"/>
        <v>PJ</v>
      </c>
      <c r="G38" s="379" t="s">
        <v>628</v>
      </c>
      <c r="V38" s="376"/>
      <c r="W38" s="376"/>
      <c r="X38" s="376"/>
      <c r="Y38" s="376"/>
    </row>
    <row r="39" spans="1:27" ht="18" customHeight="1">
      <c r="B39" s="495" t="s">
        <v>474</v>
      </c>
      <c r="D39" s="379" t="str">
        <f t="shared" ref="D39:D40" si="5">+B73</f>
        <v>CT_CWODBDS</v>
      </c>
      <c r="E39" s="379" t="s">
        <v>638</v>
      </c>
      <c r="F39" s="379" t="str">
        <f t="shared" si="2"/>
        <v>PJ</v>
      </c>
      <c r="G39" s="379" t="s">
        <v>628</v>
      </c>
      <c r="V39" s="376"/>
      <c r="W39" s="376"/>
      <c r="X39" s="504" t="s">
        <v>593</v>
      </c>
      <c r="Y39" s="504">
        <f>Y35/Y37</f>
        <v>0.75789473684210529</v>
      </c>
    </row>
    <row r="40" spans="1:27" ht="18" customHeight="1">
      <c r="B40" s="495" t="s">
        <v>87</v>
      </c>
      <c r="D40" s="379" t="str">
        <f t="shared" si="5"/>
        <v>CT_CWODETH</v>
      </c>
      <c r="E40" s="379" t="s">
        <v>639</v>
      </c>
      <c r="F40" s="379" t="str">
        <f t="shared" si="2"/>
        <v>PJ</v>
      </c>
      <c r="G40" s="379" t="s">
        <v>628</v>
      </c>
      <c r="V40" s="376"/>
      <c r="W40" s="376"/>
      <c r="X40" s="504" t="s">
        <v>601</v>
      </c>
      <c r="Y40" s="504">
        <f>Y36/Y37</f>
        <v>0.24210526315789471</v>
      </c>
    </row>
    <row r="41" spans="1:27" ht="18" customHeight="1">
      <c r="B41" s="495" t="s">
        <v>87</v>
      </c>
      <c r="D41" s="495" t="s">
        <v>640</v>
      </c>
      <c r="E41" s="379" t="s">
        <v>641</v>
      </c>
      <c r="F41" s="379" t="str">
        <f t="shared" si="2"/>
        <v>PJ</v>
      </c>
      <c r="G41" s="379" t="s">
        <v>628</v>
      </c>
      <c r="O41" s="495">
        <f>3.656+2.27</f>
        <v>5.9260000000000002</v>
      </c>
      <c r="V41" s="376"/>
      <c r="W41" s="376"/>
      <c r="X41" s="504"/>
      <c r="Y41" s="504"/>
    </row>
    <row r="42" spans="1:27" ht="18" customHeight="1">
      <c r="B42" s="495" t="s">
        <v>87</v>
      </c>
      <c r="D42" s="505" t="s">
        <v>642</v>
      </c>
      <c r="E42" s="379" t="s">
        <v>643</v>
      </c>
      <c r="F42" s="379" t="str">
        <f t="shared" si="2"/>
        <v>PJ</v>
      </c>
      <c r="G42" s="379" t="s">
        <v>628</v>
      </c>
      <c r="V42" s="376"/>
      <c r="W42" s="376"/>
      <c r="X42" s="504"/>
      <c r="Y42" s="504"/>
    </row>
    <row r="43" spans="1:27" ht="18" customHeight="1">
      <c r="B43" s="495" t="s">
        <v>87</v>
      </c>
      <c r="D43" s="379" t="s">
        <v>644</v>
      </c>
      <c r="E43" s="379" t="s">
        <v>645</v>
      </c>
      <c r="F43" s="379" t="str">
        <f t="shared" si="2"/>
        <v>PJ</v>
      </c>
      <c r="G43" s="379" t="str">
        <f t="shared" ref="G43" si="6">$F$7&amp;"a"</f>
        <v>PJa</v>
      </c>
      <c r="V43" s="376"/>
      <c r="W43" s="376"/>
      <c r="X43" s="376"/>
      <c r="Y43" s="376"/>
    </row>
    <row r="44" spans="1:27" ht="18" customHeight="1">
      <c r="B44" s="495" t="s">
        <v>87</v>
      </c>
      <c r="D44" s="379" t="s">
        <v>692</v>
      </c>
      <c r="E44" s="379" t="s">
        <v>695</v>
      </c>
      <c r="F44" s="379" t="s">
        <v>69</v>
      </c>
      <c r="G44" s="379" t="s">
        <v>696</v>
      </c>
      <c r="V44" s="376"/>
      <c r="W44" s="376"/>
      <c r="X44" s="376"/>
      <c r="Y44" s="376"/>
    </row>
    <row r="45" spans="1:27" ht="18" customHeight="1">
      <c r="D45" s="379"/>
      <c r="E45" s="379"/>
      <c r="F45" s="379"/>
      <c r="G45" s="379"/>
      <c r="V45" s="376"/>
      <c r="W45" s="376"/>
      <c r="X45" s="376"/>
      <c r="Y45" s="376"/>
    </row>
    <row r="46" spans="1:27" ht="18" customHeight="1">
      <c r="V46" s="376" t="s">
        <v>646</v>
      </c>
      <c r="W46" s="376"/>
      <c r="X46" s="376"/>
      <c r="Y46" s="376"/>
    </row>
    <row r="47" spans="1:27" ht="18" customHeight="1">
      <c r="B47" s="506"/>
      <c r="C47" s="506"/>
      <c r="D47" s="380" t="s">
        <v>13</v>
      </c>
      <c r="F47" s="380"/>
      <c r="G47" s="506"/>
      <c r="H47" s="506"/>
      <c r="I47" s="506"/>
      <c r="J47" s="378"/>
      <c r="K47" s="378"/>
      <c r="L47" s="378"/>
      <c r="M47" s="506"/>
      <c r="N47" s="506"/>
      <c r="O47" s="506"/>
      <c r="P47" s="506"/>
      <c r="W47" s="376" t="s">
        <v>589</v>
      </c>
      <c r="X47" s="376"/>
      <c r="Y47" s="376" t="s">
        <v>593</v>
      </c>
      <c r="Z47" s="376">
        <f>0.94+0.07+0.313</f>
        <v>1.323</v>
      </c>
    </row>
    <row r="48" spans="1:27" ht="18" customHeight="1">
      <c r="A48" s="376"/>
      <c r="B48" s="381" t="s">
        <v>1</v>
      </c>
      <c r="C48" s="382" t="s">
        <v>5</v>
      </c>
      <c r="D48" s="381" t="s">
        <v>6</v>
      </c>
      <c r="E48" s="381" t="s">
        <v>647</v>
      </c>
      <c r="F48" s="381" t="s">
        <v>35</v>
      </c>
      <c r="G48" s="381" t="s">
        <v>349</v>
      </c>
      <c r="H48" s="381" t="s">
        <v>350</v>
      </c>
      <c r="I48" s="381" t="s">
        <v>351</v>
      </c>
      <c r="J48" s="381" t="s">
        <v>352</v>
      </c>
      <c r="K48" s="381" t="s">
        <v>648</v>
      </c>
      <c r="L48" s="381" t="s">
        <v>443</v>
      </c>
      <c r="M48" s="381" t="s">
        <v>649</v>
      </c>
      <c r="N48" s="381" t="s">
        <v>464</v>
      </c>
      <c r="O48" s="381" t="s">
        <v>650</v>
      </c>
      <c r="P48" s="381" t="s">
        <v>651</v>
      </c>
      <c r="Q48" s="381" t="s">
        <v>694</v>
      </c>
      <c r="R48" s="381" t="s">
        <v>652</v>
      </c>
      <c r="X48" s="376"/>
      <c r="Y48" s="376"/>
      <c r="Z48" s="376" t="s">
        <v>601</v>
      </c>
      <c r="AA48" s="376">
        <f>0.58+0.05+0.02</f>
        <v>0.65</v>
      </c>
    </row>
    <row r="49" spans="1:41" ht="18" customHeight="1" thickBot="1">
      <c r="A49" s="376"/>
      <c r="B49" s="507" t="s">
        <v>39</v>
      </c>
      <c r="C49" s="507" t="s">
        <v>32</v>
      </c>
      <c r="D49" s="507" t="s">
        <v>33</v>
      </c>
      <c r="E49" s="507"/>
      <c r="F49" s="507" t="s">
        <v>79</v>
      </c>
      <c r="G49" s="507" t="s">
        <v>79</v>
      </c>
      <c r="H49" s="507" t="s">
        <v>79</v>
      </c>
      <c r="I49" s="507" t="s">
        <v>79</v>
      </c>
      <c r="J49" s="507" t="s">
        <v>79</v>
      </c>
      <c r="K49" s="507" t="s">
        <v>79</v>
      </c>
      <c r="L49" s="507" t="s">
        <v>78</v>
      </c>
      <c r="M49" s="507" t="s">
        <v>78</v>
      </c>
      <c r="N49" s="507" t="s">
        <v>78</v>
      </c>
      <c r="O49" s="507" t="s">
        <v>78</v>
      </c>
      <c r="P49" s="507" t="s">
        <v>78</v>
      </c>
      <c r="Q49" s="507" t="s">
        <v>78</v>
      </c>
      <c r="R49" s="507" t="s">
        <v>78</v>
      </c>
      <c r="X49" s="376"/>
      <c r="Y49" s="376"/>
      <c r="Z49" s="376" t="s">
        <v>154</v>
      </c>
      <c r="AA49" s="376">
        <f>SUM(Z47:Z48)</f>
        <v>1.323</v>
      </c>
    </row>
    <row r="50" spans="1:41" ht="18" customHeight="1" thickBot="1">
      <c r="A50" s="376"/>
      <c r="B50" s="507" t="s">
        <v>77</v>
      </c>
      <c r="C50" s="507"/>
      <c r="D50" s="507"/>
      <c r="E50" s="507"/>
      <c r="F50" s="507" t="s">
        <v>355</v>
      </c>
      <c r="G50" s="507" t="s">
        <v>355</v>
      </c>
      <c r="H50" s="507" t="s">
        <v>355</v>
      </c>
      <c r="I50" s="507" t="s">
        <v>355</v>
      </c>
      <c r="J50" s="507" t="s">
        <v>355</v>
      </c>
      <c r="K50" s="507" t="s">
        <v>355</v>
      </c>
      <c r="L50" s="507" t="s">
        <v>69</v>
      </c>
      <c r="M50" s="507" t="s">
        <v>69</v>
      </c>
      <c r="N50" s="507" t="s">
        <v>69</v>
      </c>
      <c r="O50" s="507" t="s">
        <v>69</v>
      </c>
      <c r="P50" s="507" t="s">
        <v>69</v>
      </c>
      <c r="Q50" s="507" t="s">
        <v>69</v>
      </c>
      <c r="R50" s="507" t="s">
        <v>69</v>
      </c>
      <c r="T50" s="508" t="s">
        <v>653</v>
      </c>
      <c r="X50" s="376"/>
      <c r="Y50" s="376"/>
      <c r="Z50" s="376"/>
      <c r="AA50" s="376"/>
    </row>
    <row r="51" spans="1:41" ht="18" customHeight="1">
      <c r="A51" s="376"/>
      <c r="B51" s="379" t="s">
        <v>654</v>
      </c>
      <c r="D51" s="378" t="s">
        <v>582</v>
      </c>
      <c r="E51" s="509"/>
      <c r="F51" s="509">
        <v>9.9537466297310395</v>
      </c>
      <c r="G51" s="509">
        <v>10.007511435244243</v>
      </c>
      <c r="H51" s="509">
        <v>10.008585134878007</v>
      </c>
      <c r="I51" s="509">
        <v>9.9847361650264457</v>
      </c>
      <c r="J51" s="495">
        <v>9.9202637013484694</v>
      </c>
      <c r="K51" s="510"/>
      <c r="L51" s="509">
        <v>8.9</v>
      </c>
      <c r="M51" s="509">
        <v>12.6</v>
      </c>
      <c r="N51" s="509">
        <v>12.3</v>
      </c>
      <c r="O51" s="509">
        <v>11.4</v>
      </c>
      <c r="P51" s="509">
        <v>12.1</v>
      </c>
      <c r="Q51" s="509">
        <v>15.4</v>
      </c>
      <c r="R51" s="495">
        <v>5</v>
      </c>
      <c r="V51" s="376"/>
      <c r="W51" s="376"/>
      <c r="X51" s="504" t="s">
        <v>593</v>
      </c>
      <c r="Y51" s="504">
        <f>Z47/AA49</f>
        <v>1</v>
      </c>
    </row>
    <row r="52" spans="1:41" ht="18" customHeight="1">
      <c r="B52" s="379" t="s">
        <v>655</v>
      </c>
      <c r="D52" s="378" t="s">
        <v>582</v>
      </c>
      <c r="E52" s="509">
        <v>2040</v>
      </c>
      <c r="F52" s="509">
        <v>16.044085054626635</v>
      </c>
      <c r="G52" s="509"/>
      <c r="H52" s="509"/>
      <c r="I52" s="509"/>
      <c r="K52" s="510"/>
      <c r="L52" s="509"/>
      <c r="M52" s="509"/>
      <c r="N52" s="509"/>
      <c r="O52" s="509"/>
      <c r="P52" s="509"/>
      <c r="Q52" s="509"/>
      <c r="R52" s="495">
        <v>1</v>
      </c>
      <c r="V52" s="376"/>
      <c r="W52" s="376"/>
      <c r="X52" s="504" t="s">
        <v>601</v>
      </c>
      <c r="Y52" s="504">
        <f>AA48/AA49</f>
        <v>0.49130763416477707</v>
      </c>
    </row>
    <row r="53" spans="1:41" ht="18" customHeight="1">
      <c r="B53" s="379" t="s">
        <v>656</v>
      </c>
      <c r="D53" s="378" t="s">
        <v>584</v>
      </c>
      <c r="E53" s="509"/>
      <c r="F53" s="509">
        <v>14.3</v>
      </c>
      <c r="G53" s="509"/>
      <c r="H53" s="509"/>
      <c r="I53" s="509"/>
      <c r="K53" s="510"/>
      <c r="L53" s="509">
        <v>4.8130008790556946</v>
      </c>
      <c r="M53" s="509">
        <v>4.9483777999999994</v>
      </c>
      <c r="N53" s="509">
        <v>5.0473446407084879</v>
      </c>
      <c r="O53" s="509">
        <v>5.1482922401181508</v>
      </c>
      <c r="P53" s="509">
        <v>5.2512583197638838</v>
      </c>
      <c r="Q53" s="509"/>
      <c r="R53" s="495">
        <v>5</v>
      </c>
    </row>
    <row r="54" spans="1:41" ht="18" customHeight="1">
      <c r="B54" s="379" t="s">
        <v>657</v>
      </c>
      <c r="D54" s="378" t="s">
        <v>584</v>
      </c>
      <c r="E54" s="509"/>
      <c r="F54" s="509">
        <v>3.2</v>
      </c>
      <c r="G54" s="509"/>
      <c r="H54" s="509"/>
      <c r="I54" s="509"/>
      <c r="K54" s="510"/>
      <c r="L54" s="509">
        <v>0.40019440000000001</v>
      </c>
      <c r="M54" s="509">
        <v>0.41145086741977571</v>
      </c>
      <c r="N54" s="509">
        <v>0.41967957827985047</v>
      </c>
      <c r="O54" s="509">
        <v>0.42807299999999998</v>
      </c>
      <c r="P54" s="509">
        <v>0.43663440000000003</v>
      </c>
      <c r="Q54" s="509"/>
      <c r="R54" s="495">
        <v>5</v>
      </c>
      <c r="V54" s="376" t="s">
        <v>658</v>
      </c>
      <c r="W54" s="376"/>
      <c r="X54" s="376"/>
      <c r="Y54" s="376"/>
    </row>
    <row r="55" spans="1:41" ht="18" customHeight="1">
      <c r="B55" s="379" t="s">
        <v>659</v>
      </c>
      <c r="D55" s="378" t="s">
        <v>586</v>
      </c>
      <c r="E55" s="509"/>
      <c r="F55" s="509">
        <v>14.6</v>
      </c>
      <c r="G55" s="509"/>
      <c r="H55" s="509"/>
      <c r="I55" s="509"/>
      <c r="K55" s="510"/>
      <c r="L55" s="509">
        <v>1</v>
      </c>
      <c r="M55" s="509">
        <v>1</v>
      </c>
      <c r="N55" s="509">
        <v>1</v>
      </c>
      <c r="O55" s="509">
        <v>1</v>
      </c>
      <c r="P55" s="509">
        <v>1</v>
      </c>
      <c r="Q55" s="509"/>
      <c r="R55" s="495">
        <v>5</v>
      </c>
      <c r="V55" s="376" t="s">
        <v>591</v>
      </c>
      <c r="W55" s="376"/>
      <c r="X55" s="376" t="s">
        <v>593</v>
      </c>
      <c r="Y55" s="376">
        <f>0.41+0.36</f>
        <v>0.77</v>
      </c>
    </row>
    <row r="56" spans="1:41" ht="18" customHeight="1">
      <c r="B56" s="379" t="s">
        <v>660</v>
      </c>
      <c r="D56" s="378" t="s">
        <v>588</v>
      </c>
      <c r="E56" s="509"/>
      <c r="F56" s="509">
        <v>14.6</v>
      </c>
      <c r="G56" s="509"/>
      <c r="H56" s="509"/>
      <c r="I56" s="509"/>
      <c r="K56" s="510"/>
      <c r="L56" s="509">
        <v>1</v>
      </c>
      <c r="M56" s="509">
        <v>1</v>
      </c>
      <c r="N56" s="509">
        <v>1</v>
      </c>
      <c r="O56" s="509">
        <v>1</v>
      </c>
      <c r="P56" s="509">
        <v>1</v>
      </c>
      <c r="Q56" s="509"/>
      <c r="R56" s="495">
        <v>5</v>
      </c>
      <c r="V56" s="376"/>
      <c r="W56" s="376"/>
      <c r="X56" s="376" t="s">
        <v>601</v>
      </c>
      <c r="Y56" s="376">
        <f>0.16+0.3</f>
        <v>0.45999999999999996</v>
      </c>
    </row>
    <row r="57" spans="1:41" ht="18" customHeight="1">
      <c r="B57" s="379" t="s">
        <v>661</v>
      </c>
      <c r="D57" s="378" t="s">
        <v>590</v>
      </c>
      <c r="E57" s="509"/>
      <c r="F57" s="509">
        <v>34</v>
      </c>
      <c r="G57" s="509"/>
      <c r="H57" s="509"/>
      <c r="I57" s="509"/>
      <c r="K57" s="510"/>
      <c r="L57" s="509">
        <v>0</v>
      </c>
      <c r="M57" s="509">
        <v>0</v>
      </c>
      <c r="N57" s="509">
        <v>0</v>
      </c>
      <c r="O57" s="509">
        <v>0</v>
      </c>
      <c r="P57" s="509">
        <v>0</v>
      </c>
      <c r="Q57" s="509"/>
      <c r="R57" s="495">
        <v>5</v>
      </c>
      <c r="V57" s="376"/>
      <c r="W57" s="376"/>
      <c r="X57" s="376" t="s">
        <v>154</v>
      </c>
      <c r="Y57" s="376">
        <f>SUM(Y55:Y56)</f>
        <v>1.23</v>
      </c>
    </row>
    <row r="58" spans="1:41" ht="18" customHeight="1">
      <c r="B58" s="379" t="s">
        <v>626</v>
      </c>
      <c r="D58" s="378" t="s">
        <v>590</v>
      </c>
      <c r="E58" s="509"/>
      <c r="F58" s="509">
        <v>34</v>
      </c>
      <c r="G58" s="509"/>
      <c r="H58" s="509"/>
      <c r="I58" s="509"/>
      <c r="K58" s="510"/>
      <c r="L58" s="509">
        <v>2</v>
      </c>
      <c r="M58" s="509">
        <v>2</v>
      </c>
      <c r="N58" s="509">
        <v>2</v>
      </c>
      <c r="O58" s="509">
        <v>2</v>
      </c>
      <c r="P58" s="509">
        <v>2</v>
      </c>
      <c r="Q58" s="509"/>
      <c r="R58" s="495">
        <v>5</v>
      </c>
      <c r="V58" s="376"/>
      <c r="W58" s="376"/>
      <c r="X58" s="376"/>
      <c r="Y58" s="376"/>
    </row>
    <row r="59" spans="1:41" ht="18" customHeight="1">
      <c r="B59" s="379" t="s">
        <v>662</v>
      </c>
      <c r="C59" s="378"/>
      <c r="D59" s="378" t="s">
        <v>182</v>
      </c>
      <c r="E59" s="509"/>
      <c r="F59" s="511">
        <f>F51/3</f>
        <v>3.31791554324368</v>
      </c>
      <c r="G59" s="509"/>
      <c r="H59" s="509"/>
      <c r="I59" s="509"/>
      <c r="K59" s="510"/>
      <c r="L59" s="599">
        <v>4</v>
      </c>
      <c r="M59" s="510"/>
      <c r="R59" s="495">
        <v>5</v>
      </c>
      <c r="V59" s="376"/>
      <c r="W59" s="376"/>
      <c r="X59" s="504" t="s">
        <v>593</v>
      </c>
      <c r="Y59" s="504">
        <f>Y55/Y57</f>
        <v>0.6260162601626017</v>
      </c>
    </row>
    <row r="60" spans="1:41" ht="18" customHeight="1">
      <c r="B60" s="379" t="s">
        <v>692</v>
      </c>
      <c r="C60" s="378"/>
      <c r="D60" s="378" t="s">
        <v>693</v>
      </c>
      <c r="F60" s="509">
        <v>5</v>
      </c>
      <c r="K60" s="510"/>
      <c r="L60" s="510">
        <v>0</v>
      </c>
      <c r="M60" s="509">
        <f>$L$60+K37</f>
        <v>0.78427899999999995</v>
      </c>
      <c r="N60" s="509">
        <f t="shared" ref="N60:Q60" si="7">$L$60+L37</f>
        <v>1.2122930000000001</v>
      </c>
      <c r="O60" s="509">
        <f t="shared" si="7"/>
        <v>1.5635509999999999</v>
      </c>
      <c r="P60" s="509">
        <f t="shared" si="7"/>
        <v>1.8268260000000001</v>
      </c>
      <c r="Q60" s="509">
        <f t="shared" si="7"/>
        <v>2.4743819999999999</v>
      </c>
      <c r="R60" s="495">
        <v>5</v>
      </c>
      <c r="V60" s="376"/>
      <c r="W60" s="376"/>
      <c r="X60" s="504" t="s">
        <v>601</v>
      </c>
      <c r="Y60" s="504">
        <f>Y56/Y57</f>
        <v>0.37398373983739835</v>
      </c>
    </row>
    <row r="61" spans="1:41" ht="18" customHeight="1">
      <c r="M61" s="509"/>
      <c r="N61" s="509"/>
      <c r="O61" s="509"/>
      <c r="P61" s="509"/>
    </row>
    <row r="62" spans="1:41" ht="18" customHeight="1">
      <c r="D62" s="512"/>
    </row>
    <row r="63" spans="1:41" ht="18" customHeight="1">
      <c r="B63" s="513" t="s">
        <v>1</v>
      </c>
      <c r="C63" s="514" t="s">
        <v>5</v>
      </c>
      <c r="D63" s="514" t="s">
        <v>6</v>
      </c>
      <c r="E63" s="514" t="s">
        <v>74</v>
      </c>
      <c r="F63" s="514" t="s">
        <v>476</v>
      </c>
      <c r="G63" s="514" t="s">
        <v>383</v>
      </c>
      <c r="H63" s="514" t="s">
        <v>384</v>
      </c>
      <c r="I63" s="514" t="s">
        <v>385</v>
      </c>
      <c r="J63" s="514" t="s">
        <v>433</v>
      </c>
      <c r="K63" s="514" t="s">
        <v>386</v>
      </c>
      <c r="L63" s="514" t="s">
        <v>387</v>
      </c>
      <c r="M63" s="514" t="s">
        <v>663</v>
      </c>
      <c r="N63" s="514" t="s">
        <v>664</v>
      </c>
      <c r="O63" s="514" t="s">
        <v>388</v>
      </c>
      <c r="P63" s="514" t="s">
        <v>389</v>
      </c>
      <c r="Q63" s="514" t="s">
        <v>434</v>
      </c>
      <c r="R63" s="514" t="s">
        <v>390</v>
      </c>
      <c r="S63" s="514" t="s">
        <v>391</v>
      </c>
      <c r="T63" s="514" t="s">
        <v>665</v>
      </c>
      <c r="U63" s="514" t="s">
        <v>666</v>
      </c>
      <c r="V63" s="514" t="s">
        <v>392</v>
      </c>
      <c r="W63" s="514" t="s">
        <v>393</v>
      </c>
      <c r="X63" s="514" t="s">
        <v>435</v>
      </c>
      <c r="Y63" s="514" t="s">
        <v>394</v>
      </c>
      <c r="Z63" s="514" t="s">
        <v>395</v>
      </c>
      <c r="AA63" s="514" t="s">
        <v>667</v>
      </c>
      <c r="AB63" s="514" t="s">
        <v>396</v>
      </c>
      <c r="AC63" s="514" t="s">
        <v>397</v>
      </c>
      <c r="AD63" s="514" t="s">
        <v>398</v>
      </c>
      <c r="AE63" s="514" t="s">
        <v>436</v>
      </c>
      <c r="AF63" s="514" t="s">
        <v>399</v>
      </c>
      <c r="AG63" s="514" t="s">
        <v>400</v>
      </c>
      <c r="AH63" s="514" t="s">
        <v>401</v>
      </c>
      <c r="AI63" s="513" t="s">
        <v>472</v>
      </c>
      <c r="AJ63" s="513" t="s">
        <v>668</v>
      </c>
      <c r="AK63" s="515" t="s">
        <v>405</v>
      </c>
      <c r="AL63" s="516" t="s">
        <v>406</v>
      </c>
      <c r="AM63" s="517" t="s">
        <v>669</v>
      </c>
      <c r="AN63" s="517" t="s">
        <v>465</v>
      </c>
      <c r="AO63" s="517" t="s">
        <v>652</v>
      </c>
    </row>
    <row r="64" spans="1:41" ht="18" customHeight="1" thickBot="1">
      <c r="B64" s="518" t="s">
        <v>39</v>
      </c>
      <c r="C64" s="519" t="s">
        <v>32</v>
      </c>
      <c r="D64" s="519" t="s">
        <v>33</v>
      </c>
      <c r="E64" s="519" t="s">
        <v>76</v>
      </c>
      <c r="F64" s="519" t="s">
        <v>76</v>
      </c>
      <c r="G64" s="519" t="s">
        <v>76</v>
      </c>
      <c r="H64" s="519" t="s">
        <v>76</v>
      </c>
      <c r="I64" s="519" t="s">
        <v>76</v>
      </c>
      <c r="J64" s="519" t="s">
        <v>76</v>
      </c>
      <c r="K64" s="519" t="s">
        <v>413</v>
      </c>
      <c r="L64" s="519" t="s">
        <v>468</v>
      </c>
      <c r="M64" s="519" t="s">
        <v>468</v>
      </c>
      <c r="N64" s="519" t="s">
        <v>468</v>
      </c>
      <c r="O64" s="519" t="s">
        <v>468</v>
      </c>
      <c r="P64" s="519" t="s">
        <v>468</v>
      </c>
      <c r="Q64" s="519" t="s">
        <v>468</v>
      </c>
      <c r="R64" s="519" t="s">
        <v>414</v>
      </c>
      <c r="S64" s="519" t="s">
        <v>469</v>
      </c>
      <c r="T64" s="519" t="s">
        <v>469</v>
      </c>
      <c r="U64" s="519" t="s">
        <v>469</v>
      </c>
      <c r="V64" s="519" t="s">
        <v>469</v>
      </c>
      <c r="W64" s="519" t="s">
        <v>469</v>
      </c>
      <c r="X64" s="519" t="s">
        <v>469</v>
      </c>
      <c r="Y64" s="519" t="s">
        <v>415</v>
      </c>
      <c r="Z64" s="519" t="s">
        <v>470</v>
      </c>
      <c r="AA64" s="519" t="s">
        <v>470</v>
      </c>
      <c r="AB64" s="519" t="s">
        <v>470</v>
      </c>
      <c r="AC64" s="519" t="s">
        <v>470</v>
      </c>
      <c r="AD64" s="519" t="s">
        <v>470</v>
      </c>
      <c r="AE64" s="519" t="s">
        <v>470</v>
      </c>
      <c r="AF64" s="519" t="s">
        <v>416</v>
      </c>
      <c r="AG64" s="519" t="s">
        <v>417</v>
      </c>
      <c r="AH64" s="519" t="s">
        <v>418</v>
      </c>
      <c r="AI64" s="519" t="s">
        <v>419</v>
      </c>
      <c r="AJ64" s="519" t="s">
        <v>419</v>
      </c>
      <c r="AK64" s="520" t="s">
        <v>422</v>
      </c>
      <c r="AL64" s="521" t="s">
        <v>423</v>
      </c>
      <c r="AM64" s="522"/>
      <c r="AN64" s="522"/>
      <c r="AO64" s="522"/>
    </row>
    <row r="65" spans="2:41" ht="18" customHeight="1">
      <c r="B65" s="523" t="str">
        <f>+D36</f>
        <v>REF_ANMMNR</v>
      </c>
      <c r="C65" s="524" t="str">
        <f>+D10</f>
        <v>ANMMNR</v>
      </c>
      <c r="D65" s="524" t="s">
        <v>181</v>
      </c>
      <c r="E65" s="525">
        <v>0.375</v>
      </c>
      <c r="F65" s="525"/>
      <c r="G65" s="525"/>
      <c r="H65" s="525"/>
      <c r="I65" s="525"/>
      <c r="J65" s="525"/>
      <c r="K65" s="526">
        <v>3</v>
      </c>
      <c r="L65" s="527">
        <v>1490</v>
      </c>
      <c r="M65" s="527">
        <v>1490</v>
      </c>
      <c r="N65" s="527">
        <v>1490</v>
      </c>
      <c r="O65" s="527">
        <v>1490</v>
      </c>
      <c r="P65" s="527">
        <v>1490</v>
      </c>
      <c r="Q65" s="527">
        <v>1490</v>
      </c>
      <c r="R65" s="527">
        <v>3</v>
      </c>
      <c r="S65" s="528">
        <f>+L65*5%</f>
        <v>74.5</v>
      </c>
      <c r="T65" s="528">
        <f t="shared" ref="T65:X68" si="8">+M65*5%</f>
        <v>74.5</v>
      </c>
      <c r="U65" s="528">
        <f t="shared" si="8"/>
        <v>74.5</v>
      </c>
      <c r="V65" s="528">
        <f t="shared" si="8"/>
        <v>74.5</v>
      </c>
      <c r="W65" s="528">
        <f t="shared" si="8"/>
        <v>74.5</v>
      </c>
      <c r="X65" s="528">
        <f t="shared" si="8"/>
        <v>74.5</v>
      </c>
      <c r="Y65" s="527">
        <v>3</v>
      </c>
      <c r="Z65" s="528">
        <v>1.6389999999999998</v>
      </c>
      <c r="AA65" s="528">
        <v>1.6389999999999998</v>
      </c>
      <c r="AB65" s="528">
        <v>1.6389999999999998</v>
      </c>
      <c r="AC65" s="528">
        <v>1.6389999999999998</v>
      </c>
      <c r="AD65" s="528">
        <v>1.6389999999999998</v>
      </c>
      <c r="AE65" s="528">
        <v>1.6389999999999998</v>
      </c>
      <c r="AF65" s="527">
        <v>3</v>
      </c>
      <c r="AG65" s="525">
        <v>0.85616438356164382</v>
      </c>
      <c r="AH65" s="527">
        <v>20</v>
      </c>
      <c r="AI65" s="527"/>
      <c r="AJ65" s="527"/>
      <c r="AK65" s="529">
        <v>2.5000000000000001E-2</v>
      </c>
      <c r="AL65" s="530">
        <v>31.536000000000001</v>
      </c>
      <c r="AM65" s="522"/>
      <c r="AN65" s="522"/>
      <c r="AO65" s="522"/>
    </row>
    <row r="66" spans="2:41" ht="18" customHeight="1">
      <c r="B66" s="523" t="str">
        <f>+D33</f>
        <v>REF_WODWST</v>
      </c>
      <c r="C66" s="524" t="str">
        <f>+D7</f>
        <v>WODWST</v>
      </c>
      <c r="D66" s="524" t="s">
        <v>181</v>
      </c>
      <c r="E66" s="525">
        <v>0.60000000000000009</v>
      </c>
      <c r="F66" s="525">
        <v>0.60000000000000009</v>
      </c>
      <c r="G66" s="525">
        <v>0.63000000000000012</v>
      </c>
      <c r="H66" s="525">
        <v>0.66000000000000014</v>
      </c>
      <c r="I66" s="525">
        <v>0.69000000000000006</v>
      </c>
      <c r="J66" s="525">
        <v>0.69000000000000006</v>
      </c>
      <c r="K66" s="526">
        <v>3</v>
      </c>
      <c r="L66" s="527">
        <v>1788</v>
      </c>
      <c r="M66" s="527">
        <v>1788</v>
      </c>
      <c r="N66" s="527">
        <v>1788</v>
      </c>
      <c r="O66" s="527">
        <v>1788</v>
      </c>
      <c r="P66" s="527">
        <v>1788</v>
      </c>
      <c r="Q66" s="527">
        <v>1788</v>
      </c>
      <c r="R66" s="527">
        <v>3</v>
      </c>
      <c r="S66" s="528">
        <f t="shared" ref="S66:S68" si="9">+L66*5%</f>
        <v>89.4</v>
      </c>
      <c r="T66" s="528">
        <f t="shared" si="8"/>
        <v>89.4</v>
      </c>
      <c r="U66" s="528">
        <f t="shared" si="8"/>
        <v>89.4</v>
      </c>
      <c r="V66" s="528">
        <f t="shared" si="8"/>
        <v>89.4</v>
      </c>
      <c r="W66" s="528">
        <f t="shared" si="8"/>
        <v>89.4</v>
      </c>
      <c r="X66" s="528">
        <f t="shared" si="8"/>
        <v>89.4</v>
      </c>
      <c r="Y66" s="527">
        <v>3</v>
      </c>
      <c r="Z66" s="528">
        <v>2.6819999999999999</v>
      </c>
      <c r="AA66" s="528">
        <v>2.6819999999999999</v>
      </c>
      <c r="AB66" s="528">
        <v>2.6819999999999999</v>
      </c>
      <c r="AC66" s="528">
        <v>2.6819999999999999</v>
      </c>
      <c r="AD66" s="528">
        <v>2.6819999999999999</v>
      </c>
      <c r="AE66" s="528">
        <v>2.6819999999999999</v>
      </c>
      <c r="AF66" s="527">
        <v>3</v>
      </c>
      <c r="AG66" s="525">
        <v>0.91324200913242004</v>
      </c>
      <c r="AH66" s="527">
        <v>20</v>
      </c>
      <c r="AI66" s="527"/>
      <c r="AJ66" s="527"/>
      <c r="AK66" s="529">
        <v>2.5000000000000001E-2</v>
      </c>
      <c r="AL66" s="530">
        <v>31.536000000000001</v>
      </c>
      <c r="AM66" s="522"/>
      <c r="AN66" s="522"/>
      <c r="AO66" s="522"/>
    </row>
    <row r="67" spans="2:41" ht="18" customHeight="1">
      <c r="B67" s="523" t="str">
        <f>+D34</f>
        <v>REF_AGRWST</v>
      </c>
      <c r="C67" s="524" t="str">
        <f>+D8</f>
        <v>AGRWST</v>
      </c>
      <c r="D67" s="524" t="s">
        <v>181</v>
      </c>
      <c r="E67" s="525">
        <v>0.66666666666666663</v>
      </c>
      <c r="F67" s="525"/>
      <c r="G67" s="525"/>
      <c r="H67" s="525"/>
      <c r="I67" s="525"/>
      <c r="J67" s="525"/>
      <c r="K67" s="526">
        <v>3</v>
      </c>
      <c r="L67" s="527">
        <v>1475.1</v>
      </c>
      <c r="M67" s="527">
        <v>1445.2999999999997</v>
      </c>
      <c r="N67" s="527">
        <v>1415.5</v>
      </c>
      <c r="O67" s="527">
        <v>1415.5</v>
      </c>
      <c r="P67" s="527">
        <v>1415.5</v>
      </c>
      <c r="Q67" s="527">
        <v>1415.5</v>
      </c>
      <c r="R67" s="527">
        <v>3</v>
      </c>
      <c r="S67" s="528">
        <f t="shared" si="9"/>
        <v>73.754999999999995</v>
      </c>
      <c r="T67" s="528">
        <f t="shared" si="8"/>
        <v>72.264999999999986</v>
      </c>
      <c r="U67" s="528">
        <f t="shared" si="8"/>
        <v>70.775000000000006</v>
      </c>
      <c r="V67" s="528">
        <f t="shared" si="8"/>
        <v>70.775000000000006</v>
      </c>
      <c r="W67" s="528">
        <f t="shared" si="8"/>
        <v>70.775000000000006</v>
      </c>
      <c r="X67" s="528">
        <f t="shared" si="8"/>
        <v>70.775000000000006</v>
      </c>
      <c r="Y67" s="527">
        <v>3</v>
      </c>
      <c r="Z67" s="528">
        <v>1.6389999999999998</v>
      </c>
      <c r="AA67" s="528">
        <v>1.6389999999999998</v>
      </c>
      <c r="AB67" s="528">
        <v>1.6389999999999998</v>
      </c>
      <c r="AC67" s="528">
        <v>1.6389999999999998</v>
      </c>
      <c r="AD67" s="528">
        <v>1.6389999999999998</v>
      </c>
      <c r="AE67" s="528">
        <v>1.6389999999999998</v>
      </c>
      <c r="AF67" s="527">
        <v>3</v>
      </c>
      <c r="AG67" s="525">
        <v>0.85616438356164382</v>
      </c>
      <c r="AH67" s="527">
        <v>20</v>
      </c>
      <c r="AI67" s="527"/>
      <c r="AJ67" s="527"/>
      <c r="AK67" s="529">
        <v>2.5000000000000001E-2</v>
      </c>
      <c r="AL67" s="530">
        <v>31.536000000000001</v>
      </c>
      <c r="AM67" s="522"/>
      <c r="AN67" s="522"/>
      <c r="AO67" s="522"/>
    </row>
    <row r="68" spans="2:41" ht="18" customHeight="1">
      <c r="B68" s="524" t="s">
        <v>635</v>
      </c>
      <c r="C68" s="524" t="s">
        <v>181</v>
      </c>
      <c r="D68" s="524" t="s">
        <v>473</v>
      </c>
      <c r="E68" s="525">
        <v>0.9126505487192591</v>
      </c>
      <c r="F68" s="525">
        <v>0.9126505487192591</v>
      </c>
      <c r="G68" s="525">
        <v>0.92510036581283939</v>
      </c>
      <c r="H68" s="525">
        <v>0.93755018290641967</v>
      </c>
      <c r="I68" s="525">
        <v>0.95</v>
      </c>
      <c r="J68" s="525">
        <v>0.95</v>
      </c>
      <c r="K68" s="526">
        <v>3</v>
      </c>
      <c r="L68" s="527">
        <v>2086</v>
      </c>
      <c r="M68" s="527">
        <v>1937</v>
      </c>
      <c r="N68" s="527">
        <v>1788</v>
      </c>
      <c r="O68" s="527">
        <v>1639</v>
      </c>
      <c r="P68" s="527">
        <v>1490</v>
      </c>
      <c r="Q68" s="527">
        <v>1490</v>
      </c>
      <c r="R68" s="527">
        <v>3</v>
      </c>
      <c r="S68" s="528">
        <f t="shared" si="9"/>
        <v>104.30000000000001</v>
      </c>
      <c r="T68" s="528">
        <f t="shared" si="8"/>
        <v>96.850000000000009</v>
      </c>
      <c r="U68" s="528">
        <f t="shared" si="8"/>
        <v>89.4</v>
      </c>
      <c r="V68" s="528">
        <f t="shared" si="8"/>
        <v>81.95</v>
      </c>
      <c r="W68" s="528">
        <f t="shared" si="8"/>
        <v>74.5</v>
      </c>
      <c r="X68" s="528">
        <f t="shared" si="8"/>
        <v>74.5</v>
      </c>
      <c r="Y68" s="527">
        <v>3</v>
      </c>
      <c r="Z68" s="528">
        <v>3.2779999999999996</v>
      </c>
      <c r="AA68" s="528">
        <v>3.2779999999999996</v>
      </c>
      <c r="AB68" s="528">
        <v>3.2779999999999996</v>
      </c>
      <c r="AC68" s="528">
        <v>3.2779999999999996</v>
      </c>
      <c r="AD68" s="528">
        <v>3.2779999999999996</v>
      </c>
      <c r="AE68" s="528">
        <v>3.2779999999999996</v>
      </c>
      <c r="AF68" s="527">
        <v>3</v>
      </c>
      <c r="AG68" s="525">
        <v>0.97031963470319638</v>
      </c>
      <c r="AH68" s="527">
        <v>20</v>
      </c>
      <c r="AI68" s="531">
        <v>-53.96</v>
      </c>
      <c r="AJ68" s="527"/>
      <c r="AK68" s="529">
        <v>2.5000000000000001E-2</v>
      </c>
      <c r="AL68" s="530">
        <v>31.536000000000001</v>
      </c>
      <c r="AM68" s="522"/>
      <c r="AN68" s="522"/>
      <c r="AO68" s="522"/>
    </row>
    <row r="69" spans="2:41" ht="18" customHeight="1">
      <c r="B69" s="524"/>
      <c r="C69" s="524"/>
      <c r="D69" s="524" t="s">
        <v>670</v>
      </c>
      <c r="E69" s="525"/>
      <c r="F69" s="525"/>
      <c r="G69" s="525"/>
      <c r="H69" s="525"/>
      <c r="I69" s="525"/>
      <c r="J69" s="525"/>
      <c r="K69" s="526"/>
      <c r="L69" s="527"/>
      <c r="M69" s="527"/>
      <c r="N69" s="527"/>
      <c r="O69" s="527"/>
      <c r="P69" s="527"/>
      <c r="Q69" s="527"/>
      <c r="R69" s="527"/>
      <c r="S69" s="528"/>
      <c r="T69" s="528"/>
      <c r="U69" s="528"/>
      <c r="V69" s="528"/>
      <c r="W69" s="528"/>
      <c r="X69" s="528"/>
      <c r="Y69" s="527"/>
      <c r="Z69" s="528"/>
      <c r="AA69" s="528"/>
      <c r="AB69" s="528"/>
      <c r="AC69" s="528"/>
      <c r="AD69" s="528"/>
      <c r="AE69" s="528"/>
      <c r="AF69" s="527"/>
      <c r="AG69" s="525"/>
      <c r="AH69" s="527"/>
      <c r="AI69" s="531"/>
      <c r="AJ69" s="527"/>
      <c r="AK69" s="529"/>
      <c r="AL69" s="530"/>
      <c r="AM69" s="522"/>
      <c r="AN69" s="522"/>
      <c r="AO69" s="522"/>
    </row>
    <row r="70" spans="2:41" ht="18" customHeight="1">
      <c r="B70" s="524"/>
      <c r="C70" s="524"/>
      <c r="D70" s="524" t="s">
        <v>671</v>
      </c>
      <c r="E70" s="525"/>
      <c r="F70" s="525"/>
      <c r="G70" s="525"/>
      <c r="H70" s="525"/>
      <c r="I70" s="525"/>
      <c r="J70" s="525"/>
      <c r="K70" s="526"/>
      <c r="L70" s="527"/>
      <c r="M70" s="527"/>
      <c r="N70" s="527"/>
      <c r="O70" s="527"/>
      <c r="P70" s="527"/>
      <c r="Q70" s="527"/>
      <c r="R70" s="527"/>
      <c r="S70" s="528"/>
      <c r="T70" s="528"/>
      <c r="U70" s="528"/>
      <c r="V70" s="528"/>
      <c r="W70" s="528"/>
      <c r="X70" s="528"/>
      <c r="Y70" s="527"/>
      <c r="Z70" s="528"/>
      <c r="AA70" s="528"/>
      <c r="AB70" s="528"/>
      <c r="AC70" s="528"/>
      <c r="AD70" s="528"/>
      <c r="AE70" s="528"/>
      <c r="AF70" s="527"/>
      <c r="AG70" s="525"/>
      <c r="AH70" s="527"/>
      <c r="AI70" s="531"/>
      <c r="AJ70" s="527"/>
      <c r="AK70" s="529"/>
      <c r="AL70" s="530"/>
      <c r="AM70" s="522"/>
      <c r="AN70" s="522"/>
      <c r="AO70" s="522"/>
    </row>
    <row r="71" spans="2:41" ht="18" customHeight="1">
      <c r="B71" s="524"/>
      <c r="C71" s="524"/>
      <c r="D71" s="524" t="s">
        <v>672</v>
      </c>
      <c r="E71" s="525"/>
      <c r="F71" s="525"/>
      <c r="G71" s="525"/>
      <c r="H71" s="525"/>
      <c r="I71" s="525"/>
      <c r="J71" s="525"/>
      <c r="K71" s="526"/>
      <c r="L71" s="527"/>
      <c r="M71" s="527"/>
      <c r="N71" s="527"/>
      <c r="O71" s="527"/>
      <c r="P71" s="527"/>
      <c r="Q71" s="527"/>
      <c r="R71" s="527"/>
      <c r="S71" s="528"/>
      <c r="T71" s="528"/>
      <c r="U71" s="528"/>
      <c r="V71" s="528"/>
      <c r="W71" s="528"/>
      <c r="X71" s="528"/>
      <c r="Y71" s="527"/>
      <c r="Z71" s="528"/>
      <c r="AA71" s="528"/>
      <c r="AB71" s="528"/>
      <c r="AC71" s="528"/>
      <c r="AD71" s="528"/>
      <c r="AE71" s="528"/>
      <c r="AF71" s="527"/>
      <c r="AG71" s="525"/>
      <c r="AH71" s="527"/>
      <c r="AI71" s="531"/>
      <c r="AJ71" s="527"/>
      <c r="AK71" s="529"/>
      <c r="AL71" s="530"/>
      <c r="AM71" s="522"/>
      <c r="AN71" s="522"/>
      <c r="AO71" s="522"/>
    </row>
    <row r="72" spans="2:41" ht="18" customHeight="1">
      <c r="B72" s="524" t="s">
        <v>673</v>
      </c>
      <c r="C72" s="524" t="str">
        <f>+D51</f>
        <v>WODWST</v>
      </c>
      <c r="D72" s="524" t="s">
        <v>594</v>
      </c>
      <c r="E72" s="525">
        <v>0.84000000000000008</v>
      </c>
      <c r="F72" s="525">
        <v>0.84000000000000008</v>
      </c>
      <c r="G72" s="525">
        <v>0.84000000000000008</v>
      </c>
      <c r="H72" s="525">
        <v>0.84000000000000008</v>
      </c>
      <c r="I72" s="525">
        <v>0.84000000000000008</v>
      </c>
      <c r="J72" s="525">
        <v>0.84000000000000008</v>
      </c>
      <c r="K72" s="526">
        <v>3</v>
      </c>
      <c r="L72" s="527">
        <v>1043</v>
      </c>
      <c r="M72" s="527">
        <v>1043</v>
      </c>
      <c r="N72" s="527">
        <v>1043</v>
      </c>
      <c r="O72" s="527">
        <v>1043</v>
      </c>
      <c r="P72" s="527">
        <v>1043</v>
      </c>
      <c r="Q72" s="527">
        <v>1043</v>
      </c>
      <c r="R72" s="527">
        <v>3</v>
      </c>
      <c r="S72" s="528">
        <f>+L72*5%</f>
        <v>52.150000000000006</v>
      </c>
      <c r="T72" s="528">
        <f t="shared" ref="T72:X75" si="10">+M72*5%</f>
        <v>52.150000000000006</v>
      </c>
      <c r="U72" s="528">
        <f t="shared" si="10"/>
        <v>52.150000000000006</v>
      </c>
      <c r="V72" s="528">
        <f t="shared" si="10"/>
        <v>52.150000000000006</v>
      </c>
      <c r="W72" s="528">
        <f t="shared" si="10"/>
        <v>52.150000000000006</v>
      </c>
      <c r="X72" s="528">
        <f t="shared" si="10"/>
        <v>52.150000000000006</v>
      </c>
      <c r="Y72" s="527">
        <v>3</v>
      </c>
      <c r="Z72" s="528">
        <v>0</v>
      </c>
      <c r="AA72" s="528">
        <v>0</v>
      </c>
      <c r="AB72" s="528">
        <v>0</v>
      </c>
      <c r="AC72" s="528">
        <v>0</v>
      </c>
      <c r="AD72" s="528">
        <v>0</v>
      </c>
      <c r="AE72" s="528">
        <v>0</v>
      </c>
      <c r="AF72" s="527">
        <v>3</v>
      </c>
      <c r="AG72" s="525">
        <v>0.8</v>
      </c>
      <c r="AH72" s="527">
        <v>20</v>
      </c>
      <c r="AI72" s="527"/>
      <c r="AJ72" s="527"/>
      <c r="AK72" s="529">
        <v>2.5000000000000001E-2</v>
      </c>
      <c r="AL72" s="530">
        <v>31.536000000000001</v>
      </c>
      <c r="AM72" s="522"/>
      <c r="AN72" s="522"/>
      <c r="AO72" s="522"/>
    </row>
    <row r="73" spans="2:41" ht="18" customHeight="1">
      <c r="B73" s="524" t="s">
        <v>674</v>
      </c>
      <c r="C73" s="524" t="str">
        <f>+D7</f>
        <v>WODWST</v>
      </c>
      <c r="D73" s="524" t="s">
        <v>597</v>
      </c>
      <c r="E73" s="532">
        <v>0.70000000000000007</v>
      </c>
      <c r="F73" s="533">
        <v>0.70000000000000007</v>
      </c>
      <c r="G73" s="533">
        <v>0.70000000000000007</v>
      </c>
      <c r="H73" s="533">
        <v>0.70000000000000007</v>
      </c>
      <c r="I73" s="533">
        <v>0.70000000000000007</v>
      </c>
      <c r="J73" s="533">
        <v>0.70000000000000007</v>
      </c>
      <c r="K73" s="526">
        <v>3</v>
      </c>
      <c r="L73" s="527">
        <v>3278</v>
      </c>
      <c r="M73" s="527">
        <v>3278</v>
      </c>
      <c r="N73" s="527">
        <v>3278</v>
      </c>
      <c r="O73" s="527">
        <v>3278</v>
      </c>
      <c r="P73" s="527">
        <v>3278</v>
      </c>
      <c r="Q73" s="527">
        <v>3278</v>
      </c>
      <c r="R73" s="527">
        <v>3</v>
      </c>
      <c r="S73" s="528">
        <f t="shared" ref="S73:S75" si="11">+L73*5%</f>
        <v>163.9</v>
      </c>
      <c r="T73" s="528">
        <f t="shared" si="10"/>
        <v>163.9</v>
      </c>
      <c r="U73" s="528">
        <f t="shared" si="10"/>
        <v>163.9</v>
      </c>
      <c r="V73" s="528">
        <f t="shared" si="10"/>
        <v>163.9</v>
      </c>
      <c r="W73" s="528">
        <f t="shared" si="10"/>
        <v>163.9</v>
      </c>
      <c r="X73" s="528">
        <f t="shared" si="10"/>
        <v>163.9</v>
      </c>
      <c r="Y73" s="527">
        <v>3</v>
      </c>
      <c r="Z73" s="528">
        <v>0.49170000000000003</v>
      </c>
      <c r="AA73" s="528">
        <v>0.49170000000000003</v>
      </c>
      <c r="AB73" s="528">
        <v>0.49170000000000003</v>
      </c>
      <c r="AC73" s="528">
        <v>0.49170000000000003</v>
      </c>
      <c r="AD73" s="528">
        <v>0.49170000000000003</v>
      </c>
      <c r="AE73" s="528">
        <v>0.49170000000000003</v>
      </c>
      <c r="AF73" s="527">
        <v>3</v>
      </c>
      <c r="AG73" s="525">
        <v>0.85</v>
      </c>
      <c r="AH73" s="527">
        <v>20</v>
      </c>
      <c r="AI73" s="527"/>
      <c r="AJ73" s="531">
        <v>-69.69</v>
      </c>
      <c r="AK73" s="529">
        <v>2.5000000000000001E-2</v>
      </c>
      <c r="AL73" s="530">
        <v>31.536000000000001</v>
      </c>
      <c r="AM73" s="522"/>
      <c r="AN73" s="522"/>
      <c r="AO73" s="522"/>
    </row>
    <row r="74" spans="2:41" ht="18" customHeight="1">
      <c r="B74" s="524" t="s">
        <v>675</v>
      </c>
      <c r="C74" s="524" t="str">
        <f>+D7</f>
        <v>WODWST</v>
      </c>
      <c r="D74" s="524" t="s">
        <v>180</v>
      </c>
      <c r="E74" s="532">
        <v>0.59000000000000008</v>
      </c>
      <c r="F74" s="533">
        <v>0.59000000000000008</v>
      </c>
      <c r="G74" s="533">
        <v>0.59000000000000008</v>
      </c>
      <c r="H74" s="533">
        <v>0.59000000000000008</v>
      </c>
      <c r="I74" s="533">
        <v>0.59000000000000008</v>
      </c>
      <c r="J74" s="533">
        <v>0.59000000000000008</v>
      </c>
      <c r="K74" s="526">
        <v>3</v>
      </c>
      <c r="L74" s="527">
        <v>2980.3683146067415</v>
      </c>
      <c r="M74" s="527">
        <v>2980.3683146067415</v>
      </c>
      <c r="N74" s="527">
        <v>2980.3683146067415</v>
      </c>
      <c r="O74" s="527">
        <v>2980.3683146067415</v>
      </c>
      <c r="P74" s="527">
        <v>2980.3683146067415</v>
      </c>
      <c r="Q74" s="527">
        <v>2980.3683146067415</v>
      </c>
      <c r="R74" s="527">
        <v>3</v>
      </c>
      <c r="S74" s="528">
        <f t="shared" si="11"/>
        <v>149.01841573033707</v>
      </c>
      <c r="T74" s="528">
        <f t="shared" si="10"/>
        <v>149.01841573033707</v>
      </c>
      <c r="U74" s="528">
        <f t="shared" si="10"/>
        <v>149.01841573033707</v>
      </c>
      <c r="V74" s="528">
        <f t="shared" si="10"/>
        <v>149.01841573033707</v>
      </c>
      <c r="W74" s="528">
        <f t="shared" si="10"/>
        <v>149.01841573033707</v>
      </c>
      <c r="X74" s="528">
        <f t="shared" si="10"/>
        <v>149.01841573033707</v>
      </c>
      <c r="Y74" s="527"/>
      <c r="Z74" s="528">
        <v>0</v>
      </c>
      <c r="AA74" s="528">
        <v>0</v>
      </c>
      <c r="AB74" s="528">
        <v>0</v>
      </c>
      <c r="AC74" s="528">
        <v>0</v>
      </c>
      <c r="AD74" s="528">
        <v>0</v>
      </c>
      <c r="AE74" s="528">
        <v>0</v>
      </c>
      <c r="AF74" s="527"/>
      <c r="AG74" s="525">
        <v>0.85</v>
      </c>
      <c r="AH74" s="527">
        <v>25</v>
      </c>
      <c r="AI74" s="527"/>
      <c r="AJ74" s="527"/>
      <c r="AK74" s="529">
        <v>2.5000000000000001E-2</v>
      </c>
      <c r="AL74" s="530">
        <v>31.536000000000001</v>
      </c>
      <c r="AM74" s="522"/>
      <c r="AN74" s="522"/>
      <c r="AO74" s="522"/>
    </row>
    <row r="75" spans="2:41" ht="18" customHeight="1">
      <c r="B75" s="524" t="s">
        <v>674</v>
      </c>
      <c r="C75" s="524" t="str">
        <f>+D11</f>
        <v>OILWST</v>
      </c>
      <c r="D75" s="524" t="s">
        <v>597</v>
      </c>
      <c r="E75" s="532">
        <f>+E72</f>
        <v>0.84000000000000008</v>
      </c>
      <c r="F75" s="532">
        <f t="shared" ref="F75:J75" si="12">+F72</f>
        <v>0.84000000000000008</v>
      </c>
      <c r="G75" s="532">
        <f t="shared" si="12"/>
        <v>0.84000000000000008</v>
      </c>
      <c r="H75" s="532">
        <f t="shared" si="12"/>
        <v>0.84000000000000008</v>
      </c>
      <c r="I75" s="532">
        <f t="shared" si="12"/>
        <v>0.84000000000000008</v>
      </c>
      <c r="J75" s="532">
        <f t="shared" si="12"/>
        <v>0.84000000000000008</v>
      </c>
      <c r="K75" s="526">
        <v>3</v>
      </c>
      <c r="L75" s="527">
        <v>3278</v>
      </c>
      <c r="M75" s="527">
        <v>3278</v>
      </c>
      <c r="N75" s="527">
        <v>3278</v>
      </c>
      <c r="O75" s="527">
        <v>3278</v>
      </c>
      <c r="P75" s="527">
        <v>3278</v>
      </c>
      <c r="Q75" s="527">
        <v>3278</v>
      </c>
      <c r="R75" s="527">
        <v>3</v>
      </c>
      <c r="S75" s="528">
        <f t="shared" si="11"/>
        <v>163.9</v>
      </c>
      <c r="T75" s="528">
        <f t="shared" si="10"/>
        <v>163.9</v>
      </c>
      <c r="U75" s="528">
        <f t="shared" si="10"/>
        <v>163.9</v>
      </c>
      <c r="V75" s="528">
        <f t="shared" si="10"/>
        <v>163.9</v>
      </c>
      <c r="W75" s="528">
        <f t="shared" si="10"/>
        <v>163.9</v>
      </c>
      <c r="X75" s="528">
        <f t="shared" si="10"/>
        <v>163.9</v>
      </c>
      <c r="Y75" s="527">
        <v>3</v>
      </c>
      <c r="Z75" s="528">
        <v>0.49170000000000003</v>
      </c>
      <c r="AA75" s="528">
        <v>0.49170000000000003</v>
      </c>
      <c r="AB75" s="528">
        <v>0.49170000000000003</v>
      </c>
      <c r="AC75" s="528">
        <v>0.49170000000000003</v>
      </c>
      <c r="AD75" s="528">
        <v>0.49170000000000003</v>
      </c>
      <c r="AE75" s="528">
        <v>0.49170000000000003</v>
      </c>
      <c r="AF75" s="527">
        <v>3</v>
      </c>
      <c r="AG75" s="525">
        <v>0.85</v>
      </c>
      <c r="AH75" s="527">
        <v>20</v>
      </c>
      <c r="AI75" s="527"/>
      <c r="AJ75" s="527">
        <f>+AJ73</f>
        <v>-69.69</v>
      </c>
      <c r="AK75" s="529">
        <v>2.5000000000000001E-2</v>
      </c>
      <c r="AL75" s="530">
        <v>31.536000000000001</v>
      </c>
      <c r="AM75" s="534">
        <v>0</v>
      </c>
      <c r="AN75" s="534">
        <v>0</v>
      </c>
      <c r="AO75" s="534">
        <v>1</v>
      </c>
    </row>
    <row r="76" spans="2:41" ht="18" customHeight="1">
      <c r="B76" s="535" t="str">
        <f>+D43</f>
        <v>WSTWOD2WOD</v>
      </c>
      <c r="C76" s="522" t="str">
        <f>+C72</f>
        <v>WODWST</v>
      </c>
      <c r="D76" s="522" t="str">
        <f>+D14</f>
        <v>WOD</v>
      </c>
      <c r="E76" s="522">
        <v>1</v>
      </c>
    </row>
    <row r="78" spans="2:41" ht="18" customHeight="1">
      <c r="D78" s="512" t="s">
        <v>13</v>
      </c>
    </row>
    <row r="79" spans="2:41" ht="18" customHeight="1">
      <c r="B79" s="536" t="s">
        <v>1</v>
      </c>
      <c r="C79" s="425" t="s">
        <v>5</v>
      </c>
      <c r="D79" s="425" t="s">
        <v>6</v>
      </c>
      <c r="E79" s="425" t="s">
        <v>676</v>
      </c>
      <c r="F79" s="425" t="s">
        <v>74</v>
      </c>
      <c r="G79" s="425" t="s">
        <v>476</v>
      </c>
      <c r="H79" s="425" t="s">
        <v>383</v>
      </c>
      <c r="I79" s="425" t="s">
        <v>384</v>
      </c>
      <c r="J79" s="425" t="s">
        <v>385</v>
      </c>
      <c r="K79" s="425" t="s">
        <v>433</v>
      </c>
      <c r="L79" s="425" t="s">
        <v>386</v>
      </c>
      <c r="M79" s="425" t="s">
        <v>387</v>
      </c>
      <c r="N79" s="425" t="s">
        <v>663</v>
      </c>
      <c r="O79" s="425" t="s">
        <v>664</v>
      </c>
      <c r="P79" s="425" t="s">
        <v>388</v>
      </c>
      <c r="Q79" s="425" t="s">
        <v>389</v>
      </c>
      <c r="R79" s="425" t="s">
        <v>434</v>
      </c>
      <c r="S79" s="425" t="s">
        <v>390</v>
      </c>
      <c r="T79" s="425" t="s">
        <v>391</v>
      </c>
      <c r="U79" s="425" t="s">
        <v>665</v>
      </c>
      <c r="V79" s="425" t="s">
        <v>666</v>
      </c>
      <c r="W79" s="425" t="s">
        <v>392</v>
      </c>
      <c r="X79" s="425" t="s">
        <v>393</v>
      </c>
      <c r="Y79" s="425" t="s">
        <v>435</v>
      </c>
      <c r="Z79" s="425" t="s">
        <v>394</v>
      </c>
      <c r="AA79" s="425" t="s">
        <v>395</v>
      </c>
      <c r="AB79" s="425" t="s">
        <v>667</v>
      </c>
      <c r="AC79" s="425" t="s">
        <v>396</v>
      </c>
      <c r="AD79" s="425" t="s">
        <v>397</v>
      </c>
      <c r="AE79" s="425" t="s">
        <v>398</v>
      </c>
      <c r="AF79" s="425" t="s">
        <v>436</v>
      </c>
      <c r="AG79" s="425" t="s">
        <v>399</v>
      </c>
      <c r="AH79" s="425" t="s">
        <v>400</v>
      </c>
      <c r="AI79" s="425" t="s">
        <v>401</v>
      </c>
      <c r="AJ79" s="536" t="s">
        <v>472</v>
      </c>
      <c r="AK79" s="536" t="s">
        <v>668</v>
      </c>
      <c r="AL79" s="537" t="s">
        <v>405</v>
      </c>
      <c r="AM79" s="538" t="s">
        <v>406</v>
      </c>
    </row>
    <row r="80" spans="2:41" ht="18" customHeight="1" thickBot="1">
      <c r="B80" s="539" t="s">
        <v>39</v>
      </c>
      <c r="C80" s="540" t="s">
        <v>32</v>
      </c>
      <c r="D80" s="540" t="s">
        <v>33</v>
      </c>
      <c r="E80" s="540"/>
      <c r="F80" s="540" t="s">
        <v>76</v>
      </c>
      <c r="G80" s="540" t="s">
        <v>76</v>
      </c>
      <c r="H80" s="540" t="s">
        <v>76</v>
      </c>
      <c r="I80" s="540" t="s">
        <v>76</v>
      </c>
      <c r="J80" s="540" t="s">
        <v>76</v>
      </c>
      <c r="K80" s="540" t="s">
        <v>76</v>
      </c>
      <c r="L80" s="540" t="s">
        <v>413</v>
      </c>
      <c r="M80" s="540" t="s">
        <v>468</v>
      </c>
      <c r="N80" s="540" t="s">
        <v>468</v>
      </c>
      <c r="O80" s="540" t="s">
        <v>468</v>
      </c>
      <c r="P80" s="540" t="s">
        <v>468</v>
      </c>
      <c r="Q80" s="540" t="s">
        <v>468</v>
      </c>
      <c r="R80" s="540" t="s">
        <v>468</v>
      </c>
      <c r="S80" s="540" t="s">
        <v>414</v>
      </c>
      <c r="T80" s="540" t="s">
        <v>469</v>
      </c>
      <c r="U80" s="540" t="s">
        <v>469</v>
      </c>
      <c r="V80" s="540" t="s">
        <v>469</v>
      </c>
      <c r="W80" s="540" t="s">
        <v>469</v>
      </c>
      <c r="X80" s="540" t="s">
        <v>469</v>
      </c>
      <c r="Y80" s="540" t="s">
        <v>469</v>
      </c>
      <c r="Z80" s="540" t="s">
        <v>415</v>
      </c>
      <c r="AA80" s="540" t="s">
        <v>470</v>
      </c>
      <c r="AB80" s="540" t="s">
        <v>470</v>
      </c>
      <c r="AC80" s="540" t="s">
        <v>470</v>
      </c>
      <c r="AD80" s="540" t="s">
        <v>470</v>
      </c>
      <c r="AE80" s="540" t="s">
        <v>470</v>
      </c>
      <c r="AF80" s="540" t="s">
        <v>470</v>
      </c>
      <c r="AG80" s="540" t="s">
        <v>416</v>
      </c>
      <c r="AH80" s="540" t="s">
        <v>417</v>
      </c>
      <c r="AI80" s="540" t="s">
        <v>418</v>
      </c>
      <c r="AJ80" s="540" t="s">
        <v>419</v>
      </c>
      <c r="AK80" s="540" t="s">
        <v>419</v>
      </c>
      <c r="AL80" s="541" t="s">
        <v>422</v>
      </c>
      <c r="AM80" s="542" t="s">
        <v>423</v>
      </c>
    </row>
    <row r="81" spans="2:39" ht="18" customHeight="1">
      <c r="B81" s="543" t="s">
        <v>677</v>
      </c>
      <c r="C81" s="544" t="s">
        <v>588</v>
      </c>
      <c r="D81" s="544" t="s">
        <v>181</v>
      </c>
      <c r="E81" s="544"/>
      <c r="F81" s="545">
        <v>0.375</v>
      </c>
      <c r="G81" s="545">
        <v>0.375</v>
      </c>
      <c r="H81" s="545">
        <v>0.375</v>
      </c>
      <c r="I81" s="545">
        <v>0.375</v>
      </c>
      <c r="J81" s="545">
        <v>0.375</v>
      </c>
      <c r="K81" s="545">
        <v>0.375</v>
      </c>
      <c r="L81" s="546">
        <v>3</v>
      </c>
      <c r="M81" s="547">
        <v>1490</v>
      </c>
      <c r="N81" s="547">
        <v>1490</v>
      </c>
      <c r="O81" s="547">
        <v>1490</v>
      </c>
      <c r="P81" s="547">
        <v>1490</v>
      </c>
      <c r="Q81" s="547">
        <v>1490</v>
      </c>
      <c r="R81" s="547">
        <v>1490</v>
      </c>
      <c r="S81" s="547"/>
      <c r="T81" s="548">
        <v>74.5</v>
      </c>
      <c r="U81" s="548">
        <v>74.5</v>
      </c>
      <c r="V81" s="548">
        <v>74.5</v>
      </c>
      <c r="W81" s="548">
        <v>74.5</v>
      </c>
      <c r="X81" s="548">
        <v>74.5</v>
      </c>
      <c r="Y81" s="548">
        <v>74.5</v>
      </c>
      <c r="Z81" s="547"/>
      <c r="AA81" s="548">
        <v>1.6389999999999998</v>
      </c>
      <c r="AB81" s="548">
        <v>1.6389999999999998</v>
      </c>
      <c r="AC81" s="548">
        <v>1.6389999999999998</v>
      </c>
      <c r="AD81" s="548">
        <v>1.6389999999999998</v>
      </c>
      <c r="AE81" s="548">
        <v>1.6389999999999998</v>
      </c>
      <c r="AF81" s="548">
        <v>1.6389999999999998</v>
      </c>
      <c r="AG81" s="547"/>
      <c r="AH81" s="545">
        <v>0.85616438356164382</v>
      </c>
      <c r="AI81" s="547">
        <v>20</v>
      </c>
      <c r="AJ81" s="547"/>
      <c r="AK81" s="547"/>
      <c r="AL81" s="549">
        <v>2.5000000000000001E-2</v>
      </c>
      <c r="AM81" s="550">
        <v>31.536000000000001</v>
      </c>
    </row>
    <row r="82" spans="2:39" ht="18" customHeight="1">
      <c r="B82" s="543" t="s">
        <v>678</v>
      </c>
      <c r="C82" s="544" t="s">
        <v>582</v>
      </c>
      <c r="D82" s="544" t="s">
        <v>181</v>
      </c>
      <c r="E82" s="544"/>
      <c r="F82" s="545">
        <v>0.60000000000000009</v>
      </c>
      <c r="G82" s="545">
        <v>0.60000000000000009</v>
      </c>
      <c r="H82" s="545">
        <v>0.63000000000000012</v>
      </c>
      <c r="I82" s="545">
        <v>0.66000000000000014</v>
      </c>
      <c r="J82" s="545">
        <v>0.69000000000000006</v>
      </c>
      <c r="K82" s="545">
        <v>0.69000000000000006</v>
      </c>
      <c r="L82" s="546">
        <v>3</v>
      </c>
      <c r="M82" s="547">
        <v>1788</v>
      </c>
      <c r="N82" s="547">
        <v>1788</v>
      </c>
      <c r="O82" s="547">
        <v>1788</v>
      </c>
      <c r="P82" s="547">
        <v>1788</v>
      </c>
      <c r="Q82" s="547">
        <v>1788</v>
      </c>
      <c r="R82" s="547">
        <v>1788</v>
      </c>
      <c r="S82" s="547"/>
      <c r="T82" s="548">
        <v>89.4</v>
      </c>
      <c r="U82" s="548">
        <v>89.4</v>
      </c>
      <c r="V82" s="548">
        <v>89.4</v>
      </c>
      <c r="W82" s="548">
        <v>89.4</v>
      </c>
      <c r="X82" s="548">
        <v>89.4</v>
      </c>
      <c r="Y82" s="548">
        <v>89.4</v>
      </c>
      <c r="Z82" s="547"/>
      <c r="AA82" s="548">
        <v>2.6819999999999999</v>
      </c>
      <c r="AB82" s="548">
        <v>2.6819999999999999</v>
      </c>
      <c r="AC82" s="548">
        <v>2.6819999999999999</v>
      </c>
      <c r="AD82" s="548">
        <v>2.6819999999999999</v>
      </c>
      <c r="AE82" s="548">
        <v>2.6819999999999999</v>
      </c>
      <c r="AF82" s="548">
        <v>2.6819999999999999</v>
      </c>
      <c r="AG82" s="547"/>
      <c r="AH82" s="545">
        <v>0.91324200913242004</v>
      </c>
      <c r="AI82" s="547">
        <v>20</v>
      </c>
      <c r="AJ82" s="547"/>
      <c r="AK82" s="547"/>
      <c r="AL82" s="549">
        <v>2.5000000000000001E-2</v>
      </c>
      <c r="AM82" s="550">
        <v>31.536000000000001</v>
      </c>
    </row>
    <row r="83" spans="2:39" ht="18" customHeight="1">
      <c r="B83" s="543" t="s">
        <v>679</v>
      </c>
      <c r="C83" s="544" t="s">
        <v>584</v>
      </c>
      <c r="D83" s="544" t="s">
        <v>181</v>
      </c>
      <c r="E83" s="544"/>
      <c r="F83" s="545">
        <v>0.66666666666666663</v>
      </c>
      <c r="G83" s="545">
        <v>0.66666666666666663</v>
      </c>
      <c r="H83" s="545">
        <v>0.66666666666666663</v>
      </c>
      <c r="I83" s="545">
        <v>0.66666666666666663</v>
      </c>
      <c r="J83" s="545">
        <v>0.66666666666666663</v>
      </c>
      <c r="K83" s="545">
        <v>0.66666666666666663</v>
      </c>
      <c r="L83" s="546">
        <v>3</v>
      </c>
      <c r="M83" s="547">
        <v>1475.1</v>
      </c>
      <c r="N83" s="547">
        <v>1445.2999999999997</v>
      </c>
      <c r="O83" s="547">
        <v>1415.5</v>
      </c>
      <c r="P83" s="547">
        <v>1415.5</v>
      </c>
      <c r="Q83" s="547">
        <v>1415.5</v>
      </c>
      <c r="R83" s="547">
        <v>1415.5</v>
      </c>
      <c r="S83" s="547"/>
      <c r="T83" s="548">
        <v>73.754999999999995</v>
      </c>
      <c r="U83" s="548">
        <v>72.264999999999986</v>
      </c>
      <c r="V83" s="548">
        <v>70.775000000000006</v>
      </c>
      <c r="W83" s="548">
        <v>70.775000000000006</v>
      </c>
      <c r="X83" s="548">
        <v>70.775000000000006</v>
      </c>
      <c r="Y83" s="548">
        <v>70.775000000000006</v>
      </c>
      <c r="Z83" s="547"/>
      <c r="AA83" s="548">
        <v>1.6389999999999998</v>
      </c>
      <c r="AB83" s="548">
        <v>1.6389999999999998</v>
      </c>
      <c r="AC83" s="548">
        <v>1.6389999999999998</v>
      </c>
      <c r="AD83" s="548">
        <v>1.6389999999999998</v>
      </c>
      <c r="AE83" s="548">
        <v>1.6389999999999998</v>
      </c>
      <c r="AF83" s="548">
        <v>1.6389999999999998</v>
      </c>
      <c r="AG83" s="547"/>
      <c r="AH83" s="545">
        <v>0.85616438356164382</v>
      </c>
      <c r="AI83" s="547">
        <v>20</v>
      </c>
      <c r="AJ83" s="547"/>
      <c r="AK83" s="547"/>
      <c r="AL83" s="549">
        <v>2.5000000000000001E-2</v>
      </c>
      <c r="AM83" s="550">
        <v>31.536000000000001</v>
      </c>
    </row>
    <row r="84" spans="2:39" ht="18" customHeight="1">
      <c r="B84" s="544" t="s">
        <v>635</v>
      </c>
      <c r="C84" s="544" t="s">
        <v>181</v>
      </c>
      <c r="D84" s="544" t="s">
        <v>178</v>
      </c>
      <c r="E84" s="544"/>
      <c r="F84" s="545">
        <v>0.9126505487192591</v>
      </c>
      <c r="G84" s="545">
        <v>0.9126505487192591</v>
      </c>
      <c r="H84" s="545">
        <v>0.92510036581283939</v>
      </c>
      <c r="I84" s="545">
        <v>0.93755018290641967</v>
      </c>
      <c r="J84" s="545">
        <v>0.95</v>
      </c>
      <c r="K84" s="545">
        <v>0.95</v>
      </c>
      <c r="L84" s="546">
        <v>3</v>
      </c>
      <c r="M84" s="547">
        <v>2086</v>
      </c>
      <c r="N84" s="547">
        <v>1937</v>
      </c>
      <c r="O84" s="547">
        <v>1788</v>
      </c>
      <c r="P84" s="547">
        <v>1639</v>
      </c>
      <c r="Q84" s="547">
        <v>1490</v>
      </c>
      <c r="R84" s="547">
        <v>1490</v>
      </c>
      <c r="S84" s="547"/>
      <c r="T84" s="548">
        <v>104.30000000000001</v>
      </c>
      <c r="U84" s="548">
        <v>96.850000000000009</v>
      </c>
      <c r="V84" s="548">
        <v>89.4</v>
      </c>
      <c r="W84" s="548">
        <v>81.95</v>
      </c>
      <c r="X84" s="548">
        <v>74.5</v>
      </c>
      <c r="Y84" s="548">
        <v>74.5</v>
      </c>
      <c r="Z84" s="547"/>
      <c r="AA84" s="548">
        <v>3.2779999999999996</v>
      </c>
      <c r="AB84" s="548">
        <v>3.2779999999999996</v>
      </c>
      <c r="AC84" s="548">
        <v>3.2779999999999996</v>
      </c>
      <c r="AD84" s="548">
        <v>3.2779999999999996</v>
      </c>
      <c r="AE84" s="548">
        <v>3.2779999999999996</v>
      </c>
      <c r="AF84" s="548">
        <v>3.2779999999999996</v>
      </c>
      <c r="AG84" s="547"/>
      <c r="AH84" s="545">
        <v>0.97031963470319638</v>
      </c>
      <c r="AI84" s="547">
        <v>20</v>
      </c>
      <c r="AJ84" s="551">
        <v>-53.96</v>
      </c>
      <c r="AK84" s="547"/>
      <c r="AL84" s="549">
        <v>2.5000000000000001E-2</v>
      </c>
      <c r="AM84" s="550">
        <v>31.536000000000001</v>
      </c>
    </row>
    <row r="85" spans="2:39" ht="18" customHeight="1">
      <c r="B85" s="544" t="s">
        <v>474</v>
      </c>
      <c r="C85" s="544"/>
      <c r="D85" s="544" t="s">
        <v>670</v>
      </c>
      <c r="E85" s="544"/>
      <c r="F85" s="545"/>
      <c r="G85" s="545"/>
      <c r="H85" s="545"/>
      <c r="I85" s="545"/>
      <c r="J85" s="545"/>
      <c r="K85" s="545"/>
      <c r="L85" s="546"/>
      <c r="M85" s="547"/>
      <c r="N85" s="547"/>
      <c r="O85" s="547"/>
      <c r="P85" s="547"/>
      <c r="Q85" s="547"/>
      <c r="R85" s="547"/>
      <c r="S85" s="547"/>
      <c r="T85" s="548"/>
      <c r="U85" s="548"/>
      <c r="V85" s="548"/>
      <c r="W85" s="548"/>
      <c r="X85" s="548"/>
      <c r="Y85" s="548"/>
      <c r="Z85" s="547"/>
      <c r="AA85" s="548"/>
      <c r="AB85" s="548"/>
      <c r="AC85" s="548"/>
      <c r="AD85" s="548"/>
      <c r="AE85" s="548"/>
      <c r="AF85" s="548"/>
      <c r="AG85" s="547"/>
      <c r="AH85" s="545"/>
      <c r="AI85" s="547"/>
      <c r="AJ85" s="551"/>
      <c r="AK85" s="547"/>
      <c r="AL85" s="549"/>
      <c r="AM85" s="550"/>
    </row>
    <row r="86" spans="2:39" ht="18" customHeight="1">
      <c r="B86" s="544" t="s">
        <v>474</v>
      </c>
      <c r="C86" s="544"/>
      <c r="D86" s="544" t="s">
        <v>671</v>
      </c>
      <c r="E86" s="544"/>
      <c r="F86" s="545"/>
      <c r="G86" s="545"/>
      <c r="H86" s="545"/>
      <c r="I86" s="545"/>
      <c r="J86" s="545"/>
      <c r="K86" s="545"/>
      <c r="L86" s="546"/>
      <c r="M86" s="547"/>
      <c r="N86" s="547"/>
      <c r="O86" s="547"/>
      <c r="P86" s="547"/>
      <c r="Q86" s="547"/>
      <c r="R86" s="547"/>
      <c r="S86" s="547"/>
      <c r="T86" s="548"/>
      <c r="U86" s="548"/>
      <c r="V86" s="548"/>
      <c r="W86" s="548"/>
      <c r="X86" s="548"/>
      <c r="Y86" s="548"/>
      <c r="Z86" s="547"/>
      <c r="AA86" s="548"/>
      <c r="AB86" s="548"/>
      <c r="AC86" s="548"/>
      <c r="AD86" s="548"/>
      <c r="AE86" s="548"/>
      <c r="AF86" s="548"/>
      <c r="AG86" s="547"/>
      <c r="AH86" s="545"/>
      <c r="AI86" s="547"/>
      <c r="AJ86" s="551"/>
      <c r="AK86" s="547"/>
      <c r="AL86" s="549"/>
      <c r="AM86" s="550"/>
    </row>
    <row r="87" spans="2:39" ht="18" customHeight="1">
      <c r="B87" s="544" t="s">
        <v>474</v>
      </c>
      <c r="C87" s="544"/>
      <c r="D87" s="544" t="s">
        <v>672</v>
      </c>
      <c r="E87" s="544"/>
      <c r="F87" s="545"/>
      <c r="G87" s="545"/>
      <c r="H87" s="545"/>
      <c r="I87" s="545"/>
      <c r="J87" s="545"/>
      <c r="K87" s="545"/>
      <c r="L87" s="546"/>
      <c r="M87" s="547"/>
      <c r="N87" s="547"/>
      <c r="O87" s="547"/>
      <c r="P87" s="547"/>
      <c r="Q87" s="547"/>
      <c r="R87" s="547"/>
      <c r="S87" s="547"/>
      <c r="T87" s="548"/>
      <c r="U87" s="548"/>
      <c r="V87" s="548"/>
      <c r="W87" s="548"/>
      <c r="X87" s="548"/>
      <c r="Y87" s="548"/>
      <c r="Z87" s="547"/>
      <c r="AA87" s="548"/>
      <c r="AB87" s="548"/>
      <c r="AC87" s="548"/>
      <c r="AD87" s="548"/>
      <c r="AE87" s="548"/>
      <c r="AF87" s="548"/>
      <c r="AG87" s="547"/>
      <c r="AH87" s="545"/>
      <c r="AI87" s="547"/>
      <c r="AJ87" s="551"/>
      <c r="AK87" s="547"/>
      <c r="AL87" s="549"/>
      <c r="AM87" s="550"/>
    </row>
    <row r="88" spans="2:39" ht="18" customHeight="1">
      <c r="B88" s="544" t="s">
        <v>680</v>
      </c>
      <c r="C88" s="544" t="s">
        <v>582</v>
      </c>
      <c r="D88" s="544" t="s">
        <v>597</v>
      </c>
      <c r="E88" s="544"/>
      <c r="F88" s="545">
        <v>0.70000000000000007</v>
      </c>
      <c r="G88" s="545">
        <v>0.70000000000000007</v>
      </c>
      <c r="H88" s="545">
        <v>0.70000000000000007</v>
      </c>
      <c r="I88" s="545">
        <v>0.70000000000000007</v>
      </c>
      <c r="J88" s="545">
        <v>0.70000000000000007</v>
      </c>
      <c r="K88" s="545">
        <v>0.70000000000000007</v>
      </c>
      <c r="L88" s="546">
        <v>3</v>
      </c>
      <c r="M88" s="547">
        <v>3278</v>
      </c>
      <c r="N88" s="547">
        <v>3278</v>
      </c>
      <c r="O88" s="547">
        <v>3278</v>
      </c>
      <c r="P88" s="547">
        <v>3278</v>
      </c>
      <c r="Q88" s="547">
        <v>3278</v>
      </c>
      <c r="R88" s="547">
        <v>3278</v>
      </c>
      <c r="S88" s="547"/>
      <c r="T88" s="548">
        <v>163.9</v>
      </c>
      <c r="U88" s="548">
        <v>163.9</v>
      </c>
      <c r="V88" s="548">
        <v>163.9</v>
      </c>
      <c r="W88" s="548">
        <v>163.9</v>
      </c>
      <c r="X88" s="548">
        <v>163.9</v>
      </c>
      <c r="Y88" s="548">
        <v>163.9</v>
      </c>
      <c r="Z88" s="547"/>
      <c r="AA88" s="548">
        <v>0.49170000000000003</v>
      </c>
      <c r="AB88" s="548">
        <v>0.49170000000000003</v>
      </c>
      <c r="AC88" s="548">
        <v>0.49170000000000003</v>
      </c>
      <c r="AD88" s="548">
        <v>0.49170000000000003</v>
      </c>
      <c r="AE88" s="548">
        <v>0.49170000000000003</v>
      </c>
      <c r="AF88" s="548">
        <v>0.49170000000000003</v>
      </c>
      <c r="AG88" s="547"/>
      <c r="AH88" s="545">
        <v>0.85</v>
      </c>
      <c r="AI88" s="547">
        <v>20</v>
      </c>
      <c r="AJ88" s="551"/>
      <c r="AK88" s="547">
        <v>-66.205500000000001</v>
      </c>
      <c r="AL88" s="549">
        <v>2.5000000000000001E-2</v>
      </c>
      <c r="AM88" s="550">
        <v>31.536000000000001</v>
      </c>
    </row>
    <row r="89" spans="2:39" ht="18" customHeight="1">
      <c r="B89" s="544" t="s">
        <v>673</v>
      </c>
      <c r="C89" s="544" t="s">
        <v>582</v>
      </c>
      <c r="D89" s="544" t="s">
        <v>594</v>
      </c>
      <c r="E89" s="544"/>
      <c r="F89" s="545">
        <v>0.89</v>
      </c>
      <c r="G89" s="545">
        <v>0.89</v>
      </c>
      <c r="H89" s="545">
        <v>0.89</v>
      </c>
      <c r="I89" s="545">
        <v>0.89</v>
      </c>
      <c r="J89" s="545">
        <v>0.89</v>
      </c>
      <c r="K89" s="545">
        <v>0.89</v>
      </c>
      <c r="L89" s="546">
        <v>3</v>
      </c>
      <c r="M89" s="547">
        <v>950</v>
      </c>
      <c r="N89" s="547">
        <v>950</v>
      </c>
      <c r="O89" s="547">
        <v>950</v>
      </c>
      <c r="P89" s="547">
        <v>950</v>
      </c>
      <c r="Q89" s="547">
        <v>950</v>
      </c>
      <c r="R89" s="547">
        <v>950</v>
      </c>
      <c r="S89" s="547"/>
      <c r="T89" s="548">
        <v>72</v>
      </c>
      <c r="U89" s="548">
        <v>72</v>
      </c>
      <c r="V89" s="548">
        <v>72</v>
      </c>
      <c r="W89" s="548">
        <v>72</v>
      </c>
      <c r="X89" s="548">
        <v>72</v>
      </c>
      <c r="Y89" s="548">
        <v>72</v>
      </c>
      <c r="Z89" s="547"/>
      <c r="AA89" s="548">
        <v>0.56000000000000005</v>
      </c>
      <c r="AB89" s="548">
        <v>0.56000000000000005</v>
      </c>
      <c r="AC89" s="548">
        <v>0.56000000000000005</v>
      </c>
      <c r="AD89" s="548">
        <v>0.56000000000000005</v>
      </c>
      <c r="AE89" s="548">
        <v>0.56000000000000005</v>
      </c>
      <c r="AF89" s="548">
        <v>0.56000000000000005</v>
      </c>
      <c r="AG89" s="547"/>
      <c r="AH89" s="545">
        <v>0.8</v>
      </c>
      <c r="AI89" s="547">
        <v>20</v>
      </c>
      <c r="AJ89" s="547"/>
      <c r="AK89" s="547"/>
      <c r="AL89" s="549">
        <v>2.5000000000000001E-2</v>
      </c>
      <c r="AM89" s="550">
        <v>31.536000000000001</v>
      </c>
    </row>
    <row r="90" spans="2:39" ht="18" customHeight="1">
      <c r="B90" s="544" t="s">
        <v>642</v>
      </c>
      <c r="C90" s="544" t="s">
        <v>582</v>
      </c>
      <c r="D90" s="544"/>
      <c r="E90" s="544"/>
      <c r="F90" s="552">
        <v>0.5</v>
      </c>
      <c r="G90" s="553">
        <v>0.5</v>
      </c>
      <c r="H90" s="553">
        <v>0.52</v>
      </c>
      <c r="I90" s="553">
        <v>0.54</v>
      </c>
      <c r="J90" s="553">
        <v>0.56000000000000005</v>
      </c>
      <c r="K90" s="553">
        <v>0.57999999999999996</v>
      </c>
      <c r="L90" s="546">
        <v>3</v>
      </c>
      <c r="M90" s="547">
        <v>5263</v>
      </c>
      <c r="N90" s="547">
        <v>5263</v>
      </c>
      <c r="O90" s="547">
        <v>5263</v>
      </c>
      <c r="P90" s="547">
        <v>5263</v>
      </c>
      <c r="Q90" s="547">
        <v>5263</v>
      </c>
      <c r="R90" s="547"/>
      <c r="S90" s="547"/>
      <c r="T90" s="548">
        <v>62</v>
      </c>
      <c r="U90" s="548"/>
      <c r="V90" s="548"/>
      <c r="W90" s="548"/>
      <c r="X90" s="548">
        <v>64</v>
      </c>
      <c r="Y90" s="548"/>
      <c r="Z90" s="547"/>
      <c r="AA90" s="548">
        <v>0.47</v>
      </c>
      <c r="AB90" s="548"/>
      <c r="AC90" s="548"/>
      <c r="AD90" s="548"/>
      <c r="AE90" s="548"/>
      <c r="AF90" s="548"/>
      <c r="AG90" s="547"/>
      <c r="AH90" s="545">
        <v>0.85</v>
      </c>
      <c r="AI90" s="547">
        <v>25</v>
      </c>
      <c r="AJ90" s="547"/>
      <c r="AK90" s="551">
        <v>-58.842099999999995</v>
      </c>
      <c r="AL90" s="549">
        <v>2.5000000000000001E-2</v>
      </c>
      <c r="AM90" s="550">
        <v>31.536000000000001</v>
      </c>
    </row>
    <row r="91" spans="2:39" ht="18" customHeight="1">
      <c r="B91" s="544"/>
      <c r="C91" s="544"/>
      <c r="D91" s="544" t="s">
        <v>681</v>
      </c>
      <c r="E91" s="554">
        <v>0.6</v>
      </c>
      <c r="F91" s="552"/>
      <c r="G91" s="553"/>
      <c r="H91" s="553"/>
      <c r="I91" s="553"/>
      <c r="J91" s="553"/>
      <c r="K91" s="553"/>
      <c r="L91" s="546"/>
      <c r="M91" s="547"/>
      <c r="N91" s="547"/>
      <c r="O91" s="547"/>
      <c r="P91" s="547"/>
      <c r="Q91" s="547"/>
      <c r="R91" s="547"/>
      <c r="S91" s="547"/>
      <c r="T91" s="548"/>
      <c r="U91" s="548"/>
      <c r="V91" s="548"/>
      <c r="W91" s="548"/>
      <c r="X91" s="548"/>
      <c r="Y91" s="548"/>
      <c r="Z91" s="547"/>
      <c r="AA91" s="548"/>
      <c r="AB91" s="548"/>
      <c r="AC91" s="548"/>
      <c r="AD91" s="548"/>
      <c r="AE91" s="548"/>
      <c r="AF91" s="548"/>
      <c r="AG91" s="547"/>
      <c r="AH91" s="545"/>
      <c r="AI91" s="547"/>
      <c r="AJ91" s="547"/>
      <c r="AK91" s="551"/>
      <c r="AL91" s="549"/>
      <c r="AM91" s="550"/>
    </row>
    <row r="92" spans="2:39" ht="18" customHeight="1">
      <c r="B92" s="544"/>
      <c r="C92" s="544"/>
      <c r="D92" s="544" t="s">
        <v>682</v>
      </c>
      <c r="E92" s="554">
        <v>0.4</v>
      </c>
      <c r="F92" s="552"/>
      <c r="G92" s="553"/>
      <c r="H92" s="553"/>
      <c r="I92" s="553"/>
      <c r="J92" s="553"/>
      <c r="K92" s="553"/>
      <c r="L92" s="546"/>
      <c r="M92" s="547"/>
      <c r="N92" s="547"/>
      <c r="O92" s="547"/>
      <c r="P92" s="547"/>
      <c r="Q92" s="547"/>
      <c r="R92" s="547"/>
      <c r="S92" s="547"/>
      <c r="T92" s="548"/>
      <c r="U92" s="548"/>
      <c r="V92" s="548"/>
      <c r="W92" s="548"/>
      <c r="X92" s="548"/>
      <c r="Y92" s="548"/>
      <c r="Z92" s="547"/>
      <c r="AA92" s="548"/>
      <c r="AB92" s="548"/>
      <c r="AC92" s="548"/>
      <c r="AD92" s="548"/>
      <c r="AE92" s="548"/>
      <c r="AF92" s="548"/>
      <c r="AG92" s="547"/>
      <c r="AH92" s="545"/>
      <c r="AI92" s="547"/>
      <c r="AJ92" s="547"/>
      <c r="AK92" s="547"/>
      <c r="AL92" s="549"/>
      <c r="AM92" s="550"/>
    </row>
    <row r="93" spans="2:39" ht="18" customHeight="1">
      <c r="B93" s="544" t="s">
        <v>675</v>
      </c>
      <c r="C93" s="544" t="s">
        <v>582</v>
      </c>
      <c r="D93" s="544" t="s">
        <v>180</v>
      </c>
      <c r="E93" s="544"/>
      <c r="F93" s="552">
        <v>0.59000000000000008</v>
      </c>
      <c r="G93" s="553">
        <v>0.59000000000000008</v>
      </c>
      <c r="H93" s="553">
        <v>0.59000000000000008</v>
      </c>
      <c r="I93" s="553">
        <v>0.59000000000000008</v>
      </c>
      <c r="J93" s="553">
        <v>0.59000000000000008</v>
      </c>
      <c r="K93" s="553">
        <v>0.59000000000000008</v>
      </c>
      <c r="L93" s="546">
        <v>3</v>
      </c>
      <c r="M93" s="547">
        <v>2980.3683146067415</v>
      </c>
      <c r="N93" s="547">
        <v>2980.3683146067415</v>
      </c>
      <c r="O93" s="547">
        <v>2980.3683146067415</v>
      </c>
      <c r="P93" s="547">
        <v>2980.3683146067415</v>
      </c>
      <c r="Q93" s="547">
        <v>2980.3683146067415</v>
      </c>
      <c r="R93" s="547">
        <v>2980.3683146067415</v>
      </c>
      <c r="S93" s="547"/>
      <c r="T93" s="548">
        <v>149.01841573033707</v>
      </c>
      <c r="U93" s="548">
        <v>149.01841573033707</v>
      </c>
      <c r="V93" s="548">
        <v>149.01841573033707</v>
      </c>
      <c r="W93" s="548">
        <v>149.01841573033707</v>
      </c>
      <c r="X93" s="548">
        <v>149.01841573033707</v>
      </c>
      <c r="Y93" s="548">
        <v>149.01841573033707</v>
      </c>
      <c r="Z93" s="547"/>
      <c r="AA93" s="548">
        <v>0</v>
      </c>
      <c r="AB93" s="548">
        <v>0</v>
      </c>
      <c r="AC93" s="548">
        <v>0</v>
      </c>
      <c r="AD93" s="548">
        <v>0</v>
      </c>
      <c r="AE93" s="548">
        <v>0</v>
      </c>
      <c r="AF93" s="548">
        <v>0</v>
      </c>
      <c r="AG93" s="547"/>
      <c r="AH93" s="545">
        <v>0.85</v>
      </c>
      <c r="AI93" s="547">
        <v>25</v>
      </c>
      <c r="AJ93" s="547"/>
      <c r="AK93" s="547"/>
      <c r="AL93" s="549">
        <v>2.5000000000000001E-2</v>
      </c>
      <c r="AM93" s="550">
        <v>31.536000000000001</v>
      </c>
    </row>
    <row r="94" spans="2:39" ht="18" customHeight="1">
      <c r="B94" s="544" t="s">
        <v>640</v>
      </c>
      <c r="C94" s="544" t="s">
        <v>590</v>
      </c>
      <c r="D94" s="544" t="s">
        <v>597</v>
      </c>
      <c r="E94" s="544"/>
      <c r="F94" s="552">
        <v>0.85</v>
      </c>
      <c r="G94" s="552">
        <v>0.85</v>
      </c>
      <c r="H94" s="552">
        <v>0.85</v>
      </c>
      <c r="I94" s="552">
        <v>0.85</v>
      </c>
      <c r="J94" s="552">
        <v>0.85</v>
      </c>
      <c r="K94" s="552">
        <v>0.85</v>
      </c>
      <c r="L94" s="546">
        <v>3</v>
      </c>
      <c r="M94" s="547">
        <v>1344</v>
      </c>
      <c r="N94" s="547">
        <v>1344</v>
      </c>
      <c r="O94" s="547">
        <v>1344</v>
      </c>
      <c r="P94" s="547">
        <v>1344</v>
      </c>
      <c r="Q94" s="547">
        <v>1344</v>
      </c>
      <c r="R94" s="547">
        <v>1344</v>
      </c>
      <c r="S94" s="547"/>
      <c r="T94" s="548">
        <v>62</v>
      </c>
      <c r="U94" s="548">
        <v>62</v>
      </c>
      <c r="V94" s="548">
        <v>62</v>
      </c>
      <c r="W94" s="548">
        <v>62</v>
      </c>
      <c r="X94" s="548">
        <v>62</v>
      </c>
      <c r="Y94" s="548">
        <v>62</v>
      </c>
      <c r="Z94" s="547"/>
      <c r="AA94" s="548">
        <v>1.08</v>
      </c>
      <c r="AB94" s="548">
        <v>1.08</v>
      </c>
      <c r="AC94" s="548">
        <v>1.08</v>
      </c>
      <c r="AD94" s="548">
        <v>1.08</v>
      </c>
      <c r="AE94" s="548">
        <v>1.08</v>
      </c>
      <c r="AF94" s="548">
        <v>1.08</v>
      </c>
      <c r="AG94" s="547"/>
      <c r="AH94" s="545">
        <v>0.85</v>
      </c>
      <c r="AI94" s="547">
        <v>20</v>
      </c>
      <c r="AJ94" s="547"/>
      <c r="AK94" s="547">
        <v>-66.215000000000003</v>
      </c>
      <c r="AL94" s="549">
        <v>2.5000000000000001E-2</v>
      </c>
      <c r="AM94" s="550">
        <v>31.536000000000001</v>
      </c>
    </row>
    <row r="95" spans="2:39" ht="18" customHeight="1">
      <c r="B95" s="544" t="s">
        <v>644</v>
      </c>
      <c r="C95" s="544" t="s">
        <v>582</v>
      </c>
      <c r="D95" s="544" t="s">
        <v>182</v>
      </c>
      <c r="E95" s="544"/>
      <c r="F95" s="552">
        <v>0.98</v>
      </c>
      <c r="G95" s="552">
        <v>0.98</v>
      </c>
      <c r="H95" s="552">
        <v>0.98</v>
      </c>
      <c r="I95" s="552">
        <v>0.98</v>
      </c>
      <c r="J95" s="552">
        <v>0.98</v>
      </c>
      <c r="K95" s="552">
        <v>0.98</v>
      </c>
      <c r="L95" s="546">
        <v>3</v>
      </c>
      <c r="M95" s="547">
        <v>464</v>
      </c>
      <c r="N95" s="547">
        <v>464</v>
      </c>
      <c r="O95" s="547">
        <v>464</v>
      </c>
      <c r="P95" s="547">
        <v>464</v>
      </c>
      <c r="Q95" s="547">
        <v>464</v>
      </c>
      <c r="R95" s="547">
        <v>464</v>
      </c>
      <c r="S95" s="547"/>
      <c r="T95" s="548">
        <v>7</v>
      </c>
      <c r="U95" s="548">
        <v>7</v>
      </c>
      <c r="V95" s="548">
        <v>7</v>
      </c>
      <c r="W95" s="548">
        <v>7</v>
      </c>
      <c r="X95" s="548">
        <v>7</v>
      </c>
      <c r="Y95" s="548">
        <v>7</v>
      </c>
      <c r="Z95" s="547"/>
      <c r="AA95" s="548">
        <v>0.09</v>
      </c>
      <c r="AB95" s="548">
        <v>0.09</v>
      </c>
      <c r="AC95" s="548">
        <v>0.09</v>
      </c>
      <c r="AD95" s="548">
        <v>0.09</v>
      </c>
      <c r="AE95" s="548">
        <v>0.09</v>
      </c>
      <c r="AF95" s="548">
        <v>0.09</v>
      </c>
      <c r="AG95" s="547"/>
      <c r="AH95" s="545"/>
      <c r="AI95" s="547">
        <v>20</v>
      </c>
      <c r="AJ95" s="547"/>
      <c r="AK95" s="547"/>
      <c r="AL95" s="549">
        <v>2.5000000000000001E-2</v>
      </c>
      <c r="AM95" s="550">
        <v>31.536000000000001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C2:AI85"/>
  <sheetViews>
    <sheetView zoomScale="80" zoomScaleNormal="80" workbookViewId="0">
      <selection activeCell="N12" sqref="N12"/>
    </sheetView>
  </sheetViews>
  <sheetFormatPr defaultRowHeight="12.75"/>
  <cols>
    <col min="1" max="2" width="9.140625" style="424"/>
    <col min="3" max="3" width="16" style="424" customWidth="1"/>
    <col min="4" max="4" width="17" style="424" customWidth="1"/>
    <col min="5" max="5" width="20.140625" style="424" customWidth="1"/>
    <col min="6" max="6" width="50.42578125" style="424" bestFit="1" customWidth="1"/>
    <col min="7" max="16384" width="9.140625" style="424"/>
  </cols>
  <sheetData>
    <row r="2" spans="3:22">
      <c r="C2" s="115" t="s">
        <v>14</v>
      </c>
      <c r="D2" s="115"/>
      <c r="E2" s="116"/>
      <c r="F2" s="116"/>
      <c r="G2" s="116"/>
      <c r="H2" s="116"/>
      <c r="I2" s="116"/>
      <c r="J2" s="116"/>
      <c r="K2" s="116"/>
      <c r="N2" s="115" t="s">
        <v>15</v>
      </c>
      <c r="O2" s="115"/>
      <c r="P2" s="116"/>
      <c r="Q2" s="116"/>
      <c r="R2" s="116"/>
      <c r="S2" s="116"/>
      <c r="T2" s="116"/>
      <c r="U2" s="116"/>
      <c r="V2" s="116"/>
    </row>
    <row r="3" spans="3:22">
      <c r="C3" s="117" t="s">
        <v>7</v>
      </c>
      <c r="D3" s="118" t="s">
        <v>30</v>
      </c>
      <c r="E3" s="117" t="s">
        <v>0</v>
      </c>
      <c r="F3" s="117" t="s">
        <v>3</v>
      </c>
      <c r="G3" s="117" t="s">
        <v>4</v>
      </c>
      <c r="H3" s="117" t="s">
        <v>8</v>
      </c>
      <c r="I3" s="117" t="s">
        <v>9</v>
      </c>
      <c r="J3" s="117" t="s">
        <v>10</v>
      </c>
      <c r="K3" s="117" t="s">
        <v>12</v>
      </c>
      <c r="N3" s="117" t="s">
        <v>11</v>
      </c>
      <c r="O3" s="118" t="s">
        <v>30</v>
      </c>
      <c r="P3" s="117" t="s">
        <v>1</v>
      </c>
      <c r="Q3" s="117" t="s">
        <v>2</v>
      </c>
      <c r="R3" s="117" t="s">
        <v>16</v>
      </c>
      <c r="S3" s="117" t="s">
        <v>17</v>
      </c>
      <c r="T3" s="117" t="s">
        <v>18</v>
      </c>
      <c r="U3" s="117" t="s">
        <v>19</v>
      </c>
      <c r="V3" s="117" t="s">
        <v>20</v>
      </c>
    </row>
    <row r="4" spans="3:22" ht="48.75" thickBot="1">
      <c r="C4" s="475" t="s">
        <v>37</v>
      </c>
      <c r="D4" s="475" t="s">
        <v>31</v>
      </c>
      <c r="E4" s="475" t="s">
        <v>26</v>
      </c>
      <c r="F4" s="475" t="s">
        <v>27</v>
      </c>
      <c r="G4" s="475" t="s">
        <v>4</v>
      </c>
      <c r="H4" s="475" t="s">
        <v>40</v>
      </c>
      <c r="I4" s="475" t="s">
        <v>41</v>
      </c>
      <c r="J4" s="475" t="s">
        <v>28</v>
      </c>
      <c r="K4" s="475" t="s">
        <v>29</v>
      </c>
      <c r="N4" s="475" t="s">
        <v>38</v>
      </c>
      <c r="O4" s="475" t="s">
        <v>31</v>
      </c>
      <c r="P4" s="475" t="s">
        <v>21</v>
      </c>
      <c r="Q4" s="475" t="s">
        <v>22</v>
      </c>
      <c r="R4" s="475" t="s">
        <v>23</v>
      </c>
      <c r="S4" s="475" t="s">
        <v>24</v>
      </c>
      <c r="T4" s="475" t="s">
        <v>43</v>
      </c>
      <c r="U4" s="475" t="s">
        <v>42</v>
      </c>
      <c r="V4" s="475" t="s">
        <v>25</v>
      </c>
    </row>
    <row r="5" spans="3:22" ht="13.5" thickBot="1">
      <c r="C5" s="362" t="s">
        <v>65</v>
      </c>
      <c r="D5" s="362"/>
      <c r="E5" s="362" t="s">
        <v>484</v>
      </c>
      <c r="F5" s="362" t="s">
        <v>485</v>
      </c>
      <c r="G5" s="362" t="s">
        <v>69</v>
      </c>
      <c r="H5" s="362" t="s">
        <v>463</v>
      </c>
      <c r="I5" s="120" t="s">
        <v>92</v>
      </c>
      <c r="J5" s="362"/>
      <c r="K5" s="362"/>
      <c r="N5" s="475" t="s">
        <v>73</v>
      </c>
      <c r="O5" s="475"/>
      <c r="P5" s="475"/>
      <c r="Q5" s="475"/>
      <c r="R5" s="475"/>
      <c r="S5" s="475"/>
      <c r="T5" s="475"/>
      <c r="U5" s="475"/>
      <c r="V5" s="475"/>
    </row>
    <row r="6" spans="3:22">
      <c r="C6" s="362" t="s">
        <v>65</v>
      </c>
      <c r="D6" s="362"/>
      <c r="E6" s="362" t="s">
        <v>486</v>
      </c>
      <c r="F6" s="362" t="s">
        <v>487</v>
      </c>
      <c r="G6" s="362" t="s">
        <v>69</v>
      </c>
      <c r="H6" s="362" t="s">
        <v>463</v>
      </c>
      <c r="I6" s="120" t="s">
        <v>92</v>
      </c>
      <c r="J6" s="362"/>
      <c r="K6" s="362"/>
      <c r="N6" s="120" t="s">
        <v>87</v>
      </c>
      <c r="O6" s="120"/>
      <c r="P6" s="120" t="str">
        <f>+C33</f>
        <v>SUP_ELC-PEMC-H2</v>
      </c>
      <c r="Q6" s="120" t="str">
        <f>+D33</f>
        <v>H2 production from PEM electrolysis - centralised</v>
      </c>
      <c r="R6" s="120" t="s">
        <v>69</v>
      </c>
      <c r="S6" s="120" t="s">
        <v>430</v>
      </c>
      <c r="T6" s="120" t="s">
        <v>92</v>
      </c>
      <c r="U6" s="120"/>
      <c r="V6" s="120"/>
    </row>
    <row r="7" spans="3:22">
      <c r="C7" s="362" t="s">
        <v>65</v>
      </c>
      <c r="D7" s="362"/>
      <c r="E7" s="362" t="s">
        <v>437</v>
      </c>
      <c r="F7" s="362" t="s">
        <v>488</v>
      </c>
      <c r="G7" s="362" t="s">
        <v>69</v>
      </c>
      <c r="H7" s="362" t="s">
        <v>463</v>
      </c>
      <c r="I7" s="120" t="s">
        <v>92</v>
      </c>
      <c r="J7" s="362"/>
      <c r="K7" s="362"/>
      <c r="N7" s="120" t="s">
        <v>87</v>
      </c>
      <c r="P7" s="424" t="str">
        <f>+C35</f>
        <v>SUP_ELC-PEMD-H2</v>
      </c>
      <c r="Q7" s="424" t="str">
        <f>+D35</f>
        <v>H2 production from PEM electrolysis - decentralised</v>
      </c>
      <c r="R7" s="120" t="s">
        <v>69</v>
      </c>
      <c r="S7" s="120" t="s">
        <v>430</v>
      </c>
      <c r="T7" s="120" t="s">
        <v>92</v>
      </c>
    </row>
    <row r="8" spans="3:22">
      <c r="C8" s="362" t="s">
        <v>65</v>
      </c>
      <c r="D8" s="362"/>
      <c r="E8" s="362" t="s">
        <v>473</v>
      </c>
      <c r="F8" s="362" t="s">
        <v>489</v>
      </c>
      <c r="G8" s="362" t="s">
        <v>69</v>
      </c>
      <c r="H8" s="362" t="s">
        <v>463</v>
      </c>
      <c r="I8" s="120" t="s">
        <v>92</v>
      </c>
      <c r="J8" s="362"/>
      <c r="K8" s="362"/>
      <c r="N8" s="120" t="s">
        <v>87</v>
      </c>
      <c r="P8" s="424" t="str">
        <f>+C36</f>
        <v>SUP_ELC-SOECC-H2</v>
      </c>
      <c r="Q8" s="424" t="str">
        <f>+D36</f>
        <v>H2 production from SOEC electrolysis - centralised</v>
      </c>
      <c r="R8" s="120" t="s">
        <v>69</v>
      </c>
      <c r="S8" s="120" t="s">
        <v>430</v>
      </c>
      <c r="T8" s="120" t="s">
        <v>92</v>
      </c>
    </row>
    <row r="9" spans="3:22">
      <c r="C9" s="162" t="s">
        <v>146</v>
      </c>
      <c r="D9" s="162"/>
      <c r="E9" s="362" t="s">
        <v>490</v>
      </c>
      <c r="F9" s="362" t="s">
        <v>491</v>
      </c>
      <c r="G9" s="362" t="s">
        <v>86</v>
      </c>
      <c r="H9" s="362"/>
      <c r="I9" s="362"/>
      <c r="J9" s="362"/>
      <c r="K9" s="362"/>
      <c r="N9" s="120" t="s">
        <v>87</v>
      </c>
      <c r="P9" s="424" t="str">
        <f>+C38</f>
        <v>SUP_ELC-SOECD-H2</v>
      </c>
      <c r="Q9" s="424" t="str">
        <f>+D38</f>
        <v>H2 production from SOEC electrolysis - decentralised</v>
      </c>
      <c r="R9" s="120" t="s">
        <v>69</v>
      </c>
      <c r="S9" s="120" t="s">
        <v>430</v>
      </c>
      <c r="T9" s="120" t="s">
        <v>92</v>
      </c>
    </row>
    <row r="10" spans="3:22">
      <c r="C10" s="362" t="s">
        <v>65</v>
      </c>
      <c r="D10" s="162"/>
      <c r="E10" s="362" t="s">
        <v>492</v>
      </c>
      <c r="F10" s="362" t="s">
        <v>493</v>
      </c>
      <c r="G10" s="362" t="s">
        <v>69</v>
      </c>
      <c r="H10" s="362" t="s">
        <v>463</v>
      </c>
      <c r="I10" s="120" t="s">
        <v>92</v>
      </c>
      <c r="J10" s="362"/>
      <c r="K10" s="362"/>
      <c r="N10" s="120" t="s">
        <v>87</v>
      </c>
      <c r="P10" s="424" t="str">
        <f>+C39</f>
        <v>SUP_H2NGA</v>
      </c>
      <c r="Q10" s="424" t="str">
        <f>+D39</f>
        <v>H2 methanisation to natural gas (CO2 from DAC)</v>
      </c>
      <c r="R10" s="120" t="s">
        <v>69</v>
      </c>
      <c r="S10" s="120" t="s">
        <v>430</v>
      </c>
      <c r="T10" s="120" t="s">
        <v>92</v>
      </c>
    </row>
    <row r="11" spans="3:22">
      <c r="C11" s="362" t="s">
        <v>65</v>
      </c>
      <c r="E11" s="362" t="s">
        <v>494</v>
      </c>
      <c r="F11" s="362" t="s">
        <v>495</v>
      </c>
      <c r="G11" s="362" t="s">
        <v>69</v>
      </c>
      <c r="H11" s="362" t="s">
        <v>463</v>
      </c>
      <c r="I11" s="120" t="s">
        <v>92</v>
      </c>
      <c r="N11" s="120" t="s">
        <v>87</v>
      </c>
      <c r="P11" s="424" t="str">
        <f>+C41</f>
        <v>SUP_H2NGA_CCS</v>
      </c>
      <c r="Q11" s="424" t="str">
        <f>+D41</f>
        <v>H2 methanisation to natural gas (CO2 from CCS)</v>
      </c>
      <c r="R11" s="120" t="s">
        <v>69</v>
      </c>
      <c r="S11" s="120" t="s">
        <v>430</v>
      </c>
      <c r="T11" s="120" t="s">
        <v>92</v>
      </c>
    </row>
    <row r="12" spans="3:22">
      <c r="C12" s="362" t="s">
        <v>65</v>
      </c>
      <c r="E12" s="362" t="s">
        <v>496</v>
      </c>
      <c r="F12" s="362" t="s">
        <v>497</v>
      </c>
      <c r="G12" s="362" t="s">
        <v>69</v>
      </c>
      <c r="H12" s="362" t="s">
        <v>463</v>
      </c>
      <c r="I12" s="120" t="s">
        <v>92</v>
      </c>
      <c r="N12" s="484" t="s">
        <v>474</v>
      </c>
      <c r="P12" s="424" t="str">
        <f>+C42</f>
        <v>\I:</v>
      </c>
      <c r="Q12" s="424" t="str">
        <f>+D42</f>
        <v>H2 production from natural gas (steam methane reforming with CCS)</v>
      </c>
      <c r="R12" s="120" t="s">
        <v>69</v>
      </c>
      <c r="S12" s="120" t="s">
        <v>430</v>
      </c>
      <c r="T12" s="120" t="s">
        <v>92</v>
      </c>
    </row>
    <row r="13" spans="3:22">
      <c r="C13" s="362" t="s">
        <v>65</v>
      </c>
      <c r="E13" s="362" t="s">
        <v>498</v>
      </c>
      <c r="F13" s="362" t="s">
        <v>499</v>
      </c>
      <c r="G13" s="362" t="s">
        <v>69</v>
      </c>
      <c r="H13" s="362" t="s">
        <v>463</v>
      </c>
      <c r="I13" s="120" t="s">
        <v>92</v>
      </c>
      <c r="N13" s="120" t="s">
        <v>58</v>
      </c>
      <c r="P13" s="424" t="s">
        <v>500</v>
      </c>
      <c r="Q13" s="424" t="s">
        <v>501</v>
      </c>
      <c r="R13" s="120" t="s">
        <v>86</v>
      </c>
      <c r="S13" s="120" t="s">
        <v>502</v>
      </c>
      <c r="T13" s="120"/>
    </row>
    <row r="14" spans="3:22">
      <c r="C14" s="362" t="s">
        <v>65</v>
      </c>
      <c r="E14" s="362" t="s">
        <v>503</v>
      </c>
      <c r="F14" s="362" t="s">
        <v>504</v>
      </c>
      <c r="G14" s="362" t="s">
        <v>69</v>
      </c>
      <c r="H14" s="362" t="s">
        <v>463</v>
      </c>
      <c r="I14" s="120" t="s">
        <v>92</v>
      </c>
      <c r="N14" s="120" t="s">
        <v>87</v>
      </c>
      <c r="P14" s="424" t="s">
        <v>505</v>
      </c>
      <c r="Q14" s="424" t="s">
        <v>506</v>
      </c>
      <c r="R14" s="120" t="s">
        <v>69</v>
      </c>
      <c r="S14" s="120" t="s">
        <v>106</v>
      </c>
      <c r="T14" s="120" t="s">
        <v>92</v>
      </c>
    </row>
    <row r="15" spans="3:22">
      <c r="C15" s="362" t="s">
        <v>65</v>
      </c>
      <c r="E15" s="362" t="s">
        <v>687</v>
      </c>
      <c r="F15" s="362" t="s">
        <v>689</v>
      </c>
      <c r="G15" s="362" t="s">
        <v>69</v>
      </c>
      <c r="H15" s="362" t="s">
        <v>463</v>
      </c>
      <c r="I15" s="120" t="s">
        <v>92</v>
      </c>
      <c r="N15" s="120" t="s">
        <v>87</v>
      </c>
      <c r="P15" s="424" t="s">
        <v>507</v>
      </c>
      <c r="Q15" s="424" t="s">
        <v>508</v>
      </c>
      <c r="R15" s="120" t="s">
        <v>69</v>
      </c>
      <c r="S15" s="120" t="s">
        <v>106</v>
      </c>
      <c r="T15" s="120" t="s">
        <v>92</v>
      </c>
    </row>
    <row r="16" spans="3:22">
      <c r="C16" s="162" t="s">
        <v>146</v>
      </c>
      <c r="D16" s="162"/>
      <c r="E16" s="362" t="s">
        <v>553</v>
      </c>
      <c r="F16" s="362" t="s">
        <v>579</v>
      </c>
      <c r="G16" s="362" t="s">
        <v>86</v>
      </c>
      <c r="N16" s="120" t="s">
        <v>87</v>
      </c>
      <c r="P16" s="424" t="s">
        <v>509</v>
      </c>
      <c r="Q16" s="424" t="s">
        <v>510</v>
      </c>
      <c r="R16" s="120" t="s">
        <v>69</v>
      </c>
      <c r="S16" s="120" t="s">
        <v>106</v>
      </c>
      <c r="T16" s="120" t="s">
        <v>92</v>
      </c>
    </row>
    <row r="17" spans="3:35">
      <c r="N17" s="120" t="s">
        <v>87</v>
      </c>
      <c r="P17" s="424" t="s">
        <v>511</v>
      </c>
      <c r="Q17" s="424" t="s">
        <v>512</v>
      </c>
      <c r="R17" s="120" t="s">
        <v>69</v>
      </c>
      <c r="S17" s="120" t="s">
        <v>106</v>
      </c>
      <c r="T17" s="120" t="s">
        <v>92</v>
      </c>
    </row>
    <row r="18" spans="3:35">
      <c r="N18" s="120" t="s">
        <v>87</v>
      </c>
      <c r="P18" s="424" t="s">
        <v>513</v>
      </c>
      <c r="Q18" s="424" t="s">
        <v>514</v>
      </c>
      <c r="R18" s="120" t="s">
        <v>69</v>
      </c>
      <c r="S18" s="120" t="s">
        <v>106</v>
      </c>
      <c r="T18" s="120" t="s">
        <v>92</v>
      </c>
    </row>
    <row r="19" spans="3:35">
      <c r="N19" s="120" t="s">
        <v>87</v>
      </c>
      <c r="P19" s="424" t="s">
        <v>515</v>
      </c>
      <c r="Q19" s="424" t="s">
        <v>516</v>
      </c>
      <c r="R19" s="120" t="s">
        <v>69</v>
      </c>
      <c r="S19" s="120" t="s">
        <v>106</v>
      </c>
      <c r="T19" s="120" t="s">
        <v>92</v>
      </c>
    </row>
    <row r="20" spans="3:35">
      <c r="N20" s="120" t="s">
        <v>87</v>
      </c>
      <c r="P20" s="424" t="s">
        <v>517</v>
      </c>
      <c r="Q20" s="424" t="s">
        <v>518</v>
      </c>
      <c r="R20" s="120" t="s">
        <v>69</v>
      </c>
      <c r="S20" s="120" t="s">
        <v>106</v>
      </c>
      <c r="T20" s="120" t="s">
        <v>92</v>
      </c>
    </row>
    <row r="21" spans="3:35">
      <c r="N21" s="120" t="s">
        <v>87</v>
      </c>
      <c r="P21" s="424" t="s">
        <v>519</v>
      </c>
      <c r="Q21" s="424" t="s">
        <v>520</v>
      </c>
      <c r="R21" s="120" t="s">
        <v>69</v>
      </c>
      <c r="S21" s="120" t="s">
        <v>106</v>
      </c>
      <c r="T21" s="120" t="s">
        <v>92</v>
      </c>
    </row>
    <row r="22" spans="3:35">
      <c r="N22" s="120" t="s">
        <v>87</v>
      </c>
      <c r="P22" s="424" t="s">
        <v>521</v>
      </c>
      <c r="Q22" s="424" t="s">
        <v>522</v>
      </c>
      <c r="R22" s="120" t="s">
        <v>69</v>
      </c>
      <c r="S22" s="120" t="s">
        <v>106</v>
      </c>
      <c r="T22" s="120" t="s">
        <v>92</v>
      </c>
    </row>
    <row r="23" spans="3:35">
      <c r="N23" s="120" t="s">
        <v>87</v>
      </c>
      <c r="P23" s="424" t="str">
        <f>+C84</f>
        <v>FTE_AGRH2R</v>
      </c>
      <c r="Q23" s="424" t="s">
        <v>690</v>
      </c>
      <c r="R23" s="120" t="s">
        <v>69</v>
      </c>
      <c r="S23" s="120" t="s">
        <v>106</v>
      </c>
      <c r="T23" s="120" t="s">
        <v>92</v>
      </c>
    </row>
    <row r="24" spans="3:35">
      <c r="N24" s="120" t="s">
        <v>87</v>
      </c>
      <c r="P24" s="424" t="str">
        <f>+C85</f>
        <v>FTE_AGRH2D</v>
      </c>
      <c r="Q24" s="424" t="s">
        <v>691</v>
      </c>
      <c r="R24" s="120" t="s">
        <v>69</v>
      </c>
      <c r="S24" s="120" t="s">
        <v>106</v>
      </c>
      <c r="T24" s="120" t="s">
        <v>92</v>
      </c>
    </row>
    <row r="25" spans="3:35">
      <c r="N25" s="120" t="s">
        <v>474</v>
      </c>
      <c r="P25" s="424" t="s">
        <v>523</v>
      </c>
      <c r="Q25" s="424" t="s">
        <v>524</v>
      </c>
      <c r="R25" s="120" t="s">
        <v>69</v>
      </c>
      <c r="S25" s="120" t="s">
        <v>430</v>
      </c>
      <c r="T25" s="120" t="s">
        <v>92</v>
      </c>
    </row>
    <row r="26" spans="3:35">
      <c r="N26" s="120" t="s">
        <v>87</v>
      </c>
      <c r="P26" s="424" t="s">
        <v>525</v>
      </c>
      <c r="Q26" s="424" t="s">
        <v>526</v>
      </c>
      <c r="R26" s="120" t="s">
        <v>69</v>
      </c>
      <c r="S26" s="120" t="s">
        <v>430</v>
      </c>
      <c r="T26" s="120" t="s">
        <v>92</v>
      </c>
    </row>
    <row r="27" spans="3:35">
      <c r="N27" s="120" t="s">
        <v>474</v>
      </c>
      <c r="P27" s="424" t="s">
        <v>527</v>
      </c>
      <c r="Q27" s="424" t="s">
        <v>528</v>
      </c>
      <c r="R27" s="120" t="s">
        <v>69</v>
      </c>
      <c r="S27" s="120" t="s">
        <v>430</v>
      </c>
      <c r="T27" s="120" t="s">
        <v>92</v>
      </c>
    </row>
    <row r="28" spans="3:35">
      <c r="N28" s="120" t="s">
        <v>87</v>
      </c>
      <c r="P28" s="424" t="s">
        <v>529</v>
      </c>
      <c r="Q28" s="424" t="s">
        <v>530</v>
      </c>
      <c r="R28" s="120" t="s">
        <v>69</v>
      </c>
      <c r="S28" s="120" t="s">
        <v>430</v>
      </c>
      <c r="T28" s="120" t="s">
        <v>92</v>
      </c>
    </row>
    <row r="31" spans="3:35">
      <c r="F31" s="400" t="s">
        <v>13</v>
      </c>
    </row>
    <row r="32" spans="3:35" ht="22.5">
      <c r="C32" s="398" t="s">
        <v>1</v>
      </c>
      <c r="D32" s="398" t="s">
        <v>531</v>
      </c>
      <c r="E32" s="425" t="s">
        <v>5</v>
      </c>
      <c r="F32" s="425" t="s">
        <v>6</v>
      </c>
      <c r="G32" s="425" t="s">
        <v>532</v>
      </c>
      <c r="H32" s="425" t="s">
        <v>533</v>
      </c>
      <c r="I32" s="425" t="s">
        <v>74</v>
      </c>
      <c r="J32" s="425" t="s">
        <v>534</v>
      </c>
      <c r="K32" s="425" t="s">
        <v>383</v>
      </c>
      <c r="L32" s="425" t="s">
        <v>384</v>
      </c>
      <c r="M32" s="425" t="s">
        <v>385</v>
      </c>
      <c r="N32" s="425" t="s">
        <v>433</v>
      </c>
      <c r="O32" s="425" t="s">
        <v>386</v>
      </c>
      <c r="P32" s="425" t="s">
        <v>481</v>
      </c>
      <c r="Q32" s="425" t="s">
        <v>482</v>
      </c>
      <c r="R32" s="425" t="s">
        <v>389</v>
      </c>
      <c r="S32" s="425" t="s">
        <v>390</v>
      </c>
      <c r="T32" s="425" t="s">
        <v>391</v>
      </c>
      <c r="U32" s="425" t="s">
        <v>483</v>
      </c>
      <c r="V32" s="425" t="s">
        <v>393</v>
      </c>
      <c r="W32" s="425" t="s">
        <v>394</v>
      </c>
      <c r="X32" s="425" t="s">
        <v>395</v>
      </c>
      <c r="Y32" s="425" t="s">
        <v>535</v>
      </c>
      <c r="Z32" s="425" t="s">
        <v>398</v>
      </c>
      <c r="AA32" s="425" t="s">
        <v>399</v>
      </c>
      <c r="AB32" s="425" t="s">
        <v>400</v>
      </c>
      <c r="AC32" s="425" t="s">
        <v>536</v>
      </c>
      <c r="AD32" s="425" t="s">
        <v>537</v>
      </c>
      <c r="AE32" s="425" t="s">
        <v>538</v>
      </c>
      <c r="AF32" s="425" t="s">
        <v>539</v>
      </c>
      <c r="AG32" s="413" t="s">
        <v>472</v>
      </c>
      <c r="AH32" s="414" t="s">
        <v>405</v>
      </c>
      <c r="AI32" s="416" t="s">
        <v>406</v>
      </c>
    </row>
    <row r="33" spans="3:35">
      <c r="C33" s="403" t="s">
        <v>540</v>
      </c>
      <c r="D33" s="403" t="s">
        <v>541</v>
      </c>
      <c r="E33" s="404" t="s">
        <v>50</v>
      </c>
      <c r="F33" s="404" t="s">
        <v>484</v>
      </c>
      <c r="G33" s="408"/>
      <c r="H33" s="408"/>
      <c r="I33" s="408">
        <v>0.7</v>
      </c>
      <c r="J33" s="408"/>
      <c r="K33" s="408"/>
      <c r="L33" s="408"/>
      <c r="M33" s="408">
        <v>0.8</v>
      </c>
      <c r="N33" s="408"/>
      <c r="O33" s="408">
        <v>5</v>
      </c>
      <c r="P33" s="408">
        <v>2041.626</v>
      </c>
      <c r="Q33" s="408">
        <v>1368</v>
      </c>
      <c r="R33" s="408">
        <v>1178</v>
      </c>
      <c r="S33" s="408"/>
      <c r="T33" s="408">
        <v>4.1420000000000003</v>
      </c>
      <c r="U33" s="408"/>
      <c r="V33" s="408"/>
      <c r="W33" s="408"/>
      <c r="X33" s="408">
        <v>1.4666666666666666</v>
      </c>
      <c r="Y33" s="408"/>
      <c r="Z33" s="408"/>
      <c r="AA33" s="408"/>
      <c r="AB33" s="408">
        <v>0.8</v>
      </c>
      <c r="AC33" s="408">
        <v>5.4794520547945202</v>
      </c>
      <c r="AD33" s="408">
        <v>6.8493150684931505</v>
      </c>
      <c r="AE33" s="408">
        <v>11.415525114155251</v>
      </c>
      <c r="AF33" s="408">
        <v>5</v>
      </c>
      <c r="AG33" s="408"/>
      <c r="AH33" s="476"/>
      <c r="AI33" s="408">
        <v>31.536000000000001</v>
      </c>
    </row>
    <row r="34" spans="3:35">
      <c r="C34" s="403"/>
      <c r="D34" s="403"/>
      <c r="E34" s="404" t="s">
        <v>426</v>
      </c>
      <c r="F34" s="404"/>
      <c r="G34" s="408"/>
      <c r="H34" s="408"/>
      <c r="I34" s="408"/>
      <c r="J34" s="408"/>
      <c r="K34" s="408"/>
      <c r="L34" s="408"/>
      <c r="M34" s="408"/>
      <c r="N34" s="408"/>
      <c r="O34" s="408"/>
      <c r="P34" s="408"/>
      <c r="Q34" s="408"/>
      <c r="R34" s="408"/>
      <c r="S34" s="408"/>
      <c r="T34" s="408"/>
      <c r="U34" s="408"/>
      <c r="V34" s="408"/>
      <c r="W34" s="408"/>
      <c r="X34" s="408"/>
      <c r="Y34" s="408"/>
      <c r="Z34" s="408"/>
      <c r="AA34" s="408"/>
      <c r="AB34" s="408"/>
      <c r="AC34" s="408"/>
      <c r="AD34" s="408"/>
      <c r="AE34" s="408"/>
      <c r="AF34" s="408"/>
      <c r="AG34" s="408"/>
      <c r="AH34" s="476"/>
      <c r="AI34" s="408"/>
    </row>
    <row r="35" spans="3:35">
      <c r="C35" s="403" t="s">
        <v>542</v>
      </c>
      <c r="D35" s="403" t="s">
        <v>543</v>
      </c>
      <c r="E35" s="404" t="s">
        <v>466</v>
      </c>
      <c r="F35" s="404" t="s">
        <v>486</v>
      </c>
      <c r="G35" s="408"/>
      <c r="H35" s="408"/>
      <c r="I35" s="408">
        <v>0.7</v>
      </c>
      <c r="J35" s="408"/>
      <c r="K35" s="408"/>
      <c r="L35" s="408"/>
      <c r="M35" s="408">
        <v>0.8</v>
      </c>
      <c r="N35" s="408"/>
      <c r="O35" s="408">
        <v>5</v>
      </c>
      <c r="P35" s="408">
        <v>2041.626</v>
      </c>
      <c r="Q35" s="408">
        <v>1915.1999999999998</v>
      </c>
      <c r="R35" s="408">
        <v>1649.1999999999998</v>
      </c>
      <c r="S35" s="408"/>
      <c r="T35" s="408">
        <v>4.1420000000000003</v>
      </c>
      <c r="U35" s="408"/>
      <c r="V35" s="408"/>
      <c r="W35" s="408"/>
      <c r="X35" s="408">
        <v>1.4666666666666666</v>
      </c>
      <c r="Y35" s="408"/>
      <c r="Z35" s="408"/>
      <c r="AA35" s="408"/>
      <c r="AB35" s="408">
        <v>0.8</v>
      </c>
      <c r="AC35" s="408">
        <v>5.4794520547945202</v>
      </c>
      <c r="AD35" s="408">
        <v>6.8493150684931505</v>
      </c>
      <c r="AE35" s="408">
        <v>11.415525114155251</v>
      </c>
      <c r="AF35" s="408">
        <v>5</v>
      </c>
      <c r="AG35" s="408"/>
      <c r="AH35" s="476"/>
      <c r="AI35" s="408">
        <v>31.536000000000001</v>
      </c>
    </row>
    <row r="36" spans="3:35">
      <c r="C36" s="403" t="s">
        <v>544</v>
      </c>
      <c r="D36" s="403" t="s">
        <v>545</v>
      </c>
      <c r="E36" s="404" t="s">
        <v>50</v>
      </c>
      <c r="F36" s="404" t="s">
        <v>484</v>
      </c>
      <c r="G36" s="408"/>
      <c r="H36" s="408"/>
      <c r="I36" s="408">
        <v>0.9</v>
      </c>
      <c r="J36" s="408"/>
      <c r="K36" s="408"/>
      <c r="L36" s="408"/>
      <c r="M36" s="408">
        <v>0.95</v>
      </c>
      <c r="N36" s="408"/>
      <c r="O36" s="408">
        <v>5</v>
      </c>
      <c r="P36" s="408">
        <v>4416.6260000000002</v>
      </c>
      <c r="Q36" s="408">
        <v>2896.6260000000002</v>
      </c>
      <c r="R36" s="408">
        <v>2421.6260000000002</v>
      </c>
      <c r="S36" s="408"/>
      <c r="T36" s="408">
        <v>4.1420000000000003</v>
      </c>
      <c r="U36" s="408">
        <v>4.1420000000000003</v>
      </c>
      <c r="V36" s="408">
        <v>4.1420000000000003</v>
      </c>
      <c r="W36" s="408"/>
      <c r="X36" s="408">
        <v>1.4666666666666666</v>
      </c>
      <c r="Y36" s="408">
        <v>1.4666666666666666</v>
      </c>
      <c r="Z36" s="408">
        <v>1.4666666666666666</v>
      </c>
      <c r="AA36" s="408"/>
      <c r="AB36" s="408">
        <v>0.8</v>
      </c>
      <c r="AC36" s="408">
        <f>+AC33/3</f>
        <v>1.8264840182648401</v>
      </c>
      <c r="AD36" s="408">
        <f>+AD35*0.7</f>
        <v>4.7945205479452051</v>
      </c>
      <c r="AE36" s="408">
        <f>+AE35*0.7</f>
        <v>7.9908675799086755</v>
      </c>
      <c r="AF36" s="408">
        <v>5</v>
      </c>
      <c r="AG36" s="408"/>
      <c r="AH36" s="476"/>
      <c r="AI36" s="408">
        <v>31.536000000000001</v>
      </c>
    </row>
    <row r="37" spans="3:35">
      <c r="C37" s="403"/>
      <c r="D37" s="403"/>
      <c r="E37" s="404" t="s">
        <v>426</v>
      </c>
      <c r="F37" s="404"/>
      <c r="G37" s="408"/>
      <c r="H37" s="408"/>
      <c r="I37" s="408"/>
      <c r="J37" s="408"/>
      <c r="K37" s="408"/>
      <c r="L37" s="408"/>
      <c r="M37" s="408"/>
      <c r="N37" s="408"/>
      <c r="O37" s="408"/>
      <c r="P37" s="408"/>
      <c r="Q37" s="408"/>
      <c r="R37" s="408"/>
      <c r="S37" s="408"/>
      <c r="T37" s="408"/>
      <c r="U37" s="408"/>
      <c r="V37" s="408"/>
      <c r="W37" s="408"/>
      <c r="X37" s="408"/>
      <c r="Y37" s="408"/>
      <c r="Z37" s="408"/>
      <c r="AA37" s="408"/>
      <c r="AB37" s="408"/>
      <c r="AC37" s="408"/>
      <c r="AD37" s="408"/>
      <c r="AE37" s="408"/>
      <c r="AF37" s="408"/>
      <c r="AG37" s="408"/>
      <c r="AH37" s="476"/>
      <c r="AI37" s="408"/>
    </row>
    <row r="38" spans="3:35">
      <c r="C38" s="403" t="s">
        <v>546</v>
      </c>
      <c r="D38" s="403" t="s">
        <v>547</v>
      </c>
      <c r="E38" s="404" t="s">
        <v>466</v>
      </c>
      <c r="F38" s="404" t="s">
        <v>486</v>
      </c>
      <c r="G38" s="408"/>
      <c r="H38" s="408"/>
      <c r="I38" s="408">
        <v>0.9</v>
      </c>
      <c r="J38" s="408"/>
      <c r="K38" s="408"/>
      <c r="L38" s="408"/>
      <c r="M38" s="408">
        <v>0.95</v>
      </c>
      <c r="N38" s="408"/>
      <c r="O38" s="408">
        <v>5</v>
      </c>
      <c r="P38" s="408">
        <v>4416.6260000000002</v>
      </c>
      <c r="Q38" s="408">
        <v>4055.2764000000002</v>
      </c>
      <c r="R38" s="408">
        <v>3390.2764000000002</v>
      </c>
      <c r="S38" s="408"/>
      <c r="T38" s="408">
        <v>4.1420000000000003</v>
      </c>
      <c r="U38" s="408">
        <v>4.1420000000000003</v>
      </c>
      <c r="V38" s="408">
        <v>4.1420000000000003</v>
      </c>
      <c r="W38" s="408"/>
      <c r="X38" s="408">
        <v>1.4666666666666666</v>
      </c>
      <c r="Y38" s="408">
        <v>1.4666666666666666</v>
      </c>
      <c r="Z38" s="408">
        <v>1.4666666666666666</v>
      </c>
      <c r="AA38" s="408"/>
      <c r="AB38" s="408">
        <v>0.8</v>
      </c>
      <c r="AC38" s="408">
        <f>+AC36</f>
        <v>1.8264840182648401</v>
      </c>
      <c r="AD38" s="408">
        <f>+AD36</f>
        <v>4.7945205479452051</v>
      </c>
      <c r="AE38" s="408">
        <f>+AE36</f>
        <v>7.9908675799086755</v>
      </c>
      <c r="AF38" s="408">
        <v>5</v>
      </c>
      <c r="AG38" s="408"/>
      <c r="AH38" s="476"/>
      <c r="AI38" s="408">
        <v>31.536000000000001</v>
      </c>
    </row>
    <row r="39" spans="3:35">
      <c r="C39" s="403" t="s">
        <v>548</v>
      </c>
      <c r="D39" s="403" t="s">
        <v>549</v>
      </c>
      <c r="E39" s="404" t="s">
        <v>437</v>
      </c>
      <c r="F39" s="404" t="s">
        <v>178</v>
      </c>
      <c r="G39" s="408">
        <v>1</v>
      </c>
      <c r="H39" s="408">
        <v>1</v>
      </c>
      <c r="I39" s="408">
        <v>0.7</v>
      </c>
      <c r="J39" s="408">
        <v>0.73749999999999993</v>
      </c>
      <c r="K39" s="408">
        <v>0.77499999999999991</v>
      </c>
      <c r="L39" s="408">
        <v>0.81249999999999989</v>
      </c>
      <c r="M39" s="408">
        <v>0.85</v>
      </c>
      <c r="N39" s="408">
        <v>0.85</v>
      </c>
      <c r="O39" s="408">
        <v>3</v>
      </c>
      <c r="P39" s="408">
        <v>2234.8894315068496</v>
      </c>
      <c r="Q39" s="408">
        <v>1534.6240763013702</v>
      </c>
      <c r="R39" s="408">
        <v>1191.9410301369865</v>
      </c>
      <c r="S39" s="408"/>
      <c r="T39" s="408">
        <v>111.74447157534249</v>
      </c>
      <c r="U39" s="408">
        <v>59.597051506849326</v>
      </c>
      <c r="V39" s="408">
        <v>44.697788630136998</v>
      </c>
      <c r="W39" s="408"/>
      <c r="X39" s="408">
        <v>0</v>
      </c>
      <c r="Y39" s="408">
        <v>0</v>
      </c>
      <c r="Z39" s="408">
        <v>0</v>
      </c>
      <c r="AA39" s="408"/>
      <c r="AB39" s="408">
        <v>0.85</v>
      </c>
      <c r="AC39" s="408">
        <v>20</v>
      </c>
      <c r="AD39" s="408">
        <v>20</v>
      </c>
      <c r="AE39" s="408">
        <v>20</v>
      </c>
      <c r="AF39" s="408">
        <v>5</v>
      </c>
      <c r="AG39" s="408">
        <v>-53.96</v>
      </c>
      <c r="AH39" s="476">
        <v>2.5000000000000001E-2</v>
      </c>
      <c r="AI39" s="408">
        <v>31.536000000000001</v>
      </c>
    </row>
    <row r="40" spans="3:35">
      <c r="C40" s="403"/>
      <c r="D40" s="403"/>
      <c r="E40" s="404" t="s">
        <v>490</v>
      </c>
      <c r="F40" s="404"/>
      <c r="G40" s="408">
        <v>37.771999999999998</v>
      </c>
      <c r="H40" s="408">
        <v>45.866</v>
      </c>
      <c r="I40" s="408"/>
      <c r="J40" s="408"/>
      <c r="K40" s="408"/>
      <c r="L40" s="408"/>
      <c r="M40" s="408"/>
      <c r="N40" s="408"/>
      <c r="O40" s="408"/>
      <c r="P40" s="408"/>
      <c r="Q40" s="408"/>
      <c r="R40" s="408"/>
      <c r="S40" s="408"/>
      <c r="T40" s="408"/>
      <c r="U40" s="408"/>
      <c r="V40" s="408"/>
      <c r="W40" s="408"/>
      <c r="X40" s="408"/>
      <c r="Y40" s="408"/>
      <c r="Z40" s="408"/>
      <c r="AA40" s="408"/>
      <c r="AB40" s="408"/>
      <c r="AC40" s="408"/>
      <c r="AD40" s="408"/>
      <c r="AE40" s="408"/>
      <c r="AF40" s="408"/>
      <c r="AG40" s="408"/>
      <c r="AH40" s="476"/>
      <c r="AI40" s="408"/>
    </row>
    <row r="41" spans="3:35">
      <c r="C41" s="403" t="s">
        <v>550</v>
      </c>
      <c r="D41" s="403" t="s">
        <v>551</v>
      </c>
      <c r="E41" s="404" t="s">
        <v>437</v>
      </c>
      <c r="F41" s="404" t="s">
        <v>178</v>
      </c>
      <c r="G41" s="408"/>
      <c r="H41" s="408"/>
      <c r="I41" s="408">
        <v>0.7</v>
      </c>
      <c r="J41" s="408">
        <v>0.73749999999999993</v>
      </c>
      <c r="K41" s="408">
        <v>0.77499999999999991</v>
      </c>
      <c r="L41" s="408">
        <v>0.81249999999999989</v>
      </c>
      <c r="M41" s="408">
        <v>0.85</v>
      </c>
      <c r="N41" s="408">
        <v>0.85</v>
      </c>
      <c r="O41" s="408">
        <v>3</v>
      </c>
      <c r="P41" s="408">
        <v>2234.8894315068496</v>
      </c>
      <c r="Q41" s="408">
        <v>1534.6240763013702</v>
      </c>
      <c r="R41" s="408">
        <v>1191.9410301369865</v>
      </c>
      <c r="S41" s="408"/>
      <c r="T41" s="408">
        <v>111.74447157534249</v>
      </c>
      <c r="U41" s="408">
        <v>59.597051506849326</v>
      </c>
      <c r="V41" s="408">
        <v>44.697788630136998</v>
      </c>
      <c r="W41" s="408"/>
      <c r="X41" s="408">
        <v>0</v>
      </c>
      <c r="Y41" s="408">
        <v>0</v>
      </c>
      <c r="Z41" s="408">
        <v>0</v>
      </c>
      <c r="AA41" s="408"/>
      <c r="AB41" s="408">
        <v>0.85</v>
      </c>
      <c r="AC41" s="408">
        <v>20</v>
      </c>
      <c r="AD41" s="408">
        <v>20</v>
      </c>
      <c r="AE41" s="408">
        <v>20</v>
      </c>
      <c r="AF41" s="408">
        <v>5</v>
      </c>
      <c r="AG41" s="408"/>
      <c r="AH41" s="476">
        <v>2.5000000000000001E-2</v>
      </c>
      <c r="AI41" s="408">
        <v>31.536000000000001</v>
      </c>
    </row>
    <row r="42" spans="3:35">
      <c r="C42" s="484" t="s">
        <v>474</v>
      </c>
      <c r="D42" s="403" t="s">
        <v>552</v>
      </c>
      <c r="E42" s="404" t="s">
        <v>178</v>
      </c>
      <c r="F42" s="404" t="s">
        <v>437</v>
      </c>
      <c r="G42" s="408">
        <v>1</v>
      </c>
      <c r="H42" s="408">
        <v>1</v>
      </c>
      <c r="I42" s="408">
        <v>0.73800738007380073</v>
      </c>
      <c r="J42" s="408"/>
      <c r="K42" s="408"/>
      <c r="L42" s="408"/>
      <c r="M42" s="408"/>
      <c r="N42" s="408"/>
      <c r="O42" s="408"/>
      <c r="P42" s="408">
        <v>1346.9642857142858</v>
      </c>
      <c r="Q42" s="408">
        <v>1112.7096273291927</v>
      </c>
      <c r="R42" s="408">
        <v>919.19490953281127</v>
      </c>
      <c r="S42" s="408"/>
      <c r="T42" s="408">
        <v>48.221999999999994</v>
      </c>
      <c r="U42" s="408"/>
      <c r="V42" s="408"/>
      <c r="W42" s="408"/>
      <c r="X42" s="408"/>
      <c r="Y42" s="408"/>
      <c r="Z42" s="408"/>
      <c r="AA42" s="408"/>
      <c r="AB42" s="408"/>
      <c r="AC42" s="408">
        <v>25</v>
      </c>
      <c r="AD42" s="408">
        <v>25</v>
      </c>
      <c r="AE42" s="408">
        <v>25</v>
      </c>
      <c r="AF42" s="408">
        <v>5</v>
      </c>
      <c r="AG42" s="408">
        <f>+(-53.96)/0.9/I42</f>
        <v>-81.239777777777775</v>
      </c>
      <c r="AH42" s="476">
        <v>2.5000000000000001E-2</v>
      </c>
      <c r="AI42" s="408">
        <v>31.536000000000001</v>
      </c>
    </row>
    <row r="43" spans="3:35">
      <c r="C43" s="484" t="s">
        <v>474</v>
      </c>
      <c r="D43" s="403"/>
      <c r="E43" s="404" t="s">
        <v>553</v>
      </c>
      <c r="F43" s="404"/>
      <c r="G43" s="408">
        <f>-AG42</f>
        <v>81.239777777777775</v>
      </c>
      <c r="H43" s="408">
        <f>+G43</f>
        <v>81.239777777777775</v>
      </c>
      <c r="I43" s="408"/>
      <c r="J43" s="408"/>
      <c r="K43" s="408"/>
      <c r="L43" s="408"/>
      <c r="M43" s="408"/>
      <c r="N43" s="408"/>
      <c r="O43" s="408"/>
      <c r="P43" s="408"/>
      <c r="Q43" s="408"/>
      <c r="R43" s="408"/>
      <c r="S43" s="408"/>
      <c r="T43" s="408"/>
      <c r="U43" s="408"/>
      <c r="V43" s="408"/>
      <c r="W43" s="408"/>
      <c r="X43" s="408"/>
      <c r="Y43" s="408"/>
      <c r="Z43" s="408"/>
      <c r="AA43" s="408"/>
      <c r="AB43" s="408"/>
      <c r="AC43" s="408"/>
      <c r="AD43" s="408"/>
      <c r="AE43" s="408"/>
      <c r="AF43" s="408"/>
      <c r="AG43" s="408"/>
      <c r="AH43" s="408"/>
      <c r="AI43" s="408"/>
    </row>
    <row r="44" spans="3:35">
      <c r="C44" s="403" t="s">
        <v>500</v>
      </c>
      <c r="D44" s="403" t="s">
        <v>501</v>
      </c>
      <c r="E44" s="404"/>
      <c r="F44" s="404" t="s">
        <v>490</v>
      </c>
      <c r="G44" s="408"/>
      <c r="H44" s="408"/>
      <c r="I44" s="408">
        <v>1</v>
      </c>
      <c r="J44" s="408"/>
      <c r="K44" s="408"/>
      <c r="L44" s="408"/>
      <c r="M44" s="408"/>
      <c r="N44" s="408"/>
      <c r="O44" s="408"/>
      <c r="P44" s="408"/>
      <c r="Q44" s="408"/>
      <c r="R44" s="408"/>
      <c r="S44" s="408"/>
      <c r="T44" s="408"/>
      <c r="U44" s="408"/>
      <c r="V44" s="408"/>
      <c r="W44" s="408"/>
      <c r="X44" s="408">
        <v>345.68</v>
      </c>
      <c r="Y44" s="408"/>
      <c r="Z44" s="408"/>
      <c r="AA44" s="408"/>
      <c r="AB44" s="408"/>
      <c r="AC44" s="408"/>
      <c r="AD44" s="408"/>
      <c r="AE44" s="408"/>
      <c r="AF44" s="408"/>
      <c r="AG44" s="408"/>
      <c r="AH44" s="408"/>
      <c r="AI44" s="408"/>
    </row>
    <row r="45" spans="3:35">
      <c r="C45" s="403"/>
      <c r="D45" s="403"/>
      <c r="E45" s="404"/>
      <c r="F45" s="404"/>
      <c r="G45" s="408"/>
      <c r="H45" s="408"/>
      <c r="I45" s="477"/>
      <c r="J45" s="408"/>
      <c r="K45" s="408"/>
      <c r="L45" s="408"/>
      <c r="M45" s="408"/>
      <c r="N45" s="408"/>
      <c r="O45" s="408"/>
      <c r="P45" s="408"/>
      <c r="Q45" s="408"/>
      <c r="R45" s="408"/>
      <c r="S45" s="408"/>
      <c r="T45" s="408"/>
      <c r="U45" s="408"/>
      <c r="V45" s="408"/>
      <c r="W45" s="408"/>
      <c r="X45" s="408"/>
      <c r="Y45" s="408"/>
      <c r="Z45" s="408"/>
      <c r="AA45" s="408"/>
      <c r="AB45" s="408"/>
      <c r="AC45" s="408"/>
      <c r="AD45" s="408"/>
      <c r="AE45" s="408"/>
      <c r="AF45" s="408"/>
      <c r="AG45" s="408"/>
      <c r="AH45" s="408"/>
      <c r="AI45" s="408"/>
    </row>
    <row r="46" spans="3:35">
      <c r="C46" s="403"/>
      <c r="D46" s="403"/>
      <c r="E46" s="404"/>
      <c r="F46" s="404"/>
      <c r="G46" s="408"/>
      <c r="H46" s="408"/>
      <c r="I46" s="477"/>
      <c r="J46" s="408"/>
      <c r="K46" s="408"/>
      <c r="L46" s="408"/>
      <c r="M46" s="408"/>
      <c r="N46" s="408"/>
      <c r="O46" s="408"/>
      <c r="P46" s="408"/>
      <c r="Q46" s="408"/>
      <c r="R46" s="408"/>
      <c r="S46" s="408"/>
      <c r="T46" s="408"/>
      <c r="U46" s="408"/>
      <c r="V46" s="408"/>
      <c r="W46" s="408"/>
      <c r="X46" s="408"/>
      <c r="Y46" s="408"/>
      <c r="Z46" s="408"/>
      <c r="AA46" s="408"/>
      <c r="AB46" s="408"/>
      <c r="AC46" s="408"/>
      <c r="AD46" s="408"/>
      <c r="AE46" s="408"/>
      <c r="AF46" s="408"/>
      <c r="AG46" s="408"/>
      <c r="AH46" s="408"/>
      <c r="AI46" s="408"/>
    </row>
    <row r="47" spans="3:35">
      <c r="C47" s="403"/>
      <c r="D47" s="403"/>
      <c r="E47" s="404"/>
      <c r="F47" s="404"/>
      <c r="G47" s="408"/>
      <c r="H47" s="408"/>
      <c r="I47" s="477"/>
      <c r="J47" s="408"/>
      <c r="K47" s="408"/>
      <c r="L47" s="408"/>
      <c r="M47" s="408"/>
      <c r="N47" s="408"/>
      <c r="O47" s="408"/>
      <c r="P47" s="408"/>
      <c r="Q47" s="408"/>
      <c r="R47" s="408"/>
      <c r="S47" s="408"/>
      <c r="T47" s="408"/>
      <c r="U47" s="408"/>
      <c r="V47" s="408"/>
      <c r="W47" s="408"/>
      <c r="X47" s="408"/>
      <c r="Y47" s="408"/>
      <c r="Z47" s="408"/>
      <c r="AA47" s="408"/>
      <c r="AB47" s="408"/>
      <c r="AC47" s="408"/>
      <c r="AD47" s="408"/>
      <c r="AE47" s="408"/>
      <c r="AF47" s="408"/>
      <c r="AG47" s="408"/>
      <c r="AH47" s="408"/>
      <c r="AI47" s="408"/>
    </row>
    <row r="51" spans="3:17">
      <c r="C51" s="424" t="s">
        <v>554</v>
      </c>
    </row>
    <row r="52" spans="3:17">
      <c r="C52" s="398" t="s">
        <v>1</v>
      </c>
      <c r="D52" s="398" t="s">
        <v>555</v>
      </c>
      <c r="E52" s="425" t="s">
        <v>5</v>
      </c>
      <c r="F52" s="425" t="s">
        <v>6</v>
      </c>
      <c r="G52" s="425" t="s">
        <v>556</v>
      </c>
      <c r="H52" s="425" t="s">
        <v>557</v>
      </c>
    </row>
    <row r="53" spans="3:17" ht="96">
      <c r="C53" s="478" t="s">
        <v>39</v>
      </c>
      <c r="D53" s="478"/>
      <c r="E53" s="478" t="s">
        <v>32</v>
      </c>
      <c r="F53" s="478" t="s">
        <v>33</v>
      </c>
      <c r="G53" s="478"/>
      <c r="H53" s="478" t="s">
        <v>558</v>
      </c>
      <c r="I53" s="479" t="s">
        <v>559</v>
      </c>
    </row>
    <row r="54" spans="3:17" ht="24">
      <c r="C54" s="478"/>
      <c r="D54" s="478" t="s">
        <v>560</v>
      </c>
      <c r="E54" s="478" t="s">
        <v>484</v>
      </c>
      <c r="F54" s="478" t="s">
        <v>484</v>
      </c>
      <c r="G54" s="478">
        <v>0.3</v>
      </c>
      <c r="H54" s="478">
        <v>6043.0555555555557</v>
      </c>
    </row>
    <row r="55" spans="3:17" ht="24">
      <c r="C55" s="478"/>
      <c r="D55" s="478" t="s">
        <v>561</v>
      </c>
      <c r="E55" s="478" t="s">
        <v>484</v>
      </c>
      <c r="F55" s="478" t="s">
        <v>484</v>
      </c>
      <c r="G55" s="478">
        <v>0.4</v>
      </c>
      <c r="H55" s="478">
        <v>883.39655555555544</v>
      </c>
    </row>
    <row r="56" spans="3:17">
      <c r="N56" s="480"/>
    </row>
    <row r="57" spans="3:17">
      <c r="C57" s="424" t="s">
        <v>562</v>
      </c>
      <c r="M57" s="480"/>
    </row>
    <row r="58" spans="3:17">
      <c r="F58" s="400" t="s">
        <v>13</v>
      </c>
      <c r="M58" s="480"/>
    </row>
    <row r="59" spans="3:17">
      <c r="C59" s="481" t="s">
        <v>1</v>
      </c>
      <c r="D59" s="481" t="s">
        <v>429</v>
      </c>
      <c r="E59" s="425" t="s">
        <v>5</v>
      </c>
      <c r="F59" s="425" t="s">
        <v>6</v>
      </c>
      <c r="G59" s="425" t="s">
        <v>532</v>
      </c>
      <c r="H59" s="425" t="s">
        <v>563</v>
      </c>
      <c r="I59" s="425" t="s">
        <v>387</v>
      </c>
      <c r="J59" s="425" t="s">
        <v>391</v>
      </c>
      <c r="K59" s="425" t="s">
        <v>395</v>
      </c>
      <c r="L59" s="425" t="s">
        <v>74</v>
      </c>
      <c r="M59" s="425" t="s">
        <v>400</v>
      </c>
      <c r="N59" s="481" t="s">
        <v>401</v>
      </c>
      <c r="O59" s="425" t="s">
        <v>405</v>
      </c>
      <c r="P59" s="425" t="s">
        <v>406</v>
      </c>
      <c r="Q59" s="425" t="s">
        <v>564</v>
      </c>
    </row>
    <row r="60" spans="3:17" ht="57" thickBot="1">
      <c r="C60" s="399" t="s">
        <v>39</v>
      </c>
      <c r="D60" s="399" t="s">
        <v>22</v>
      </c>
      <c r="E60" s="402" t="s">
        <v>32</v>
      </c>
      <c r="F60" s="402" t="s">
        <v>33</v>
      </c>
      <c r="G60" s="402" t="s">
        <v>565</v>
      </c>
      <c r="H60" s="402" t="s">
        <v>566</v>
      </c>
      <c r="I60" s="402" t="s">
        <v>468</v>
      </c>
      <c r="J60" s="402" t="s">
        <v>469</v>
      </c>
      <c r="K60" s="402" t="s">
        <v>470</v>
      </c>
      <c r="L60" s="402" t="s">
        <v>76</v>
      </c>
      <c r="M60" s="402" t="s">
        <v>417</v>
      </c>
      <c r="N60" s="399" t="s">
        <v>418</v>
      </c>
      <c r="O60" s="402" t="s">
        <v>422</v>
      </c>
      <c r="P60" s="402" t="s">
        <v>567</v>
      </c>
      <c r="Q60" s="402" t="s">
        <v>566</v>
      </c>
    </row>
    <row r="61" spans="3:17">
      <c r="C61" s="482" t="s">
        <v>568</v>
      </c>
      <c r="D61" s="483"/>
      <c r="E61" s="483"/>
      <c r="F61" s="483"/>
      <c r="G61" s="483"/>
      <c r="H61" s="483"/>
      <c r="I61" s="483"/>
      <c r="J61" s="483"/>
      <c r="K61" s="483"/>
      <c r="L61" s="483"/>
      <c r="M61" s="483"/>
      <c r="N61" s="483"/>
      <c r="O61" s="483"/>
      <c r="P61" s="483"/>
      <c r="Q61" s="483"/>
    </row>
    <row r="62" spans="3:17">
      <c r="C62" s="484" t="s">
        <v>577</v>
      </c>
      <c r="D62" s="484" t="s">
        <v>524</v>
      </c>
      <c r="E62" s="484" t="s">
        <v>178</v>
      </c>
      <c r="F62" s="484" t="s">
        <v>473</v>
      </c>
      <c r="G62" s="484"/>
      <c r="H62" s="484">
        <v>1</v>
      </c>
      <c r="I62" s="484">
        <v>156.88999999999999</v>
      </c>
      <c r="J62" s="484">
        <v>3.16</v>
      </c>
      <c r="K62" s="484">
        <v>1.26</v>
      </c>
      <c r="L62" s="484">
        <v>0.99</v>
      </c>
      <c r="M62" s="484">
        <v>0.9</v>
      </c>
      <c r="N62" s="484">
        <v>20</v>
      </c>
      <c r="O62" s="484">
        <v>2.5000000000000001E-2</v>
      </c>
      <c r="P62" s="484">
        <v>31.536000000000001</v>
      </c>
      <c r="Q62" s="484">
        <v>3</v>
      </c>
    </row>
    <row r="63" spans="3:17">
      <c r="C63" s="484" t="s">
        <v>474</v>
      </c>
      <c r="D63" s="484"/>
      <c r="E63" s="484" t="s">
        <v>484</v>
      </c>
      <c r="F63" s="484"/>
      <c r="G63" s="484"/>
      <c r="H63" s="484">
        <v>0.01</v>
      </c>
      <c r="I63" s="484"/>
      <c r="J63" s="484"/>
      <c r="K63" s="484"/>
      <c r="L63" s="484"/>
      <c r="M63" s="484"/>
      <c r="N63" s="484"/>
      <c r="O63" s="484"/>
      <c r="P63" s="484"/>
      <c r="Q63" s="484"/>
    </row>
    <row r="64" spans="3:17">
      <c r="C64" s="484" t="s">
        <v>525</v>
      </c>
      <c r="D64" s="484" t="s">
        <v>526</v>
      </c>
      <c r="E64" s="484" t="s">
        <v>484</v>
      </c>
      <c r="F64" s="484" t="s">
        <v>437</v>
      </c>
      <c r="G64" s="484"/>
      <c r="H64" s="484"/>
      <c r="I64" s="484">
        <v>2758.0532991343721</v>
      </c>
      <c r="J64" s="484">
        <v>275.80532991343722</v>
      </c>
      <c r="K64" s="484"/>
      <c r="L64" s="484">
        <v>0.97</v>
      </c>
      <c r="M64" s="484">
        <v>1</v>
      </c>
      <c r="N64" s="484">
        <v>100</v>
      </c>
      <c r="O64" s="484"/>
      <c r="P64" s="484">
        <v>31.536000000000001</v>
      </c>
      <c r="Q64" s="484"/>
    </row>
    <row r="65" spans="3:17">
      <c r="C65" s="484" t="s">
        <v>578</v>
      </c>
      <c r="D65" s="484" t="s">
        <v>528</v>
      </c>
      <c r="E65" s="484" t="s">
        <v>178</v>
      </c>
      <c r="F65" s="484" t="s">
        <v>178</v>
      </c>
      <c r="G65" s="484"/>
      <c r="H65" s="484">
        <v>1</v>
      </c>
      <c r="I65" s="484">
        <v>1691.4105273424279</v>
      </c>
      <c r="J65" s="484">
        <v>169.14105273424281</v>
      </c>
      <c r="K65" s="484"/>
      <c r="L65" s="484">
        <v>0.98599999999999999</v>
      </c>
      <c r="M65" s="484">
        <v>1</v>
      </c>
      <c r="N65" s="484">
        <v>100</v>
      </c>
      <c r="O65" s="484"/>
      <c r="P65" s="484">
        <v>31.536000000000001</v>
      </c>
      <c r="Q65" s="484"/>
    </row>
    <row r="66" spans="3:17">
      <c r="C66" s="484" t="s">
        <v>474</v>
      </c>
      <c r="D66" s="484"/>
      <c r="E66" s="484" t="s">
        <v>484</v>
      </c>
      <c r="F66" s="484"/>
      <c r="G66" s="484"/>
      <c r="H66" s="484">
        <v>0.2</v>
      </c>
      <c r="I66" s="484"/>
      <c r="J66" s="484"/>
      <c r="K66" s="484"/>
      <c r="L66" s="484"/>
      <c r="M66" s="484"/>
      <c r="N66" s="484"/>
      <c r="O66" s="484"/>
      <c r="P66" s="484"/>
      <c r="Q66" s="484"/>
    </row>
    <row r="67" spans="3:17">
      <c r="C67" s="484" t="s">
        <v>529</v>
      </c>
      <c r="D67" s="484" t="s">
        <v>530</v>
      </c>
      <c r="E67" s="484" t="s">
        <v>484</v>
      </c>
      <c r="F67" s="484" t="s">
        <v>437</v>
      </c>
      <c r="G67" s="484"/>
      <c r="H67" s="484"/>
      <c r="I67" s="484">
        <v>398.11057547096118</v>
      </c>
      <c r="J67" s="484">
        <f>+I67*0.1</f>
        <v>39.811057547096119</v>
      </c>
      <c r="K67" s="484"/>
      <c r="L67" s="484">
        <v>0.7</v>
      </c>
      <c r="M67" s="484">
        <v>0.8</v>
      </c>
      <c r="N67" s="484">
        <v>20</v>
      </c>
      <c r="O67" s="484"/>
      <c r="P67" s="484">
        <v>31.536000000000001</v>
      </c>
      <c r="Q67" s="484"/>
    </row>
    <row r="69" spans="3:17">
      <c r="C69" s="424" t="s">
        <v>569</v>
      </c>
    </row>
    <row r="71" spans="3:17">
      <c r="E71" s="400" t="s">
        <v>13</v>
      </c>
    </row>
    <row r="72" spans="3:17">
      <c r="C72" s="485" t="s">
        <v>1</v>
      </c>
      <c r="D72" s="485" t="s">
        <v>5</v>
      </c>
      <c r="E72" s="485" t="s">
        <v>6</v>
      </c>
      <c r="F72" s="485" t="s">
        <v>570</v>
      </c>
      <c r="G72" s="485" t="s">
        <v>571</v>
      </c>
      <c r="H72" s="485" t="s">
        <v>572</v>
      </c>
      <c r="I72" s="486" t="s">
        <v>74</v>
      </c>
      <c r="J72" s="486" t="s">
        <v>401</v>
      </c>
      <c r="K72" s="486" t="s">
        <v>395</v>
      </c>
    </row>
    <row r="73" spans="3:17">
      <c r="C73" s="478" t="s">
        <v>39</v>
      </c>
      <c r="D73" s="478" t="s">
        <v>32</v>
      </c>
      <c r="E73" s="478" t="s">
        <v>33</v>
      </c>
      <c r="F73" s="478"/>
      <c r="G73" s="478"/>
      <c r="H73" s="478"/>
      <c r="I73" s="478" t="s">
        <v>76</v>
      </c>
      <c r="J73" s="478" t="s">
        <v>573</v>
      </c>
      <c r="K73" s="487" t="s">
        <v>574</v>
      </c>
    </row>
    <row r="74" spans="3:17">
      <c r="C74" s="478" t="s">
        <v>77</v>
      </c>
      <c r="D74" s="478"/>
      <c r="E74" s="478"/>
      <c r="F74" s="478"/>
      <c r="G74" s="478"/>
      <c r="H74" s="478"/>
      <c r="I74" s="478"/>
      <c r="J74" s="478" t="s">
        <v>575</v>
      </c>
      <c r="K74" s="487"/>
    </row>
    <row r="75" spans="3:17">
      <c r="C75" s="488" t="s">
        <v>505</v>
      </c>
      <c r="D75" s="489" t="s">
        <v>437</v>
      </c>
      <c r="E75" s="489" t="s">
        <v>492</v>
      </c>
      <c r="F75" s="490"/>
      <c r="G75" s="490"/>
      <c r="H75" s="490"/>
      <c r="I75" s="491">
        <v>1</v>
      </c>
      <c r="J75" s="491">
        <v>100</v>
      </c>
      <c r="K75" s="492"/>
      <c r="L75" s="424" t="s">
        <v>576</v>
      </c>
    </row>
    <row r="76" spans="3:17">
      <c r="C76" s="424" t="s">
        <v>507</v>
      </c>
      <c r="D76" s="424" t="s">
        <v>486</v>
      </c>
      <c r="E76" s="424" t="s">
        <v>492</v>
      </c>
      <c r="F76" s="493"/>
      <c r="G76" s="493"/>
      <c r="H76" s="493"/>
      <c r="I76" s="491">
        <v>1</v>
      </c>
      <c r="J76" s="491">
        <v>100</v>
      </c>
      <c r="K76" s="493">
        <v>52.447189790563165</v>
      </c>
    </row>
    <row r="77" spans="3:17">
      <c r="C77" s="424" t="s">
        <v>509</v>
      </c>
      <c r="D77" s="424" t="s">
        <v>437</v>
      </c>
      <c r="E77" s="424" t="s">
        <v>494</v>
      </c>
      <c r="F77" s="493"/>
      <c r="G77" s="493"/>
      <c r="H77" s="493"/>
      <c r="I77" s="491">
        <v>1</v>
      </c>
      <c r="J77" s="491">
        <v>100</v>
      </c>
      <c r="K77" s="493"/>
    </row>
    <row r="78" spans="3:17">
      <c r="C78" s="424" t="s">
        <v>511</v>
      </c>
      <c r="D78" s="424" t="s">
        <v>486</v>
      </c>
      <c r="E78" s="424" t="s">
        <v>494</v>
      </c>
      <c r="F78" s="493"/>
      <c r="G78" s="493"/>
      <c r="H78" s="493"/>
      <c r="I78" s="491">
        <v>1</v>
      </c>
      <c r="J78" s="491">
        <v>100</v>
      </c>
      <c r="K78" s="493">
        <v>52.447189790563165</v>
      </c>
    </row>
    <row r="79" spans="3:17">
      <c r="C79" s="424" t="s">
        <v>513</v>
      </c>
      <c r="D79" s="424" t="s">
        <v>437</v>
      </c>
      <c r="E79" s="424" t="s">
        <v>496</v>
      </c>
      <c r="F79" s="493"/>
      <c r="G79" s="493"/>
      <c r="H79" s="493"/>
      <c r="I79" s="491">
        <v>1</v>
      </c>
      <c r="J79" s="491">
        <v>100</v>
      </c>
      <c r="K79" s="493"/>
    </row>
    <row r="80" spans="3:17">
      <c r="C80" s="424" t="s">
        <v>515</v>
      </c>
      <c r="D80" s="424" t="s">
        <v>437</v>
      </c>
      <c r="E80" s="424" t="s">
        <v>498</v>
      </c>
      <c r="I80" s="494">
        <v>1</v>
      </c>
      <c r="J80" s="491">
        <v>100</v>
      </c>
      <c r="K80" s="493"/>
    </row>
    <row r="81" spans="3:11">
      <c r="C81" s="424" t="s">
        <v>517</v>
      </c>
      <c r="D81" s="424" t="s">
        <v>486</v>
      </c>
      <c r="E81" s="424" t="s">
        <v>498</v>
      </c>
      <c r="I81" s="494">
        <v>1</v>
      </c>
      <c r="J81" s="491">
        <v>100</v>
      </c>
      <c r="K81" s="493">
        <v>52.447189790563165</v>
      </c>
    </row>
    <row r="82" spans="3:11">
      <c r="C82" s="424" t="s">
        <v>519</v>
      </c>
      <c r="D82" s="424" t="s">
        <v>437</v>
      </c>
      <c r="E82" s="424" t="s">
        <v>503</v>
      </c>
      <c r="I82" s="494">
        <v>1</v>
      </c>
      <c r="J82" s="491">
        <v>100</v>
      </c>
      <c r="K82" s="493"/>
    </row>
    <row r="83" spans="3:11">
      <c r="C83" s="424" t="s">
        <v>521</v>
      </c>
      <c r="D83" s="424" t="s">
        <v>486</v>
      </c>
      <c r="E83" s="424" t="s">
        <v>503</v>
      </c>
      <c r="I83" s="494">
        <v>1</v>
      </c>
      <c r="J83" s="491">
        <v>100</v>
      </c>
      <c r="K83" s="493">
        <v>52.447189790563165</v>
      </c>
    </row>
    <row r="84" spans="3:11">
      <c r="C84" s="424" t="s">
        <v>686</v>
      </c>
      <c r="D84" s="424" t="s">
        <v>437</v>
      </c>
      <c r="E84" s="424" t="s">
        <v>687</v>
      </c>
      <c r="I84" s="424">
        <v>1</v>
      </c>
      <c r="J84" s="424">
        <v>100</v>
      </c>
    </row>
    <row r="85" spans="3:11">
      <c r="C85" s="424" t="s">
        <v>688</v>
      </c>
      <c r="D85" s="424" t="s">
        <v>486</v>
      </c>
      <c r="E85" s="424" t="s">
        <v>687</v>
      </c>
      <c r="I85" s="424">
        <v>1</v>
      </c>
      <c r="J85" s="424">
        <v>100</v>
      </c>
      <c r="K85" s="424">
        <v>52.45</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Y39"/>
  <sheetViews>
    <sheetView workbookViewId="0">
      <selection activeCell="C8" sqref="C8"/>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 min="44" max="44" width="9.140625" style="397"/>
  </cols>
  <sheetData>
    <row r="1" spans="3:14" s="397" customFormat="1"/>
    <row r="2" spans="3:14" s="397" customFormat="1">
      <c r="C2" s="115"/>
      <c r="D2" s="115"/>
      <c r="E2" s="116"/>
      <c r="F2" s="116"/>
      <c r="G2" s="116"/>
      <c r="H2" s="116"/>
      <c r="I2" s="116"/>
      <c r="J2" s="116"/>
      <c r="K2" s="116"/>
    </row>
    <row r="3" spans="3:14" s="397" customFormat="1">
      <c r="C3" s="117" t="s">
        <v>7</v>
      </c>
      <c r="D3" s="118" t="s">
        <v>30</v>
      </c>
      <c r="E3" s="117" t="s">
        <v>0</v>
      </c>
      <c r="F3" s="117" t="s">
        <v>3</v>
      </c>
      <c r="G3" s="117" t="s">
        <v>4</v>
      </c>
      <c r="H3" s="117" t="s">
        <v>8</v>
      </c>
      <c r="I3" s="117" t="s">
        <v>9</v>
      </c>
      <c r="J3" s="117" t="s">
        <v>10</v>
      </c>
      <c r="K3" s="117" t="s">
        <v>12</v>
      </c>
    </row>
    <row r="4" spans="3:14" s="397" customFormat="1" ht="48.75" thickBot="1">
      <c r="C4" s="119" t="s">
        <v>37</v>
      </c>
      <c r="D4" s="119" t="s">
        <v>31</v>
      </c>
      <c r="E4" s="119" t="s">
        <v>26</v>
      </c>
      <c r="F4" s="119" t="s">
        <v>27</v>
      </c>
      <c r="G4" s="119" t="s">
        <v>4</v>
      </c>
      <c r="H4" s="119" t="s">
        <v>40</v>
      </c>
      <c r="I4" s="119" t="s">
        <v>41</v>
      </c>
      <c r="J4" s="119" t="s">
        <v>28</v>
      </c>
      <c r="K4" s="119" t="s">
        <v>29</v>
      </c>
    </row>
    <row r="5" spans="3:14" s="397" customFormat="1">
      <c r="C5" s="362" t="s">
        <v>65</v>
      </c>
      <c r="D5" s="362"/>
      <c r="E5" s="362" t="s">
        <v>437</v>
      </c>
      <c r="F5" s="362" t="s">
        <v>427</v>
      </c>
      <c r="G5" s="362" t="s">
        <v>69</v>
      </c>
      <c r="H5" s="362" t="s">
        <v>463</v>
      </c>
      <c r="I5" s="120" t="s">
        <v>92</v>
      </c>
      <c r="J5" s="362"/>
      <c r="K5" s="362"/>
    </row>
    <row r="6" spans="3:14" s="397" customFormat="1">
      <c r="C6" s="362"/>
      <c r="D6" s="362"/>
      <c r="E6" s="362"/>
      <c r="F6" s="362"/>
      <c r="G6" s="362"/>
      <c r="H6" s="362"/>
      <c r="I6" s="120"/>
      <c r="J6" s="362"/>
      <c r="K6" s="362"/>
    </row>
    <row r="7" spans="3:14" s="397" customFormat="1">
      <c r="C7" s="162"/>
      <c r="D7" s="162"/>
      <c r="E7" s="362"/>
      <c r="F7" s="362"/>
      <c r="G7" s="362"/>
      <c r="H7" s="362"/>
      <c r="I7" s="362"/>
      <c r="J7" s="362"/>
      <c r="K7" s="362"/>
    </row>
    <row r="8" spans="3:14" s="397" customFormat="1">
      <c r="C8" s="115"/>
      <c r="D8" s="115"/>
      <c r="E8" s="116"/>
      <c r="F8" s="116"/>
      <c r="G8" s="116"/>
      <c r="H8" s="116"/>
      <c r="I8" s="116"/>
      <c r="J8" s="116"/>
      <c r="K8" s="116"/>
    </row>
    <row r="9" spans="3:14" s="397" customFormat="1">
      <c r="C9" s="117" t="s">
        <v>11</v>
      </c>
      <c r="D9" s="118" t="s">
        <v>30</v>
      </c>
      <c r="E9" s="117" t="s">
        <v>1</v>
      </c>
      <c r="F9" s="117" t="s">
        <v>2</v>
      </c>
      <c r="G9" s="117" t="s">
        <v>16</v>
      </c>
      <c r="H9" s="117" t="s">
        <v>17</v>
      </c>
      <c r="I9" s="117" t="s">
        <v>18</v>
      </c>
      <c r="J9" s="117" t="s">
        <v>19</v>
      </c>
      <c r="K9" s="117" t="s">
        <v>20</v>
      </c>
    </row>
    <row r="10" spans="3:14" s="397" customFormat="1" ht="48.75" thickBot="1">
      <c r="C10" s="119" t="s">
        <v>38</v>
      </c>
      <c r="D10" s="119" t="s">
        <v>31</v>
      </c>
      <c r="E10" s="119" t="s">
        <v>21</v>
      </c>
      <c r="F10" s="119" t="s">
        <v>22</v>
      </c>
      <c r="G10" s="119" t="s">
        <v>23</v>
      </c>
      <c r="H10" s="119" t="s">
        <v>24</v>
      </c>
      <c r="I10" s="119" t="s">
        <v>43</v>
      </c>
      <c r="J10" s="119" t="s">
        <v>42</v>
      </c>
      <c r="K10" s="119" t="s">
        <v>25</v>
      </c>
    </row>
    <row r="11" spans="3:14" ht="13.5" thickBot="1">
      <c r="C11" s="119" t="s">
        <v>73</v>
      </c>
      <c r="D11" s="119"/>
      <c r="E11" s="119"/>
      <c r="F11" s="119"/>
      <c r="G11" s="119"/>
      <c r="H11" s="119"/>
      <c r="I11" s="119"/>
      <c r="J11" s="119"/>
      <c r="K11" s="119"/>
    </row>
    <row r="12" spans="3:14" ht="50.25" customHeight="1">
      <c r="C12" s="120" t="s">
        <v>87</v>
      </c>
      <c r="D12" s="120"/>
      <c r="E12" s="120" t="str">
        <f>C21</f>
        <v>SUP_ELCH2</v>
      </c>
      <c r="F12" s="129" t="str">
        <f>D21</f>
        <v>H2 production from electrolysis</v>
      </c>
      <c r="G12" s="120" t="s">
        <v>69</v>
      </c>
      <c r="H12" s="120" t="s">
        <v>430</v>
      </c>
      <c r="I12" s="120" t="s">
        <v>92</v>
      </c>
      <c r="J12" s="120"/>
      <c r="K12" s="120"/>
    </row>
    <row r="14" spans="3:14" s="424" customFormat="1">
      <c r="C14" s="120"/>
      <c r="D14"/>
      <c r="E14"/>
      <c r="F14" s="397"/>
      <c r="G14" s="120"/>
      <c r="H14" s="120"/>
      <c r="I14" s="120"/>
      <c r="J14"/>
      <c r="K14"/>
    </row>
    <row r="15" spans="3:14" s="424" customFormat="1">
      <c r="C15" s="120"/>
      <c r="G15" s="120"/>
      <c r="H15" s="120"/>
      <c r="N15" s="424" t="s">
        <v>471</v>
      </c>
    </row>
    <row r="16" spans="3:14" s="424" customFormat="1">
      <c r="C16" s="120"/>
      <c r="G16" s="120"/>
      <c r="H16" s="120"/>
    </row>
    <row r="18" spans="3:51">
      <c r="C18" s="397"/>
      <c r="D18" s="397"/>
      <c r="E18" s="397"/>
      <c r="F18" s="400"/>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c r="AI18" s="397"/>
      <c r="AJ18" s="397"/>
      <c r="AK18" s="397"/>
      <c r="AL18" s="397"/>
      <c r="AM18" s="397"/>
      <c r="AN18" s="397"/>
      <c r="AO18" s="397"/>
      <c r="AP18" s="397"/>
      <c r="AQ18" s="397"/>
      <c r="AS18" s="397"/>
      <c r="AT18" s="397"/>
      <c r="AU18" s="397"/>
      <c r="AV18" s="397"/>
      <c r="AW18" s="397"/>
      <c r="AX18" s="397"/>
      <c r="AY18" s="397"/>
    </row>
    <row r="19" spans="3:51" ht="22.5">
      <c r="C19" s="398" t="s">
        <v>1</v>
      </c>
      <c r="D19" s="398" t="s">
        <v>429</v>
      </c>
      <c r="E19" s="407" t="s">
        <v>5</v>
      </c>
      <c r="F19" s="407" t="s">
        <v>6</v>
      </c>
      <c r="G19" s="407" t="s">
        <v>74</v>
      </c>
      <c r="H19" s="407" t="s">
        <v>476</v>
      </c>
      <c r="I19" s="407" t="s">
        <v>383</v>
      </c>
      <c r="J19" s="407" t="s">
        <v>384</v>
      </c>
      <c r="K19" s="407" t="s">
        <v>385</v>
      </c>
      <c r="L19" s="407" t="s">
        <v>433</v>
      </c>
      <c r="M19" s="407" t="s">
        <v>386</v>
      </c>
      <c r="N19" s="407" t="s">
        <v>387</v>
      </c>
      <c r="O19" s="407" t="s">
        <v>481</v>
      </c>
      <c r="P19" s="407" t="s">
        <v>482</v>
      </c>
      <c r="Q19" s="407" t="s">
        <v>388</v>
      </c>
      <c r="R19" s="407" t="s">
        <v>389</v>
      </c>
      <c r="S19" s="407" t="s">
        <v>434</v>
      </c>
      <c r="T19" s="407" t="s">
        <v>390</v>
      </c>
      <c r="U19" s="407" t="s">
        <v>391</v>
      </c>
      <c r="V19" s="407" t="s">
        <v>480</v>
      </c>
      <c r="W19" s="407" t="s">
        <v>483</v>
      </c>
      <c r="X19" s="407" t="s">
        <v>392</v>
      </c>
      <c r="Y19" s="407" t="s">
        <v>393</v>
      </c>
      <c r="Z19" s="407" t="s">
        <v>435</v>
      </c>
      <c r="AA19" s="407" t="s">
        <v>394</v>
      </c>
      <c r="AB19" s="407" t="s">
        <v>395</v>
      </c>
      <c r="AC19" s="407" t="s">
        <v>479</v>
      </c>
      <c r="AD19" s="407" t="s">
        <v>396</v>
      </c>
      <c r="AE19" s="407" t="s">
        <v>397</v>
      </c>
      <c r="AF19" s="407" t="s">
        <v>398</v>
      </c>
      <c r="AG19" s="407" t="s">
        <v>436</v>
      </c>
      <c r="AH19" s="407" t="s">
        <v>399</v>
      </c>
      <c r="AI19" s="407" t="s">
        <v>400</v>
      </c>
      <c r="AJ19" s="407" t="s">
        <v>401</v>
      </c>
      <c r="AK19" s="413" t="s">
        <v>472</v>
      </c>
      <c r="AL19" s="416" t="s">
        <v>402</v>
      </c>
      <c r="AM19" s="409" t="s">
        <v>403</v>
      </c>
      <c r="AN19" s="409" t="s">
        <v>428</v>
      </c>
      <c r="AO19" s="409" t="s">
        <v>404</v>
      </c>
      <c r="AP19" s="414" t="s">
        <v>405</v>
      </c>
      <c r="AQ19" s="416" t="s">
        <v>406</v>
      </c>
      <c r="AR19" s="401"/>
      <c r="AS19" s="409" t="s">
        <v>407</v>
      </c>
      <c r="AT19" s="409" t="s">
        <v>408</v>
      </c>
      <c r="AU19" s="409" t="s">
        <v>409</v>
      </c>
      <c r="AV19" s="409" t="s">
        <v>477</v>
      </c>
      <c r="AW19" s="409" t="s">
        <v>410</v>
      </c>
      <c r="AX19" s="409" t="s">
        <v>411</v>
      </c>
      <c r="AY19" s="409" t="s">
        <v>412</v>
      </c>
    </row>
    <row r="20" spans="3:51" ht="57" thickBot="1">
      <c r="C20" s="399" t="s">
        <v>39</v>
      </c>
      <c r="D20" s="399" t="s">
        <v>22</v>
      </c>
      <c r="E20" s="402" t="s">
        <v>32</v>
      </c>
      <c r="F20" s="402" t="s">
        <v>33</v>
      </c>
      <c r="G20" s="402" t="s">
        <v>76</v>
      </c>
      <c r="H20" s="402" t="s">
        <v>76</v>
      </c>
      <c r="I20" s="402" t="s">
        <v>76</v>
      </c>
      <c r="J20" s="402" t="s">
        <v>76</v>
      </c>
      <c r="K20" s="402" t="s">
        <v>76</v>
      </c>
      <c r="L20" s="402" t="s">
        <v>76</v>
      </c>
      <c r="M20" s="402" t="s">
        <v>413</v>
      </c>
      <c r="N20" s="402" t="s">
        <v>468</v>
      </c>
      <c r="O20" s="402" t="s">
        <v>468</v>
      </c>
      <c r="P20" s="402" t="s">
        <v>468</v>
      </c>
      <c r="Q20" s="402" t="s">
        <v>468</v>
      </c>
      <c r="R20" s="402" t="s">
        <v>468</v>
      </c>
      <c r="S20" s="402" t="s">
        <v>468</v>
      </c>
      <c r="T20" s="402" t="s">
        <v>414</v>
      </c>
      <c r="U20" s="402" t="s">
        <v>469</v>
      </c>
      <c r="V20" s="402" t="s">
        <v>469</v>
      </c>
      <c r="W20" s="474" t="s">
        <v>469</v>
      </c>
      <c r="X20" s="402" t="s">
        <v>469</v>
      </c>
      <c r="Y20" s="402" t="s">
        <v>469</v>
      </c>
      <c r="Z20" s="402" t="s">
        <v>469</v>
      </c>
      <c r="AA20" s="402" t="s">
        <v>415</v>
      </c>
      <c r="AB20" s="402" t="s">
        <v>470</v>
      </c>
      <c r="AC20" s="402" t="s">
        <v>470</v>
      </c>
      <c r="AD20" s="402" t="s">
        <v>470</v>
      </c>
      <c r="AE20" s="402" t="s">
        <v>470</v>
      </c>
      <c r="AF20" s="402" t="s">
        <v>470</v>
      </c>
      <c r="AG20" s="402" t="s">
        <v>470</v>
      </c>
      <c r="AH20" s="402" t="s">
        <v>416</v>
      </c>
      <c r="AI20" s="402" t="s">
        <v>417</v>
      </c>
      <c r="AJ20" s="402" t="s">
        <v>418</v>
      </c>
      <c r="AK20" s="402" t="s">
        <v>419</v>
      </c>
      <c r="AL20" s="417" t="s">
        <v>420</v>
      </c>
      <c r="AM20" s="402" t="s">
        <v>421</v>
      </c>
      <c r="AN20" s="402" t="s">
        <v>421</v>
      </c>
      <c r="AO20" s="402" t="s">
        <v>421</v>
      </c>
      <c r="AP20" s="415" t="s">
        <v>422</v>
      </c>
      <c r="AQ20" s="417" t="s">
        <v>423</v>
      </c>
      <c r="AR20" s="402"/>
      <c r="AS20" s="402" t="s">
        <v>421</v>
      </c>
      <c r="AT20" s="402" t="s">
        <v>421</v>
      </c>
      <c r="AU20" s="402" t="s">
        <v>421</v>
      </c>
      <c r="AV20" s="402" t="s">
        <v>424</v>
      </c>
      <c r="AW20" s="402" t="s">
        <v>424</v>
      </c>
      <c r="AX20" s="402" t="s">
        <v>424</v>
      </c>
      <c r="AY20" s="402" t="s">
        <v>424</v>
      </c>
    </row>
    <row r="21" spans="3:51" ht="15">
      <c r="C21" s="403" t="s">
        <v>425</v>
      </c>
      <c r="D21" s="403" t="s">
        <v>431</v>
      </c>
      <c r="E21" s="404" t="s">
        <v>426</v>
      </c>
      <c r="F21" s="404" t="s">
        <v>437</v>
      </c>
      <c r="G21" s="406">
        <v>0.7</v>
      </c>
      <c r="H21" s="406">
        <v>0.7016933426119224</v>
      </c>
      <c r="I21" s="406">
        <v>0.75192642306736313</v>
      </c>
      <c r="J21" s="406">
        <v>0.75192642306736313</v>
      </c>
      <c r="K21" s="406">
        <v>0.75192642306736313</v>
      </c>
      <c r="L21" s="406">
        <v>0.75192642306736313</v>
      </c>
      <c r="M21" s="410">
        <v>3</v>
      </c>
      <c r="N21" s="421">
        <v>3039.4496268493158</v>
      </c>
      <c r="O21" s="421">
        <v>1156.72</v>
      </c>
      <c r="P21" s="421">
        <v>867.54</v>
      </c>
      <c r="Q21" s="421"/>
      <c r="R21" s="421">
        <v>650.65499999999997</v>
      </c>
      <c r="S21" s="421"/>
      <c r="T21" s="405">
        <v>3</v>
      </c>
      <c r="U21" s="411">
        <v>17.3508</v>
      </c>
      <c r="V21" s="411">
        <v>17.3508</v>
      </c>
      <c r="W21" s="411">
        <v>17.3508</v>
      </c>
      <c r="X21" s="411"/>
      <c r="Y21" s="411">
        <v>17.3508</v>
      </c>
      <c r="Z21" s="411"/>
      <c r="AA21" s="405"/>
      <c r="AB21" s="411">
        <v>0</v>
      </c>
      <c r="AC21" s="411">
        <v>0</v>
      </c>
      <c r="AD21" s="411">
        <v>0</v>
      </c>
      <c r="AE21" s="411">
        <v>0</v>
      </c>
      <c r="AF21" s="411">
        <v>0</v>
      </c>
      <c r="AG21" s="411">
        <v>0</v>
      </c>
      <c r="AH21" s="405">
        <v>3</v>
      </c>
      <c r="AI21" s="406">
        <v>0.9</v>
      </c>
      <c r="AJ21" s="405">
        <v>20</v>
      </c>
      <c r="AK21" s="405"/>
      <c r="AL21" s="418"/>
      <c r="AM21" s="408"/>
      <c r="AN21" s="408"/>
      <c r="AO21" s="408"/>
      <c r="AP21" s="420">
        <v>2.5000000000000001E-2</v>
      </c>
      <c r="AQ21" s="419">
        <v>31.536000000000001</v>
      </c>
      <c r="AR21" s="412"/>
      <c r="AS21" s="408"/>
      <c r="AT21" s="408"/>
      <c r="AU21" s="408"/>
      <c r="AV21" s="403"/>
      <c r="AW21" s="403"/>
      <c r="AX21" s="403"/>
      <c r="AY21" s="403"/>
    </row>
    <row r="22" spans="3:51" ht="15">
      <c r="C22" s="403"/>
      <c r="D22" s="403"/>
      <c r="E22" s="404" t="s">
        <v>466</v>
      </c>
      <c r="F22" s="404"/>
      <c r="G22" s="406"/>
      <c r="H22" s="406"/>
      <c r="I22" s="406"/>
      <c r="J22" s="406"/>
      <c r="K22" s="406"/>
      <c r="L22" s="406"/>
      <c r="M22" s="410"/>
      <c r="N22" s="421"/>
      <c r="O22" s="421"/>
      <c r="P22" s="421"/>
      <c r="Q22" s="421"/>
      <c r="R22" s="421"/>
      <c r="S22" s="421"/>
      <c r="T22" s="405"/>
      <c r="U22" s="411"/>
      <c r="V22" s="411"/>
      <c r="W22" s="411"/>
      <c r="X22" s="411"/>
      <c r="Y22" s="411"/>
      <c r="Z22" s="411"/>
      <c r="AA22" s="405"/>
      <c r="AB22" s="411"/>
      <c r="AC22" s="411"/>
      <c r="AD22" s="411"/>
      <c r="AE22" s="411"/>
      <c r="AF22" s="411"/>
      <c r="AG22" s="411"/>
      <c r="AH22" s="405"/>
      <c r="AI22" s="406"/>
      <c r="AJ22" s="405"/>
      <c r="AK22" s="405"/>
      <c r="AL22" s="418"/>
      <c r="AM22" s="408"/>
      <c r="AN22" s="408"/>
      <c r="AO22" s="408"/>
      <c r="AP22" s="420"/>
      <c r="AQ22" s="419"/>
      <c r="AR22" s="412"/>
      <c r="AS22" s="408"/>
      <c r="AT22" s="408"/>
      <c r="AU22" s="408"/>
      <c r="AV22" s="403"/>
      <c r="AW22" s="403"/>
      <c r="AX22" s="403"/>
      <c r="AY22" s="403"/>
    </row>
    <row r="23" spans="3:51" s="424" customFormat="1"/>
    <row r="24" spans="3:51" s="424" customFormat="1"/>
    <row r="25" spans="3:51" s="424" customFormat="1"/>
    <row r="26" spans="3:51" s="424" customFormat="1"/>
    <row r="27" spans="3:51" s="424" customFormat="1"/>
    <row r="28" spans="3:51" s="424" customFormat="1"/>
    <row r="29" spans="3:51" s="424" customFormat="1"/>
    <row r="30" spans="3:51" s="424" customFormat="1"/>
    <row r="31" spans="3:51" s="424" customFormat="1"/>
    <row r="32" spans="3:51" s="424" customFormat="1"/>
    <row r="33" spans="1:2" s="424" customFormat="1"/>
    <row r="34" spans="1:2" s="424" customFormat="1"/>
    <row r="35" spans="1:2" s="424" customFormat="1"/>
    <row r="39" spans="1:2" ht="15">
      <c r="A39" s="422" t="s">
        <v>432</v>
      </c>
      <c r="B39" s="423">
        <v>1.4899262876712331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R38"/>
  <sheetViews>
    <sheetView zoomScale="85" zoomScaleNormal="85" workbookViewId="0">
      <selection activeCell="E20" sqref="E20"/>
    </sheetView>
  </sheetViews>
  <sheetFormatPr defaultColWidth="8.85546875" defaultRowHeight="12"/>
  <cols>
    <col min="1" max="1" width="3" style="133" customWidth="1"/>
    <col min="2" max="2" width="14" style="133" bestFit="1" customWidth="1"/>
    <col min="3" max="3" width="12.7109375" style="133" customWidth="1"/>
    <col min="4" max="4" width="11.28515625" style="133" customWidth="1"/>
    <col min="5" max="5" width="12.5703125" style="133" customWidth="1"/>
    <col min="6" max="6" width="13.85546875" style="133" customWidth="1"/>
    <col min="7" max="7" width="13.140625" style="133" bestFit="1" customWidth="1"/>
    <col min="8" max="8" width="7.85546875" style="133" bestFit="1" customWidth="1"/>
    <col min="9" max="9" width="2" style="133" bestFit="1" customWidth="1"/>
    <col min="10" max="10" width="11.85546875" style="113" customWidth="1"/>
    <col min="11" max="11" width="7.5703125" style="113" customWidth="1"/>
    <col min="12" max="12" width="13.5703125" style="113" bestFit="1" customWidth="1"/>
    <col min="13" max="13" width="34.42578125" style="113" customWidth="1"/>
    <col min="14" max="14" width="6.140625" style="113" customWidth="1"/>
    <col min="15" max="15" width="10.85546875" style="113" customWidth="1"/>
    <col min="16" max="16" width="13.5703125" style="113" customWidth="1"/>
    <col min="17" max="17" width="13.7109375" style="113" customWidth="1"/>
    <col min="18" max="18" width="7.5703125" style="113" bestFit="1" customWidth="1"/>
    <col min="19" max="16384" width="8.85546875" style="133"/>
  </cols>
  <sheetData>
    <row r="1" spans="2:18">
      <c r="B1" s="112" t="s">
        <v>66</v>
      </c>
      <c r="C1" s="156" t="s">
        <v>68</v>
      </c>
      <c r="D1" s="156" t="s">
        <v>88</v>
      </c>
      <c r="E1" s="112" t="s">
        <v>23</v>
      </c>
      <c r="F1" s="112" t="s">
        <v>91</v>
      </c>
      <c r="G1" s="112" t="s">
        <v>71</v>
      </c>
      <c r="H1" s="112" t="s">
        <v>83</v>
      </c>
    </row>
    <row r="2" spans="2:18">
      <c r="B2" s="114" t="s">
        <v>64</v>
      </c>
      <c r="C2" s="114" t="s">
        <v>105</v>
      </c>
      <c r="D2" s="157" t="s">
        <v>105</v>
      </c>
      <c r="E2" s="114" t="str">
        <f>'EB1'!Z2</f>
        <v>PJ</v>
      </c>
      <c r="F2" s="114" t="s">
        <v>106</v>
      </c>
      <c r="G2" s="114" t="str">
        <f>'EB1'!Y2</f>
        <v>M€2005</v>
      </c>
      <c r="H2" s="114" t="s">
        <v>84</v>
      </c>
      <c r="J2" s="115" t="s">
        <v>14</v>
      </c>
      <c r="K2" s="115"/>
      <c r="L2" s="116"/>
      <c r="M2" s="116"/>
      <c r="N2" s="116"/>
      <c r="O2" s="116"/>
      <c r="P2" s="116"/>
      <c r="Q2" s="116"/>
      <c r="R2" s="116"/>
    </row>
    <row r="3" spans="2:18">
      <c r="J3" s="117" t="s">
        <v>7</v>
      </c>
      <c r="K3" s="118" t="s">
        <v>30</v>
      </c>
      <c r="L3" s="117" t="s">
        <v>0</v>
      </c>
      <c r="M3" s="117" t="s">
        <v>3</v>
      </c>
      <c r="N3" s="117" t="s">
        <v>4</v>
      </c>
      <c r="O3" s="117" t="s">
        <v>8</v>
      </c>
      <c r="P3" s="117" t="s">
        <v>9</v>
      </c>
      <c r="Q3" s="117" t="s">
        <v>10</v>
      </c>
      <c r="R3" s="117" t="s">
        <v>12</v>
      </c>
    </row>
    <row r="4" spans="2:18" s="110" customFormat="1" ht="48.75" thickBot="1">
      <c r="B4" s="158"/>
      <c r="C4" s="159"/>
      <c r="D4" s="159"/>
      <c r="E4" s="159"/>
      <c r="H4" s="160"/>
      <c r="J4" s="119" t="s">
        <v>37</v>
      </c>
      <c r="K4" s="119" t="s">
        <v>31</v>
      </c>
      <c r="L4" s="119" t="s">
        <v>26</v>
      </c>
      <c r="M4" s="119" t="s">
        <v>27</v>
      </c>
      <c r="N4" s="119" t="s">
        <v>4</v>
      </c>
      <c r="O4" s="119" t="s">
        <v>40</v>
      </c>
      <c r="P4" s="119" t="s">
        <v>41</v>
      </c>
      <c r="Q4" s="119" t="s">
        <v>28</v>
      </c>
      <c r="R4" s="119" t="s">
        <v>29</v>
      </c>
    </row>
    <row r="5" spans="2:18" s="110" customFormat="1">
      <c r="B5" s="161"/>
      <c r="C5" s="153"/>
      <c r="D5" s="153"/>
      <c r="E5" s="153"/>
      <c r="H5" s="153"/>
      <c r="J5" s="113" t="s">
        <v>146</v>
      </c>
      <c r="K5" s="113"/>
      <c r="L5" s="113" t="s">
        <v>191</v>
      </c>
      <c r="M5" s="113"/>
      <c r="N5" s="113"/>
      <c r="O5" s="113"/>
      <c r="P5" s="113"/>
      <c r="Q5" s="113"/>
      <c r="R5" s="113"/>
    </row>
    <row r="7" spans="2:18">
      <c r="J7" s="162"/>
      <c r="K7" s="162"/>
    </row>
    <row r="8" spans="2:18">
      <c r="D8" s="121" t="s">
        <v>13</v>
      </c>
      <c r="E8" s="121"/>
      <c r="F8" s="121"/>
      <c r="G8" s="163"/>
      <c r="H8" s="163"/>
      <c r="I8" s="110"/>
      <c r="J8" s="115" t="s">
        <v>15</v>
      </c>
      <c r="K8" s="115"/>
      <c r="L8" s="116"/>
      <c r="M8" s="116"/>
      <c r="N8" s="116"/>
      <c r="O8" s="116"/>
      <c r="P8" s="116"/>
      <c r="Q8" s="116"/>
      <c r="R8" s="116"/>
    </row>
    <row r="9" spans="2:18" ht="25.15" customHeight="1">
      <c r="B9" s="164" t="s">
        <v>1</v>
      </c>
      <c r="C9" s="164" t="s">
        <v>5</v>
      </c>
      <c r="D9" s="164" t="s">
        <v>6</v>
      </c>
      <c r="E9" s="165" t="s">
        <v>109</v>
      </c>
      <c r="F9" s="165" t="s">
        <v>74</v>
      </c>
      <c r="G9" s="165" t="s">
        <v>72</v>
      </c>
      <c r="H9" s="166"/>
      <c r="I9" s="167"/>
      <c r="J9" s="117" t="s">
        <v>11</v>
      </c>
      <c r="K9" s="118" t="s">
        <v>30</v>
      </c>
      <c r="L9" s="117" t="s">
        <v>1</v>
      </c>
      <c r="M9" s="117" t="s">
        <v>2</v>
      </c>
      <c r="N9" s="117" t="s">
        <v>16</v>
      </c>
      <c r="O9" s="117" t="s">
        <v>17</v>
      </c>
      <c r="P9" s="117" t="s">
        <v>18</v>
      </c>
      <c r="Q9" s="117" t="s">
        <v>19</v>
      </c>
      <c r="R9" s="117" t="s">
        <v>20</v>
      </c>
    </row>
    <row r="10" spans="2:18" ht="36.75" thickBot="1">
      <c r="B10" s="168" t="s">
        <v>39</v>
      </c>
      <c r="C10" s="168" t="s">
        <v>32</v>
      </c>
      <c r="D10" s="168" t="s">
        <v>33</v>
      </c>
      <c r="E10" s="168" t="s">
        <v>108</v>
      </c>
      <c r="F10" s="168" t="s">
        <v>76</v>
      </c>
      <c r="G10" s="168" t="s">
        <v>107</v>
      </c>
      <c r="H10" s="169"/>
      <c r="I10" s="110"/>
      <c r="J10" s="119" t="s">
        <v>38</v>
      </c>
      <c r="K10" s="119" t="s">
        <v>31</v>
      </c>
      <c r="L10" s="119" t="s">
        <v>21</v>
      </c>
      <c r="M10" s="119" t="s">
        <v>22</v>
      </c>
      <c r="N10" s="119" t="s">
        <v>23</v>
      </c>
      <c r="O10" s="119" t="s">
        <v>24</v>
      </c>
      <c r="P10" s="119" t="s">
        <v>43</v>
      </c>
      <c r="Q10" s="119" t="s">
        <v>42</v>
      </c>
      <c r="R10" s="119" t="s">
        <v>25</v>
      </c>
    </row>
    <row r="11" spans="2:18" ht="12.75" thickBot="1">
      <c r="B11" s="125" t="s">
        <v>77</v>
      </c>
      <c r="C11" s="125"/>
      <c r="D11" s="125"/>
      <c r="E11" s="126" t="str">
        <f>$F$2</f>
        <v>Pja</v>
      </c>
      <c r="F11" s="126"/>
      <c r="G11" s="126"/>
      <c r="H11" s="170"/>
      <c r="I11" s="110"/>
      <c r="J11" s="119" t="s">
        <v>73</v>
      </c>
      <c r="K11" s="119"/>
      <c r="L11" s="119"/>
      <c r="M11" s="119"/>
      <c r="N11" s="119"/>
      <c r="O11" s="119"/>
      <c r="P11" s="119"/>
      <c r="Q11" s="119"/>
      <c r="R11" s="119"/>
    </row>
    <row r="12" spans="2:18">
      <c r="B12" s="133" t="str">
        <f>L12</f>
        <v>REFEOIL00</v>
      </c>
      <c r="C12" s="133" t="str">
        <f>'EB1'!F2</f>
        <v>OIL</v>
      </c>
      <c r="D12" s="133" t="s">
        <v>95</v>
      </c>
      <c r="E12" s="171">
        <v>0</v>
      </c>
      <c r="F12" s="172">
        <f>-SUM('EB1'!F13)/SUM('EB1'!G13:M13)</f>
        <v>1.0128203720739584</v>
      </c>
      <c r="G12" s="128">
        <v>0</v>
      </c>
      <c r="H12" s="130"/>
      <c r="I12" s="110"/>
      <c r="J12" s="120" t="s">
        <v>87</v>
      </c>
      <c r="K12" s="120"/>
      <c r="L12" s="120" t="str">
        <f>$B$2&amp;$H$2&amp;'EB1'!F2&amp;"00"</f>
        <v>REFEOIL00</v>
      </c>
      <c r="M12" s="129"/>
      <c r="N12" s="120" t="str">
        <f>$E$2</f>
        <v>PJ</v>
      </c>
      <c r="O12" s="120" t="str">
        <f>$F$2</f>
        <v>Pja</v>
      </c>
      <c r="P12" s="120"/>
      <c r="Q12" s="120" t="s">
        <v>110</v>
      </c>
      <c r="R12" s="120"/>
    </row>
    <row r="13" spans="2:18">
      <c r="D13" s="133" t="s">
        <v>174</v>
      </c>
      <c r="E13" s="171">
        <f>D31</f>
        <v>0.28207840098286252</v>
      </c>
      <c r="F13" s="269"/>
      <c r="G13" s="270"/>
      <c r="H13" s="110"/>
      <c r="I13" s="110"/>
      <c r="J13" s="111"/>
      <c r="K13" s="111"/>
      <c r="L13" s="111"/>
      <c r="M13" s="134"/>
      <c r="N13" s="111"/>
      <c r="O13" s="111"/>
      <c r="P13" s="111"/>
      <c r="Q13" s="111"/>
      <c r="R13" s="111"/>
    </row>
    <row r="14" spans="2:18">
      <c r="B14" s="135"/>
      <c r="C14" s="135"/>
      <c r="D14" s="133" t="s">
        <v>93</v>
      </c>
      <c r="E14" s="171">
        <f>D34</f>
        <v>0.3829589517783773</v>
      </c>
      <c r="F14" s="271"/>
      <c r="G14" s="272"/>
      <c r="H14" s="135"/>
      <c r="I14" s="110"/>
      <c r="J14" s="111"/>
      <c r="K14" s="111"/>
      <c r="L14" s="111"/>
      <c r="M14" s="134"/>
      <c r="N14" s="111"/>
      <c r="O14" s="111"/>
      <c r="P14" s="111"/>
      <c r="Q14" s="111"/>
      <c r="R14" s="111"/>
    </row>
    <row r="15" spans="2:18">
      <c r="B15" s="135"/>
      <c r="C15" s="135"/>
      <c r="D15" s="133" t="s">
        <v>175</v>
      </c>
      <c r="E15" s="171">
        <f>D35</f>
        <v>0.10962517596402253</v>
      </c>
      <c r="F15" s="271"/>
      <c r="G15" s="272"/>
      <c r="H15" s="135"/>
      <c r="I15" s="135"/>
      <c r="J15" s="111"/>
      <c r="K15" s="111"/>
      <c r="L15" s="111"/>
      <c r="M15" s="134"/>
      <c r="N15" s="111"/>
      <c r="O15" s="111"/>
      <c r="P15" s="111"/>
      <c r="Q15" s="111"/>
      <c r="R15" s="111"/>
    </row>
    <row r="16" spans="2:18">
      <c r="B16" s="135"/>
      <c r="C16" s="135"/>
      <c r="D16" s="133" t="s">
        <v>438</v>
      </c>
      <c r="E16" s="171">
        <f>D36</f>
        <v>0.20568686117508911</v>
      </c>
      <c r="F16" s="271"/>
      <c r="G16" s="272"/>
      <c r="H16" s="135"/>
      <c r="I16" s="135"/>
      <c r="J16" s="111"/>
      <c r="K16" s="111"/>
      <c r="L16" s="111"/>
      <c r="M16" s="134"/>
      <c r="N16" s="111"/>
      <c r="O16" s="111"/>
      <c r="P16" s="111"/>
      <c r="Q16" s="111"/>
      <c r="R16" s="111"/>
    </row>
    <row r="17" spans="2:18">
      <c r="B17" s="135"/>
      <c r="C17" s="135"/>
      <c r="D17" s="173" t="s">
        <v>177</v>
      </c>
      <c r="E17" s="351">
        <f>1-SUM(E12:E16)</f>
        <v>1.9650610099648524E-2</v>
      </c>
      <c r="F17" s="271"/>
      <c r="G17" s="272"/>
      <c r="H17" s="135"/>
      <c r="I17" s="135"/>
      <c r="J17" s="111"/>
      <c r="K17" s="111"/>
      <c r="L17" s="111"/>
      <c r="M17" s="111"/>
      <c r="N17" s="111"/>
      <c r="O17" s="111"/>
      <c r="P17" s="111"/>
      <c r="Q17" s="111"/>
      <c r="R17" s="111"/>
    </row>
    <row r="18" spans="2:18">
      <c r="B18" s="135"/>
      <c r="C18" s="135"/>
      <c r="D18" s="111"/>
      <c r="E18" s="111"/>
      <c r="F18" s="111"/>
      <c r="G18" s="111"/>
      <c r="H18" s="111"/>
      <c r="I18" s="111"/>
      <c r="J18" s="111"/>
      <c r="K18" s="111"/>
      <c r="L18" s="111"/>
      <c r="M18" s="133"/>
      <c r="N18" s="133"/>
      <c r="O18" s="133"/>
      <c r="P18" s="133"/>
      <c r="Q18" s="133"/>
      <c r="R18" s="133"/>
    </row>
    <row r="19" spans="2:18">
      <c r="B19" s="135"/>
      <c r="C19" s="135"/>
      <c r="E19" s="174"/>
      <c r="F19" s="135"/>
      <c r="G19" s="135"/>
      <c r="H19" s="135"/>
      <c r="I19" s="135"/>
      <c r="J19" s="111"/>
      <c r="K19" s="111"/>
      <c r="L19" s="111"/>
      <c r="M19" s="111"/>
      <c r="N19" s="111"/>
      <c r="O19" s="111"/>
      <c r="P19" s="111"/>
      <c r="Q19" s="111"/>
      <c r="R19" s="111"/>
    </row>
    <row r="20" spans="2:18">
      <c r="I20" s="135"/>
      <c r="J20" s="111"/>
      <c r="K20" s="111"/>
      <c r="L20" s="111"/>
      <c r="M20" s="111"/>
      <c r="N20" s="111"/>
      <c r="O20" s="111"/>
      <c r="P20" s="111"/>
      <c r="Q20" s="111"/>
      <c r="R20" s="111"/>
    </row>
    <row r="25" spans="2:18" ht="15">
      <c r="B25" s="355" t="s">
        <v>295</v>
      </c>
      <c r="C25" s="352" t="s">
        <v>69</v>
      </c>
      <c r="D25" s="352" t="s">
        <v>343</v>
      </c>
    </row>
    <row r="26" spans="2:18" ht="30">
      <c r="B26" s="354" t="s">
        <v>296</v>
      </c>
      <c r="C26" s="353">
        <v>257.80246652646252</v>
      </c>
      <c r="D26" s="359"/>
    </row>
    <row r="27" spans="2:18" ht="15">
      <c r="B27" s="356" t="s">
        <v>288</v>
      </c>
      <c r="C27" s="358">
        <v>247.93208390124511</v>
      </c>
      <c r="D27" s="359">
        <v>0.96171338948689133</v>
      </c>
    </row>
    <row r="28" spans="2:18" ht="15">
      <c r="B28" s="356" t="s">
        <v>289</v>
      </c>
      <c r="C28" s="358">
        <v>9.870382625217438</v>
      </c>
      <c r="D28" s="359">
        <v>3.8286610513108797E-2</v>
      </c>
    </row>
    <row r="29" spans="2:18" ht="60">
      <c r="B29" s="354" t="s">
        <v>297</v>
      </c>
      <c r="C29" s="353">
        <v>16.832047829690538</v>
      </c>
      <c r="D29" s="359">
        <v>6.5290484053467296E-2</v>
      </c>
    </row>
    <row r="30" spans="2:18" ht="30">
      <c r="B30" s="354" t="s">
        <v>298</v>
      </c>
      <c r="C30" s="353">
        <v>240.97041869677199</v>
      </c>
      <c r="D30" s="359"/>
    </row>
    <row r="31" spans="2:18" ht="15">
      <c r="B31" s="356" t="s">
        <v>160</v>
      </c>
      <c r="C31" s="358">
        <v>67.972550390156314</v>
      </c>
      <c r="D31" s="360">
        <v>0.28207840098286252</v>
      </c>
    </row>
    <row r="32" spans="2:18" ht="17.25">
      <c r="B32" s="357" t="s">
        <v>344</v>
      </c>
      <c r="C32" s="358">
        <v>51.961135214776625</v>
      </c>
      <c r="D32" s="360">
        <v>0.21563283782215004</v>
      </c>
    </row>
    <row r="33" spans="2:4" ht="17.25">
      <c r="B33" s="357" t="s">
        <v>345</v>
      </c>
      <c r="C33" s="358">
        <v>16.011415175379689</v>
      </c>
      <c r="D33" s="360">
        <v>6.6445563160712456E-2</v>
      </c>
    </row>
    <row r="34" spans="2:4" ht="15">
      <c r="B34" s="356" t="s">
        <v>161</v>
      </c>
      <c r="C34" s="358">
        <v>92.28177895371249</v>
      </c>
      <c r="D34" s="360">
        <v>0.3829589517783773</v>
      </c>
    </row>
    <row r="35" spans="2:4" ht="15">
      <c r="B35" s="356" t="s">
        <v>162</v>
      </c>
      <c r="C35" s="358">
        <v>26.416424551757814</v>
      </c>
      <c r="D35" s="360">
        <v>0.10962517596402253</v>
      </c>
    </row>
    <row r="36" spans="2:4" ht="15">
      <c r="B36" s="356" t="s">
        <v>290</v>
      </c>
      <c r="C36" s="358">
        <v>49.564449057786035</v>
      </c>
      <c r="D36" s="360">
        <v>0.20568686117508911</v>
      </c>
    </row>
    <row r="37" spans="2:4" ht="15">
      <c r="B37" s="357" t="s">
        <v>291</v>
      </c>
      <c r="C37" s="358">
        <v>49.564449057786035</v>
      </c>
      <c r="D37" s="360">
        <v>0.20568686117508911</v>
      </c>
    </row>
    <row r="38" spans="2:4" ht="17.25">
      <c r="B38" s="356" t="s">
        <v>346</v>
      </c>
      <c r="C38" s="358">
        <v>4.7352157433593751</v>
      </c>
      <c r="D38" s="360">
        <v>1.9650610099648746E-2</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4:S13"/>
  <sheetViews>
    <sheetView zoomScale="85" zoomScaleNormal="85" workbookViewId="0">
      <selection activeCell="F14" sqref="F14"/>
    </sheetView>
  </sheetViews>
  <sheetFormatPr defaultRowHeight="12"/>
  <cols>
    <col min="1" max="1" width="9.140625" style="113"/>
    <col min="2" max="10" width="18.42578125" style="113" customWidth="1"/>
    <col min="11" max="11" width="13.85546875" style="113" customWidth="1"/>
    <col min="12" max="12" width="9.140625" style="113"/>
    <col min="13" max="13" width="12.28515625" style="113" bestFit="1" customWidth="1"/>
    <col min="14" max="14" width="11.7109375" style="113" bestFit="1" customWidth="1"/>
    <col min="15" max="15" width="9.140625" style="113"/>
    <col min="16" max="16" width="12" style="113" customWidth="1"/>
    <col min="17" max="16384" width="9.140625" style="113"/>
  </cols>
  <sheetData>
    <row r="4" spans="2:19">
      <c r="B4" s="175" t="s">
        <v>139</v>
      </c>
      <c r="C4" s="133"/>
      <c r="D4" s="133"/>
      <c r="E4" s="133"/>
      <c r="F4" s="133"/>
      <c r="G4" s="133"/>
      <c r="H4" s="133"/>
    </row>
    <row r="5" spans="2:19" ht="12.75" thickBot="1">
      <c r="B5" s="176" t="s">
        <v>0</v>
      </c>
      <c r="C5" s="177" t="s">
        <v>142</v>
      </c>
      <c r="D5" s="177" t="s">
        <v>444</v>
      </c>
      <c r="E5" s="177" t="s">
        <v>143</v>
      </c>
      <c r="F5" s="177" t="s">
        <v>144</v>
      </c>
      <c r="G5" s="177" t="s">
        <v>140</v>
      </c>
      <c r="H5" s="177" t="s">
        <v>141</v>
      </c>
      <c r="I5" s="177" t="s">
        <v>445</v>
      </c>
    </row>
    <row r="6" spans="2:19">
      <c r="B6" s="178" t="s">
        <v>145</v>
      </c>
      <c r="C6" s="111">
        <v>1</v>
      </c>
      <c r="D6" s="111">
        <v>1</v>
      </c>
      <c r="E6" s="111">
        <v>1</v>
      </c>
      <c r="F6" s="111">
        <v>1</v>
      </c>
      <c r="G6" s="179">
        <v>1</v>
      </c>
      <c r="H6" s="111">
        <v>1</v>
      </c>
      <c r="I6" s="111">
        <v>1</v>
      </c>
    </row>
    <row r="7" spans="2:19">
      <c r="K7" s="111"/>
      <c r="L7" s="111"/>
      <c r="M7" s="111"/>
      <c r="N7" s="111"/>
      <c r="O7" s="111"/>
      <c r="P7" s="111"/>
      <c r="Q7" s="111"/>
      <c r="R7" s="111"/>
      <c r="S7" s="111"/>
    </row>
    <row r="9" spans="2:19">
      <c r="B9" s="115" t="s">
        <v>14</v>
      </c>
      <c r="C9" s="115"/>
      <c r="D9" s="116"/>
      <c r="E9" s="116"/>
      <c r="F9" s="116"/>
      <c r="G9" s="116"/>
      <c r="H9" s="116"/>
      <c r="I9" s="116"/>
      <c r="J9" s="116"/>
    </row>
    <row r="10" spans="2:19">
      <c r="B10" s="117" t="s">
        <v>7</v>
      </c>
      <c r="C10" s="118" t="s">
        <v>30</v>
      </c>
      <c r="D10" s="117" t="s">
        <v>0</v>
      </c>
      <c r="E10" s="117" t="s">
        <v>3</v>
      </c>
      <c r="F10" s="117" t="s">
        <v>4</v>
      </c>
      <c r="G10" s="117" t="s">
        <v>8</v>
      </c>
      <c r="H10" s="117" t="s">
        <v>9</v>
      </c>
      <c r="I10" s="117" t="s">
        <v>10</v>
      </c>
      <c r="J10" s="117" t="s">
        <v>12</v>
      </c>
    </row>
    <row r="11" spans="2:19" ht="24.75" thickBot="1">
      <c r="B11" s="119" t="s">
        <v>37</v>
      </c>
      <c r="C11" s="119" t="s">
        <v>31</v>
      </c>
      <c r="D11" s="119" t="s">
        <v>26</v>
      </c>
      <c r="E11" s="119" t="s">
        <v>27</v>
      </c>
      <c r="F11" s="119" t="s">
        <v>4</v>
      </c>
      <c r="G11" s="119" t="s">
        <v>40</v>
      </c>
      <c r="H11" s="119" t="s">
        <v>41</v>
      </c>
      <c r="I11" s="119" t="s">
        <v>28</v>
      </c>
      <c r="J11" s="119" t="s">
        <v>29</v>
      </c>
    </row>
    <row r="12" spans="2:19">
      <c r="B12" s="120" t="s">
        <v>146</v>
      </c>
      <c r="C12" s="120"/>
      <c r="D12" s="120" t="str">
        <f>B6</f>
        <v>TOTCO2</v>
      </c>
      <c r="E12" s="120" t="s">
        <v>147</v>
      </c>
      <c r="F12" s="120" t="str">
        <f>'EB1'!G27</f>
        <v>kt</v>
      </c>
      <c r="G12" s="120"/>
      <c r="H12" s="120"/>
      <c r="I12" s="120"/>
      <c r="J12" s="120"/>
    </row>
    <row r="13" spans="2:19">
      <c r="B13" s="120" t="s">
        <v>146</v>
      </c>
      <c r="C13" s="120"/>
      <c r="D13" s="120" t="s">
        <v>143</v>
      </c>
      <c r="E13" s="120" t="s">
        <v>683</v>
      </c>
      <c r="F13" s="120" t="s">
        <v>86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RowHeight="11.25"/>
  <cols>
    <col min="1" max="1" width="44" style="184" customWidth="1"/>
    <col min="2" max="16384" width="9.140625" style="184"/>
  </cols>
  <sheetData>
    <row r="1" spans="1:141">
      <c r="A1" s="190" t="s">
        <v>194</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91"/>
      <c r="CU1" s="191"/>
      <c r="CV1" s="191"/>
      <c r="CW1" s="191"/>
      <c r="CX1" s="191"/>
      <c r="CY1" s="191"/>
      <c r="CZ1" s="191"/>
      <c r="DA1" s="191"/>
      <c r="DB1" s="191"/>
      <c r="DC1" s="191"/>
      <c r="DD1" s="191"/>
      <c r="DE1" s="191"/>
      <c r="DF1" s="191"/>
      <c r="DG1" s="191"/>
      <c r="DH1" s="191"/>
      <c r="DI1" s="191"/>
      <c r="DJ1" s="191"/>
      <c r="DK1" s="191"/>
      <c r="DL1" s="191"/>
      <c r="DM1" s="191"/>
      <c r="DN1" s="191"/>
      <c r="DO1" s="191"/>
      <c r="DP1" s="191"/>
      <c r="DQ1" s="191"/>
      <c r="DR1" s="191"/>
      <c r="DS1" s="191"/>
      <c r="DT1" s="191"/>
      <c r="DU1" s="191"/>
      <c r="DV1" s="191"/>
      <c r="DW1" s="191"/>
      <c r="DX1" s="191"/>
      <c r="DY1" s="191"/>
      <c r="DZ1" s="191"/>
      <c r="EA1" s="191"/>
      <c r="EB1" s="191"/>
      <c r="EC1" s="191"/>
      <c r="ED1" s="191"/>
      <c r="EE1" s="183"/>
      <c r="EF1" s="191"/>
      <c r="EG1" s="183"/>
      <c r="EH1" s="191"/>
      <c r="EI1" s="183"/>
      <c r="EJ1" s="191"/>
      <c r="EK1" s="183"/>
    </row>
    <row r="2" spans="1:141" ht="13.5" customHeight="1">
      <c r="A2" s="189"/>
      <c r="B2" s="183"/>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91"/>
      <c r="CU2" s="191"/>
      <c r="CV2" s="191"/>
      <c r="CW2" s="191"/>
      <c r="CX2" s="191"/>
      <c r="CY2" s="191"/>
      <c r="CZ2" s="191"/>
      <c r="DA2" s="191"/>
      <c r="DB2" s="191"/>
      <c r="DC2" s="191"/>
      <c r="DD2" s="191"/>
      <c r="DE2" s="191"/>
      <c r="DF2" s="191"/>
      <c r="DG2" s="191"/>
      <c r="DH2" s="191"/>
      <c r="DI2" s="191"/>
      <c r="DJ2" s="191"/>
      <c r="DK2" s="191"/>
      <c r="DL2" s="191"/>
      <c r="DM2" s="191"/>
      <c r="DN2" s="191"/>
      <c r="DO2" s="191"/>
      <c r="DP2" s="191"/>
      <c r="DQ2" s="191"/>
      <c r="DR2" s="191"/>
      <c r="DS2" s="191"/>
      <c r="DT2" s="191"/>
      <c r="DU2" s="191"/>
      <c r="DV2" s="191"/>
      <c r="DW2" s="191"/>
      <c r="DX2" s="191"/>
      <c r="DY2" s="191"/>
      <c r="DZ2" s="191"/>
      <c r="EA2" s="191"/>
      <c r="EB2" s="191"/>
      <c r="EC2" s="191"/>
      <c r="ED2" s="191"/>
      <c r="EE2" s="183"/>
      <c r="EF2" s="191"/>
      <c r="EG2" s="183"/>
      <c r="EH2" s="191"/>
      <c r="EI2" s="183"/>
      <c r="EJ2" s="191"/>
      <c r="EK2" s="183"/>
    </row>
    <row r="3" spans="1:141" ht="13.5" customHeight="1">
      <c r="A3" s="193" t="s">
        <v>195</v>
      </c>
      <c r="B3" s="182">
        <v>1878</v>
      </c>
      <c r="C3" s="182">
        <v>1879</v>
      </c>
      <c r="D3" s="182">
        <v>1880</v>
      </c>
      <c r="E3" s="182">
        <v>1881</v>
      </c>
      <c r="F3" s="182">
        <v>1882</v>
      </c>
      <c r="G3" s="182">
        <v>1883</v>
      </c>
      <c r="H3" s="182">
        <v>1884</v>
      </c>
      <c r="I3" s="182">
        <v>1885</v>
      </c>
      <c r="J3" s="182">
        <v>1886</v>
      </c>
      <c r="K3" s="182">
        <v>1887</v>
      </c>
      <c r="L3" s="182">
        <v>1888</v>
      </c>
      <c r="M3" s="182">
        <v>1889</v>
      </c>
      <c r="N3" s="182">
        <v>1890</v>
      </c>
      <c r="O3" s="182">
        <v>1891</v>
      </c>
      <c r="P3" s="182">
        <v>1892</v>
      </c>
      <c r="Q3" s="182">
        <v>1893</v>
      </c>
      <c r="R3" s="182">
        <v>1894</v>
      </c>
      <c r="S3" s="182">
        <v>1895</v>
      </c>
      <c r="T3" s="182">
        <v>1896</v>
      </c>
      <c r="U3" s="182">
        <v>1897</v>
      </c>
      <c r="V3" s="182">
        <v>1898</v>
      </c>
      <c r="W3" s="182">
        <v>1899</v>
      </c>
      <c r="X3" s="182">
        <v>1900</v>
      </c>
      <c r="Y3" s="182">
        <v>1901</v>
      </c>
      <c r="Z3" s="182">
        <v>1902</v>
      </c>
      <c r="AA3" s="182">
        <v>1903</v>
      </c>
      <c r="AB3" s="182">
        <v>1904</v>
      </c>
      <c r="AC3" s="182">
        <v>1905</v>
      </c>
      <c r="AD3" s="182">
        <v>1906</v>
      </c>
      <c r="AE3" s="182">
        <v>1907</v>
      </c>
      <c r="AF3" s="182">
        <v>1908</v>
      </c>
      <c r="AG3" s="182">
        <v>1909</v>
      </c>
      <c r="AH3" s="182">
        <v>1910</v>
      </c>
      <c r="AI3" s="182">
        <v>1911</v>
      </c>
      <c r="AJ3" s="182">
        <v>1912</v>
      </c>
      <c r="AK3" s="182">
        <v>1913</v>
      </c>
      <c r="AL3" s="182">
        <v>1914</v>
      </c>
      <c r="AM3" s="182">
        <v>1915</v>
      </c>
      <c r="AN3" s="182">
        <v>1916</v>
      </c>
      <c r="AO3" s="182">
        <v>1917</v>
      </c>
      <c r="AP3" s="182">
        <v>1918</v>
      </c>
      <c r="AQ3" s="182">
        <v>1919</v>
      </c>
      <c r="AR3" s="182">
        <v>1920</v>
      </c>
      <c r="AS3" s="182">
        <v>1921</v>
      </c>
      <c r="AT3" s="182">
        <v>1922</v>
      </c>
      <c r="AU3" s="182">
        <v>1923</v>
      </c>
      <c r="AV3" s="182">
        <v>1924</v>
      </c>
      <c r="AW3" s="182">
        <v>1925</v>
      </c>
      <c r="AX3" s="182">
        <v>1926</v>
      </c>
      <c r="AY3" s="182">
        <v>1927</v>
      </c>
      <c r="AZ3" s="182">
        <v>1928</v>
      </c>
      <c r="BA3" s="182">
        <v>1929</v>
      </c>
      <c r="BB3" s="182">
        <v>1930</v>
      </c>
      <c r="BC3" s="182">
        <v>1931</v>
      </c>
      <c r="BD3" s="182">
        <v>1932</v>
      </c>
      <c r="BE3" s="182">
        <v>1933</v>
      </c>
      <c r="BF3" s="182">
        <v>1934</v>
      </c>
      <c r="BG3" s="182">
        <v>1935</v>
      </c>
      <c r="BH3" s="182">
        <v>1936</v>
      </c>
      <c r="BI3" s="182">
        <v>1937</v>
      </c>
      <c r="BJ3" s="182">
        <v>1938</v>
      </c>
      <c r="BK3" s="182">
        <v>1939</v>
      </c>
      <c r="BL3" s="182">
        <v>1940</v>
      </c>
      <c r="BM3" s="182">
        <v>1941</v>
      </c>
      <c r="BN3" s="182">
        <v>1942</v>
      </c>
      <c r="BO3" s="182">
        <v>1943</v>
      </c>
      <c r="BP3" s="182">
        <v>1944</v>
      </c>
      <c r="BQ3" s="182">
        <v>1945</v>
      </c>
      <c r="BR3" s="182">
        <v>1946</v>
      </c>
      <c r="BS3" s="182">
        <v>1947</v>
      </c>
      <c r="BT3" s="182">
        <v>1948</v>
      </c>
      <c r="BU3" s="182">
        <v>1949</v>
      </c>
      <c r="BV3" s="182">
        <v>1950</v>
      </c>
      <c r="BW3" s="182">
        <v>1951</v>
      </c>
      <c r="BX3" s="182">
        <v>1952</v>
      </c>
      <c r="BY3" s="182">
        <v>1953</v>
      </c>
      <c r="BZ3" s="182">
        <v>1954</v>
      </c>
      <c r="CA3" s="182">
        <v>1955</v>
      </c>
      <c r="CB3" s="182">
        <v>1956</v>
      </c>
      <c r="CC3" s="182">
        <v>1957</v>
      </c>
      <c r="CD3" s="182">
        <v>1958</v>
      </c>
      <c r="CE3" s="182">
        <v>1959</v>
      </c>
      <c r="CF3" s="182">
        <v>1960</v>
      </c>
      <c r="CG3" s="182">
        <v>1961</v>
      </c>
      <c r="CH3" s="182">
        <v>1962</v>
      </c>
      <c r="CI3" s="182">
        <v>1963</v>
      </c>
      <c r="CJ3" s="182">
        <v>1964</v>
      </c>
      <c r="CK3" s="182">
        <v>1965</v>
      </c>
      <c r="CL3" s="182">
        <v>1966</v>
      </c>
      <c r="CM3" s="182">
        <v>1967</v>
      </c>
      <c r="CN3" s="182">
        <v>1968</v>
      </c>
      <c r="CO3" s="182">
        <v>1969</v>
      </c>
      <c r="CP3" s="182">
        <v>1970</v>
      </c>
      <c r="CQ3" s="182">
        <v>1971</v>
      </c>
      <c r="CR3" s="182">
        <v>1972</v>
      </c>
      <c r="CS3" s="182">
        <v>1973</v>
      </c>
      <c r="CT3" s="182">
        <v>1974</v>
      </c>
      <c r="CU3" s="182">
        <v>1975</v>
      </c>
      <c r="CV3" s="182">
        <v>1976</v>
      </c>
      <c r="CW3" s="182">
        <v>1977</v>
      </c>
      <c r="CX3" s="182">
        <v>1978</v>
      </c>
      <c r="CY3" s="182">
        <v>1979</v>
      </c>
      <c r="CZ3" s="182">
        <v>1980</v>
      </c>
      <c r="DA3" s="182">
        <v>1981</v>
      </c>
      <c r="DB3" s="182">
        <v>1982</v>
      </c>
      <c r="DC3" s="182">
        <v>1983</v>
      </c>
      <c r="DD3" s="182">
        <v>1984</v>
      </c>
      <c r="DE3" s="182">
        <v>1985</v>
      </c>
      <c r="DF3" s="182">
        <v>1986</v>
      </c>
      <c r="DG3" s="182">
        <v>1987</v>
      </c>
      <c r="DH3" s="182">
        <v>1988</v>
      </c>
      <c r="DI3" s="182">
        <v>1989</v>
      </c>
      <c r="DJ3" s="182">
        <v>1990</v>
      </c>
      <c r="DK3" s="182">
        <v>1991</v>
      </c>
      <c r="DL3" s="182">
        <v>1992</v>
      </c>
      <c r="DM3" s="182">
        <v>1993</v>
      </c>
      <c r="DN3" s="182">
        <v>1994</v>
      </c>
      <c r="DO3" s="182">
        <v>1995</v>
      </c>
      <c r="DP3" s="182">
        <v>1996</v>
      </c>
      <c r="DQ3" s="182">
        <v>1997</v>
      </c>
      <c r="DR3" s="182">
        <v>1998</v>
      </c>
      <c r="DS3" s="182">
        <v>1999</v>
      </c>
      <c r="DT3" s="182">
        <v>2000</v>
      </c>
      <c r="DU3" s="182">
        <v>2001</v>
      </c>
      <c r="DV3" s="182">
        <v>2002</v>
      </c>
      <c r="DW3" s="182">
        <v>2003</v>
      </c>
      <c r="DX3" s="182">
        <v>2004</v>
      </c>
      <c r="DY3" s="182">
        <v>2005</v>
      </c>
      <c r="DZ3" s="182">
        <v>2006</v>
      </c>
      <c r="EA3" s="182">
        <v>2007</v>
      </c>
      <c r="EB3" s="182">
        <v>2008</v>
      </c>
      <c r="EC3" s="182">
        <v>2009</v>
      </c>
      <c r="ED3" s="182">
        <v>2010</v>
      </c>
      <c r="EE3" s="182">
        <v>2011</v>
      </c>
      <c r="EF3" s="182">
        <v>2012</v>
      </c>
      <c r="EG3" s="182">
        <v>2013</v>
      </c>
      <c r="EH3" s="182">
        <v>2014</v>
      </c>
      <c r="EI3" s="182">
        <v>2015</v>
      </c>
      <c r="EJ3" s="182">
        <v>2016</v>
      </c>
      <c r="EK3" s="182">
        <v>2017</v>
      </c>
    </row>
    <row r="4" spans="1:141" ht="13.5" customHeight="1">
      <c r="A4" s="187" t="s">
        <v>196</v>
      </c>
      <c r="B4" s="182"/>
      <c r="C4" s="182"/>
      <c r="D4" s="182"/>
      <c r="E4" s="182"/>
      <c r="F4" s="182"/>
      <c r="G4" s="182"/>
      <c r="H4" s="182"/>
      <c r="I4" s="18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c r="AX4" s="182"/>
      <c r="AY4" s="182"/>
      <c r="AZ4" s="182"/>
      <c r="BA4" s="182"/>
      <c r="BB4" s="182"/>
      <c r="BC4" s="182"/>
      <c r="BD4" s="182"/>
      <c r="BE4" s="182"/>
      <c r="BF4" s="182"/>
      <c r="BG4" s="182"/>
      <c r="BH4" s="182"/>
      <c r="BI4" s="182"/>
      <c r="BJ4" s="182"/>
      <c r="BK4" s="182"/>
      <c r="BL4" s="182"/>
      <c r="BM4" s="182"/>
      <c r="BN4" s="182"/>
      <c r="BO4" s="182"/>
      <c r="BP4" s="182"/>
      <c r="BQ4" s="182"/>
      <c r="BR4" s="182"/>
      <c r="BS4" s="182"/>
      <c r="BT4" s="182"/>
      <c r="BU4" s="182"/>
      <c r="BV4" s="182"/>
      <c r="BW4" s="182"/>
      <c r="BX4" s="182"/>
      <c r="BY4" s="182"/>
      <c r="BZ4" s="182"/>
      <c r="CA4" s="182"/>
      <c r="CB4" s="182"/>
      <c r="CC4" s="182"/>
      <c r="CD4" s="182"/>
      <c r="CE4" s="182"/>
      <c r="CF4" s="182"/>
      <c r="CG4" s="182"/>
      <c r="CH4" s="182"/>
      <c r="CI4" s="182"/>
      <c r="CJ4" s="182"/>
      <c r="CK4" s="182"/>
      <c r="CL4" s="182"/>
      <c r="CM4" s="182"/>
      <c r="CN4" s="182"/>
      <c r="CO4" s="182"/>
      <c r="CP4" s="182"/>
      <c r="CQ4" s="182"/>
      <c r="CR4" s="182"/>
      <c r="CS4" s="182"/>
      <c r="CT4" s="182"/>
      <c r="CU4" s="182"/>
      <c r="CV4" s="182"/>
      <c r="CW4" s="182"/>
      <c r="CX4" s="182"/>
      <c r="CY4" s="182"/>
      <c r="CZ4" s="182"/>
      <c r="DA4" s="182"/>
      <c r="DB4" s="182"/>
      <c r="DC4" s="182"/>
      <c r="DD4" s="182"/>
      <c r="DE4" s="182"/>
      <c r="DF4" s="182"/>
      <c r="DG4" s="182"/>
      <c r="DH4" s="182"/>
      <c r="DI4" s="185">
        <v>51.512727931560747</v>
      </c>
      <c r="DJ4" s="185">
        <v>52.2161082544566</v>
      </c>
      <c r="DK4" s="185">
        <v>46.705989186554135</v>
      </c>
      <c r="DL4" s="185">
        <v>50.807000847890158</v>
      </c>
      <c r="DM4" s="185">
        <v>60.078758038087749</v>
      </c>
      <c r="DN4" s="185">
        <v>54.824508145538218</v>
      </c>
      <c r="DO4" s="185">
        <v>49.55074245910356</v>
      </c>
      <c r="DP4" s="185">
        <v>39.490696646026507</v>
      </c>
      <c r="DQ4" s="185">
        <v>49.304892109859978</v>
      </c>
      <c r="DR4" s="185">
        <v>48.725515274454352</v>
      </c>
      <c r="DS4" s="185">
        <v>48.159818353450746</v>
      </c>
      <c r="DT4" s="185">
        <v>47.315215492110013</v>
      </c>
      <c r="DU4" s="185">
        <v>59.50047449989998</v>
      </c>
      <c r="DV4" s="185">
        <v>48.831606245120014</v>
      </c>
      <c r="DW4" s="185">
        <v>81.95035846368998</v>
      </c>
      <c r="DX4" s="185">
        <v>94.384847005523895</v>
      </c>
      <c r="DY4" s="185">
        <v>96.772795165940011</v>
      </c>
      <c r="DZ4" s="185">
        <v>85.412400778983482</v>
      </c>
      <c r="EA4" s="185">
        <v>74.057918732856407</v>
      </c>
      <c r="EB4" s="185">
        <v>84.258565209749548</v>
      </c>
      <c r="EC4" s="185">
        <v>64.579844066146876</v>
      </c>
      <c r="ED4" s="185">
        <v>57.973797088545069</v>
      </c>
      <c r="EE4" s="185">
        <v>60.304261951392789</v>
      </c>
      <c r="EF4" s="185">
        <v>69.522637926917099</v>
      </c>
      <c r="EG4" s="185">
        <v>63.026535375171072</v>
      </c>
      <c r="EH4" s="185">
        <v>61.750513452553299</v>
      </c>
      <c r="EI4" s="185">
        <v>60.342303693117472</v>
      </c>
      <c r="EJ4" s="185">
        <v>51.117918777521275</v>
      </c>
      <c r="EK4" s="185">
        <v>51.538697648296974</v>
      </c>
    </row>
    <row r="5" spans="1:141" ht="13.5" customHeight="1">
      <c r="A5" s="192"/>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94"/>
      <c r="CU5" s="194"/>
      <c r="CV5" s="194"/>
      <c r="CW5" s="194"/>
      <c r="CX5" s="194"/>
      <c r="CY5" s="194"/>
      <c r="CZ5" s="194"/>
      <c r="DA5" s="194"/>
      <c r="DB5" s="194"/>
      <c r="DC5" s="194"/>
      <c r="DD5" s="194"/>
      <c r="DE5" s="194"/>
      <c r="DF5" s="194"/>
      <c r="DG5" s="194"/>
      <c r="DH5" s="194"/>
      <c r="DI5" s="194"/>
      <c r="DJ5" s="194"/>
      <c r="DK5" s="194"/>
      <c r="DL5" s="194"/>
      <c r="DM5" s="194"/>
      <c r="DN5" s="194"/>
      <c r="DO5" s="194"/>
      <c r="DP5" s="194"/>
      <c r="DQ5" s="194"/>
      <c r="DR5" s="194"/>
      <c r="DS5" s="194"/>
      <c r="DT5" s="194"/>
      <c r="DU5" s="194"/>
      <c r="DV5" s="194"/>
      <c r="DW5" s="194"/>
      <c r="DX5" s="194"/>
      <c r="DY5" s="194"/>
      <c r="DZ5" s="194"/>
      <c r="EA5" s="194"/>
      <c r="EB5" s="194"/>
      <c r="EC5" s="194"/>
      <c r="ED5" s="194"/>
      <c r="EE5" s="194"/>
      <c r="EF5" s="194"/>
      <c r="EG5" s="194"/>
      <c r="EH5" s="194"/>
      <c r="EI5" s="194"/>
      <c r="EJ5" s="194"/>
      <c r="EK5" s="194"/>
    </row>
    <row r="6" spans="1:141" ht="13.5" customHeight="1">
      <c r="A6" s="195" t="s">
        <v>197</v>
      </c>
      <c r="B6" s="194">
        <v>4.3168329797543281</v>
      </c>
      <c r="C6" s="194">
        <v>6.1530080406484897</v>
      </c>
      <c r="D6" s="194">
        <v>7.9813519813519811</v>
      </c>
      <c r="E6" s="194">
        <v>8.9749875592572224</v>
      </c>
      <c r="F6" s="194">
        <v>10.066315706765145</v>
      </c>
      <c r="G6" s="194">
        <v>11.223697650663944</v>
      </c>
      <c r="H6" s="194">
        <v>12.780757507071291</v>
      </c>
      <c r="I6" s="194">
        <v>13.885402711180088</v>
      </c>
      <c r="J6" s="194">
        <v>14.699151600211698</v>
      </c>
      <c r="K6" s="194">
        <v>15.49340996966342</v>
      </c>
      <c r="L6" s="194">
        <v>17.139376072670828</v>
      </c>
      <c r="M6" s="194">
        <v>16.284341955065159</v>
      </c>
      <c r="N6" s="194">
        <v>17.356842032709118</v>
      </c>
      <c r="O6" s="194">
        <v>18.619100079907721</v>
      </c>
      <c r="P6" s="194">
        <v>18.854779277711486</v>
      </c>
      <c r="Q6" s="194">
        <v>19.066406120361385</v>
      </c>
      <c r="R6" s="194">
        <v>20.01497627796239</v>
      </c>
      <c r="S6" s="194">
        <v>20.622383399260638</v>
      </c>
      <c r="T6" s="194">
        <v>22.178047426534661</v>
      </c>
      <c r="U6" s="194">
        <v>23.82893506911002</v>
      </c>
      <c r="V6" s="194">
        <v>25.33673232721436</v>
      </c>
      <c r="W6" s="194">
        <v>27.334450587684426</v>
      </c>
      <c r="X6" s="194">
        <v>30.766281562902595</v>
      </c>
      <c r="Y6" s="194">
        <v>34.849399539977007</v>
      </c>
      <c r="Z6" s="194">
        <v>38.349244495716192</v>
      </c>
      <c r="AA6" s="194">
        <v>39.827043417872929</v>
      </c>
      <c r="AB6" s="194">
        <v>42.944281412529563</v>
      </c>
      <c r="AC6" s="194">
        <v>44.213166598360459</v>
      </c>
      <c r="AD6" s="194">
        <v>48.467274006070603</v>
      </c>
      <c r="AE6" s="194">
        <v>51.729571489080961</v>
      </c>
      <c r="AF6" s="194">
        <v>52.674442933398133</v>
      </c>
      <c r="AG6" s="194">
        <v>54.365853064601012</v>
      </c>
      <c r="AH6" s="194">
        <v>62.971289904455382</v>
      </c>
      <c r="AI6" s="194">
        <v>58.72024003549916</v>
      </c>
      <c r="AJ6" s="194">
        <v>61.014497329199123</v>
      </c>
      <c r="AK6" s="194">
        <v>52.876442558346277</v>
      </c>
      <c r="AL6" s="194">
        <v>64.804711624627885</v>
      </c>
      <c r="AM6" s="194">
        <v>62.558347181555284</v>
      </c>
      <c r="AN6" s="194">
        <v>63.088569229543154</v>
      </c>
      <c r="AO6" s="194">
        <v>57.132743658787732</v>
      </c>
      <c r="AP6" s="194">
        <v>55.109270959351029</v>
      </c>
      <c r="AQ6" s="194">
        <v>49.422875880118795</v>
      </c>
      <c r="AR6" s="194">
        <v>48.972297672542574</v>
      </c>
      <c r="AS6" s="194">
        <v>47.838205952554233</v>
      </c>
      <c r="AT6" s="194">
        <v>49.885868161661207</v>
      </c>
      <c r="AU6" s="194">
        <v>52.186758004885306</v>
      </c>
      <c r="AV6" s="194">
        <v>56.229092912977386</v>
      </c>
      <c r="AW6" s="194">
        <v>56.595167095327263</v>
      </c>
      <c r="AX6" s="194">
        <v>60.972510521003613</v>
      </c>
      <c r="AY6" s="194">
        <v>64.833507378757773</v>
      </c>
      <c r="AZ6" s="194">
        <v>67.008951275354619</v>
      </c>
      <c r="BA6" s="194">
        <v>69.407986774431507</v>
      </c>
      <c r="BB6" s="194">
        <v>69.739578044174991</v>
      </c>
      <c r="BC6" s="194">
        <v>57.337375852600132</v>
      </c>
      <c r="BD6" s="194">
        <v>49.680261456056598</v>
      </c>
      <c r="BE6" s="194">
        <v>48.373000293269754</v>
      </c>
      <c r="BF6" s="194">
        <v>53.669512807601478</v>
      </c>
      <c r="BG6" s="194">
        <v>54.904024163684056</v>
      </c>
      <c r="BH6" s="194">
        <v>55.691757275524168</v>
      </c>
      <c r="BI6" s="194">
        <v>59.908811289923328</v>
      </c>
      <c r="BJ6" s="194">
        <v>58.63266910826669</v>
      </c>
      <c r="BK6" s="194">
        <v>61.943966346681847</v>
      </c>
      <c r="BL6" s="194">
        <v>66.803858793384464</v>
      </c>
      <c r="BM6" s="194">
        <v>69.973763503930201</v>
      </c>
      <c r="BN6" s="194">
        <v>69.827548219882715</v>
      </c>
      <c r="BO6" s="194">
        <v>72.91714633807004</v>
      </c>
      <c r="BP6" s="194">
        <v>72.312670474288211</v>
      </c>
      <c r="BQ6" s="194">
        <v>71.655500105058763</v>
      </c>
      <c r="BR6" s="194">
        <v>70.537587878883855</v>
      </c>
      <c r="BS6" s="194">
        <v>69.053643494051087</v>
      </c>
      <c r="BT6" s="194">
        <v>69.727622983771454</v>
      </c>
      <c r="BU6" s="194">
        <v>70.556943324664957</v>
      </c>
      <c r="BV6" s="194">
        <v>67.264736146239017</v>
      </c>
      <c r="BW6" s="194">
        <v>59.674948058614135</v>
      </c>
      <c r="BX6" s="194">
        <v>68.928735596332018</v>
      </c>
      <c r="BY6" s="194">
        <v>63.067568232230975</v>
      </c>
      <c r="BZ6" s="194">
        <v>65.236487599057895</v>
      </c>
      <c r="CA6" s="194">
        <v>64.149542679314365</v>
      </c>
      <c r="CB6" s="194">
        <v>65.768079574497364</v>
      </c>
      <c r="CC6" s="194">
        <v>65.899342601845689</v>
      </c>
      <c r="CD6" s="194">
        <v>68.41001322803946</v>
      </c>
      <c r="CE6" s="194">
        <v>70.536245653748011</v>
      </c>
      <c r="CF6" s="194">
        <v>74.865183414394991</v>
      </c>
      <c r="CG6" s="194">
        <v>72.502821063739532</v>
      </c>
      <c r="CH6" s="194">
        <v>63.508125268574886</v>
      </c>
      <c r="CI6" s="194">
        <v>67.442201509518156</v>
      </c>
      <c r="CJ6" s="194">
        <v>70.735632967658248</v>
      </c>
      <c r="CK6" s="194">
        <v>65.583253991349949</v>
      </c>
      <c r="CL6" s="194">
        <v>63.77720651827633</v>
      </c>
      <c r="CM6" s="194">
        <v>58.194815948939947</v>
      </c>
      <c r="CN6" s="194">
        <v>54.752554845368358</v>
      </c>
      <c r="CO6" s="194">
        <v>56.258864931849878</v>
      </c>
      <c r="CP6" s="194">
        <v>56.286344971060423</v>
      </c>
      <c r="CQ6" s="194">
        <v>50.064732686804618</v>
      </c>
      <c r="CR6" s="194">
        <v>51.349675780617829</v>
      </c>
      <c r="CS6" s="194">
        <v>58.214149511404102</v>
      </c>
      <c r="CT6" s="196">
        <v>60.376676613477528</v>
      </c>
      <c r="CU6" s="196">
        <v>57.325295976873996</v>
      </c>
      <c r="CV6" s="196">
        <v>58.656494786648203</v>
      </c>
      <c r="CW6" s="196">
        <v>55.543812876613153</v>
      </c>
      <c r="CX6" s="196">
        <v>51.221768676734321</v>
      </c>
      <c r="CY6" s="196">
        <v>45.705287501833084</v>
      </c>
      <c r="CZ6" s="196">
        <v>51.415715869914457</v>
      </c>
      <c r="DA6" s="196">
        <v>52.101777167080471</v>
      </c>
      <c r="DB6" s="196">
        <v>52.677026035053238</v>
      </c>
      <c r="DC6" s="196">
        <v>58.415626966195823</v>
      </c>
      <c r="DD6" s="196">
        <v>60.302872903978844</v>
      </c>
      <c r="DE6" s="196">
        <v>57.65271915794122</v>
      </c>
      <c r="DF6" s="196">
        <v>60.114519278168444</v>
      </c>
      <c r="DG6" s="196">
        <v>52.289051262313066</v>
      </c>
      <c r="DH6" s="196">
        <v>58.839022398633901</v>
      </c>
      <c r="DI6" s="196">
        <v>66.73063950843904</v>
      </c>
      <c r="DJ6" s="196">
        <v>62.725447267478252</v>
      </c>
      <c r="DK6" s="196">
        <v>65.804898659830712</v>
      </c>
      <c r="DL6" s="196">
        <v>74.933181644613455</v>
      </c>
      <c r="DM6" s="196">
        <v>84.559536798575834</v>
      </c>
      <c r="DN6" s="196">
        <v>77.644752027660587</v>
      </c>
      <c r="DO6" s="196">
        <v>95.211778233301786</v>
      </c>
      <c r="DP6" s="196">
        <v>97.212809334672158</v>
      </c>
      <c r="DQ6" s="196">
        <v>91.468068519154201</v>
      </c>
      <c r="DR6" s="196">
        <v>79.440229320258979</v>
      </c>
      <c r="DS6" s="196">
        <v>91.70600515000001</v>
      </c>
      <c r="DT6" s="196">
        <v>91.350403730000011</v>
      </c>
      <c r="DU6" s="196">
        <v>103.78887907999999</v>
      </c>
      <c r="DV6" s="196">
        <v>119.32217732000001</v>
      </c>
      <c r="DW6" s="196">
        <v>135.48612197999998</v>
      </c>
      <c r="DX6" s="196">
        <v>136.98135985661051</v>
      </c>
      <c r="DY6" s="196">
        <v>139.43115345000001</v>
      </c>
      <c r="DZ6" s="196">
        <v>150.03479112760755</v>
      </c>
      <c r="EA6" s="196">
        <v>124.82161316380844</v>
      </c>
      <c r="EB6" s="196">
        <v>125.04830396179486</v>
      </c>
      <c r="EC6" s="196">
        <v>117.4358589898</v>
      </c>
      <c r="ED6" s="196">
        <v>138.5288258265</v>
      </c>
      <c r="EE6" s="196">
        <v>127.76943146399999</v>
      </c>
      <c r="EF6" s="196">
        <v>127.27248904</v>
      </c>
      <c r="EG6" s="196">
        <v>120.69971787499998</v>
      </c>
      <c r="EH6" s="196">
        <v>103.17780232999999</v>
      </c>
      <c r="EI6" s="196">
        <v>85.304812820000009</v>
      </c>
      <c r="EJ6" s="196">
        <v>71.991502119999993</v>
      </c>
      <c r="EK6" s="196">
        <v>73.399815640000014</v>
      </c>
    </row>
    <row r="7" spans="1:141" ht="13.5" customHeight="1">
      <c r="A7" s="197" t="s">
        <v>198</v>
      </c>
      <c r="B7" s="198"/>
      <c r="C7" s="198"/>
      <c r="D7" s="198"/>
      <c r="E7" s="198"/>
      <c r="F7" s="198"/>
      <c r="G7" s="198"/>
      <c r="H7" s="199">
        <v>6.7565091912917996</v>
      </c>
      <c r="I7" s="199">
        <v>8.2166698036263259</v>
      </c>
      <c r="J7" s="199">
        <v>9.0951753560449209</v>
      </c>
      <c r="K7" s="199">
        <v>10.112428634167765</v>
      </c>
      <c r="L7" s="199">
        <v>11.460097873141351</v>
      </c>
      <c r="M7" s="199">
        <v>10.693738628521237</v>
      </c>
      <c r="N7" s="199">
        <v>10.317679904636426</v>
      </c>
      <c r="O7" s="199">
        <v>12.361565970261623</v>
      </c>
      <c r="P7" s="199">
        <v>12.966810966810966</v>
      </c>
      <c r="Q7" s="199">
        <v>12.140441683919946</v>
      </c>
      <c r="R7" s="199">
        <v>13.341677646025472</v>
      </c>
      <c r="S7" s="199">
        <v>13.706035510383337</v>
      </c>
      <c r="T7" s="199">
        <v>15.096210552732291</v>
      </c>
      <c r="U7" s="199">
        <v>16.091473743647658</v>
      </c>
      <c r="V7" s="199">
        <v>17.162870945479643</v>
      </c>
      <c r="W7" s="199">
        <v>18.74245561202083</v>
      </c>
      <c r="X7" s="199">
        <v>21.477978543195935</v>
      </c>
      <c r="Y7" s="199">
        <v>24.35764477068825</v>
      </c>
      <c r="Z7" s="199">
        <v>26.97490432273041</v>
      </c>
      <c r="AA7" s="199">
        <v>28.045862350210175</v>
      </c>
      <c r="AB7" s="199">
        <v>29.913357174226739</v>
      </c>
      <c r="AC7" s="199">
        <v>30.760085325302718</v>
      </c>
      <c r="AD7" s="199">
        <v>34.340203274985882</v>
      </c>
      <c r="AE7" s="199">
        <v>37.74433778781605</v>
      </c>
      <c r="AF7" s="199">
        <v>38.413702239789195</v>
      </c>
      <c r="AG7" s="199">
        <v>40.071773636991026</v>
      </c>
      <c r="AH7" s="199">
        <v>47.672720998807954</v>
      </c>
      <c r="AI7" s="199">
        <v>43.294905577514271</v>
      </c>
      <c r="AJ7" s="199">
        <v>45.183386661647532</v>
      </c>
      <c r="AK7" s="199">
        <v>36.981460568417091</v>
      </c>
      <c r="AL7" s="199">
        <v>47.564527260179432</v>
      </c>
      <c r="AM7" s="199">
        <v>44.762406675450151</v>
      </c>
      <c r="AN7" s="199">
        <v>45.325741890959286</v>
      </c>
      <c r="AO7" s="199">
        <v>39.777119016249451</v>
      </c>
      <c r="AP7" s="199">
        <v>35.771315640880857</v>
      </c>
      <c r="AQ7" s="199">
        <v>30.633352155091284</v>
      </c>
      <c r="AR7" s="199">
        <v>29.435723696593261</v>
      </c>
      <c r="AS7" s="199">
        <v>28.489522554739946</v>
      </c>
      <c r="AT7" s="199">
        <v>30.86702428006776</v>
      </c>
      <c r="AU7" s="199">
        <v>29.823451910408433</v>
      </c>
      <c r="AV7" s="199">
        <v>34.582000125478388</v>
      </c>
      <c r="AW7" s="199">
        <v>33.298544450718367</v>
      </c>
      <c r="AX7" s="199">
        <v>38.132442436790264</v>
      </c>
      <c r="AY7" s="199">
        <v>41.133007089528832</v>
      </c>
      <c r="AZ7" s="199">
        <v>42.988110922893533</v>
      </c>
      <c r="BA7" s="199">
        <v>43.575600727774642</v>
      </c>
      <c r="BB7" s="199">
        <v>44.07635359809273</v>
      </c>
      <c r="BC7" s="199">
        <v>31.190601668862538</v>
      </c>
      <c r="BD7" s="199">
        <v>29.585576259489304</v>
      </c>
      <c r="BE7" s="199">
        <v>26.895852939331199</v>
      </c>
      <c r="BF7" s="199">
        <v>26.508814856640942</v>
      </c>
      <c r="BG7" s="199">
        <v>26.302434280695149</v>
      </c>
      <c r="BH7" s="199">
        <v>27.374333396072526</v>
      </c>
      <c r="BI7" s="199">
        <v>30.916274546709328</v>
      </c>
      <c r="BJ7" s="199">
        <v>31.167011732229124</v>
      </c>
      <c r="BK7" s="199">
        <v>33.294811468724511</v>
      </c>
      <c r="BL7" s="199">
        <v>36.480456741326307</v>
      </c>
      <c r="BM7" s="199">
        <v>37.596775205470855</v>
      </c>
      <c r="BN7" s="199">
        <v>37.441997615910658</v>
      </c>
      <c r="BO7" s="199">
        <v>36.300834431269216</v>
      </c>
      <c r="BP7" s="199">
        <v>34.042976347324171</v>
      </c>
      <c r="BQ7" s="199">
        <v>30.747913921826964</v>
      </c>
      <c r="BR7" s="199">
        <v>30.541501976284586</v>
      </c>
      <c r="BS7" s="199">
        <v>29.830792396009787</v>
      </c>
      <c r="BT7" s="199">
        <v>30.363667733232951</v>
      </c>
      <c r="BU7" s="199">
        <v>29.855009724574941</v>
      </c>
      <c r="BV7" s="199">
        <v>29.354633289415897</v>
      </c>
      <c r="BW7" s="199">
        <v>21.607660455486542</v>
      </c>
      <c r="BX7" s="199">
        <v>27.465148378191856</v>
      </c>
      <c r="BY7" s="199">
        <v>24.675607001693958</v>
      </c>
      <c r="BZ7" s="199">
        <v>25.943189660580966</v>
      </c>
      <c r="CA7" s="199">
        <v>24.978166760775455</v>
      </c>
      <c r="CB7" s="199">
        <v>25.532216575694836</v>
      </c>
      <c r="CC7" s="199">
        <v>26.521205847292805</v>
      </c>
      <c r="CD7" s="199">
        <v>26.73056653491436</v>
      </c>
      <c r="CE7" s="199">
        <v>26.802277432712216</v>
      </c>
      <c r="CF7" s="199">
        <v>25.502384089340612</v>
      </c>
      <c r="CG7" s="199">
        <v>24.112930547713155</v>
      </c>
      <c r="CH7" s="199">
        <v>22.345504736809083</v>
      </c>
      <c r="CI7" s="199">
        <v>21.071303093042225</v>
      </c>
      <c r="CJ7" s="199">
        <v>21.731946797164188</v>
      </c>
      <c r="CK7" s="199">
        <v>21.140943597465338</v>
      </c>
      <c r="CL7" s="199">
        <v>20.159263441872138</v>
      </c>
      <c r="CM7" s="199">
        <v>18.651389673128804</v>
      </c>
      <c r="CN7" s="199">
        <v>18.228715728715727</v>
      </c>
      <c r="CO7" s="199">
        <v>15.303030303030303</v>
      </c>
      <c r="CP7" s="199">
        <v>14.113934374803939</v>
      </c>
      <c r="CQ7" s="199">
        <v>12.217736369910282</v>
      </c>
      <c r="CR7" s="199">
        <v>11.982903569860092</v>
      </c>
      <c r="CS7" s="199">
        <v>13.24129493694711</v>
      </c>
      <c r="CT7" s="200">
        <v>13.244714222975093</v>
      </c>
      <c r="CU7" s="200">
        <v>14.34889265324048</v>
      </c>
      <c r="CV7" s="200">
        <v>13.975061170713344</v>
      </c>
      <c r="CW7" s="200">
        <v>12.197126544952631</v>
      </c>
      <c r="CX7" s="200">
        <v>11.411412259238347</v>
      </c>
      <c r="CY7" s="200">
        <v>12.038145429449777</v>
      </c>
      <c r="CZ7" s="200">
        <v>15.104241169458561</v>
      </c>
      <c r="DA7" s="200">
        <v>14.907992973210364</v>
      </c>
      <c r="DB7" s="200">
        <v>13.419662463140725</v>
      </c>
      <c r="DC7" s="200">
        <v>15.570362005144613</v>
      </c>
      <c r="DD7" s="200">
        <v>18.271033314511577</v>
      </c>
      <c r="DE7" s="200">
        <v>20.029550159984943</v>
      </c>
      <c r="DF7" s="200">
        <v>18.478951000690131</v>
      </c>
      <c r="DG7" s="200">
        <v>14.21848924022837</v>
      </c>
      <c r="DH7" s="200">
        <v>18.849676893155156</v>
      </c>
      <c r="DI7" s="200">
        <v>24.253561254650414</v>
      </c>
      <c r="DJ7" s="200">
        <v>20.797195558065123</v>
      </c>
      <c r="DK7" s="200">
        <v>23.182131877784052</v>
      </c>
      <c r="DL7" s="200">
        <v>29.523495827843654</v>
      </c>
      <c r="DM7" s="200">
        <v>38.306606437041218</v>
      </c>
      <c r="DN7" s="200">
        <v>39.694052324487103</v>
      </c>
      <c r="DO7" s="200">
        <v>54.039858539168037</v>
      </c>
      <c r="DP7" s="200">
        <v>59.173245480167616</v>
      </c>
      <c r="DQ7" s="200">
        <v>43.613400692353345</v>
      </c>
      <c r="DR7" s="200">
        <v>36.385873307541068</v>
      </c>
      <c r="DS7" s="200">
        <v>50.801203840000007</v>
      </c>
      <c r="DT7" s="200">
        <v>53.073443100000006</v>
      </c>
      <c r="DU7" s="200">
        <v>59.75331061</v>
      </c>
      <c r="DV7" s="200">
        <v>71.414716920000018</v>
      </c>
      <c r="DW7" s="200">
        <v>73.725279999999998</v>
      </c>
      <c r="DX7" s="200">
        <v>79.511971740868276</v>
      </c>
      <c r="DY7" s="200">
        <v>79.963949560000003</v>
      </c>
      <c r="DZ7" s="200">
        <v>86.586013712774303</v>
      </c>
      <c r="EA7" s="200">
        <v>63.572212525013263</v>
      </c>
      <c r="EB7" s="200">
        <v>73.236614555898484</v>
      </c>
      <c r="EC7" s="200">
        <v>65.08582582999999</v>
      </c>
      <c r="ED7" s="200">
        <v>80.880529909999993</v>
      </c>
      <c r="EE7" s="200">
        <v>73.013239220000003</v>
      </c>
      <c r="EF7" s="200">
        <v>71.684769099999997</v>
      </c>
      <c r="EG7" s="200">
        <v>71.881377209999997</v>
      </c>
      <c r="EH7" s="200">
        <v>61.187207649999991</v>
      </c>
      <c r="EI7" s="200">
        <v>44.402040700000001</v>
      </c>
      <c r="EJ7" s="200">
        <v>38.360750029999998</v>
      </c>
      <c r="EK7" s="200">
        <v>37.905824560000006</v>
      </c>
    </row>
    <row r="8" spans="1:141" ht="13.5" customHeight="1">
      <c r="A8" s="197" t="s">
        <v>199</v>
      </c>
      <c r="B8" s="198"/>
      <c r="C8" s="198"/>
      <c r="D8" s="198"/>
      <c r="E8" s="198"/>
      <c r="F8" s="198"/>
      <c r="G8" s="198"/>
      <c r="H8" s="199">
        <v>5.7730195126337556</v>
      </c>
      <c r="I8" s="199">
        <v>5.4181953061775019</v>
      </c>
      <c r="J8" s="199">
        <v>5.4243098642208434</v>
      </c>
      <c r="K8" s="199">
        <v>5.0971585289092705</v>
      </c>
      <c r="L8" s="199">
        <v>5.4234106645085873</v>
      </c>
      <c r="M8" s="199">
        <v>5.2865974282888226</v>
      </c>
      <c r="N8" s="199">
        <v>6.76811887420196</v>
      </c>
      <c r="O8" s="199">
        <v>5.9130698678176419</v>
      </c>
      <c r="P8" s="199">
        <v>5.4591313730779607</v>
      </c>
      <c r="Q8" s="199">
        <v>6.5604262206636097</v>
      </c>
      <c r="R8" s="199">
        <v>6.2401762431436021</v>
      </c>
      <c r="S8" s="199">
        <v>6.519782393669634</v>
      </c>
      <c r="T8" s="199">
        <v>6.6304513982555529</v>
      </c>
      <c r="U8" s="199">
        <v>7.2230689686179304</v>
      </c>
      <c r="V8" s="199">
        <v>7.6469966729610643</v>
      </c>
      <c r="W8" s="199">
        <v>8.0485567844618284</v>
      </c>
      <c r="X8" s="199">
        <v>8.6244267601834359</v>
      </c>
      <c r="Y8" s="199">
        <v>9.6977789767107279</v>
      </c>
      <c r="Z8" s="199">
        <v>10.356015646074994</v>
      </c>
      <c r="AA8" s="199">
        <v>10.57366693642658</v>
      </c>
      <c r="AB8" s="199">
        <v>11.61141084434853</v>
      </c>
      <c r="AC8" s="199">
        <v>11.877371639241076</v>
      </c>
      <c r="AD8" s="199">
        <v>12.470214009531517</v>
      </c>
      <c r="AE8" s="199">
        <v>12.285046308785182</v>
      </c>
      <c r="AF8" s="199">
        <v>12.713155291790306</v>
      </c>
      <c r="AG8" s="199">
        <v>12.904594910529628</v>
      </c>
      <c r="AH8" s="199">
        <v>13.728711446812337</v>
      </c>
      <c r="AI8" s="199">
        <v>13.830163654347631</v>
      </c>
      <c r="AJ8" s="199">
        <v>12.534754068878698</v>
      </c>
      <c r="AK8" s="199">
        <v>14.326814135419477</v>
      </c>
      <c r="AL8" s="199">
        <v>15.836952612175164</v>
      </c>
      <c r="AM8" s="199">
        <v>16.559549500944161</v>
      </c>
      <c r="AN8" s="199">
        <v>14.935504900638431</v>
      </c>
      <c r="AO8" s="199">
        <v>14.3707850013488</v>
      </c>
      <c r="AP8" s="199">
        <v>16.120380361478283</v>
      </c>
      <c r="AQ8" s="199">
        <v>15.630608758205197</v>
      </c>
      <c r="AR8" s="199">
        <v>16.346416689146661</v>
      </c>
      <c r="AS8" s="199">
        <v>15.99125528279831</v>
      </c>
      <c r="AT8" s="199">
        <v>16.224530168150345</v>
      </c>
      <c r="AU8" s="199">
        <v>19.651245391601474</v>
      </c>
      <c r="AV8" s="199">
        <v>19.162867547882385</v>
      </c>
      <c r="AW8" s="199">
        <v>20.81761981836166</v>
      </c>
      <c r="AX8" s="199">
        <v>20.689708659293228</v>
      </c>
      <c r="AY8" s="199">
        <v>21.800017983994245</v>
      </c>
      <c r="AZ8" s="199">
        <v>22.229475766567756</v>
      </c>
      <c r="BA8" s="199">
        <v>23.97369840841651</v>
      </c>
      <c r="BB8" s="199">
        <v>23.906865389803077</v>
      </c>
      <c r="BC8" s="199">
        <v>24.455557054221742</v>
      </c>
      <c r="BD8" s="199">
        <v>18.418689866019243</v>
      </c>
      <c r="BE8" s="199">
        <v>19.648457872493481</v>
      </c>
      <c r="BF8" s="199">
        <v>25.215425771063753</v>
      </c>
      <c r="BG8" s="199">
        <v>26.742042082546533</v>
      </c>
      <c r="BH8" s="199">
        <v>26.268456074094058</v>
      </c>
      <c r="BI8" s="199">
        <v>27.096416689146661</v>
      </c>
      <c r="BJ8" s="199">
        <v>25.408349069328299</v>
      </c>
      <c r="BK8" s="199">
        <v>26.494402481791205</v>
      </c>
      <c r="BL8" s="199">
        <v>28.158281629349879</v>
      </c>
      <c r="BM8" s="199">
        <v>30.287024548152143</v>
      </c>
      <c r="BN8" s="199">
        <v>28.077443575218055</v>
      </c>
      <c r="BO8" s="199">
        <v>34.357971405449149</v>
      </c>
      <c r="BP8" s="199">
        <v>35.19564337739412</v>
      </c>
      <c r="BQ8" s="199">
        <v>37.076454455534574</v>
      </c>
      <c r="BR8" s="199">
        <v>35.835896052513263</v>
      </c>
      <c r="BS8" s="199">
        <v>34.372381080838053</v>
      </c>
      <c r="BT8" s="199">
        <v>34.444856577645893</v>
      </c>
      <c r="BU8" s="199">
        <v>36.040576387015555</v>
      </c>
      <c r="BV8" s="199">
        <v>33.53925006743998</v>
      </c>
      <c r="BW8" s="199">
        <v>33.586503012319035</v>
      </c>
      <c r="BX8" s="199">
        <v>37.878001079039656</v>
      </c>
      <c r="BY8" s="199">
        <v>35.254473518568474</v>
      </c>
      <c r="BZ8" s="199">
        <v>36.337627011959356</v>
      </c>
      <c r="CA8" s="199">
        <v>36.319508137757396</v>
      </c>
      <c r="CB8" s="199">
        <v>37.029516230554805</v>
      </c>
      <c r="CC8" s="199">
        <v>36.601901807391421</v>
      </c>
      <c r="CD8" s="199">
        <v>38.891061954860177</v>
      </c>
      <c r="CE8" s="199">
        <v>41.075667655786347</v>
      </c>
      <c r="CF8" s="199">
        <v>46.862399964032015</v>
      </c>
      <c r="CG8" s="199">
        <v>45.945171297545187</v>
      </c>
      <c r="CH8" s="199">
        <v>38.848799568384138</v>
      </c>
      <c r="CI8" s="199">
        <v>43.851744447441774</v>
      </c>
      <c r="CJ8" s="199">
        <v>46.555188382339715</v>
      </c>
      <c r="CK8" s="199">
        <v>41.97862152684111</v>
      </c>
      <c r="CL8" s="199">
        <v>41.036642388274437</v>
      </c>
      <c r="CM8" s="199">
        <v>36.942833378293322</v>
      </c>
      <c r="CN8" s="199">
        <v>33.883463717291612</v>
      </c>
      <c r="CO8" s="199">
        <v>38.32573509576477</v>
      </c>
      <c r="CP8" s="199">
        <v>39.251775919431708</v>
      </c>
      <c r="CQ8" s="199">
        <v>35.365075083175974</v>
      </c>
      <c r="CR8" s="199">
        <v>37.030617750202317</v>
      </c>
      <c r="CS8" s="199">
        <v>42.748628720438809</v>
      </c>
      <c r="CT8" s="200">
        <v>44.926153223630969</v>
      </c>
      <c r="CU8" s="200">
        <v>40.880541318226776</v>
      </c>
      <c r="CV8" s="200">
        <v>42.072408056829424</v>
      </c>
      <c r="CW8" s="200">
        <v>40.831894613793722</v>
      </c>
      <c r="CX8" s="200">
        <v>37.492019602553725</v>
      </c>
      <c r="CY8" s="200">
        <v>30.45677097383329</v>
      </c>
      <c r="CZ8" s="200">
        <v>33.116985882564521</v>
      </c>
      <c r="DA8" s="200">
        <v>33.938269939753617</v>
      </c>
      <c r="DB8" s="200">
        <v>35.849631328117972</v>
      </c>
      <c r="DC8" s="200">
        <v>39.389870515241434</v>
      </c>
      <c r="DD8" s="200">
        <v>38.42084794532866</v>
      </c>
      <c r="DE8" s="200">
        <v>33.846304289182626</v>
      </c>
      <c r="DF8" s="200">
        <v>37.913047387824832</v>
      </c>
      <c r="DG8" s="200">
        <v>34.471720169049547</v>
      </c>
      <c r="DH8" s="200">
        <v>37.162238108083805</v>
      </c>
      <c r="DI8" s="200">
        <v>40.030392950274255</v>
      </c>
      <c r="DJ8" s="200">
        <v>39.481566405898747</v>
      </c>
      <c r="DK8" s="200">
        <v>40.004248718640412</v>
      </c>
      <c r="DL8" s="200">
        <v>42.650008991997126</v>
      </c>
      <c r="DM8" s="200">
        <v>43.432627461559207</v>
      </c>
      <c r="DN8" s="200">
        <v>34.087020052153584</v>
      </c>
      <c r="DO8" s="200">
        <v>37.275833714024664</v>
      </c>
      <c r="DP8" s="200">
        <v>33.607834627683872</v>
      </c>
      <c r="DQ8" s="200">
        <v>44.49241856751825</v>
      </c>
      <c r="DR8" s="200">
        <v>39.795278284671525</v>
      </c>
      <c r="DS8" s="200">
        <v>37.581942750000003</v>
      </c>
      <c r="DT8" s="200">
        <v>34.943141750000002</v>
      </c>
      <c r="DU8" s="200">
        <v>40.853406549999995</v>
      </c>
      <c r="DV8" s="200">
        <v>44.385082939999997</v>
      </c>
      <c r="DW8" s="200">
        <v>57.766363099999992</v>
      </c>
      <c r="DX8" s="200">
        <v>53.606048496973493</v>
      </c>
      <c r="DY8" s="200">
        <v>55.54133504</v>
      </c>
      <c r="DZ8" s="200">
        <v>59.436256914124812</v>
      </c>
      <c r="EA8" s="200">
        <v>57.125682938216471</v>
      </c>
      <c r="EB8" s="200">
        <v>48.01086044816352</v>
      </c>
      <c r="EC8" s="200">
        <v>48.382010857399997</v>
      </c>
      <c r="ED8" s="200">
        <v>53.137036766499996</v>
      </c>
      <c r="EE8" s="200">
        <v>49.855293343999996</v>
      </c>
      <c r="EF8" s="200">
        <v>50.58515629</v>
      </c>
      <c r="EG8" s="200">
        <v>44.376395714999994</v>
      </c>
      <c r="EH8" s="200">
        <v>37.156277739999993</v>
      </c>
      <c r="EI8" s="200">
        <v>35.958649370000003</v>
      </c>
      <c r="EJ8" s="200">
        <v>28.850089039999997</v>
      </c>
      <c r="EK8" s="200">
        <v>30.023039540000003</v>
      </c>
    </row>
    <row r="9" spans="1:141" ht="13.5" customHeight="1">
      <c r="A9" s="197" t="s">
        <v>158</v>
      </c>
      <c r="B9" s="198"/>
      <c r="C9" s="198"/>
      <c r="D9" s="198"/>
      <c r="E9" s="198"/>
      <c r="F9" s="198"/>
      <c r="G9" s="198"/>
      <c r="H9" s="199">
        <v>0.25122880314573603</v>
      </c>
      <c r="I9" s="199">
        <v>0.25053760137625952</v>
      </c>
      <c r="J9" s="199">
        <v>0.17966637994593265</v>
      </c>
      <c r="K9" s="199">
        <v>0.28382280658638487</v>
      </c>
      <c r="L9" s="199">
        <v>0.25586753502088966</v>
      </c>
      <c r="M9" s="199">
        <v>0.30400589825509955</v>
      </c>
      <c r="N9" s="199">
        <v>0.27104325387072992</v>
      </c>
      <c r="O9" s="199">
        <v>0.34446424182845908</v>
      </c>
      <c r="P9" s="199">
        <v>0.42883693782256083</v>
      </c>
      <c r="Q9" s="199">
        <v>0.36553821577783241</v>
      </c>
      <c r="R9" s="199">
        <v>0.43312238879331533</v>
      </c>
      <c r="S9" s="199">
        <v>0.39656549520766771</v>
      </c>
      <c r="T9" s="199">
        <v>0.45138547554681741</v>
      </c>
      <c r="U9" s="199">
        <v>0.51439235684443352</v>
      </c>
      <c r="V9" s="199">
        <v>0.52686470877365443</v>
      </c>
      <c r="W9" s="199">
        <v>0.5434381912017695</v>
      </c>
      <c r="X9" s="199">
        <v>0.66387625952322438</v>
      </c>
      <c r="Y9" s="199">
        <v>0.79397579257802897</v>
      </c>
      <c r="Z9" s="199">
        <v>1.0183245269107888</v>
      </c>
      <c r="AA9" s="199">
        <v>1.2075141312361759</v>
      </c>
      <c r="AB9" s="199">
        <v>1.4195133939542885</v>
      </c>
      <c r="AC9" s="199">
        <v>1.5757096338166625</v>
      </c>
      <c r="AD9" s="199">
        <v>1.6568567215532071</v>
      </c>
      <c r="AE9" s="199">
        <v>1.7001873924797248</v>
      </c>
      <c r="AF9" s="199">
        <v>1.5475854018186286</v>
      </c>
      <c r="AG9" s="199">
        <v>1.3894845170803638</v>
      </c>
      <c r="AH9" s="199">
        <v>1.5698574588350946</v>
      </c>
      <c r="AI9" s="199">
        <v>1.5951708036372574</v>
      </c>
      <c r="AJ9" s="199">
        <v>3.2963565986728924</v>
      </c>
      <c r="AK9" s="199">
        <v>1.5681678545097075</v>
      </c>
      <c r="AL9" s="199">
        <v>1.4032317522732858</v>
      </c>
      <c r="AM9" s="199">
        <v>1.2363910051609732</v>
      </c>
      <c r="AN9" s="199">
        <v>2.8273224379454414</v>
      </c>
      <c r="AO9" s="199">
        <v>2.9848396411894815</v>
      </c>
      <c r="AP9" s="199">
        <v>3.2175749569918901</v>
      </c>
      <c r="AQ9" s="199">
        <v>3.1589149668223149</v>
      </c>
      <c r="AR9" s="199">
        <v>3.1901572868026542</v>
      </c>
      <c r="AS9" s="199">
        <v>3.3574281150159746</v>
      </c>
      <c r="AT9" s="199">
        <v>2.7943137134431062</v>
      </c>
      <c r="AU9" s="199">
        <v>2.7120607028753994</v>
      </c>
      <c r="AV9" s="199">
        <v>2.4842252396166136</v>
      </c>
      <c r="AW9" s="199">
        <v>2.479002826247235</v>
      </c>
      <c r="AX9" s="199">
        <v>2.1503594249201279</v>
      </c>
      <c r="AY9" s="199">
        <v>1.9004823052347013</v>
      </c>
      <c r="AZ9" s="199">
        <v>1.7913645858933398</v>
      </c>
      <c r="BA9" s="199">
        <v>1.8586876382403539</v>
      </c>
      <c r="BB9" s="199">
        <v>1.756359056279184</v>
      </c>
      <c r="BC9" s="199">
        <v>1.6912171295158516</v>
      </c>
      <c r="BD9" s="199">
        <v>1.6759953305480462</v>
      </c>
      <c r="BE9" s="199">
        <v>1.8286894814450725</v>
      </c>
      <c r="BF9" s="199">
        <v>1.9452721798967805</v>
      </c>
      <c r="BG9" s="199">
        <v>1.8595478004423691</v>
      </c>
      <c r="BH9" s="199">
        <v>2.0489678053575817</v>
      </c>
      <c r="BI9" s="199">
        <v>1.8961200540673384</v>
      </c>
      <c r="BJ9" s="199">
        <v>2.057308306709265</v>
      </c>
      <c r="BK9" s="199">
        <v>2.1547523961661343</v>
      </c>
      <c r="BL9" s="199">
        <v>2.1651204227082821</v>
      </c>
      <c r="BM9" s="199">
        <v>2.0899637503072008</v>
      </c>
      <c r="BN9" s="199">
        <v>4.3081070287539935</v>
      </c>
      <c r="BO9" s="199">
        <v>2.2583405013516833</v>
      </c>
      <c r="BP9" s="199">
        <v>3.0740507495699188</v>
      </c>
      <c r="BQ9" s="199">
        <v>3.831131727697223</v>
      </c>
      <c r="BR9" s="199">
        <v>4.1601898500860166</v>
      </c>
      <c r="BS9" s="199">
        <v>4.8504700172032438</v>
      </c>
      <c r="BT9" s="199">
        <v>4.9190986728926029</v>
      </c>
      <c r="BU9" s="199">
        <v>4.6613572130744654</v>
      </c>
      <c r="BV9" s="199">
        <v>4.3708527893831413</v>
      </c>
      <c r="BW9" s="199">
        <v>4.4807845908085522</v>
      </c>
      <c r="BX9" s="199">
        <v>3.5855861391005162</v>
      </c>
      <c r="BY9" s="199">
        <v>3.1374877119685425</v>
      </c>
      <c r="BZ9" s="199">
        <v>2.955670926517572</v>
      </c>
      <c r="CA9" s="199">
        <v>2.8518677807815189</v>
      </c>
      <c r="CB9" s="199">
        <v>3.2063467682477267</v>
      </c>
      <c r="CC9" s="199">
        <v>2.7762349471614649</v>
      </c>
      <c r="CD9" s="199">
        <v>2.7883847382649298</v>
      </c>
      <c r="CE9" s="199">
        <v>2.6583005652494469</v>
      </c>
      <c r="CF9" s="199">
        <v>2.5003993610223643</v>
      </c>
      <c r="CG9" s="199">
        <v>2.4447192184811994</v>
      </c>
      <c r="CH9" s="199">
        <v>2.3138209633816662</v>
      </c>
      <c r="CI9" s="199">
        <v>2.5191539690341607</v>
      </c>
      <c r="CJ9" s="199">
        <v>2.4484977881543375</v>
      </c>
      <c r="CK9" s="199">
        <v>2.4636888670434995</v>
      </c>
      <c r="CL9" s="199">
        <v>2.5813006881297618</v>
      </c>
      <c r="CM9" s="199">
        <v>2.6005928975178176</v>
      </c>
      <c r="CN9" s="199">
        <v>2.6403753993610222</v>
      </c>
      <c r="CO9" s="199">
        <v>2.6300995330548047</v>
      </c>
      <c r="CP9" s="199">
        <v>2.9206346768247728</v>
      </c>
      <c r="CQ9" s="199">
        <v>2.4819212337183583</v>
      </c>
      <c r="CR9" s="199">
        <v>2.3361544605554192</v>
      </c>
      <c r="CS9" s="199">
        <v>2.2242258540181861</v>
      </c>
      <c r="CT9" s="200">
        <v>2.2058091668714672</v>
      </c>
      <c r="CU9" s="200">
        <v>2.0958620054067341</v>
      </c>
      <c r="CV9" s="200">
        <v>2.6090255591054312</v>
      </c>
      <c r="CW9" s="200">
        <v>2.5147917178667978</v>
      </c>
      <c r="CX9" s="200">
        <v>2.3183368149422461</v>
      </c>
      <c r="CY9" s="200">
        <v>3.2103710985500125</v>
      </c>
      <c r="CZ9" s="200">
        <v>3.194488817891374</v>
      </c>
      <c r="DA9" s="200">
        <v>3.2555142541164908</v>
      </c>
      <c r="DB9" s="200">
        <v>3.4077322437945443</v>
      </c>
      <c r="DC9" s="200">
        <v>3.4553944458097812</v>
      </c>
      <c r="DD9" s="200">
        <v>3.610991644138609</v>
      </c>
      <c r="DE9" s="200">
        <v>3.7768647087736547</v>
      </c>
      <c r="DF9" s="200">
        <v>3.7225208896534774</v>
      </c>
      <c r="DG9" s="200">
        <v>3.5988418530351436</v>
      </c>
      <c r="DH9" s="200">
        <v>2.8271073973949372</v>
      </c>
      <c r="DI9" s="200">
        <v>2.4466853035143767</v>
      </c>
      <c r="DJ9" s="200">
        <v>2.4466853035143767</v>
      </c>
      <c r="DK9" s="200">
        <v>2.6185180634062419</v>
      </c>
      <c r="DL9" s="200">
        <v>2.7596768247726713</v>
      </c>
      <c r="DM9" s="200">
        <v>2.8203028999754238</v>
      </c>
      <c r="DN9" s="200">
        <v>3.8636796510199067</v>
      </c>
      <c r="DO9" s="200">
        <v>3.8960859801090795</v>
      </c>
      <c r="DP9" s="200">
        <v>4.4317292268206616</v>
      </c>
      <c r="DQ9" s="200">
        <v>3.3622492592826072</v>
      </c>
      <c r="DR9" s="200">
        <v>3.2590777280463969</v>
      </c>
      <c r="DS9" s="200">
        <v>3.3228585600000002</v>
      </c>
      <c r="DT9" s="200">
        <v>3.3338188799999999</v>
      </c>
      <c r="DU9" s="200">
        <v>3.18216192</v>
      </c>
      <c r="DV9" s="200">
        <v>3.5223774600000008</v>
      </c>
      <c r="DW9" s="200">
        <v>3.99447888</v>
      </c>
      <c r="DX9" s="200">
        <v>3.8633396187687499</v>
      </c>
      <c r="DY9" s="200">
        <v>3.9258688500000001</v>
      </c>
      <c r="DZ9" s="200">
        <v>4.0125205007084404</v>
      </c>
      <c r="EA9" s="200">
        <v>4.1237177005786947</v>
      </c>
      <c r="EB9" s="200">
        <v>3.8008289577328496</v>
      </c>
      <c r="EC9" s="200">
        <v>3.9680223023999996</v>
      </c>
      <c r="ED9" s="200">
        <v>4.5112591500000008</v>
      </c>
      <c r="EE9" s="200">
        <v>4.9008989000000005</v>
      </c>
      <c r="EF9" s="200">
        <v>5.0025636499999999</v>
      </c>
      <c r="EG9" s="200">
        <v>4.4419449499999999</v>
      </c>
      <c r="EH9" s="200">
        <v>4.8343169400000008</v>
      </c>
      <c r="EI9" s="200">
        <v>4.9441227500000009</v>
      </c>
      <c r="EJ9" s="200">
        <v>4.7806630500000002</v>
      </c>
      <c r="EK9" s="200">
        <v>5.4709515399999997</v>
      </c>
    </row>
    <row r="10" spans="1:141" ht="13.5" customHeight="1">
      <c r="A10" s="201"/>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8"/>
      <c r="BP10" s="198"/>
      <c r="BQ10" s="198"/>
      <c r="BR10" s="198"/>
      <c r="BS10" s="198"/>
      <c r="BT10" s="198"/>
      <c r="BU10" s="198"/>
      <c r="BV10" s="198"/>
      <c r="BW10" s="198"/>
      <c r="BX10" s="198"/>
      <c r="BY10" s="198"/>
      <c r="BZ10" s="198"/>
      <c r="CA10" s="198"/>
      <c r="CB10" s="198"/>
      <c r="CC10" s="198"/>
      <c r="CD10" s="198"/>
      <c r="CE10" s="198"/>
      <c r="CF10" s="198"/>
      <c r="CG10" s="198"/>
      <c r="CH10" s="198"/>
      <c r="CI10" s="198"/>
      <c r="CJ10" s="198"/>
      <c r="CK10" s="198"/>
      <c r="CL10" s="198"/>
      <c r="CM10" s="198"/>
      <c r="CN10" s="198"/>
      <c r="CO10" s="198"/>
      <c r="CP10" s="198"/>
      <c r="CQ10" s="198"/>
      <c r="CR10" s="198"/>
      <c r="CS10" s="198"/>
      <c r="CT10" s="200"/>
      <c r="CU10" s="200"/>
      <c r="CV10" s="200"/>
      <c r="CW10" s="200"/>
      <c r="CX10" s="200"/>
      <c r="CY10" s="200"/>
      <c r="CZ10" s="200"/>
      <c r="DA10" s="200"/>
      <c r="DB10" s="200"/>
      <c r="DC10" s="200"/>
      <c r="DD10" s="200"/>
      <c r="DE10" s="200"/>
      <c r="DF10" s="200"/>
      <c r="DG10" s="200"/>
      <c r="DH10" s="200"/>
      <c r="DI10" s="200"/>
      <c r="DJ10" s="200"/>
      <c r="DK10" s="200"/>
      <c r="DL10" s="200"/>
      <c r="DM10" s="200"/>
      <c r="DN10" s="200"/>
      <c r="DO10" s="200"/>
      <c r="DP10" s="200"/>
      <c r="DQ10" s="200"/>
      <c r="DR10" s="200"/>
      <c r="DS10" s="200"/>
      <c r="DT10" s="200"/>
      <c r="DU10" s="200"/>
      <c r="DV10" s="200"/>
      <c r="DW10" s="200"/>
      <c r="DX10" s="200"/>
      <c r="DY10" s="200"/>
      <c r="DZ10" s="200"/>
      <c r="EA10" s="200"/>
      <c r="EB10" s="200"/>
      <c r="EC10" s="200"/>
      <c r="ED10" s="200"/>
      <c r="EE10" s="200"/>
      <c r="EF10" s="200"/>
      <c r="EG10" s="200"/>
      <c r="EH10" s="200"/>
      <c r="EI10" s="200"/>
      <c r="EJ10" s="200"/>
      <c r="EK10" s="200"/>
    </row>
    <row r="11" spans="1:141" ht="13.5" customHeight="1">
      <c r="A11" s="195" t="s">
        <v>61</v>
      </c>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c r="BE11" s="202"/>
      <c r="BF11" s="202"/>
      <c r="BG11" s="202"/>
      <c r="BH11" s="202"/>
      <c r="BI11" s="202"/>
      <c r="BJ11" s="202"/>
      <c r="BK11" s="202"/>
      <c r="BL11" s="202"/>
      <c r="BM11" s="202"/>
      <c r="BN11" s="202"/>
      <c r="BO11" s="202"/>
      <c r="BP11" s="202"/>
      <c r="BQ11" s="202"/>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0"/>
      <c r="CU11" s="200"/>
      <c r="CV11" s="200"/>
      <c r="CW11" s="200"/>
      <c r="CX11" s="200"/>
      <c r="CY11" s="200"/>
      <c r="CZ11" s="200"/>
      <c r="DA11" s="200"/>
      <c r="DB11" s="200"/>
      <c r="DC11" s="200"/>
      <c r="DD11" s="200"/>
      <c r="DE11" s="200"/>
      <c r="DF11" s="200"/>
      <c r="DG11" s="200"/>
      <c r="DH11" s="200"/>
      <c r="DI11" s="196">
        <v>1.9183462294614602E-2</v>
      </c>
      <c r="DJ11" s="196">
        <v>1.8828195236084994E-2</v>
      </c>
      <c r="DK11" s="196">
        <v>1.8475557151926416E-2</v>
      </c>
      <c r="DL11" s="196">
        <v>2.0113199135916342E-2</v>
      </c>
      <c r="DM11" s="196">
        <v>1.5154614161142485E-2</v>
      </c>
      <c r="DN11" s="196">
        <v>1.3454701266870718E-2</v>
      </c>
      <c r="DO11" s="196">
        <v>3.0588051556206352E-3</v>
      </c>
      <c r="DP11" s="196">
        <v>1.8310305236490928E-3</v>
      </c>
      <c r="DQ11" s="196">
        <v>4.8504399331909565E-4</v>
      </c>
      <c r="DR11" s="196">
        <v>2.0364661218447129E-3</v>
      </c>
      <c r="DS11" s="196">
        <v>4.8589525E-4</v>
      </c>
      <c r="DT11" s="196">
        <v>0.48402201331</v>
      </c>
      <c r="DU11" s="196">
        <v>0.90543748989999995</v>
      </c>
      <c r="DV11" s="196">
        <v>2.2831855747200001</v>
      </c>
      <c r="DW11" s="196">
        <v>10.133655738890001</v>
      </c>
      <c r="DX11" s="196">
        <v>20.055836867453479</v>
      </c>
      <c r="DY11" s="196">
        <v>24.749554575360005</v>
      </c>
      <c r="DZ11" s="196">
        <v>28.07037531237216</v>
      </c>
      <c r="EA11" s="196">
        <v>16.850043390004373</v>
      </c>
      <c r="EB11" s="196">
        <v>13.846891591006699</v>
      </c>
      <c r="EC11" s="196">
        <v>15.708466646340931</v>
      </c>
      <c r="ED11" s="196">
        <v>5.8662003931566788</v>
      </c>
      <c r="EE11" s="196">
        <v>3.9855056969761882</v>
      </c>
      <c r="EF11" s="196">
        <v>4.0374276855975513E-2</v>
      </c>
      <c r="EG11" s="196">
        <v>11.729164251219537</v>
      </c>
      <c r="EH11" s="196">
        <v>10.494588679223131</v>
      </c>
      <c r="EI11" s="196">
        <v>9.6241243299780397</v>
      </c>
      <c r="EJ11" s="196">
        <v>10.127605169473844</v>
      </c>
      <c r="EK11" s="196">
        <v>10.25795473894979</v>
      </c>
    </row>
    <row r="12" spans="1:141" ht="13.5" customHeight="1">
      <c r="A12" s="197" t="s">
        <v>198</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98"/>
      <c r="AA12" s="198"/>
      <c r="AB12" s="198"/>
      <c r="AC12" s="198"/>
      <c r="AD12" s="198"/>
      <c r="AE12" s="198"/>
      <c r="AF12" s="198"/>
      <c r="AG12" s="198"/>
      <c r="AH12" s="198"/>
      <c r="AI12" s="198"/>
      <c r="AJ12" s="198"/>
      <c r="AK12" s="198"/>
      <c r="AL12" s="198"/>
      <c r="AM12" s="198"/>
      <c r="AN12" s="198"/>
      <c r="AO12" s="198"/>
      <c r="AP12" s="198"/>
      <c r="AQ12" s="198"/>
      <c r="AR12" s="198"/>
      <c r="AS12" s="198"/>
      <c r="AT12" s="198"/>
      <c r="AU12" s="198"/>
      <c r="AV12" s="198"/>
      <c r="AW12" s="198"/>
      <c r="AX12" s="198"/>
      <c r="AY12" s="198"/>
      <c r="AZ12" s="198"/>
      <c r="BA12" s="198"/>
      <c r="BB12" s="198"/>
      <c r="BC12" s="198"/>
      <c r="BD12" s="198"/>
      <c r="BE12" s="198"/>
      <c r="BF12" s="198"/>
      <c r="BG12" s="198"/>
      <c r="BH12" s="198"/>
      <c r="BI12" s="198"/>
      <c r="BJ12" s="198"/>
      <c r="BK12" s="198"/>
      <c r="BL12" s="198"/>
      <c r="BM12" s="198"/>
      <c r="BN12" s="198"/>
      <c r="BO12" s="198"/>
      <c r="BP12" s="198"/>
      <c r="BQ12" s="198"/>
      <c r="BR12" s="198"/>
      <c r="BS12" s="198"/>
      <c r="BT12" s="198"/>
      <c r="BU12" s="198"/>
      <c r="BV12" s="198"/>
      <c r="BW12" s="198"/>
      <c r="BX12" s="198"/>
      <c r="BY12" s="198"/>
      <c r="BZ12" s="198"/>
      <c r="CA12" s="198"/>
      <c r="CB12" s="198"/>
      <c r="CC12" s="198"/>
      <c r="CD12" s="198"/>
      <c r="CE12" s="198"/>
      <c r="CF12" s="198"/>
      <c r="CG12" s="198"/>
      <c r="CH12" s="198"/>
      <c r="CI12" s="198"/>
      <c r="CJ12" s="198"/>
      <c r="CK12" s="198"/>
      <c r="CL12" s="198"/>
      <c r="CM12" s="198"/>
      <c r="CN12" s="198"/>
      <c r="CO12" s="198"/>
      <c r="CP12" s="198"/>
      <c r="CQ12" s="198"/>
      <c r="CR12" s="198"/>
      <c r="CS12" s="198"/>
      <c r="CT12" s="200"/>
      <c r="CU12" s="200"/>
      <c r="CV12" s="200"/>
      <c r="CW12" s="200"/>
      <c r="CX12" s="200"/>
      <c r="CY12" s="200"/>
      <c r="CZ12" s="200"/>
      <c r="DA12" s="200"/>
      <c r="DB12" s="200"/>
      <c r="DC12" s="200"/>
      <c r="DD12" s="200"/>
      <c r="DE12" s="200"/>
      <c r="DF12" s="200"/>
      <c r="DG12" s="200"/>
      <c r="DH12" s="200"/>
      <c r="DI12" s="200">
        <v>1.7867087019260933E-2</v>
      </c>
      <c r="DJ12" s="200">
        <v>1.8307610264132003E-2</v>
      </c>
      <c r="DK12" s="200">
        <v>1.824330259112868E-2</v>
      </c>
      <c r="DL12" s="200">
        <v>1.8313884183449401E-2</v>
      </c>
      <c r="DM12" s="200">
        <v>1.4724888637932115E-2</v>
      </c>
      <c r="DN12" s="200">
        <v>1.3080431645649038E-2</v>
      </c>
      <c r="DO12" s="200">
        <v>2.6065406540654065E-3</v>
      </c>
      <c r="DP12" s="200">
        <v>1.8304530453045306E-3</v>
      </c>
      <c r="DQ12" s="200">
        <v>4.8497556266216134E-4</v>
      </c>
      <c r="DR12" s="200">
        <v>8.5947022265130037E-4</v>
      </c>
      <c r="DS12" s="200">
        <v>3.7686600000000001E-4</v>
      </c>
      <c r="DT12" s="200">
        <v>0.48365489931</v>
      </c>
      <c r="DU12" s="200">
        <v>0.87896890875</v>
      </c>
      <c r="DV12" s="200">
        <v>2.2826518176000001</v>
      </c>
      <c r="DW12" s="200">
        <v>2.7472928510000001</v>
      </c>
      <c r="DX12" s="200">
        <v>1.6103959173420925</v>
      </c>
      <c r="DY12" s="200">
        <v>1.8377850064000001</v>
      </c>
      <c r="DZ12" s="200">
        <v>1.6000148962710807</v>
      </c>
      <c r="EA12" s="200">
        <v>3.2356552344222074</v>
      </c>
      <c r="EB12" s="200">
        <v>2.652292084512081</v>
      </c>
      <c r="EC12" s="200">
        <v>1.7625094214854817</v>
      </c>
      <c r="ED12" s="200">
        <v>1.5234790604875377</v>
      </c>
      <c r="EE12" s="200">
        <v>0.99460158046636027</v>
      </c>
      <c r="EF12" s="200">
        <v>3.9746027957216448E-2</v>
      </c>
      <c r="EG12" s="200">
        <v>1.8255974207729544</v>
      </c>
      <c r="EH12" s="200">
        <v>0.91012363583926825</v>
      </c>
      <c r="EI12" s="200">
        <v>0.91398959150691661</v>
      </c>
      <c r="EJ12" s="200">
        <v>2.0297918861424251</v>
      </c>
      <c r="EK12" s="200">
        <v>1.9892270494229634</v>
      </c>
    </row>
    <row r="13" spans="1:141" ht="13.5" customHeight="1">
      <c r="A13" s="197" t="s">
        <v>199</v>
      </c>
      <c r="B13" s="198"/>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8"/>
      <c r="BP13" s="198"/>
      <c r="BQ13" s="198"/>
      <c r="BR13" s="198"/>
      <c r="BS13" s="198"/>
      <c r="BT13" s="198"/>
      <c r="BU13" s="198"/>
      <c r="BV13" s="198"/>
      <c r="BW13" s="198"/>
      <c r="BX13" s="198"/>
      <c r="BY13" s="198"/>
      <c r="BZ13" s="198"/>
      <c r="CA13" s="198"/>
      <c r="CB13" s="198"/>
      <c r="CC13" s="198"/>
      <c r="CD13" s="198"/>
      <c r="CE13" s="198"/>
      <c r="CF13" s="198"/>
      <c r="CG13" s="198"/>
      <c r="CH13" s="198"/>
      <c r="CI13" s="198"/>
      <c r="CJ13" s="198"/>
      <c r="CK13" s="198"/>
      <c r="CL13" s="198"/>
      <c r="CM13" s="198"/>
      <c r="CN13" s="198"/>
      <c r="CO13" s="198"/>
      <c r="CP13" s="198"/>
      <c r="CQ13" s="198"/>
      <c r="CR13" s="198"/>
      <c r="CS13" s="198"/>
      <c r="CT13" s="200"/>
      <c r="CU13" s="200"/>
      <c r="CV13" s="200"/>
      <c r="CW13" s="200"/>
      <c r="CX13" s="200"/>
      <c r="CY13" s="200"/>
      <c r="CZ13" s="200"/>
      <c r="DA13" s="200"/>
      <c r="DB13" s="200"/>
      <c r="DC13" s="200"/>
      <c r="DD13" s="200"/>
      <c r="DE13" s="200"/>
      <c r="DF13" s="200"/>
      <c r="DG13" s="200"/>
      <c r="DH13" s="200"/>
      <c r="DI13" s="200">
        <v>1.2550579983814404E-3</v>
      </c>
      <c r="DJ13" s="200">
        <v>4.5859185325060694E-4</v>
      </c>
      <c r="DK13" s="200">
        <v>1.5061595180289542E-4</v>
      </c>
      <c r="DL13" s="200">
        <v>7.4228936246740395E-5</v>
      </c>
      <c r="DM13" s="200">
        <v>7.5307975901447709E-5</v>
      </c>
      <c r="DN13" s="200">
        <v>2.6975991367682761E-4</v>
      </c>
      <c r="DO13" s="200">
        <v>1.5550479671082689E-4</v>
      </c>
      <c r="DP13" s="200">
        <v>0</v>
      </c>
      <c r="DQ13" s="200">
        <v>6.8430656934306559E-8</v>
      </c>
      <c r="DR13" s="200">
        <v>6.556569343065693E-4</v>
      </c>
      <c r="DS13" s="200">
        <v>1.0902924999999999E-4</v>
      </c>
      <c r="DT13" s="200">
        <v>3.6711399999999998E-4</v>
      </c>
      <c r="DU13" s="200">
        <v>2.646858115E-2</v>
      </c>
      <c r="DV13" s="200">
        <v>5.3375712000000011E-4</v>
      </c>
      <c r="DW13" s="200">
        <v>7.3859641776800009</v>
      </c>
      <c r="DX13" s="200">
        <v>18.44538528192853</v>
      </c>
      <c r="DY13" s="200">
        <v>22.910359254200003</v>
      </c>
      <c r="DZ13" s="200">
        <v>26.470041158882466</v>
      </c>
      <c r="EA13" s="200">
        <v>13.613103238700972</v>
      </c>
      <c r="EB13" s="200">
        <v>11.19459388378913</v>
      </c>
      <c r="EC13" s="200">
        <v>13.945957224855448</v>
      </c>
      <c r="ED13" s="200">
        <v>4.3411416715332356</v>
      </c>
      <c r="EE13" s="200">
        <v>2.9905979481043605</v>
      </c>
      <c r="EF13" s="200">
        <v>8.7284840508148795E-6</v>
      </c>
      <c r="EG13" s="200">
        <v>9.9032609166400025</v>
      </c>
      <c r="EH13" s="200">
        <v>9.582633238245748</v>
      </c>
      <c r="EI13" s="200">
        <v>8.7095245149193499</v>
      </c>
      <c r="EJ13" s="200">
        <v>8.0956752066722597</v>
      </c>
      <c r="EK13" s="200">
        <v>8.2657330966322213</v>
      </c>
    </row>
    <row r="14" spans="1:141" ht="13.5" customHeight="1">
      <c r="A14" s="197" t="s">
        <v>158</v>
      </c>
      <c r="B14" s="198"/>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198"/>
      <c r="BK14" s="198"/>
      <c r="BL14" s="198"/>
      <c r="BM14" s="198"/>
      <c r="BN14" s="198"/>
      <c r="BO14" s="198"/>
      <c r="BP14" s="198"/>
      <c r="BQ14" s="198"/>
      <c r="BR14" s="198"/>
      <c r="BS14" s="198"/>
      <c r="BT14" s="198"/>
      <c r="BU14" s="198"/>
      <c r="BV14" s="198"/>
      <c r="BW14" s="198"/>
      <c r="BX14" s="198"/>
      <c r="BY14" s="198"/>
      <c r="BZ14" s="198"/>
      <c r="CA14" s="198"/>
      <c r="CB14" s="198"/>
      <c r="CC14" s="198"/>
      <c r="CD14" s="198"/>
      <c r="CE14" s="198"/>
      <c r="CF14" s="198"/>
      <c r="CG14" s="198"/>
      <c r="CH14" s="198"/>
      <c r="CI14" s="198"/>
      <c r="CJ14" s="198"/>
      <c r="CK14" s="198"/>
      <c r="CL14" s="198"/>
      <c r="CM14" s="198"/>
      <c r="CN14" s="198"/>
      <c r="CO14" s="198"/>
      <c r="CP14" s="198"/>
      <c r="CQ14" s="198"/>
      <c r="CR14" s="198"/>
      <c r="CS14" s="198"/>
      <c r="CT14" s="200"/>
      <c r="CU14" s="200"/>
      <c r="CV14" s="200"/>
      <c r="CW14" s="200"/>
      <c r="CX14" s="200"/>
      <c r="CY14" s="200"/>
      <c r="CZ14" s="200"/>
      <c r="DA14" s="200"/>
      <c r="DB14" s="200"/>
      <c r="DC14" s="200"/>
      <c r="DD14" s="200"/>
      <c r="DE14" s="200"/>
      <c r="DF14" s="200"/>
      <c r="DG14" s="200"/>
      <c r="DH14" s="200"/>
      <c r="DI14" s="200">
        <v>6.1317276972229043E-5</v>
      </c>
      <c r="DJ14" s="200">
        <v>6.1993118702383874E-5</v>
      </c>
      <c r="DK14" s="200">
        <v>8.1638608994839034E-5</v>
      </c>
      <c r="DL14" s="200">
        <v>1.7250860162202014E-3</v>
      </c>
      <c r="DM14" s="200">
        <v>3.544175473089211E-4</v>
      </c>
      <c r="DN14" s="200">
        <v>1.0450970754485131E-4</v>
      </c>
      <c r="DO14" s="200">
        <v>2.9675970484440166E-4</v>
      </c>
      <c r="DP14" s="200">
        <v>5.7747834456207887E-7</v>
      </c>
      <c r="DQ14" s="200">
        <v>0</v>
      </c>
      <c r="DR14" s="200">
        <v>5.2133896488684348E-4</v>
      </c>
      <c r="DS14" s="200">
        <v>0</v>
      </c>
      <c r="DT14" s="200">
        <v>0</v>
      </c>
      <c r="DU14" s="200">
        <v>0</v>
      </c>
      <c r="DV14" s="200">
        <v>0</v>
      </c>
      <c r="DW14" s="200">
        <v>3.9871020999999996E-4</v>
      </c>
      <c r="DX14" s="200">
        <v>5.5668182855606649E-5</v>
      </c>
      <c r="DY14" s="200">
        <v>1.4103147599999998E-3</v>
      </c>
      <c r="DZ14" s="200">
        <v>3.1925721861416744E-4</v>
      </c>
      <c r="EA14" s="200">
        <v>1.2849168811942013E-3</v>
      </c>
      <c r="EB14" s="200">
        <v>5.6227054863657185E-6</v>
      </c>
      <c r="EC14" s="200">
        <v>0</v>
      </c>
      <c r="ED14" s="200">
        <v>1.5796611359053213E-3</v>
      </c>
      <c r="EE14" s="200">
        <v>3.0616840546753964E-4</v>
      </c>
      <c r="EF14" s="200">
        <v>6.1952041470825572E-4</v>
      </c>
      <c r="EG14" s="200">
        <v>3.0591380658046517E-4</v>
      </c>
      <c r="EH14" s="200">
        <v>1.8318051381152666E-3</v>
      </c>
      <c r="EI14" s="200">
        <v>6.1022355177329471E-4</v>
      </c>
      <c r="EJ14" s="200">
        <v>2.1380766591595187E-3</v>
      </c>
      <c r="EK14" s="200">
        <v>2.9945928946057028E-3</v>
      </c>
    </row>
    <row r="15" spans="1:141" ht="13.5" customHeight="1">
      <c r="A15" s="201"/>
      <c r="B15" s="198"/>
      <c r="C15" s="198"/>
      <c r="D15" s="198"/>
      <c r="E15" s="198"/>
      <c r="F15" s="198"/>
      <c r="G15" s="198"/>
      <c r="H15" s="198"/>
      <c r="I15" s="198"/>
      <c r="J15" s="198"/>
      <c r="K15" s="198"/>
      <c r="L15" s="198"/>
      <c r="M15" s="198"/>
      <c r="N15" s="198"/>
      <c r="O15" s="198"/>
      <c r="P15" s="198"/>
      <c r="Q15" s="198"/>
      <c r="R15" s="198"/>
      <c r="S15" s="198"/>
      <c r="T15" s="198"/>
      <c r="U15" s="198"/>
      <c r="V15" s="198"/>
      <c r="W15" s="19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8"/>
      <c r="BP15" s="198"/>
      <c r="BQ15" s="198"/>
      <c r="BR15" s="198"/>
      <c r="BS15" s="198"/>
      <c r="BT15" s="198"/>
      <c r="BU15" s="198"/>
      <c r="BV15" s="198"/>
      <c r="BW15" s="198"/>
      <c r="BX15" s="198"/>
      <c r="BY15" s="198"/>
      <c r="BZ15" s="198"/>
      <c r="CA15" s="198"/>
      <c r="CB15" s="198"/>
      <c r="CC15" s="198"/>
      <c r="CD15" s="198"/>
      <c r="CE15" s="198"/>
      <c r="CF15" s="198"/>
      <c r="CG15" s="198"/>
      <c r="CH15" s="198"/>
      <c r="CI15" s="198"/>
      <c r="CJ15" s="198"/>
      <c r="CK15" s="198"/>
      <c r="CL15" s="198"/>
      <c r="CM15" s="198"/>
      <c r="CN15" s="198"/>
      <c r="CO15" s="198"/>
      <c r="CP15" s="198"/>
      <c r="CQ15" s="198"/>
      <c r="CR15" s="198"/>
      <c r="CS15" s="198"/>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c r="DP15" s="200"/>
      <c r="DQ15" s="200"/>
      <c r="DR15" s="200"/>
      <c r="DS15" s="200"/>
      <c r="DT15" s="200"/>
      <c r="DU15" s="200"/>
      <c r="DV15" s="200"/>
      <c r="DW15" s="200"/>
      <c r="DX15" s="200"/>
      <c r="DY15" s="200"/>
      <c r="DZ15" s="200"/>
      <c r="EA15" s="200"/>
      <c r="EB15" s="200"/>
      <c r="EC15" s="200"/>
      <c r="ED15" s="200"/>
      <c r="EE15" s="200"/>
      <c r="EF15" s="200"/>
      <c r="EG15" s="200"/>
      <c r="EH15" s="200"/>
      <c r="EI15" s="200"/>
      <c r="EJ15" s="200"/>
      <c r="EK15" s="200"/>
    </row>
    <row r="16" spans="1:141" ht="13.5" customHeight="1">
      <c r="A16" s="195" t="s">
        <v>63</v>
      </c>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c r="BQ16" s="202"/>
      <c r="BR16" s="202"/>
      <c r="BS16" s="202"/>
      <c r="BT16" s="202"/>
      <c r="BU16" s="202"/>
      <c r="BV16" s="202"/>
      <c r="BW16" s="202"/>
      <c r="BX16" s="202"/>
      <c r="BY16" s="202"/>
      <c r="BZ16" s="202"/>
      <c r="CA16" s="202"/>
      <c r="CB16" s="202"/>
      <c r="CC16" s="202"/>
      <c r="CD16" s="202"/>
      <c r="CE16" s="202"/>
      <c r="CF16" s="202"/>
      <c r="CG16" s="202"/>
      <c r="CH16" s="202"/>
      <c r="CI16" s="202"/>
      <c r="CJ16" s="202"/>
      <c r="CK16" s="202"/>
      <c r="CL16" s="202"/>
      <c r="CM16" s="202"/>
      <c r="CN16" s="202"/>
      <c r="CO16" s="202"/>
      <c r="CP16" s="202"/>
      <c r="CQ16" s="202"/>
      <c r="CR16" s="202"/>
      <c r="CS16" s="202"/>
      <c r="CT16" s="200"/>
      <c r="CU16" s="200"/>
      <c r="CV16" s="200"/>
      <c r="CW16" s="200"/>
      <c r="CX16" s="200"/>
      <c r="CY16" s="200"/>
      <c r="CZ16" s="200"/>
      <c r="DA16" s="200"/>
      <c r="DB16" s="200"/>
      <c r="DC16" s="200"/>
      <c r="DD16" s="200"/>
      <c r="DE16" s="200"/>
      <c r="DF16" s="200"/>
      <c r="DG16" s="200"/>
      <c r="DH16" s="200"/>
      <c r="DI16" s="196">
        <v>15.237095039172914</v>
      </c>
      <c r="DJ16" s="196">
        <v>10.528167208257731</v>
      </c>
      <c r="DK16" s="196">
        <v>19.117385030428508</v>
      </c>
      <c r="DL16" s="196">
        <v>24.146293995859217</v>
      </c>
      <c r="DM16" s="196">
        <v>24.708076102641321</v>
      </c>
      <c r="DN16" s="196">
        <v>32.737875650919129</v>
      </c>
      <c r="DO16" s="196">
        <v>42.707378001921228</v>
      </c>
      <c r="DP16" s="196">
        <v>50.897662504002554</v>
      </c>
      <c r="DQ16" s="196">
        <v>40.20284242409047</v>
      </c>
      <c r="DR16" s="196">
        <v>33.326672475430115</v>
      </c>
      <c r="DS16" s="196">
        <v>50.618046439999993</v>
      </c>
      <c r="DT16" s="196">
        <v>48.484375581199998</v>
      </c>
      <c r="DU16" s="196">
        <v>56.854357039999996</v>
      </c>
      <c r="DV16" s="196">
        <v>61.022006229599995</v>
      </c>
      <c r="DW16" s="196">
        <v>69.462344207200005</v>
      </c>
      <c r="DX16" s="196">
        <v>60.13175694374479</v>
      </c>
      <c r="DY16" s="196">
        <v>73.451554079420006</v>
      </c>
      <c r="DZ16" s="196">
        <v>85.237387596918069</v>
      </c>
      <c r="EA16" s="196">
        <v>63.671627580721676</v>
      </c>
      <c r="EB16" s="196">
        <v>78.510382093603837</v>
      </c>
      <c r="EC16" s="196">
        <v>65.14269245763208</v>
      </c>
      <c r="ED16" s="196">
        <v>75.293930008997989</v>
      </c>
      <c r="EE16" s="196">
        <v>67.683362717557628</v>
      </c>
      <c r="EF16" s="196">
        <v>69.734578503542338</v>
      </c>
      <c r="EG16" s="196">
        <v>66.234891931370413</v>
      </c>
      <c r="EH16" s="196">
        <v>54.93634389334121</v>
      </c>
      <c r="EI16" s="196">
        <v>43.056289411757206</v>
      </c>
      <c r="EJ16" s="196">
        <v>37.841341212273221</v>
      </c>
      <c r="EK16" s="196">
        <v>36.679406076026069</v>
      </c>
    </row>
    <row r="17" spans="1:141" ht="13.5" customHeight="1">
      <c r="A17" s="197" t="s">
        <v>198</v>
      </c>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198"/>
      <c r="BK17" s="198"/>
      <c r="BL17" s="198"/>
      <c r="BM17" s="198"/>
      <c r="BN17" s="198"/>
      <c r="BO17" s="198"/>
      <c r="BP17" s="198"/>
      <c r="BQ17" s="198"/>
      <c r="BR17" s="198"/>
      <c r="BS17" s="198"/>
      <c r="BT17" s="198"/>
      <c r="BU17" s="198"/>
      <c r="BV17" s="198"/>
      <c r="BW17" s="198"/>
      <c r="BX17" s="198"/>
      <c r="BY17" s="198"/>
      <c r="BZ17" s="198"/>
      <c r="CA17" s="198"/>
      <c r="CB17" s="198"/>
      <c r="CC17" s="198"/>
      <c r="CD17" s="198"/>
      <c r="CE17" s="198"/>
      <c r="CF17" s="198"/>
      <c r="CG17" s="198"/>
      <c r="CH17" s="198"/>
      <c r="CI17" s="198"/>
      <c r="CJ17" s="198"/>
      <c r="CK17" s="198"/>
      <c r="CL17" s="198"/>
      <c r="CM17" s="198"/>
      <c r="CN17" s="198"/>
      <c r="CO17" s="198"/>
      <c r="CP17" s="198"/>
      <c r="CQ17" s="198"/>
      <c r="CR17" s="198"/>
      <c r="CS17" s="198"/>
      <c r="CT17" s="200"/>
      <c r="CU17" s="200"/>
      <c r="CV17" s="200"/>
      <c r="CW17" s="200"/>
      <c r="CX17" s="200"/>
      <c r="CY17" s="200"/>
      <c r="CZ17" s="200"/>
      <c r="DA17" s="200"/>
      <c r="DB17" s="200"/>
      <c r="DC17" s="200"/>
      <c r="DD17" s="200"/>
      <c r="DE17" s="200"/>
      <c r="DF17" s="200"/>
      <c r="DG17" s="200"/>
      <c r="DH17" s="200"/>
      <c r="DI17" s="200">
        <v>15.237091442374064</v>
      </c>
      <c r="DJ17" s="200">
        <v>10.526413768818832</v>
      </c>
      <c r="DK17" s="200">
        <v>19.117385030428508</v>
      </c>
      <c r="DL17" s="200">
        <v>24.146293995859217</v>
      </c>
      <c r="DM17" s="200">
        <v>24.708076102641321</v>
      </c>
      <c r="DN17" s="200">
        <v>32.737875650919129</v>
      </c>
      <c r="DO17" s="200">
        <v>42.707378001921228</v>
      </c>
      <c r="DP17" s="200">
        <v>50.897662504002554</v>
      </c>
      <c r="DQ17" s="200">
        <v>40.202539960586819</v>
      </c>
      <c r="DR17" s="200">
        <v>33.32659764146517</v>
      </c>
      <c r="DS17" s="200">
        <v>50.618046439999993</v>
      </c>
      <c r="DT17" s="200">
        <v>48.484375581199998</v>
      </c>
      <c r="DU17" s="200">
        <v>56.854357039999996</v>
      </c>
      <c r="DV17" s="200">
        <v>61.022006229599995</v>
      </c>
      <c r="DW17" s="200">
        <v>69.462344207200005</v>
      </c>
      <c r="DX17" s="200">
        <v>60.13175694374479</v>
      </c>
      <c r="DY17" s="200">
        <v>73.451542734900002</v>
      </c>
      <c r="DZ17" s="200">
        <v>85.237048699181216</v>
      </c>
      <c r="EA17" s="200">
        <v>63.671627580721676</v>
      </c>
      <c r="EB17" s="200">
        <v>78.510314312163445</v>
      </c>
      <c r="EC17" s="200">
        <v>63.546661001942027</v>
      </c>
      <c r="ED17" s="200">
        <v>75.293930008997989</v>
      </c>
      <c r="EE17" s="200">
        <v>67.490984119334058</v>
      </c>
      <c r="EF17" s="200">
        <v>69.734578503542338</v>
      </c>
      <c r="EG17" s="200">
        <v>66.234891931370413</v>
      </c>
      <c r="EH17" s="200">
        <v>54.458363885763674</v>
      </c>
      <c r="EI17" s="200">
        <v>42.116820367788364</v>
      </c>
      <c r="EJ17" s="200">
        <v>37.841341212273221</v>
      </c>
      <c r="EK17" s="200">
        <v>35.746408715952526</v>
      </c>
    </row>
    <row r="18" spans="1:141" ht="13.5" customHeight="1">
      <c r="A18" s="197" t="s">
        <v>199</v>
      </c>
      <c r="B18" s="198"/>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8"/>
      <c r="BE18" s="198"/>
      <c r="BF18" s="198"/>
      <c r="BG18" s="198"/>
      <c r="BH18" s="198"/>
      <c r="BI18" s="198"/>
      <c r="BJ18" s="198"/>
      <c r="BK18" s="198"/>
      <c r="BL18" s="198"/>
      <c r="BM18" s="198"/>
      <c r="BN18" s="198"/>
      <c r="BO18" s="198"/>
      <c r="BP18" s="198"/>
      <c r="BQ18" s="198"/>
      <c r="BR18" s="198"/>
      <c r="BS18" s="198"/>
      <c r="BT18" s="198"/>
      <c r="BU18" s="198"/>
      <c r="BV18" s="198"/>
      <c r="BW18" s="198"/>
      <c r="BX18" s="198"/>
      <c r="BY18" s="198"/>
      <c r="BZ18" s="198"/>
      <c r="CA18" s="198"/>
      <c r="CB18" s="198"/>
      <c r="CC18" s="198"/>
      <c r="CD18" s="198"/>
      <c r="CE18" s="198"/>
      <c r="CF18" s="198"/>
      <c r="CG18" s="198"/>
      <c r="CH18" s="198"/>
      <c r="CI18" s="198"/>
      <c r="CJ18" s="198"/>
      <c r="CK18" s="198"/>
      <c r="CL18" s="198"/>
      <c r="CM18" s="198"/>
      <c r="CN18" s="198"/>
      <c r="CO18" s="198"/>
      <c r="CP18" s="198"/>
      <c r="CQ18" s="198"/>
      <c r="CR18" s="198"/>
      <c r="CS18" s="198"/>
      <c r="CT18" s="200"/>
      <c r="CU18" s="200"/>
      <c r="CV18" s="200"/>
      <c r="CW18" s="200"/>
      <c r="CX18" s="200"/>
      <c r="CY18" s="200"/>
      <c r="CZ18" s="200"/>
      <c r="DA18" s="200"/>
      <c r="DB18" s="200"/>
      <c r="DC18" s="200"/>
      <c r="DD18" s="200"/>
      <c r="DE18" s="200"/>
      <c r="DF18" s="200"/>
      <c r="DG18" s="200"/>
      <c r="DH18" s="200"/>
      <c r="DI18" s="200">
        <v>3.5967988490243683E-6</v>
      </c>
      <c r="DJ18" s="200">
        <v>1.7534394388993794E-3</v>
      </c>
      <c r="DK18" s="200">
        <v>0</v>
      </c>
      <c r="DL18" s="200">
        <v>0</v>
      </c>
      <c r="DM18" s="200">
        <v>0</v>
      </c>
      <c r="DN18" s="200">
        <v>0</v>
      </c>
      <c r="DO18" s="200">
        <v>0</v>
      </c>
      <c r="DP18" s="200">
        <v>0</v>
      </c>
      <c r="DQ18" s="200">
        <v>3.0246350364963501E-4</v>
      </c>
      <c r="DR18" s="200">
        <v>0</v>
      </c>
      <c r="DS18" s="200">
        <v>0</v>
      </c>
      <c r="DT18" s="200">
        <v>0</v>
      </c>
      <c r="DU18" s="200">
        <v>0</v>
      </c>
      <c r="DV18" s="200">
        <v>0</v>
      </c>
      <c r="DW18" s="200">
        <v>0</v>
      </c>
      <c r="DX18" s="200">
        <v>0</v>
      </c>
      <c r="DY18" s="200">
        <v>1.1344520000000001E-5</v>
      </c>
      <c r="DZ18" s="200">
        <v>3.3889773685582007E-4</v>
      </c>
      <c r="EA18" s="200">
        <v>0</v>
      </c>
      <c r="EB18" s="200">
        <v>6.7781440393063766E-5</v>
      </c>
      <c r="EC18" s="200">
        <v>1.5960314556900599</v>
      </c>
      <c r="ED18" s="200">
        <v>0</v>
      </c>
      <c r="EE18" s="200">
        <v>0.19237859822357181</v>
      </c>
      <c r="EF18" s="200">
        <v>0</v>
      </c>
      <c r="EG18" s="200">
        <v>0</v>
      </c>
      <c r="EH18" s="200">
        <v>0.47798000757753228</v>
      </c>
      <c r="EI18" s="200">
        <v>0.93946904396884467</v>
      </c>
      <c r="EJ18" s="200">
        <v>0</v>
      </c>
      <c r="EK18" s="200">
        <v>0.93299736007354273</v>
      </c>
    </row>
    <row r="19" spans="1:141" ht="13.5" customHeight="1">
      <c r="A19" s="197" t="s">
        <v>158</v>
      </c>
      <c r="B19" s="198"/>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c r="BR19" s="198"/>
      <c r="BS19" s="198"/>
      <c r="BT19" s="198"/>
      <c r="BU19" s="198"/>
      <c r="BV19" s="198"/>
      <c r="BW19" s="198"/>
      <c r="BX19" s="198"/>
      <c r="BY19" s="198"/>
      <c r="BZ19" s="198"/>
      <c r="CA19" s="198"/>
      <c r="CB19" s="198"/>
      <c r="CC19" s="198"/>
      <c r="CD19" s="198"/>
      <c r="CE19" s="198"/>
      <c r="CF19" s="198"/>
      <c r="CG19" s="198"/>
      <c r="CH19" s="198"/>
      <c r="CI19" s="198"/>
      <c r="CJ19" s="198"/>
      <c r="CK19" s="198"/>
      <c r="CL19" s="198"/>
      <c r="CM19" s="198"/>
      <c r="CN19" s="198"/>
      <c r="CO19" s="198"/>
      <c r="CP19" s="198"/>
      <c r="CQ19" s="198"/>
      <c r="CR19" s="198"/>
      <c r="CS19" s="198"/>
      <c r="CT19" s="200"/>
      <c r="CU19" s="200"/>
      <c r="CV19" s="200"/>
      <c r="CW19" s="200"/>
      <c r="CX19" s="200"/>
      <c r="CY19" s="200"/>
      <c r="CZ19" s="200"/>
      <c r="DA19" s="200"/>
      <c r="DB19" s="200"/>
      <c r="DC19" s="200"/>
      <c r="DD19" s="200"/>
      <c r="DE19" s="200"/>
      <c r="DF19" s="200"/>
      <c r="DG19" s="200"/>
      <c r="DH19" s="200"/>
      <c r="DI19" s="200">
        <v>0</v>
      </c>
      <c r="DJ19" s="200">
        <v>0</v>
      </c>
      <c r="DK19" s="200">
        <v>0</v>
      </c>
      <c r="DL19" s="200">
        <v>0</v>
      </c>
      <c r="DM19" s="200">
        <v>0</v>
      </c>
      <c r="DN19" s="200">
        <v>0</v>
      </c>
      <c r="DO19" s="200">
        <v>0</v>
      </c>
      <c r="DP19" s="200">
        <v>0</v>
      </c>
      <c r="DQ19" s="200">
        <v>0</v>
      </c>
      <c r="DR19" s="200">
        <v>7.4833964944840184E-5</v>
      </c>
      <c r="DS19" s="200">
        <v>0</v>
      </c>
      <c r="DT19" s="200">
        <v>0</v>
      </c>
      <c r="DU19" s="200">
        <v>0</v>
      </c>
      <c r="DV19" s="200">
        <v>0</v>
      </c>
      <c r="DW19" s="200">
        <v>0</v>
      </c>
      <c r="DX19" s="200">
        <v>0</v>
      </c>
      <c r="DY19" s="200">
        <v>0</v>
      </c>
      <c r="DZ19" s="200">
        <v>0</v>
      </c>
      <c r="EA19" s="200">
        <v>0</v>
      </c>
      <c r="EB19" s="200">
        <v>0</v>
      </c>
      <c r="EC19" s="200">
        <v>0</v>
      </c>
      <c r="ED19" s="200">
        <v>0</v>
      </c>
      <c r="EE19" s="200">
        <v>0</v>
      </c>
      <c r="EF19" s="200">
        <v>0</v>
      </c>
      <c r="EG19" s="200">
        <v>0</v>
      </c>
      <c r="EH19" s="200">
        <v>0</v>
      </c>
      <c r="EI19" s="200">
        <v>0</v>
      </c>
      <c r="EJ19" s="200">
        <v>0</v>
      </c>
      <c r="EK19" s="200">
        <v>0</v>
      </c>
    </row>
    <row r="20" spans="1:141" ht="13.5" customHeight="1">
      <c r="A20" s="201"/>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198"/>
      <c r="BK20" s="198"/>
      <c r="BL20" s="198"/>
      <c r="BM20" s="198"/>
      <c r="BN20" s="198"/>
      <c r="BO20" s="198"/>
      <c r="BP20" s="198"/>
      <c r="BQ20" s="198"/>
      <c r="BR20" s="198"/>
      <c r="BS20" s="198"/>
      <c r="BT20" s="198"/>
      <c r="BU20" s="198"/>
      <c r="BV20" s="198"/>
      <c r="BW20" s="198"/>
      <c r="BX20" s="198"/>
      <c r="BY20" s="198"/>
      <c r="BZ20" s="198"/>
      <c r="CA20" s="198"/>
      <c r="CB20" s="198"/>
      <c r="CC20" s="198"/>
      <c r="CD20" s="198"/>
      <c r="CE20" s="198"/>
      <c r="CF20" s="198"/>
      <c r="CG20" s="198"/>
      <c r="CH20" s="198"/>
      <c r="CI20" s="198"/>
      <c r="CJ20" s="198"/>
      <c r="CK20" s="198"/>
      <c r="CL20" s="198"/>
      <c r="CM20" s="198"/>
      <c r="CN20" s="198"/>
      <c r="CO20" s="198"/>
      <c r="CP20" s="198"/>
      <c r="CQ20" s="198"/>
      <c r="CR20" s="198"/>
      <c r="CS20" s="198"/>
      <c r="CT20" s="200"/>
      <c r="CU20" s="200"/>
      <c r="CV20" s="200"/>
      <c r="CW20" s="200"/>
      <c r="CX20" s="200"/>
      <c r="CY20" s="200"/>
      <c r="CZ20" s="200"/>
      <c r="DA20" s="200"/>
      <c r="DB20" s="200"/>
      <c r="DC20" s="200"/>
      <c r="DD20" s="200"/>
      <c r="DE20" s="200"/>
      <c r="DF20" s="200"/>
      <c r="DG20" s="200"/>
      <c r="DH20" s="200"/>
      <c r="DI20" s="200"/>
      <c r="DJ20" s="200"/>
      <c r="DK20" s="200"/>
      <c r="DL20" s="200"/>
      <c r="DM20" s="200"/>
      <c r="DN20" s="200"/>
      <c r="DO20" s="200"/>
      <c r="DP20" s="200"/>
      <c r="DQ20" s="200"/>
      <c r="DR20" s="200"/>
      <c r="DS20" s="200"/>
      <c r="DT20" s="200"/>
      <c r="DU20" s="200"/>
      <c r="DV20" s="200"/>
      <c r="DW20" s="200"/>
      <c r="DX20" s="200"/>
      <c r="DY20" s="200"/>
      <c r="DZ20" s="200"/>
      <c r="EA20" s="200"/>
      <c r="EB20" s="200"/>
      <c r="EC20" s="200"/>
      <c r="ED20" s="200"/>
      <c r="EE20" s="200"/>
      <c r="EF20" s="200"/>
      <c r="EG20" s="200"/>
      <c r="EH20" s="200"/>
      <c r="EI20" s="200"/>
      <c r="EJ20" s="200"/>
      <c r="EK20" s="200"/>
    </row>
    <row r="21" spans="1:141" ht="13.5" customHeight="1">
      <c r="A21" s="195" t="s">
        <v>200</v>
      </c>
      <c r="B21" s="198"/>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c r="BW21" s="198"/>
      <c r="BX21" s="198"/>
      <c r="BY21" s="198"/>
      <c r="BZ21" s="198"/>
      <c r="CA21" s="198"/>
      <c r="CB21" s="198"/>
      <c r="CC21" s="198"/>
      <c r="CD21" s="198"/>
      <c r="CE21" s="198"/>
      <c r="CF21" s="198"/>
      <c r="CG21" s="198"/>
      <c r="CH21" s="198"/>
      <c r="CI21" s="198"/>
      <c r="CJ21" s="198"/>
      <c r="CK21" s="198"/>
      <c r="CL21" s="198"/>
      <c r="CM21" s="198"/>
      <c r="CN21" s="198"/>
      <c r="CO21" s="198"/>
      <c r="CP21" s="198"/>
      <c r="CQ21" s="198"/>
      <c r="CR21" s="198"/>
      <c r="CS21" s="198"/>
      <c r="CT21" s="200"/>
      <c r="CU21" s="200"/>
      <c r="CV21" s="200"/>
      <c r="CW21" s="200"/>
      <c r="CX21" s="200"/>
      <c r="CY21" s="200"/>
      <c r="CZ21" s="200"/>
      <c r="DA21" s="200"/>
      <c r="DB21" s="200"/>
      <c r="DC21" s="200"/>
      <c r="DD21" s="200"/>
      <c r="DE21" s="200"/>
      <c r="DF21" s="200"/>
      <c r="DG21" s="200"/>
      <c r="DH21" s="200"/>
      <c r="DI21" s="185"/>
      <c r="DJ21" s="185"/>
      <c r="DK21" s="185"/>
      <c r="DL21" s="185"/>
      <c r="DM21" s="185">
        <v>-0.212142727992088</v>
      </c>
      <c r="DN21" s="185">
        <v>-9.9041770675298935</v>
      </c>
      <c r="DO21" s="185">
        <v>2.9567165774326165</v>
      </c>
      <c r="DP21" s="185">
        <v>6.8262812151667474</v>
      </c>
      <c r="DQ21" s="185">
        <v>1.9608190291970766</v>
      </c>
      <c r="DR21" s="185">
        <v>-2.6099219635036395</v>
      </c>
      <c r="DS21" s="185">
        <v>-7.0713737482007346</v>
      </c>
      <c r="DT21" s="185">
        <v>-3.9651653300000027</v>
      </c>
      <c r="DU21" s="185">
        <v>-11.660514969999998</v>
      </c>
      <c r="DV21" s="185">
        <v>11.751750419999993</v>
      </c>
      <c r="DW21" s="185">
        <v>-5.7929249519999981</v>
      </c>
      <c r="DX21" s="185">
        <v>2.5205927747952988</v>
      </c>
      <c r="DY21" s="185">
        <v>-6.0436412200000014</v>
      </c>
      <c r="DZ21" s="185">
        <v>7.4553780640781584</v>
      </c>
      <c r="EA21" s="185">
        <v>3.9421102402347099</v>
      </c>
      <c r="EB21" s="185">
        <v>-23.873751750551826</v>
      </c>
      <c r="EC21" s="185">
        <v>3.421789112361977</v>
      </c>
      <c r="ED21" s="185">
        <v>11.127299122113609</v>
      </c>
      <c r="EE21" s="185">
        <v>3.7673124920257557</v>
      </c>
      <c r="EF21" s="185">
        <v>-11.944353113603476</v>
      </c>
      <c r="EG21" s="185">
        <v>3.1674548196780354</v>
      </c>
      <c r="EH21" s="185">
        <v>-3.0144663366713917</v>
      </c>
      <c r="EI21" s="185">
        <v>-8.4696559548966235</v>
      </c>
      <c r="EJ21" s="185">
        <v>-6.8401527003206652</v>
      </c>
      <c r="EK21" s="185">
        <v>-4.5603333453732349</v>
      </c>
    </row>
    <row r="22" spans="1:141" ht="13.5" customHeight="1">
      <c r="A22" s="201"/>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c r="BW22" s="198"/>
      <c r="BX22" s="198"/>
      <c r="BY22" s="198"/>
      <c r="BZ22" s="198"/>
      <c r="CA22" s="198"/>
      <c r="CB22" s="198"/>
      <c r="CC22" s="198"/>
      <c r="CD22" s="198"/>
      <c r="CE22" s="198"/>
      <c r="CF22" s="198"/>
      <c r="CG22" s="198"/>
      <c r="CH22" s="198"/>
      <c r="CI22" s="198"/>
      <c r="CJ22" s="198"/>
      <c r="CK22" s="198"/>
      <c r="CL22" s="198"/>
      <c r="CM22" s="198"/>
      <c r="CN22" s="198"/>
      <c r="CO22" s="198"/>
      <c r="CP22" s="198"/>
      <c r="CQ22" s="198"/>
      <c r="CR22" s="198"/>
      <c r="CS22" s="198"/>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c r="DP22" s="200"/>
      <c r="DQ22" s="200"/>
      <c r="DR22" s="200"/>
      <c r="DS22" s="200"/>
      <c r="DT22" s="200"/>
      <c r="DU22" s="200"/>
      <c r="DV22" s="200"/>
      <c r="DW22" s="200"/>
      <c r="DX22" s="200"/>
      <c r="DY22" s="200"/>
      <c r="DZ22" s="200"/>
      <c r="EA22" s="200"/>
      <c r="EB22" s="200"/>
      <c r="EC22" s="200"/>
      <c r="ED22" s="200"/>
      <c r="EE22" s="200"/>
      <c r="EF22" s="200"/>
      <c r="EG22" s="200"/>
      <c r="EH22" s="200"/>
      <c r="EI22" s="200"/>
      <c r="EJ22" s="200"/>
      <c r="EK22" s="200"/>
    </row>
    <row r="23" spans="1:141" ht="13.5" customHeight="1">
      <c r="A23" s="203" t="s">
        <v>201</v>
      </c>
      <c r="B23" s="198"/>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c r="BW23" s="198"/>
      <c r="BX23" s="198"/>
      <c r="BY23" s="198"/>
      <c r="BZ23" s="198"/>
      <c r="CA23" s="198"/>
      <c r="CB23" s="198"/>
      <c r="CC23" s="198"/>
      <c r="CD23" s="198"/>
      <c r="CE23" s="198"/>
      <c r="CF23" s="198"/>
      <c r="CG23" s="198"/>
      <c r="CH23" s="198"/>
      <c r="CI23" s="198"/>
      <c r="CJ23" s="198"/>
      <c r="CK23" s="198"/>
      <c r="CL23" s="198"/>
      <c r="CM23" s="198"/>
      <c r="CN23" s="198"/>
      <c r="CO23" s="198"/>
      <c r="CP23" s="198"/>
      <c r="CQ23" s="198"/>
      <c r="CR23" s="198"/>
      <c r="CS23" s="198"/>
      <c r="CT23" s="200"/>
      <c r="CU23" s="200"/>
      <c r="CV23" s="200"/>
      <c r="CW23" s="200"/>
      <c r="CX23" s="200"/>
      <c r="CY23" s="200"/>
      <c r="CZ23" s="200"/>
      <c r="DA23" s="200"/>
      <c r="DB23" s="200"/>
      <c r="DC23" s="200"/>
      <c r="DD23" s="200"/>
      <c r="DE23" s="200"/>
      <c r="DF23" s="200"/>
      <c r="DG23" s="200"/>
      <c r="DH23" s="200"/>
      <c r="DI23" s="200"/>
      <c r="DJ23" s="185">
        <v>20.89377539502328</v>
      </c>
      <c r="DK23" s="185">
        <v>18.936263725209415</v>
      </c>
      <c r="DL23" s="185">
        <v>27.159489123195204</v>
      </c>
      <c r="DM23" s="185">
        <v>22.345812668829591</v>
      </c>
      <c r="DN23" s="185">
        <v>20.575938782308597</v>
      </c>
      <c r="DO23" s="185">
        <v>23.26325060506775</v>
      </c>
      <c r="DP23" s="185">
        <v>23.495799308585337</v>
      </c>
      <c r="DQ23" s="185">
        <v>28.255260021129477</v>
      </c>
      <c r="DR23" s="185">
        <v>24.854335313100279</v>
      </c>
      <c r="DS23" s="185">
        <v>28.59358376183561</v>
      </c>
      <c r="DT23" s="185">
        <v>25.793530160473232</v>
      </c>
      <c r="DU23" s="185">
        <v>31.748535890837509</v>
      </c>
      <c r="DV23" s="185">
        <v>31.252205000837506</v>
      </c>
      <c r="DW23" s="185">
        <v>51.104026320837505</v>
      </c>
      <c r="DX23" s="185">
        <v>61.270773349666626</v>
      </c>
      <c r="DY23" s="185">
        <v>72.098455860837504</v>
      </c>
      <c r="DZ23" s="185">
        <v>69.106684603367427</v>
      </c>
      <c r="EA23" s="185">
        <v>44.151489288865633</v>
      </c>
      <c r="EB23" s="185">
        <v>60.045103181759153</v>
      </c>
      <c r="EC23" s="185">
        <v>44.788728103221828</v>
      </c>
      <c r="ED23" s="185">
        <v>33.149738508720084</v>
      </c>
      <c r="EE23" s="185">
        <v>35.673637471761836</v>
      </c>
      <c r="EF23" s="185">
        <v>48.216692456369799</v>
      </c>
      <c r="EG23" s="185">
        <v>37.287295611317141</v>
      </c>
      <c r="EH23" s="185">
        <v>34.694490746153605</v>
      </c>
      <c r="EI23" s="185">
        <v>34.089715560961139</v>
      </c>
      <c r="EJ23" s="185">
        <v>26.580631769985601</v>
      </c>
      <c r="EK23" s="185">
        <v>28.174382562872381</v>
      </c>
    </row>
    <row r="24" spans="1:141" ht="13.5" customHeight="1">
      <c r="A24" s="204" t="s">
        <v>202</v>
      </c>
      <c r="B24" s="205"/>
      <c r="C24" s="205"/>
      <c r="D24" s="205"/>
      <c r="E24" s="205"/>
      <c r="F24" s="205"/>
      <c r="G24" s="205"/>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05"/>
      <c r="BI24" s="205"/>
      <c r="BJ24" s="205"/>
      <c r="BK24" s="205"/>
      <c r="BL24" s="205"/>
      <c r="BM24" s="205"/>
      <c r="BN24" s="205"/>
      <c r="BO24" s="205"/>
      <c r="BP24" s="205"/>
      <c r="BQ24" s="205"/>
      <c r="BR24" s="205"/>
      <c r="BS24" s="205"/>
      <c r="BT24" s="205"/>
      <c r="BU24" s="205"/>
      <c r="BV24" s="205"/>
      <c r="BW24" s="205"/>
      <c r="BX24" s="205"/>
      <c r="BY24" s="205"/>
      <c r="BZ24" s="205"/>
      <c r="CA24" s="205"/>
      <c r="CB24" s="205"/>
      <c r="CC24" s="205"/>
      <c r="CD24" s="205"/>
      <c r="CE24" s="205"/>
      <c r="CF24" s="205"/>
      <c r="CG24" s="205"/>
      <c r="CH24" s="205"/>
      <c r="CI24" s="205"/>
      <c r="CJ24" s="205"/>
      <c r="CK24" s="205"/>
      <c r="CL24" s="205"/>
      <c r="CM24" s="205"/>
      <c r="CN24" s="205"/>
      <c r="CO24" s="205"/>
      <c r="CP24" s="205"/>
      <c r="CQ24" s="205"/>
      <c r="CR24" s="205"/>
      <c r="CS24" s="205"/>
      <c r="CT24" s="206"/>
      <c r="CU24" s="206"/>
      <c r="CV24" s="206"/>
      <c r="CW24" s="206"/>
      <c r="CX24" s="206"/>
      <c r="CY24" s="206"/>
      <c r="CZ24" s="206"/>
      <c r="DA24" s="206"/>
      <c r="DB24" s="206"/>
      <c r="DC24" s="206"/>
      <c r="DD24" s="206"/>
      <c r="DE24" s="206"/>
      <c r="DF24" s="206"/>
      <c r="DG24" s="206"/>
      <c r="DH24" s="206"/>
      <c r="DI24" s="206"/>
      <c r="DJ24" s="206">
        <v>5.2056694541857738</v>
      </c>
      <c r="DK24" s="206">
        <v>2.423837784371909</v>
      </c>
      <c r="DL24" s="206">
        <v>9.6801321823576991</v>
      </c>
      <c r="DM24" s="206">
        <v>4.7250247279920865</v>
      </c>
      <c r="DN24" s="206">
        <v>4.1204028414710905</v>
      </c>
      <c r="DO24" s="206">
        <v>6.0411146642302418</v>
      </c>
      <c r="DP24" s="206">
        <v>6.6192553677478294</v>
      </c>
      <c r="DQ24" s="206">
        <v>12.901072080291971</v>
      </c>
      <c r="DR24" s="206">
        <v>8.2575273722627731</v>
      </c>
      <c r="DS24" s="206">
        <v>12.01064865</v>
      </c>
      <c r="DT24" s="206">
        <v>9.6868035000000017</v>
      </c>
      <c r="DU24" s="206">
        <v>14.831337950000002</v>
      </c>
      <c r="DV24" s="206">
        <v>14.86790002</v>
      </c>
      <c r="DW24" s="206">
        <v>32.52881928</v>
      </c>
      <c r="DX24" s="206">
        <v>42.581907288829129</v>
      </c>
      <c r="DY24" s="206">
        <v>53.942744200000007</v>
      </c>
      <c r="DZ24" s="206">
        <v>50.985820342529934</v>
      </c>
      <c r="EA24" s="206">
        <v>26.067270998028128</v>
      </c>
      <c r="EB24" s="206">
        <v>43.093823330921651</v>
      </c>
      <c r="EC24" s="206">
        <v>27.720831695845881</v>
      </c>
      <c r="ED24" s="206">
        <v>13.907773571859568</v>
      </c>
      <c r="EE24" s="206">
        <v>16.521460138840922</v>
      </c>
      <c r="EF24" s="206">
        <v>29.323386668625435</v>
      </c>
      <c r="EG24" s="206">
        <v>17.564171295114996</v>
      </c>
      <c r="EH24" s="206">
        <v>13.217439079170202</v>
      </c>
      <c r="EI24" s="206">
        <v>11.994563813045062</v>
      </c>
      <c r="EJ24" s="206">
        <v>4.844613025000001</v>
      </c>
      <c r="EK24" s="206">
        <v>5.7138115257673725</v>
      </c>
    </row>
    <row r="25" spans="1:141" ht="13.5" customHeight="1">
      <c r="A25" s="207" t="s">
        <v>198</v>
      </c>
      <c r="B25" s="205"/>
      <c r="C25" s="205"/>
      <c r="D25" s="205"/>
      <c r="E25" s="205"/>
      <c r="F25" s="205"/>
      <c r="G25" s="205"/>
      <c r="H25" s="205"/>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05"/>
      <c r="BI25" s="205"/>
      <c r="BJ25" s="205"/>
      <c r="BK25" s="205"/>
      <c r="BL25" s="205"/>
      <c r="BM25" s="205"/>
      <c r="BN25" s="205"/>
      <c r="BO25" s="205"/>
      <c r="BP25" s="205"/>
      <c r="BQ25" s="205"/>
      <c r="BR25" s="205"/>
      <c r="BS25" s="205"/>
      <c r="BT25" s="205"/>
      <c r="BU25" s="205"/>
      <c r="BV25" s="205"/>
      <c r="BW25" s="205"/>
      <c r="BX25" s="205"/>
      <c r="BY25" s="205"/>
      <c r="BZ25" s="205"/>
      <c r="CA25" s="205"/>
      <c r="CB25" s="205"/>
      <c r="CC25" s="205"/>
      <c r="CD25" s="205"/>
      <c r="CE25" s="205"/>
      <c r="CF25" s="205"/>
      <c r="CG25" s="205"/>
      <c r="CH25" s="205"/>
      <c r="CI25" s="205"/>
      <c r="CJ25" s="205"/>
      <c r="CK25" s="205"/>
      <c r="CL25" s="205"/>
      <c r="CM25" s="205"/>
      <c r="CN25" s="205"/>
      <c r="CO25" s="205"/>
      <c r="CP25" s="205"/>
      <c r="CQ25" s="205"/>
      <c r="CR25" s="205"/>
      <c r="CS25" s="205"/>
      <c r="CT25" s="206"/>
      <c r="CU25" s="206"/>
      <c r="CV25" s="206"/>
      <c r="CW25" s="206"/>
      <c r="CX25" s="206"/>
      <c r="CY25" s="206"/>
      <c r="CZ25" s="206"/>
      <c r="DA25" s="206"/>
      <c r="DB25" s="206"/>
      <c r="DC25" s="206"/>
      <c r="DD25" s="206"/>
      <c r="DE25" s="206"/>
      <c r="DF25" s="206"/>
      <c r="DG25" s="206"/>
      <c r="DH25" s="206"/>
      <c r="DI25" s="206"/>
      <c r="DJ25" s="206">
        <v>0</v>
      </c>
      <c r="DK25" s="206">
        <v>0</v>
      </c>
      <c r="DL25" s="206">
        <v>0</v>
      </c>
      <c r="DM25" s="206">
        <v>0</v>
      </c>
      <c r="DN25" s="206">
        <v>0</v>
      </c>
      <c r="DO25" s="206">
        <v>0</v>
      </c>
      <c r="DP25" s="206">
        <v>0</v>
      </c>
      <c r="DQ25" s="206">
        <v>0</v>
      </c>
      <c r="DR25" s="206">
        <v>0</v>
      </c>
      <c r="DS25" s="206">
        <v>0</v>
      </c>
      <c r="DT25" s="206">
        <v>0</v>
      </c>
      <c r="DU25" s="206">
        <v>0</v>
      </c>
      <c r="DV25" s="206">
        <v>0</v>
      </c>
      <c r="DW25" s="206">
        <v>0</v>
      </c>
      <c r="DX25" s="206">
        <v>0</v>
      </c>
      <c r="DY25" s="206">
        <v>0</v>
      </c>
      <c r="DZ25" s="206">
        <v>0</v>
      </c>
      <c r="EA25" s="206">
        <v>0</v>
      </c>
      <c r="EB25" s="206">
        <v>0</v>
      </c>
      <c r="EC25" s="206">
        <v>0</v>
      </c>
      <c r="ED25" s="206">
        <v>0</v>
      </c>
      <c r="EE25" s="206">
        <v>0</v>
      </c>
      <c r="EF25" s="206">
        <v>0</v>
      </c>
      <c r="EG25" s="206">
        <v>0</v>
      </c>
      <c r="EH25" s="206">
        <v>0</v>
      </c>
      <c r="EI25" s="206">
        <v>0</v>
      </c>
      <c r="EJ25" s="206">
        <v>0</v>
      </c>
      <c r="EK25" s="206">
        <v>0</v>
      </c>
    </row>
    <row r="26" spans="1:141" ht="13.5" customHeight="1">
      <c r="A26" s="207" t="s">
        <v>199</v>
      </c>
      <c r="B26" s="205"/>
      <c r="C26" s="205"/>
      <c r="D26" s="205"/>
      <c r="E26" s="205"/>
      <c r="F26" s="205"/>
      <c r="G26" s="205"/>
      <c r="H26" s="205"/>
      <c r="I26" s="205"/>
      <c r="J26" s="205"/>
      <c r="K26" s="205"/>
      <c r="L26" s="205"/>
      <c r="M26" s="205"/>
      <c r="N26" s="205"/>
      <c r="O26" s="205"/>
      <c r="P26" s="205"/>
      <c r="Q26" s="205"/>
      <c r="R26" s="205"/>
      <c r="S26" s="205"/>
      <c r="T26" s="205"/>
      <c r="U26" s="205"/>
      <c r="V26" s="205"/>
      <c r="W26" s="205"/>
      <c r="X26" s="205"/>
      <c r="Y26" s="205"/>
      <c r="Z26" s="205"/>
      <c r="AA26" s="205"/>
      <c r="AB26" s="205"/>
      <c r="AC26" s="205"/>
      <c r="AD26" s="205"/>
      <c r="AE26" s="205"/>
      <c r="AF26" s="205"/>
      <c r="AG26" s="205"/>
      <c r="AH26" s="205"/>
      <c r="AI26" s="205"/>
      <c r="AJ26" s="205"/>
      <c r="AK26" s="205"/>
      <c r="AL26" s="205"/>
      <c r="AM26" s="205"/>
      <c r="AN26" s="205"/>
      <c r="AO26" s="205"/>
      <c r="AP26" s="205"/>
      <c r="AQ26" s="205"/>
      <c r="AR26" s="205"/>
      <c r="AS26" s="205"/>
      <c r="AT26" s="205"/>
      <c r="AU26" s="205"/>
      <c r="AV26" s="205"/>
      <c r="AW26" s="205"/>
      <c r="AX26" s="205"/>
      <c r="AY26" s="205"/>
      <c r="AZ26" s="205"/>
      <c r="BA26" s="205"/>
      <c r="BB26" s="205"/>
      <c r="BC26" s="205"/>
      <c r="BD26" s="205"/>
      <c r="BE26" s="205"/>
      <c r="BF26" s="205"/>
      <c r="BG26" s="205"/>
      <c r="BH26" s="205"/>
      <c r="BI26" s="205"/>
      <c r="BJ26" s="205"/>
      <c r="BK26" s="205"/>
      <c r="BL26" s="205"/>
      <c r="BM26" s="205"/>
      <c r="BN26" s="205"/>
      <c r="BO26" s="205"/>
      <c r="BP26" s="205"/>
      <c r="BQ26" s="205"/>
      <c r="BR26" s="205"/>
      <c r="BS26" s="205"/>
      <c r="BT26" s="205"/>
      <c r="BU26" s="205"/>
      <c r="BV26" s="205"/>
      <c r="BW26" s="205"/>
      <c r="BX26" s="205"/>
      <c r="BY26" s="205"/>
      <c r="BZ26" s="205"/>
      <c r="CA26" s="205"/>
      <c r="CB26" s="205"/>
      <c r="CC26" s="205"/>
      <c r="CD26" s="205"/>
      <c r="CE26" s="205"/>
      <c r="CF26" s="205"/>
      <c r="CG26" s="205"/>
      <c r="CH26" s="205"/>
      <c r="CI26" s="205"/>
      <c r="CJ26" s="205"/>
      <c r="CK26" s="205"/>
      <c r="CL26" s="205"/>
      <c r="CM26" s="205"/>
      <c r="CN26" s="205"/>
      <c r="CO26" s="205"/>
      <c r="CP26" s="205"/>
      <c r="CQ26" s="205"/>
      <c r="CR26" s="205"/>
      <c r="CS26" s="205"/>
      <c r="CT26" s="206"/>
      <c r="CU26" s="206"/>
      <c r="CV26" s="206"/>
      <c r="CW26" s="206"/>
      <c r="CX26" s="206"/>
      <c r="CY26" s="206"/>
      <c r="CZ26" s="206"/>
      <c r="DA26" s="206"/>
      <c r="DB26" s="206"/>
      <c r="DC26" s="206"/>
      <c r="DD26" s="206"/>
      <c r="DE26" s="206"/>
      <c r="DF26" s="206"/>
      <c r="DG26" s="206"/>
      <c r="DH26" s="206"/>
      <c r="DI26" s="206"/>
      <c r="DJ26" s="206">
        <v>5.2056694541857738</v>
      </c>
      <c r="DK26" s="206">
        <v>2.423837784371909</v>
      </c>
      <c r="DL26" s="206">
        <v>9.6801321823576991</v>
      </c>
      <c r="DM26" s="206">
        <v>4.7250247279920865</v>
      </c>
      <c r="DN26" s="206">
        <v>4.1204028414710905</v>
      </c>
      <c r="DO26" s="206">
        <v>6.0411146642302418</v>
      </c>
      <c r="DP26" s="206">
        <v>6.6192553677478294</v>
      </c>
      <c r="DQ26" s="206">
        <v>12.901072080291971</v>
      </c>
      <c r="DR26" s="206">
        <v>8.2575273722627731</v>
      </c>
      <c r="DS26" s="206">
        <v>12.01064865</v>
      </c>
      <c r="DT26" s="206">
        <v>9.6868035000000017</v>
      </c>
      <c r="DU26" s="206">
        <v>14.831337950000002</v>
      </c>
      <c r="DV26" s="206">
        <v>14.86790002</v>
      </c>
      <c r="DW26" s="206">
        <v>32.52881928</v>
      </c>
      <c r="DX26" s="206">
        <v>42.581907288829129</v>
      </c>
      <c r="DY26" s="206">
        <v>53.942744200000007</v>
      </c>
      <c r="DZ26" s="206">
        <v>50.985820342529934</v>
      </c>
      <c r="EA26" s="206">
        <v>26.067270998028128</v>
      </c>
      <c r="EB26" s="206">
        <v>43.093823330921651</v>
      </c>
      <c r="EC26" s="206">
        <v>27.720831695845881</v>
      </c>
      <c r="ED26" s="206">
        <v>13.907773571859568</v>
      </c>
      <c r="EE26" s="206">
        <v>16.521460138840922</v>
      </c>
      <c r="EF26" s="206">
        <v>29.323386668625435</v>
      </c>
      <c r="EG26" s="206">
        <v>17.564171295114996</v>
      </c>
      <c r="EH26" s="206">
        <v>13.217439079170202</v>
      </c>
      <c r="EI26" s="206">
        <v>11.994563813045062</v>
      </c>
      <c r="EJ26" s="206">
        <v>4.844613025000001</v>
      </c>
      <c r="EK26" s="206">
        <v>5.7138115257673725</v>
      </c>
    </row>
    <row r="27" spans="1:141" ht="13.5" customHeight="1">
      <c r="A27" s="207" t="s">
        <v>158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5"/>
      <c r="BK27" s="205"/>
      <c r="BL27" s="205"/>
      <c r="BM27" s="205"/>
      <c r="BN27" s="205"/>
      <c r="BO27" s="205"/>
      <c r="BP27" s="205"/>
      <c r="BQ27" s="205"/>
      <c r="BR27" s="205"/>
      <c r="BS27" s="205"/>
      <c r="BT27" s="205"/>
      <c r="BU27" s="205"/>
      <c r="BV27" s="205"/>
      <c r="BW27" s="205"/>
      <c r="BX27" s="205"/>
      <c r="BY27" s="205"/>
      <c r="BZ27" s="205"/>
      <c r="CA27" s="205"/>
      <c r="CB27" s="205"/>
      <c r="CC27" s="205"/>
      <c r="CD27" s="205"/>
      <c r="CE27" s="205"/>
      <c r="CF27" s="205"/>
      <c r="CG27" s="205"/>
      <c r="CH27" s="205"/>
      <c r="CI27" s="205"/>
      <c r="CJ27" s="205"/>
      <c r="CK27" s="205"/>
      <c r="CL27" s="205"/>
      <c r="CM27" s="205"/>
      <c r="CN27" s="205"/>
      <c r="CO27" s="205"/>
      <c r="CP27" s="205"/>
      <c r="CQ27" s="205"/>
      <c r="CR27" s="205"/>
      <c r="CS27" s="205"/>
      <c r="CT27" s="206"/>
      <c r="CU27" s="206"/>
      <c r="CV27" s="206"/>
      <c r="CW27" s="206"/>
      <c r="CX27" s="206"/>
      <c r="CY27" s="206"/>
      <c r="CZ27" s="206"/>
      <c r="DA27" s="206"/>
      <c r="DB27" s="206"/>
      <c r="DC27" s="206"/>
      <c r="DD27" s="206"/>
      <c r="DE27" s="206"/>
      <c r="DF27" s="206"/>
      <c r="DG27" s="206"/>
      <c r="DH27" s="206"/>
      <c r="DI27" s="206"/>
      <c r="DJ27" s="206">
        <v>0</v>
      </c>
      <c r="DK27" s="206">
        <v>0</v>
      </c>
      <c r="DL27" s="206">
        <v>0</v>
      </c>
      <c r="DM27" s="206">
        <v>0</v>
      </c>
      <c r="DN27" s="206">
        <v>0</v>
      </c>
      <c r="DO27" s="206">
        <v>0</v>
      </c>
      <c r="DP27" s="206">
        <v>0</v>
      </c>
      <c r="DQ27" s="206">
        <v>0</v>
      </c>
      <c r="DR27" s="206">
        <v>0</v>
      </c>
      <c r="DS27" s="206">
        <v>0</v>
      </c>
      <c r="DT27" s="206">
        <v>0</v>
      </c>
      <c r="DU27" s="206">
        <v>0</v>
      </c>
      <c r="DV27" s="206">
        <v>0</v>
      </c>
      <c r="DW27" s="206">
        <v>0</v>
      </c>
      <c r="DX27" s="206">
        <v>0</v>
      </c>
      <c r="DY27" s="206">
        <v>0</v>
      </c>
      <c r="DZ27" s="206">
        <v>0</v>
      </c>
      <c r="EA27" s="206">
        <v>0</v>
      </c>
      <c r="EB27" s="206">
        <v>0</v>
      </c>
      <c r="EC27" s="206">
        <v>0</v>
      </c>
      <c r="ED27" s="206">
        <v>0</v>
      </c>
      <c r="EE27" s="206">
        <v>0</v>
      </c>
      <c r="EF27" s="206">
        <v>0</v>
      </c>
      <c r="EG27" s="206">
        <v>0</v>
      </c>
      <c r="EH27" s="206">
        <v>0</v>
      </c>
      <c r="EI27" s="206">
        <v>0</v>
      </c>
      <c r="EJ27" s="206">
        <v>0</v>
      </c>
      <c r="EK27" s="206">
        <v>0</v>
      </c>
    </row>
    <row r="28" spans="1:141" ht="13.5" customHeight="1">
      <c r="A28" s="204" t="s">
        <v>185</v>
      </c>
      <c r="B28" s="205"/>
      <c r="C28" s="205"/>
      <c r="D28" s="205"/>
      <c r="E28" s="205"/>
      <c r="F28" s="205"/>
      <c r="G28" s="205"/>
      <c r="H28" s="205"/>
      <c r="I28" s="205"/>
      <c r="J28" s="205"/>
      <c r="K28" s="205"/>
      <c r="L28" s="205"/>
      <c r="M28" s="205"/>
      <c r="N28" s="205"/>
      <c r="O28" s="205"/>
      <c r="P28" s="205"/>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5"/>
      <c r="AR28" s="205"/>
      <c r="AS28" s="205"/>
      <c r="AT28" s="205"/>
      <c r="AU28" s="205"/>
      <c r="AV28" s="205"/>
      <c r="AW28" s="205"/>
      <c r="AX28" s="205"/>
      <c r="AY28" s="205"/>
      <c r="AZ28" s="205"/>
      <c r="BA28" s="205"/>
      <c r="BB28" s="205"/>
      <c r="BC28" s="205"/>
      <c r="BD28" s="205"/>
      <c r="BE28" s="205"/>
      <c r="BF28" s="205"/>
      <c r="BG28" s="205"/>
      <c r="BH28" s="205"/>
      <c r="BI28" s="205"/>
      <c r="BJ28" s="205"/>
      <c r="BK28" s="205"/>
      <c r="BL28" s="205"/>
      <c r="BM28" s="205"/>
      <c r="BN28" s="205"/>
      <c r="BO28" s="205"/>
      <c r="BP28" s="205"/>
      <c r="BQ28" s="205"/>
      <c r="BR28" s="205"/>
      <c r="BS28" s="205"/>
      <c r="BT28" s="205"/>
      <c r="BU28" s="205"/>
      <c r="BV28" s="205"/>
      <c r="BW28" s="205"/>
      <c r="BX28" s="205"/>
      <c r="BY28" s="205"/>
      <c r="BZ28" s="205"/>
      <c r="CA28" s="205"/>
      <c r="CB28" s="205"/>
      <c r="CC28" s="205"/>
      <c r="CD28" s="205"/>
      <c r="CE28" s="205"/>
      <c r="CF28" s="205"/>
      <c r="CG28" s="205"/>
      <c r="CH28" s="205"/>
      <c r="CI28" s="205"/>
      <c r="CJ28" s="205"/>
      <c r="CK28" s="205"/>
      <c r="CL28" s="205"/>
      <c r="CM28" s="205"/>
      <c r="CN28" s="205"/>
      <c r="CO28" s="205"/>
      <c r="CP28" s="205"/>
      <c r="CQ28" s="205"/>
      <c r="CR28" s="205"/>
      <c r="CS28" s="205"/>
      <c r="CT28" s="206"/>
      <c r="CU28" s="206"/>
      <c r="CV28" s="206"/>
      <c r="CW28" s="206"/>
      <c r="CX28" s="206"/>
      <c r="CY28" s="206"/>
      <c r="CZ28" s="206"/>
      <c r="DA28" s="206"/>
      <c r="DB28" s="206"/>
      <c r="DC28" s="206"/>
      <c r="DD28" s="206"/>
      <c r="DE28" s="206"/>
      <c r="DF28" s="206"/>
      <c r="DG28" s="206"/>
      <c r="DH28" s="206"/>
      <c r="DI28" s="206"/>
      <c r="DJ28" s="206">
        <v>2.3678755200000001</v>
      </c>
      <c r="DK28" s="206">
        <v>2.8665412800000003</v>
      </c>
      <c r="DL28" s="206">
        <v>2.8743236400000005</v>
      </c>
      <c r="DM28" s="206">
        <v>3.0999123600000003</v>
      </c>
      <c r="DN28" s="206">
        <v>3.2071946400000004</v>
      </c>
      <c r="DO28" s="206">
        <v>3.2031628800000003</v>
      </c>
      <c r="DP28" s="206">
        <v>3.15328572</v>
      </c>
      <c r="DQ28" s="206">
        <v>3.9582191999999998</v>
      </c>
      <c r="DR28" s="206">
        <v>7.4981059200000004</v>
      </c>
      <c r="DS28" s="206">
        <v>7.1342850371988273</v>
      </c>
      <c r="DT28" s="206">
        <v>7.1398490196357232</v>
      </c>
      <c r="DU28" s="206">
        <v>7.7917519160000017</v>
      </c>
      <c r="DV28" s="206">
        <v>7.2336207240000014</v>
      </c>
      <c r="DW28" s="206">
        <v>8.6407922312285521</v>
      </c>
      <c r="DX28" s="206">
        <v>8.4447748243999996</v>
      </c>
      <c r="DY28" s="206">
        <v>7.8780703037181112</v>
      </c>
      <c r="DZ28" s="206">
        <v>8.2259391519999987</v>
      </c>
      <c r="EA28" s="206">
        <v>7.7319247744000004</v>
      </c>
      <c r="EB28" s="206">
        <v>7.3553881791999993</v>
      </c>
      <c r="EC28" s="206">
        <v>7.1037655133000008</v>
      </c>
      <c r="ED28" s="206">
        <v>8.0746601679190118</v>
      </c>
      <c r="EE28" s="206">
        <v>7.0743739609719567</v>
      </c>
      <c r="EF28" s="206">
        <v>7.665669864777735</v>
      </c>
      <c r="EG28" s="206">
        <v>7.9484587551372163</v>
      </c>
      <c r="EH28" s="206">
        <v>7.7514169375197168</v>
      </c>
      <c r="EI28" s="206">
        <v>7.99347368696223</v>
      </c>
      <c r="EJ28" s="206">
        <v>7.4883139368000009</v>
      </c>
      <c r="EK28" s="206">
        <v>7.8925940513254789</v>
      </c>
    </row>
    <row r="29" spans="1:141" ht="13.5" customHeight="1">
      <c r="A29" s="207" t="s">
        <v>198</v>
      </c>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c r="Z29" s="205"/>
      <c r="AA29" s="205"/>
      <c r="AB29" s="205"/>
      <c r="AC29" s="205"/>
      <c r="AD29" s="205"/>
      <c r="AE29" s="205"/>
      <c r="AF29" s="205"/>
      <c r="AG29" s="205"/>
      <c r="AH29" s="205"/>
      <c r="AI29" s="205"/>
      <c r="AJ29" s="205"/>
      <c r="AK29" s="205"/>
      <c r="AL29" s="205"/>
      <c r="AM29" s="205"/>
      <c r="AN29" s="205"/>
      <c r="AO29" s="205"/>
      <c r="AP29" s="205"/>
      <c r="AQ29" s="205"/>
      <c r="AR29" s="205"/>
      <c r="AS29" s="205"/>
      <c r="AT29" s="205"/>
      <c r="AU29" s="205"/>
      <c r="AV29" s="205"/>
      <c r="AW29" s="205"/>
      <c r="AX29" s="205"/>
      <c r="AY29" s="205"/>
      <c r="AZ29" s="205"/>
      <c r="BA29" s="205"/>
      <c r="BB29" s="205"/>
      <c r="BC29" s="205"/>
      <c r="BD29" s="205"/>
      <c r="BE29" s="205"/>
      <c r="BF29" s="205"/>
      <c r="BG29" s="205"/>
      <c r="BH29" s="205"/>
      <c r="BI29" s="205"/>
      <c r="BJ29" s="205"/>
      <c r="BK29" s="205"/>
      <c r="BL29" s="205"/>
      <c r="BM29" s="205"/>
      <c r="BN29" s="205"/>
      <c r="BO29" s="205"/>
      <c r="BP29" s="205"/>
      <c r="BQ29" s="205"/>
      <c r="BR29" s="205"/>
      <c r="BS29" s="205"/>
      <c r="BT29" s="205"/>
      <c r="BU29" s="205"/>
      <c r="BV29" s="205"/>
      <c r="BW29" s="205"/>
      <c r="BX29" s="205"/>
      <c r="BY29" s="205"/>
      <c r="BZ29" s="205"/>
      <c r="CA29" s="205"/>
      <c r="CB29" s="205"/>
      <c r="CC29" s="205"/>
      <c r="CD29" s="205"/>
      <c r="CE29" s="205"/>
      <c r="CF29" s="205"/>
      <c r="CG29" s="205"/>
      <c r="CH29" s="205"/>
      <c r="CI29" s="205"/>
      <c r="CJ29" s="205"/>
      <c r="CK29" s="205"/>
      <c r="CL29" s="205"/>
      <c r="CM29" s="205"/>
      <c r="CN29" s="205"/>
      <c r="CO29" s="205"/>
      <c r="CP29" s="205"/>
      <c r="CQ29" s="205"/>
      <c r="CR29" s="205"/>
      <c r="CS29" s="205"/>
      <c r="CT29" s="206"/>
      <c r="CU29" s="206"/>
      <c r="CV29" s="206"/>
      <c r="CW29" s="206"/>
      <c r="CX29" s="206"/>
      <c r="CY29" s="206"/>
      <c r="CZ29" s="206"/>
      <c r="DA29" s="206"/>
      <c r="DB29" s="206"/>
      <c r="DC29" s="206"/>
      <c r="DD29" s="206"/>
      <c r="DE29" s="206"/>
      <c r="DF29" s="206"/>
      <c r="DG29" s="206"/>
      <c r="DH29" s="206"/>
      <c r="DI29" s="206"/>
      <c r="DJ29" s="206">
        <v>0</v>
      </c>
      <c r="DK29" s="206">
        <v>0</v>
      </c>
      <c r="DL29" s="206">
        <v>0</v>
      </c>
      <c r="DM29" s="206">
        <v>0</v>
      </c>
      <c r="DN29" s="206">
        <v>0</v>
      </c>
      <c r="DO29" s="206">
        <v>0</v>
      </c>
      <c r="DP29" s="206">
        <v>0</v>
      </c>
      <c r="DQ29" s="206">
        <v>0</v>
      </c>
      <c r="DR29" s="206">
        <v>0</v>
      </c>
      <c r="DS29" s="206">
        <v>0</v>
      </c>
      <c r="DT29" s="206">
        <v>0</v>
      </c>
      <c r="DU29" s="206">
        <v>0</v>
      </c>
      <c r="DV29" s="206">
        <v>0</v>
      </c>
      <c r="DW29" s="206">
        <v>0</v>
      </c>
      <c r="DX29" s="206">
        <v>0</v>
      </c>
      <c r="DY29" s="206">
        <v>0</v>
      </c>
      <c r="DZ29" s="206">
        <v>0</v>
      </c>
      <c r="EA29" s="206">
        <v>0</v>
      </c>
      <c r="EB29" s="206">
        <v>0</v>
      </c>
      <c r="EC29" s="206">
        <v>0</v>
      </c>
      <c r="ED29" s="206">
        <v>0</v>
      </c>
      <c r="EE29" s="206">
        <v>0</v>
      </c>
      <c r="EF29" s="206">
        <v>0</v>
      </c>
      <c r="EG29" s="206">
        <v>0</v>
      </c>
      <c r="EH29" s="206">
        <v>0</v>
      </c>
      <c r="EI29" s="206">
        <v>0</v>
      </c>
      <c r="EJ29" s="206">
        <v>0</v>
      </c>
      <c r="EK29" s="206">
        <v>0</v>
      </c>
    </row>
    <row r="30" spans="1:141" ht="13.5" customHeight="1">
      <c r="A30" s="207" t="s">
        <v>199</v>
      </c>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205"/>
      <c r="AL30" s="205"/>
      <c r="AM30" s="205"/>
      <c r="AN30" s="205"/>
      <c r="AO30" s="205"/>
      <c r="AP30" s="205"/>
      <c r="AQ30" s="205"/>
      <c r="AR30" s="205"/>
      <c r="AS30" s="205"/>
      <c r="AT30" s="205"/>
      <c r="AU30" s="205"/>
      <c r="AV30" s="205"/>
      <c r="AW30" s="205"/>
      <c r="AX30" s="205"/>
      <c r="AY30" s="205"/>
      <c r="AZ30" s="205"/>
      <c r="BA30" s="205"/>
      <c r="BB30" s="205"/>
      <c r="BC30" s="205"/>
      <c r="BD30" s="205"/>
      <c r="BE30" s="205"/>
      <c r="BF30" s="205"/>
      <c r="BG30" s="205"/>
      <c r="BH30" s="205"/>
      <c r="BI30" s="205"/>
      <c r="BJ30" s="205"/>
      <c r="BK30" s="205"/>
      <c r="BL30" s="205"/>
      <c r="BM30" s="205"/>
      <c r="BN30" s="205"/>
      <c r="BO30" s="205"/>
      <c r="BP30" s="205"/>
      <c r="BQ30" s="205"/>
      <c r="BR30" s="205"/>
      <c r="BS30" s="205"/>
      <c r="BT30" s="205"/>
      <c r="BU30" s="205"/>
      <c r="BV30" s="205"/>
      <c r="BW30" s="205"/>
      <c r="BX30" s="205"/>
      <c r="BY30" s="205"/>
      <c r="BZ30" s="205"/>
      <c r="CA30" s="205"/>
      <c r="CB30" s="205"/>
      <c r="CC30" s="205"/>
      <c r="CD30" s="205"/>
      <c r="CE30" s="205"/>
      <c r="CF30" s="205"/>
      <c r="CG30" s="205"/>
      <c r="CH30" s="205"/>
      <c r="CI30" s="205"/>
      <c r="CJ30" s="205"/>
      <c r="CK30" s="205"/>
      <c r="CL30" s="205"/>
      <c r="CM30" s="205"/>
      <c r="CN30" s="205"/>
      <c r="CO30" s="205"/>
      <c r="CP30" s="205"/>
      <c r="CQ30" s="205"/>
      <c r="CR30" s="205"/>
      <c r="CS30" s="205"/>
      <c r="CT30" s="206"/>
      <c r="CU30" s="206"/>
      <c r="CV30" s="206"/>
      <c r="CW30" s="206"/>
      <c r="CX30" s="206"/>
      <c r="CY30" s="206"/>
      <c r="CZ30" s="206"/>
      <c r="DA30" s="206"/>
      <c r="DB30" s="206"/>
      <c r="DC30" s="206"/>
      <c r="DD30" s="206"/>
      <c r="DE30" s="206"/>
      <c r="DF30" s="206"/>
      <c r="DG30" s="206"/>
      <c r="DH30" s="206"/>
      <c r="DI30" s="206"/>
      <c r="DJ30" s="206">
        <v>2.1624355200000003</v>
      </c>
      <c r="DK30" s="206">
        <v>2.6611012800000005</v>
      </c>
      <c r="DL30" s="206">
        <v>2.6688836400000007</v>
      </c>
      <c r="DM30" s="206">
        <v>2.8944723600000004</v>
      </c>
      <c r="DN30" s="206">
        <v>3.0017546400000006</v>
      </c>
      <c r="DO30" s="206">
        <v>2.9977228800000004</v>
      </c>
      <c r="DP30" s="206">
        <v>2.9478457200000001</v>
      </c>
      <c r="DQ30" s="206">
        <v>3.7527792</v>
      </c>
      <c r="DR30" s="206">
        <v>7.2926659200000001</v>
      </c>
      <c r="DS30" s="206">
        <v>6.9288450371988271</v>
      </c>
      <c r="DT30" s="206">
        <v>6.9344090196357229</v>
      </c>
      <c r="DU30" s="206">
        <v>7.5863119160000014</v>
      </c>
      <c r="DV30" s="206">
        <v>7.0142878440000018</v>
      </c>
      <c r="DW30" s="206">
        <v>8.4214593512285525</v>
      </c>
      <c r="DX30" s="206">
        <v>8.2254419444</v>
      </c>
      <c r="DY30" s="206">
        <v>7.6652858237181114</v>
      </c>
      <c r="DZ30" s="206">
        <v>8.008789071999999</v>
      </c>
      <c r="EA30" s="206">
        <v>7.4648559844000006</v>
      </c>
      <c r="EB30" s="206">
        <v>7.0674287091999997</v>
      </c>
      <c r="EC30" s="206">
        <v>6.8188362833000005</v>
      </c>
      <c r="ED30" s="206">
        <v>7.8226984853590116</v>
      </c>
      <c r="EE30" s="206">
        <v>6.8398326723519567</v>
      </c>
      <c r="EF30" s="206">
        <v>7.4673818410777351</v>
      </c>
      <c r="EG30" s="206">
        <v>7.7614826751372163</v>
      </c>
      <c r="EH30" s="206">
        <v>7.5172345975197166</v>
      </c>
      <c r="EI30" s="206">
        <v>7.7435559269622303</v>
      </c>
      <c r="EJ30" s="206">
        <v>7.2383961768000011</v>
      </c>
      <c r="EK30" s="206">
        <v>7.6426762913254791</v>
      </c>
    </row>
    <row r="31" spans="1:141" ht="13.5" customHeight="1">
      <c r="A31" s="207" t="s">
        <v>158</v>
      </c>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5"/>
      <c r="BK31" s="205"/>
      <c r="BL31" s="205"/>
      <c r="BM31" s="205"/>
      <c r="BN31" s="205"/>
      <c r="BO31" s="205"/>
      <c r="BP31" s="205"/>
      <c r="BQ31" s="205"/>
      <c r="BR31" s="205"/>
      <c r="BS31" s="205"/>
      <c r="BT31" s="205"/>
      <c r="BU31" s="205"/>
      <c r="BV31" s="205"/>
      <c r="BW31" s="205"/>
      <c r="BX31" s="205"/>
      <c r="BY31" s="205"/>
      <c r="BZ31" s="205"/>
      <c r="CA31" s="205"/>
      <c r="CB31" s="205"/>
      <c r="CC31" s="205"/>
      <c r="CD31" s="205"/>
      <c r="CE31" s="205"/>
      <c r="CF31" s="205"/>
      <c r="CG31" s="205"/>
      <c r="CH31" s="205"/>
      <c r="CI31" s="205"/>
      <c r="CJ31" s="205"/>
      <c r="CK31" s="205"/>
      <c r="CL31" s="205"/>
      <c r="CM31" s="205"/>
      <c r="CN31" s="205"/>
      <c r="CO31" s="205"/>
      <c r="CP31" s="205"/>
      <c r="CQ31" s="205"/>
      <c r="CR31" s="205"/>
      <c r="CS31" s="205"/>
      <c r="CT31" s="206"/>
      <c r="CU31" s="206"/>
      <c r="CV31" s="206"/>
      <c r="CW31" s="206"/>
      <c r="CX31" s="206"/>
      <c r="CY31" s="206"/>
      <c r="CZ31" s="206"/>
      <c r="DA31" s="206"/>
      <c r="DB31" s="206"/>
      <c r="DC31" s="206"/>
      <c r="DD31" s="206"/>
      <c r="DE31" s="206"/>
      <c r="DF31" s="206"/>
      <c r="DG31" s="206"/>
      <c r="DH31" s="206"/>
      <c r="DI31" s="206"/>
      <c r="DJ31" s="206">
        <v>0.20544000000000001</v>
      </c>
      <c r="DK31" s="206">
        <v>0.20544000000000001</v>
      </c>
      <c r="DL31" s="206">
        <v>0.20544000000000001</v>
      </c>
      <c r="DM31" s="206">
        <v>0.20544000000000001</v>
      </c>
      <c r="DN31" s="206">
        <v>0.20544000000000001</v>
      </c>
      <c r="DO31" s="206">
        <v>0.20544000000000001</v>
      </c>
      <c r="DP31" s="206">
        <v>0.20544000000000001</v>
      </c>
      <c r="DQ31" s="206">
        <v>0.20544000000000001</v>
      </c>
      <c r="DR31" s="206">
        <v>0.20544000000000001</v>
      </c>
      <c r="DS31" s="206">
        <v>0.20544000000000001</v>
      </c>
      <c r="DT31" s="206">
        <v>0.20544000000000001</v>
      </c>
      <c r="DU31" s="206">
        <v>0.20544000000000001</v>
      </c>
      <c r="DV31" s="206">
        <v>0.21933288000000004</v>
      </c>
      <c r="DW31" s="206">
        <v>0.21933288000000004</v>
      </c>
      <c r="DX31" s="206">
        <v>0.21933288000000004</v>
      </c>
      <c r="DY31" s="206">
        <v>0.21278448</v>
      </c>
      <c r="DZ31" s="206">
        <v>0.21715008000000002</v>
      </c>
      <c r="EA31" s="206">
        <v>0.26706879</v>
      </c>
      <c r="EB31" s="206">
        <v>0.28795947</v>
      </c>
      <c r="EC31" s="206">
        <v>0.28492923000000003</v>
      </c>
      <c r="ED31" s="206">
        <v>0.25196168256000001</v>
      </c>
      <c r="EE31" s="206">
        <v>0.23454128862000004</v>
      </c>
      <c r="EF31" s="206">
        <v>0.19828802370000001</v>
      </c>
      <c r="EG31" s="206">
        <v>0.18697607999999999</v>
      </c>
      <c r="EH31" s="206">
        <v>0.23418233999999999</v>
      </c>
      <c r="EI31" s="206">
        <v>0.24991776000000002</v>
      </c>
      <c r="EJ31" s="206">
        <v>0.24991776000000002</v>
      </c>
      <c r="EK31" s="206">
        <v>0.24991776000000002</v>
      </c>
    </row>
    <row r="32" spans="1:141" ht="13.5" customHeight="1">
      <c r="A32" s="204" t="s">
        <v>187</v>
      </c>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c r="AA32" s="205"/>
      <c r="AB32" s="205"/>
      <c r="AC32" s="205"/>
      <c r="AD32" s="205"/>
      <c r="AE32" s="205"/>
      <c r="AF32" s="205"/>
      <c r="AG32" s="205"/>
      <c r="AH32" s="205"/>
      <c r="AI32" s="205"/>
      <c r="AJ32" s="205"/>
      <c r="AK32" s="205"/>
      <c r="AL32" s="205"/>
      <c r="AM32" s="205"/>
      <c r="AN32" s="205"/>
      <c r="AO32" s="205"/>
      <c r="AP32" s="205"/>
      <c r="AQ32" s="205"/>
      <c r="AR32" s="205"/>
      <c r="AS32" s="205"/>
      <c r="AT32" s="205"/>
      <c r="AU32" s="205"/>
      <c r="AV32" s="205"/>
      <c r="AW32" s="205"/>
      <c r="AX32" s="205"/>
      <c r="AY32" s="205"/>
      <c r="AZ32" s="205"/>
      <c r="BA32" s="205"/>
      <c r="BB32" s="205"/>
      <c r="BC32" s="205"/>
      <c r="BD32" s="205"/>
      <c r="BE32" s="205"/>
      <c r="BF32" s="205"/>
      <c r="BG32" s="205"/>
      <c r="BH32" s="205"/>
      <c r="BI32" s="205"/>
      <c r="BJ32" s="205"/>
      <c r="BK32" s="205"/>
      <c r="BL32" s="205"/>
      <c r="BM32" s="205"/>
      <c r="BN32" s="205"/>
      <c r="BO32" s="205"/>
      <c r="BP32" s="205"/>
      <c r="BQ32" s="205"/>
      <c r="BR32" s="205"/>
      <c r="BS32" s="205"/>
      <c r="BT32" s="205"/>
      <c r="BU32" s="205"/>
      <c r="BV32" s="205"/>
      <c r="BW32" s="205"/>
      <c r="BX32" s="205"/>
      <c r="BY32" s="205"/>
      <c r="BZ32" s="205"/>
      <c r="CA32" s="205"/>
      <c r="CB32" s="205"/>
      <c r="CC32" s="205"/>
      <c r="CD32" s="205"/>
      <c r="CE32" s="205"/>
      <c r="CF32" s="205"/>
      <c r="CG32" s="205"/>
      <c r="CH32" s="205"/>
      <c r="CI32" s="205"/>
      <c r="CJ32" s="205"/>
      <c r="CK32" s="205"/>
      <c r="CL32" s="205"/>
      <c r="CM32" s="205"/>
      <c r="CN32" s="205"/>
      <c r="CO32" s="205"/>
      <c r="CP32" s="205"/>
      <c r="CQ32" s="205"/>
      <c r="CR32" s="205"/>
      <c r="CS32" s="205"/>
      <c r="CT32" s="206"/>
      <c r="CU32" s="206"/>
      <c r="CV32" s="206"/>
      <c r="CW32" s="206"/>
      <c r="CX32" s="206"/>
      <c r="CY32" s="206"/>
      <c r="CZ32" s="206"/>
      <c r="DA32" s="206"/>
      <c r="DB32" s="206"/>
      <c r="DC32" s="206"/>
      <c r="DD32" s="206"/>
      <c r="DE32" s="206"/>
      <c r="DF32" s="206"/>
      <c r="DG32" s="206"/>
      <c r="DH32" s="206"/>
      <c r="DI32" s="206"/>
      <c r="DJ32" s="206">
        <v>12.892284480000001</v>
      </c>
      <c r="DK32" s="206">
        <v>13.217938719999998</v>
      </c>
      <c r="DL32" s="206">
        <v>14.17708736</v>
      </c>
      <c r="DM32" s="206">
        <v>14.092929639999999</v>
      </c>
      <c r="DN32" s="206">
        <v>12.820395359999999</v>
      </c>
      <c r="DO32" s="206">
        <v>13.59102712</v>
      </c>
      <c r="DP32" s="206">
        <v>13.295312279999999</v>
      </c>
      <c r="DQ32" s="206">
        <v>10.968022799999998</v>
      </c>
      <c r="DR32" s="206">
        <v>8.6707560799999985</v>
      </c>
      <c r="DS32" s="206">
        <v>9.0207041337992742</v>
      </c>
      <c r="DT32" s="206">
        <v>8.5389316999999991</v>
      </c>
      <c r="DU32" s="206">
        <v>8.6975000839999979</v>
      </c>
      <c r="DV32" s="206">
        <v>8.7227383159999974</v>
      </c>
      <c r="DW32" s="206">
        <v>9.5064688687714494</v>
      </c>
      <c r="DX32" s="206">
        <v>9.8161452955999984</v>
      </c>
      <c r="DY32" s="206">
        <v>9.8496954162818877</v>
      </c>
      <c r="DZ32" s="206">
        <v>9.4669791679999999</v>
      </c>
      <c r="EA32" s="206">
        <v>9.9243475756000006</v>
      </c>
      <c r="EB32" s="206">
        <v>9.1679457307999996</v>
      </c>
      <c r="EC32" s="206">
        <v>9.6943201867000006</v>
      </c>
      <c r="ED32" s="206">
        <v>10.581223594642454</v>
      </c>
      <c r="EE32" s="206">
        <v>11.412645377192467</v>
      </c>
      <c r="EF32" s="206">
        <v>11.058697159038728</v>
      </c>
      <c r="EG32" s="206">
        <v>11.546040361289814</v>
      </c>
      <c r="EH32" s="206">
        <v>11.807339753633865</v>
      </c>
      <c r="EI32" s="206">
        <v>11.839690794541768</v>
      </c>
      <c r="EJ32" s="206">
        <v>11.702980283199999</v>
      </c>
      <c r="EK32" s="206">
        <v>11.75525966921148</v>
      </c>
    </row>
    <row r="33" spans="1:141" ht="13.5" customHeight="1">
      <c r="A33" s="204" t="s">
        <v>203</v>
      </c>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c r="AA33" s="205"/>
      <c r="AB33" s="205"/>
      <c r="AC33" s="205"/>
      <c r="AD33" s="205"/>
      <c r="AE33" s="205"/>
      <c r="AF33" s="205"/>
      <c r="AG33" s="205"/>
      <c r="AH33" s="205"/>
      <c r="AI33" s="205"/>
      <c r="AJ33" s="205"/>
      <c r="AK33" s="205"/>
      <c r="AL33" s="205"/>
      <c r="AM33" s="205"/>
      <c r="AN33" s="205"/>
      <c r="AO33" s="205"/>
      <c r="AP33" s="205"/>
      <c r="AQ33" s="205"/>
      <c r="AR33" s="205"/>
      <c r="AS33" s="205"/>
      <c r="AT33" s="205"/>
      <c r="AU33" s="205"/>
      <c r="AV33" s="205"/>
      <c r="AW33" s="205"/>
      <c r="AX33" s="205"/>
      <c r="AY33" s="205"/>
      <c r="AZ33" s="205"/>
      <c r="BA33" s="205"/>
      <c r="BB33" s="205"/>
      <c r="BC33" s="205"/>
      <c r="BD33" s="205"/>
      <c r="BE33" s="205"/>
      <c r="BF33" s="205"/>
      <c r="BG33" s="205"/>
      <c r="BH33" s="205"/>
      <c r="BI33" s="205"/>
      <c r="BJ33" s="205"/>
      <c r="BK33" s="205"/>
      <c r="BL33" s="205"/>
      <c r="BM33" s="205"/>
      <c r="BN33" s="205"/>
      <c r="BO33" s="205"/>
      <c r="BP33" s="205"/>
      <c r="BQ33" s="205"/>
      <c r="BR33" s="205"/>
      <c r="BS33" s="205"/>
      <c r="BT33" s="205"/>
      <c r="BU33" s="205"/>
      <c r="BV33" s="205"/>
      <c r="BW33" s="205"/>
      <c r="BX33" s="205"/>
      <c r="BY33" s="205"/>
      <c r="BZ33" s="205"/>
      <c r="CA33" s="205"/>
      <c r="CB33" s="205"/>
      <c r="CC33" s="205"/>
      <c r="CD33" s="205"/>
      <c r="CE33" s="205"/>
      <c r="CF33" s="205"/>
      <c r="CG33" s="205"/>
      <c r="CH33" s="205"/>
      <c r="CI33" s="205"/>
      <c r="CJ33" s="205"/>
      <c r="CK33" s="205"/>
      <c r="CL33" s="205"/>
      <c r="CM33" s="205"/>
      <c r="CN33" s="205"/>
      <c r="CO33" s="205"/>
      <c r="CP33" s="205"/>
      <c r="CQ33" s="205"/>
      <c r="CR33" s="205"/>
      <c r="CS33" s="205"/>
      <c r="CT33" s="206"/>
      <c r="CU33" s="206"/>
      <c r="CV33" s="206"/>
      <c r="CW33" s="206"/>
      <c r="CX33" s="206"/>
      <c r="CY33" s="206"/>
      <c r="CZ33" s="206"/>
      <c r="DA33" s="206"/>
      <c r="DB33" s="206"/>
      <c r="DC33" s="206"/>
      <c r="DD33" s="206"/>
      <c r="DE33" s="206"/>
      <c r="DF33" s="206"/>
      <c r="DG33" s="206"/>
      <c r="DH33" s="206"/>
      <c r="DI33" s="206"/>
      <c r="DJ33" s="206">
        <v>0.42794594083750548</v>
      </c>
      <c r="DK33" s="206">
        <v>0.42794594083750548</v>
      </c>
      <c r="DL33" s="206">
        <v>0.42794594083750548</v>
      </c>
      <c r="DM33" s="206">
        <v>0.42794594083750548</v>
      </c>
      <c r="DN33" s="206">
        <v>0.42794594083750548</v>
      </c>
      <c r="DO33" s="206">
        <v>0.42794594083750548</v>
      </c>
      <c r="DP33" s="206">
        <v>0.42794594083750548</v>
      </c>
      <c r="DQ33" s="206">
        <v>0.42794594083750548</v>
      </c>
      <c r="DR33" s="206">
        <v>0.42794594083750548</v>
      </c>
      <c r="DS33" s="206">
        <v>0.42794594083750548</v>
      </c>
      <c r="DT33" s="206">
        <v>0.42794594083750548</v>
      </c>
      <c r="DU33" s="206">
        <v>0.42794594083750548</v>
      </c>
      <c r="DV33" s="206">
        <v>0.42794594083750548</v>
      </c>
      <c r="DW33" s="206">
        <v>0.42794594083750548</v>
      </c>
      <c r="DX33" s="206">
        <v>0.42794594083750548</v>
      </c>
      <c r="DY33" s="206">
        <v>0.42794594083750548</v>
      </c>
      <c r="DZ33" s="206">
        <v>0.42794594083750548</v>
      </c>
      <c r="EA33" s="206">
        <v>0.42794594083750548</v>
      </c>
      <c r="EB33" s="206">
        <v>0.42794594083750548</v>
      </c>
      <c r="EC33" s="206">
        <v>0.26981070737595536</v>
      </c>
      <c r="ED33" s="206">
        <v>0.5860811742990556</v>
      </c>
      <c r="EE33" s="206">
        <v>0.66515799475649373</v>
      </c>
      <c r="EF33" s="206">
        <v>0.16893876392789597</v>
      </c>
      <c r="EG33" s="206">
        <v>0.22862519977511969</v>
      </c>
      <c r="EH33" s="206">
        <v>1.9182949758298236</v>
      </c>
      <c r="EI33" s="206">
        <v>2.2619872664120777</v>
      </c>
      <c r="EJ33" s="206">
        <v>2.5447245249855985</v>
      </c>
      <c r="EK33" s="206">
        <v>2.812717316568051</v>
      </c>
    </row>
    <row r="34" spans="1:141" ht="13.5" customHeight="1">
      <c r="A34" s="201"/>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8"/>
      <c r="BG34" s="198"/>
      <c r="BH34" s="198"/>
      <c r="BI34" s="198"/>
      <c r="BJ34" s="198"/>
      <c r="BK34" s="198"/>
      <c r="BL34" s="198"/>
      <c r="BM34" s="198"/>
      <c r="BN34" s="198"/>
      <c r="BO34" s="198"/>
      <c r="BP34" s="198"/>
      <c r="BQ34" s="198"/>
      <c r="BR34" s="198"/>
      <c r="BS34" s="198"/>
      <c r="BT34" s="198"/>
      <c r="BU34" s="198"/>
      <c r="BV34" s="198"/>
      <c r="BW34" s="198"/>
      <c r="BX34" s="198"/>
      <c r="BY34" s="198"/>
      <c r="BZ34" s="198"/>
      <c r="CA34" s="198"/>
      <c r="CB34" s="198"/>
      <c r="CC34" s="198"/>
      <c r="CD34" s="198"/>
      <c r="CE34" s="198"/>
      <c r="CF34" s="198"/>
      <c r="CG34" s="198"/>
      <c r="CH34" s="198"/>
      <c r="CI34" s="198"/>
      <c r="CJ34" s="198"/>
      <c r="CK34" s="198"/>
      <c r="CL34" s="198"/>
      <c r="CM34" s="198"/>
      <c r="CN34" s="198"/>
      <c r="CO34" s="198"/>
      <c r="CP34" s="198"/>
      <c r="CQ34" s="198"/>
      <c r="CR34" s="198"/>
      <c r="CS34" s="198"/>
      <c r="CT34" s="200"/>
      <c r="CU34" s="200"/>
      <c r="CV34" s="200"/>
      <c r="CW34" s="200"/>
      <c r="CX34" s="200"/>
      <c r="CY34" s="200"/>
      <c r="CZ34" s="200"/>
      <c r="DA34" s="200"/>
      <c r="DB34" s="200"/>
      <c r="DC34" s="200"/>
      <c r="DD34" s="200"/>
      <c r="DE34" s="200"/>
      <c r="DF34" s="200"/>
      <c r="DG34" s="200"/>
      <c r="DH34" s="200"/>
      <c r="DI34" s="200"/>
      <c r="DJ34" s="200"/>
      <c r="DK34" s="200"/>
      <c r="DL34" s="200"/>
      <c r="DM34" s="200"/>
      <c r="DN34" s="200"/>
      <c r="DO34" s="200"/>
      <c r="DP34" s="200"/>
      <c r="DQ34" s="200"/>
      <c r="DR34" s="200"/>
      <c r="DS34" s="200"/>
      <c r="DT34" s="200"/>
      <c r="DU34" s="200"/>
      <c r="DV34" s="200"/>
      <c r="DW34" s="200"/>
      <c r="DX34" s="200"/>
      <c r="DY34" s="200"/>
      <c r="DZ34" s="200"/>
      <c r="EA34" s="200"/>
      <c r="EB34" s="200"/>
      <c r="EC34" s="200"/>
      <c r="ED34" s="200"/>
      <c r="EE34" s="200"/>
      <c r="EF34" s="200"/>
      <c r="EG34" s="200"/>
      <c r="EH34" s="200"/>
      <c r="EI34" s="200"/>
      <c r="EJ34" s="200"/>
      <c r="EK34" s="200"/>
    </row>
    <row r="35" spans="1:141" ht="13.5" customHeight="1">
      <c r="A35" s="208" t="s">
        <v>204</v>
      </c>
      <c r="B35" s="209"/>
      <c r="C35" s="209"/>
      <c r="D35" s="209"/>
      <c r="E35" s="209"/>
      <c r="F35" s="209"/>
      <c r="G35" s="209"/>
      <c r="H35" s="209"/>
      <c r="I35" s="209"/>
      <c r="J35" s="209"/>
      <c r="K35" s="209"/>
      <c r="L35" s="209"/>
      <c r="M35" s="209"/>
      <c r="N35" s="209"/>
      <c r="O35" s="209"/>
      <c r="P35" s="209"/>
      <c r="Q35" s="209"/>
      <c r="R35" s="209"/>
      <c r="S35" s="209"/>
      <c r="T35" s="209"/>
      <c r="U35" s="209"/>
      <c r="V35" s="209"/>
      <c r="W35" s="209"/>
      <c r="X35" s="209"/>
      <c r="Y35" s="209"/>
      <c r="Z35" s="209"/>
      <c r="AA35" s="209"/>
      <c r="AB35" s="209"/>
      <c r="AC35" s="209"/>
      <c r="AD35" s="209"/>
      <c r="AE35" s="209"/>
      <c r="AF35" s="209"/>
      <c r="AG35" s="209"/>
      <c r="AH35" s="209"/>
      <c r="AI35" s="209"/>
      <c r="AJ35" s="209"/>
      <c r="AK35" s="209"/>
      <c r="AL35" s="209"/>
      <c r="AM35" s="209"/>
      <c r="AN35" s="209"/>
      <c r="AO35" s="209"/>
      <c r="AP35" s="209"/>
      <c r="AQ35" s="209"/>
      <c r="AR35" s="209"/>
      <c r="AS35" s="209"/>
      <c r="AT35" s="209"/>
      <c r="AU35" s="209"/>
      <c r="AV35" s="209"/>
      <c r="AW35" s="209"/>
      <c r="AX35" s="209"/>
      <c r="AY35" s="209"/>
      <c r="AZ35" s="209"/>
      <c r="BA35" s="209"/>
      <c r="BB35" s="209"/>
      <c r="BC35" s="209"/>
      <c r="BD35" s="209"/>
      <c r="BE35" s="209"/>
      <c r="BF35" s="209"/>
      <c r="BG35" s="209"/>
      <c r="BH35" s="209"/>
      <c r="BI35" s="209"/>
      <c r="BJ35" s="209"/>
      <c r="BK35" s="209"/>
      <c r="BL35" s="209"/>
      <c r="BM35" s="209"/>
      <c r="BN35" s="209"/>
      <c r="BO35" s="209"/>
      <c r="BP35" s="209"/>
      <c r="BQ35" s="209"/>
      <c r="BR35" s="209"/>
      <c r="BS35" s="209"/>
      <c r="BT35" s="209"/>
      <c r="BU35" s="209"/>
      <c r="BV35" s="209"/>
      <c r="BW35" s="209"/>
      <c r="BX35" s="209"/>
      <c r="BY35" s="209"/>
      <c r="BZ35" s="209"/>
      <c r="CA35" s="209"/>
      <c r="CB35" s="209"/>
      <c r="CC35" s="209"/>
      <c r="CD35" s="209"/>
      <c r="CE35" s="209"/>
      <c r="CF35" s="209"/>
      <c r="CG35" s="209"/>
      <c r="CH35" s="209"/>
      <c r="CI35" s="209"/>
      <c r="CJ35" s="209"/>
      <c r="CK35" s="209"/>
      <c r="CL35" s="209"/>
      <c r="CM35" s="209"/>
      <c r="CN35" s="209"/>
      <c r="CO35" s="209"/>
      <c r="CP35" s="209"/>
      <c r="CQ35" s="209"/>
      <c r="CR35" s="209"/>
      <c r="CS35" s="209"/>
      <c r="CT35" s="200"/>
      <c r="CU35" s="200"/>
      <c r="CV35" s="200"/>
      <c r="CW35" s="200"/>
      <c r="CX35" s="200"/>
      <c r="CY35" s="200"/>
      <c r="CZ35" s="200"/>
      <c r="DA35" s="200"/>
      <c r="DB35" s="200"/>
      <c r="DC35" s="200"/>
      <c r="DD35" s="200"/>
      <c r="DE35" s="200"/>
      <c r="DF35" s="200"/>
      <c r="DG35" s="200"/>
      <c r="DH35" s="200"/>
      <c r="DI35" s="200"/>
      <c r="DJ35" s="185">
        <v>29.265920491593491</v>
      </c>
      <c r="DK35" s="185">
        <v>28.891591336705968</v>
      </c>
      <c r="DL35" s="185">
        <v>25.503965281997388</v>
      </c>
      <c r="DM35" s="185">
        <v>29.534743595752492</v>
      </c>
      <c r="DN35" s="185">
        <v>28.465693402301628</v>
      </c>
      <c r="DO35" s="185">
        <v>27.522738194323779</v>
      </c>
      <c r="DP35" s="185">
        <v>25.753786108282181</v>
      </c>
      <c r="DQ35" s="185">
        <v>24.679882340407893</v>
      </c>
      <c r="DR35" s="185">
        <v>23.282433764921773</v>
      </c>
      <c r="DS35" s="185">
        <v>20.745975490801172</v>
      </c>
      <c r="DT35" s="185">
        <v>21.204216303864271</v>
      </c>
      <c r="DU35" s="185">
        <v>26.799959678929994</v>
      </c>
      <c r="DV35" s="185">
        <v>27.289162664600003</v>
      </c>
      <c r="DW35" s="185">
        <v>32.907788537899997</v>
      </c>
      <c r="DX35" s="185">
        <v>25.334840666030065</v>
      </c>
      <c r="DY35" s="185">
        <v>23.6476302829</v>
      </c>
      <c r="DZ35" s="185">
        <v>24.957560525543677</v>
      </c>
      <c r="EA35" s="185">
        <v>27.577687258836367</v>
      </c>
      <c r="EB35" s="185">
        <v>28.888775543199984</v>
      </c>
      <c r="EC35" s="185">
        <v>22.805656886944924</v>
      </c>
      <c r="ED35" s="185">
        <v>25.342801243664333</v>
      </c>
      <c r="EE35" s="185">
        <v>24.04071435639009</v>
      </c>
      <c r="EF35" s="185">
        <v>24.589670047241114</v>
      </c>
      <c r="EG35" s="185">
        <v>26.968366563433591</v>
      </c>
      <c r="EH35" s="185">
        <v>26.890171471428193</v>
      </c>
      <c r="EI35" s="185">
        <v>26.088023789469656</v>
      </c>
      <c r="EJ35" s="185">
        <v>23.289250846793948</v>
      </c>
      <c r="EK35" s="185">
        <v>24.156959952506782</v>
      </c>
    </row>
    <row r="36" spans="1:141" ht="13.5" customHeight="1">
      <c r="A36" s="210" t="s">
        <v>205</v>
      </c>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c r="BF36" s="198"/>
      <c r="BG36" s="198"/>
      <c r="BH36" s="198"/>
      <c r="BI36" s="198"/>
      <c r="BJ36" s="198"/>
      <c r="BK36" s="198"/>
      <c r="BL36" s="198"/>
      <c r="BM36" s="198"/>
      <c r="BN36" s="198"/>
      <c r="BO36" s="198"/>
      <c r="BP36" s="198"/>
      <c r="BQ36" s="198"/>
      <c r="BR36" s="198"/>
      <c r="BS36" s="198"/>
      <c r="BT36" s="198"/>
      <c r="BU36" s="198"/>
      <c r="BV36" s="198"/>
      <c r="BW36" s="198"/>
      <c r="BX36" s="198"/>
      <c r="BY36" s="198"/>
      <c r="BZ36" s="198"/>
      <c r="CA36" s="198"/>
      <c r="CB36" s="198"/>
      <c r="CC36" s="198"/>
      <c r="CD36" s="198"/>
      <c r="CE36" s="198"/>
      <c r="CF36" s="198"/>
      <c r="CG36" s="198"/>
      <c r="CH36" s="198"/>
      <c r="CI36" s="198"/>
      <c r="CJ36" s="198"/>
      <c r="CK36" s="198"/>
      <c r="CL36" s="198"/>
      <c r="CM36" s="198"/>
      <c r="CN36" s="198"/>
      <c r="CO36" s="198"/>
      <c r="CP36" s="198"/>
      <c r="CQ36" s="198"/>
      <c r="CR36" s="198"/>
      <c r="CS36" s="198"/>
      <c r="CT36" s="200"/>
      <c r="CU36" s="200"/>
      <c r="CV36" s="200"/>
      <c r="CW36" s="200"/>
      <c r="CX36" s="200"/>
      <c r="CY36" s="200"/>
      <c r="CZ36" s="200"/>
      <c r="DA36" s="200"/>
      <c r="DB36" s="200"/>
      <c r="DC36" s="200"/>
      <c r="DD36" s="200"/>
      <c r="DE36" s="200"/>
      <c r="DF36" s="200"/>
      <c r="DG36" s="200"/>
      <c r="DH36" s="200"/>
      <c r="DI36" s="200"/>
      <c r="DJ36" s="200">
        <v>0.39144867589584398</v>
      </c>
      <c r="DK36" s="200">
        <v>0.38053641811491978</v>
      </c>
      <c r="DL36" s="200">
        <v>0.35201751186785379</v>
      </c>
      <c r="DM36" s="200">
        <v>0.37131574556071567</v>
      </c>
      <c r="DN36" s="200">
        <v>0.71807599000864386</v>
      </c>
      <c r="DO36" s="200">
        <v>0.99468483247839212</v>
      </c>
      <c r="DP36" s="200">
        <v>1.0310403505418906</v>
      </c>
      <c r="DQ36" s="200">
        <v>0.91246681425075482</v>
      </c>
      <c r="DR36" s="200">
        <v>0.75780270569868635</v>
      </c>
      <c r="DS36" s="200">
        <v>0.48775639999999998</v>
      </c>
      <c r="DT36" s="200">
        <v>0.58381038820000009</v>
      </c>
      <c r="DU36" s="200">
        <v>0.58675531400000003</v>
      </c>
      <c r="DV36" s="200">
        <v>0.62645469570000001</v>
      </c>
      <c r="DW36" s="200">
        <v>0.5543586398</v>
      </c>
      <c r="DX36" s="200">
        <v>0.53325638515076701</v>
      </c>
      <c r="DY36" s="200">
        <v>1.2231787920000001</v>
      </c>
      <c r="DZ36" s="200">
        <v>1.9823826868243768</v>
      </c>
      <c r="EA36" s="200">
        <v>1.462409735816744</v>
      </c>
      <c r="EB36" s="200">
        <v>1.7370653733104531</v>
      </c>
      <c r="EC36" s="200">
        <v>0.86189673033918601</v>
      </c>
      <c r="ED36" s="200">
        <v>1.9185226302908063</v>
      </c>
      <c r="EE36" s="200">
        <v>2.7693554566328444</v>
      </c>
      <c r="EF36" s="200">
        <v>3.6931919342152639</v>
      </c>
      <c r="EG36" s="200">
        <v>3.1871235890073732</v>
      </c>
      <c r="EH36" s="200">
        <v>1.7873470165036949</v>
      </c>
      <c r="EI36" s="200">
        <v>2.1043400926970053</v>
      </c>
      <c r="EJ36" s="200">
        <v>1.2461855909578126</v>
      </c>
      <c r="EK36" s="200">
        <v>2.9275950561918007</v>
      </c>
    </row>
    <row r="37" spans="1:141" ht="13.5" customHeight="1">
      <c r="A37" s="210" t="s">
        <v>206</v>
      </c>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198"/>
      <c r="BF37" s="198"/>
      <c r="BG37" s="198"/>
      <c r="BH37" s="198"/>
      <c r="BI37" s="198"/>
      <c r="BJ37" s="198"/>
      <c r="BK37" s="198"/>
      <c r="BL37" s="198"/>
      <c r="BM37" s="198"/>
      <c r="BN37" s="198"/>
      <c r="BO37" s="198"/>
      <c r="BP37" s="198"/>
      <c r="BQ37" s="198"/>
      <c r="BR37" s="198"/>
      <c r="BS37" s="198"/>
      <c r="BT37" s="198"/>
      <c r="BU37" s="198"/>
      <c r="BV37" s="198"/>
      <c r="BW37" s="198"/>
      <c r="BX37" s="198"/>
      <c r="BY37" s="198"/>
      <c r="BZ37" s="198"/>
      <c r="CA37" s="198"/>
      <c r="CB37" s="198"/>
      <c r="CC37" s="198"/>
      <c r="CD37" s="198"/>
      <c r="CE37" s="198"/>
      <c r="CF37" s="198"/>
      <c r="CG37" s="198"/>
      <c r="CH37" s="198"/>
      <c r="CI37" s="198"/>
      <c r="CJ37" s="198"/>
      <c r="CK37" s="198"/>
      <c r="CL37" s="198"/>
      <c r="CM37" s="198"/>
      <c r="CN37" s="198"/>
      <c r="CO37" s="198"/>
      <c r="CP37" s="198"/>
      <c r="CQ37" s="198"/>
      <c r="CR37" s="198"/>
      <c r="CS37" s="198"/>
      <c r="CT37" s="200"/>
      <c r="CU37" s="200"/>
      <c r="CV37" s="200"/>
      <c r="CW37" s="200"/>
      <c r="CX37" s="200"/>
      <c r="CY37" s="200"/>
      <c r="CZ37" s="200"/>
      <c r="DA37" s="200"/>
      <c r="DB37" s="200"/>
      <c r="DC37" s="200"/>
      <c r="DD37" s="200"/>
      <c r="DE37" s="200"/>
      <c r="DF37" s="200"/>
      <c r="DG37" s="200"/>
      <c r="DH37" s="200"/>
      <c r="DI37" s="200"/>
      <c r="DJ37" s="200">
        <v>23.402376296243165</v>
      </c>
      <c r="DK37" s="200">
        <v>24.202861890378237</v>
      </c>
      <c r="DL37" s="200">
        <v>22.095056524604143</v>
      </c>
      <c r="DM37" s="200">
        <v>26.144020195802334</v>
      </c>
      <c r="DN37" s="200">
        <v>24.738653678206184</v>
      </c>
      <c r="DO37" s="200">
        <v>22.154615700390366</v>
      </c>
      <c r="DP37" s="200">
        <v>21.220525654002564</v>
      </c>
      <c r="DQ37" s="200">
        <v>20.387894597382314</v>
      </c>
      <c r="DR37" s="200">
        <v>19.313373348078962</v>
      </c>
      <c r="DS37" s="200">
        <v>17.310621385681173</v>
      </c>
      <c r="DT37" s="200">
        <v>17.569469431675476</v>
      </c>
      <c r="DU37" s="200">
        <v>22.728788474189997</v>
      </c>
      <c r="DV37" s="200">
        <v>23.327989721918403</v>
      </c>
      <c r="DW37" s="200">
        <v>28.422470357249601</v>
      </c>
      <c r="DX37" s="200">
        <v>21.371601795989463</v>
      </c>
      <c r="DY37" s="200">
        <v>19.584939407237201</v>
      </c>
      <c r="DZ37" s="200">
        <v>20.46939256443002</v>
      </c>
      <c r="EA37" s="200">
        <v>23.352482572971461</v>
      </c>
      <c r="EB37" s="200">
        <v>24.357960602853705</v>
      </c>
      <c r="EC37" s="200">
        <v>19.764859790016967</v>
      </c>
      <c r="ED37" s="200">
        <v>21.400924131643759</v>
      </c>
      <c r="EE37" s="200">
        <v>19.195695727693135</v>
      </c>
      <c r="EF37" s="200">
        <v>19.050700007020808</v>
      </c>
      <c r="EG37" s="200">
        <v>21.946164853326863</v>
      </c>
      <c r="EH37" s="200">
        <v>23.636962833429109</v>
      </c>
      <c r="EI37" s="200">
        <v>22.583805018725119</v>
      </c>
      <c r="EJ37" s="200">
        <v>20.617828640309988</v>
      </c>
      <c r="EK37" s="200">
        <v>19.858734166829347</v>
      </c>
    </row>
    <row r="38" spans="1:141" ht="13.5" customHeight="1">
      <c r="A38" s="210" t="s">
        <v>207</v>
      </c>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198"/>
      <c r="BF38" s="198"/>
      <c r="BG38" s="198"/>
      <c r="BH38" s="198"/>
      <c r="BI38" s="198"/>
      <c r="BJ38" s="198"/>
      <c r="BK38" s="198"/>
      <c r="BL38" s="198"/>
      <c r="BM38" s="198"/>
      <c r="BN38" s="198"/>
      <c r="BO38" s="198"/>
      <c r="BP38" s="198"/>
      <c r="BQ38" s="198"/>
      <c r="BR38" s="198"/>
      <c r="BS38" s="198"/>
      <c r="BT38" s="198"/>
      <c r="BU38" s="198"/>
      <c r="BV38" s="198"/>
      <c r="BW38" s="198"/>
      <c r="BX38" s="198"/>
      <c r="BY38" s="198"/>
      <c r="BZ38" s="198"/>
      <c r="CA38" s="198"/>
      <c r="CB38" s="198"/>
      <c r="CC38" s="198"/>
      <c r="CD38" s="198"/>
      <c r="CE38" s="198"/>
      <c r="CF38" s="198"/>
      <c r="CG38" s="198"/>
      <c r="CH38" s="198"/>
      <c r="CI38" s="198"/>
      <c r="CJ38" s="198"/>
      <c r="CK38" s="198"/>
      <c r="CL38" s="198"/>
      <c r="CM38" s="198"/>
      <c r="CN38" s="198"/>
      <c r="CO38" s="198"/>
      <c r="CP38" s="198"/>
      <c r="CQ38" s="198"/>
      <c r="CR38" s="198"/>
      <c r="CS38" s="198"/>
      <c r="CT38" s="200"/>
      <c r="CU38" s="200"/>
      <c r="CV38" s="200"/>
      <c r="CW38" s="200"/>
      <c r="CX38" s="200"/>
      <c r="CY38" s="200"/>
      <c r="CZ38" s="200"/>
      <c r="DA38" s="200"/>
      <c r="DB38" s="200"/>
      <c r="DC38" s="200"/>
      <c r="DD38" s="200"/>
      <c r="DE38" s="200"/>
      <c r="DF38" s="200"/>
      <c r="DG38" s="200"/>
      <c r="DH38" s="200"/>
      <c r="DI38" s="200"/>
      <c r="DJ38" s="200">
        <v>1.5546663649963595</v>
      </c>
      <c r="DK38" s="200">
        <v>1.5821205280793555</v>
      </c>
      <c r="DL38" s="200">
        <v>1.4451229947741684</v>
      </c>
      <c r="DM38" s="200">
        <v>1.7003853305528556</v>
      </c>
      <c r="DN38" s="200">
        <v>1.6528634900632726</v>
      </c>
      <c r="DO38" s="200">
        <v>3.034777042006318</v>
      </c>
      <c r="DP38" s="200">
        <v>2.219782810782517</v>
      </c>
      <c r="DQ38" s="200">
        <v>2.0476999137998964</v>
      </c>
      <c r="DR38" s="200">
        <v>1.8220619501706217</v>
      </c>
      <c r="DS38" s="200">
        <v>1.7001180851199997</v>
      </c>
      <c r="DT38" s="200">
        <v>1.8903473058887998</v>
      </c>
      <c r="DU38" s="200">
        <v>2.68354652894</v>
      </c>
      <c r="DV38" s="200">
        <v>2.6498360645815997</v>
      </c>
      <c r="DW38" s="200">
        <v>3.0271391681503999</v>
      </c>
      <c r="DX38" s="200">
        <v>2.4829261346648388</v>
      </c>
      <c r="DY38" s="200">
        <v>1.8792639415627996</v>
      </c>
      <c r="DZ38" s="200">
        <v>1.7400233896717556</v>
      </c>
      <c r="EA38" s="200">
        <v>2.1329187210305829</v>
      </c>
      <c r="EB38" s="200">
        <v>2.3504806447354278</v>
      </c>
      <c r="EC38" s="200">
        <v>1.299317013308795</v>
      </c>
      <c r="ED38" s="200">
        <v>1.4374538071988421</v>
      </c>
      <c r="EE38" s="200">
        <v>1.2842129384477627</v>
      </c>
      <c r="EF38" s="200">
        <v>1.3853086853293863</v>
      </c>
      <c r="EG38" s="200">
        <v>1.4612251208332427</v>
      </c>
      <c r="EH38" s="200">
        <v>1.0818209842029169</v>
      </c>
      <c r="EI38" s="200">
        <v>0.99681935995895088</v>
      </c>
      <c r="EJ38" s="200">
        <v>1.0794855774802943</v>
      </c>
      <c r="EK38" s="200">
        <v>1.0403099576619002</v>
      </c>
    </row>
    <row r="39" spans="1:141" ht="13.5" customHeight="1">
      <c r="A39" s="210" t="s">
        <v>208</v>
      </c>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198"/>
      <c r="BF39" s="198"/>
      <c r="BG39" s="198"/>
      <c r="BH39" s="198"/>
      <c r="BI39" s="198"/>
      <c r="BJ39" s="198"/>
      <c r="BK39" s="198"/>
      <c r="BL39" s="198"/>
      <c r="BM39" s="198"/>
      <c r="BN39" s="198"/>
      <c r="BO39" s="198"/>
      <c r="BP39" s="198"/>
      <c r="BQ39" s="198"/>
      <c r="BR39" s="198"/>
      <c r="BS39" s="198"/>
      <c r="BT39" s="198"/>
      <c r="BU39" s="198"/>
      <c r="BV39" s="198"/>
      <c r="BW39" s="198"/>
      <c r="BX39" s="198"/>
      <c r="BY39" s="198"/>
      <c r="BZ39" s="198"/>
      <c r="CA39" s="198"/>
      <c r="CB39" s="198"/>
      <c r="CC39" s="198"/>
      <c r="CD39" s="198"/>
      <c r="CE39" s="198"/>
      <c r="CF39" s="198"/>
      <c r="CG39" s="198"/>
      <c r="CH39" s="198"/>
      <c r="CI39" s="198"/>
      <c r="CJ39" s="198"/>
      <c r="CK39" s="198"/>
      <c r="CL39" s="198"/>
      <c r="CM39" s="198"/>
      <c r="CN39" s="198"/>
      <c r="CO39" s="198"/>
      <c r="CP39" s="198"/>
      <c r="CQ39" s="198"/>
      <c r="CR39" s="198"/>
      <c r="CS39" s="198"/>
      <c r="CT39" s="200"/>
      <c r="CU39" s="200"/>
      <c r="CV39" s="200"/>
      <c r="CW39" s="200"/>
      <c r="CX39" s="200"/>
      <c r="CY39" s="200"/>
      <c r="CZ39" s="200"/>
      <c r="DA39" s="200"/>
      <c r="DB39" s="200"/>
      <c r="DC39" s="200"/>
      <c r="DD39" s="200"/>
      <c r="DE39" s="200"/>
      <c r="DF39" s="200"/>
      <c r="DG39" s="200"/>
      <c r="DH39" s="200"/>
      <c r="DI39" s="200"/>
      <c r="DJ39" s="200">
        <v>3.8374291544581229</v>
      </c>
      <c r="DK39" s="200">
        <v>2.6460725001334566</v>
      </c>
      <c r="DL39" s="200">
        <v>1.5317682507512282</v>
      </c>
      <c r="DM39" s="200">
        <v>1.2390223238365885</v>
      </c>
      <c r="DN39" s="200">
        <v>1.2761002440235316</v>
      </c>
      <c r="DO39" s="200">
        <v>1.2586606194487056</v>
      </c>
      <c r="DP39" s="200">
        <v>1.2024372929552134</v>
      </c>
      <c r="DQ39" s="200">
        <v>1.2518210149749283</v>
      </c>
      <c r="DR39" s="200">
        <v>1.3091957609735063</v>
      </c>
      <c r="DS39" s="200">
        <v>1.1674796199999999</v>
      </c>
      <c r="DT39" s="200">
        <v>1.0805891780999999</v>
      </c>
      <c r="DU39" s="200">
        <v>0.72086936179999994</v>
      </c>
      <c r="DV39" s="200">
        <v>0.60488218240000002</v>
      </c>
      <c r="DW39" s="200">
        <v>0.82382037269999997</v>
      </c>
      <c r="DX39" s="200">
        <v>0.86705635022499539</v>
      </c>
      <c r="DY39" s="200">
        <v>0.88024814210000002</v>
      </c>
      <c r="DZ39" s="200">
        <v>0.68576188461752741</v>
      </c>
      <c r="EA39" s="200">
        <v>0.54987622901757971</v>
      </c>
      <c r="EB39" s="200">
        <v>0.36326892230039765</v>
      </c>
      <c r="EC39" s="200">
        <v>0.86054777864479637</v>
      </c>
      <c r="ED39" s="200">
        <v>0.53797792903450115</v>
      </c>
      <c r="EE39" s="200">
        <v>0.75052853079164605</v>
      </c>
      <c r="EF39" s="200">
        <v>0.43914210003270465</v>
      </c>
      <c r="EG39" s="200">
        <v>0.33122561635879283</v>
      </c>
      <c r="EH39" s="200">
        <v>0.36856232084672785</v>
      </c>
      <c r="EI39" s="200">
        <v>0.39158734452287342</v>
      </c>
      <c r="EJ39" s="200">
        <v>0.34376909388562338</v>
      </c>
      <c r="EK39" s="200">
        <v>0.33032077182373309</v>
      </c>
    </row>
    <row r="40" spans="1:141" ht="13.5" customHeight="1">
      <c r="A40" s="210" t="s">
        <v>209</v>
      </c>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c r="BF40" s="198"/>
      <c r="BG40" s="198"/>
      <c r="BH40" s="198"/>
      <c r="BI40" s="198"/>
      <c r="BJ40" s="198"/>
      <c r="BK40" s="198"/>
      <c r="BL40" s="198"/>
      <c r="BM40" s="198"/>
      <c r="BN40" s="198"/>
      <c r="BO40" s="198"/>
      <c r="BP40" s="198"/>
      <c r="BQ40" s="198"/>
      <c r="BR40" s="198"/>
      <c r="BS40" s="198"/>
      <c r="BT40" s="198"/>
      <c r="BU40" s="198"/>
      <c r="BV40" s="198"/>
      <c r="BW40" s="198"/>
      <c r="BX40" s="198"/>
      <c r="BY40" s="198"/>
      <c r="BZ40" s="198"/>
      <c r="CA40" s="198"/>
      <c r="CB40" s="198"/>
      <c r="CC40" s="198"/>
      <c r="CD40" s="198"/>
      <c r="CE40" s="198"/>
      <c r="CF40" s="198"/>
      <c r="CG40" s="198"/>
      <c r="CH40" s="198"/>
      <c r="CI40" s="198"/>
      <c r="CJ40" s="198"/>
      <c r="CK40" s="198"/>
      <c r="CL40" s="198"/>
      <c r="CM40" s="198"/>
      <c r="CN40" s="198"/>
      <c r="CO40" s="198"/>
      <c r="CP40" s="198"/>
      <c r="CQ40" s="198"/>
      <c r="CR40" s="198"/>
      <c r="CS40" s="198"/>
      <c r="CT40" s="200"/>
      <c r="CU40" s="200"/>
      <c r="CV40" s="200"/>
      <c r="CW40" s="200"/>
      <c r="CX40" s="200"/>
      <c r="CY40" s="200"/>
      <c r="CZ40" s="200"/>
      <c r="DA40" s="200"/>
      <c r="DB40" s="200"/>
      <c r="DC40" s="200"/>
      <c r="DD40" s="200"/>
      <c r="DE40" s="200"/>
      <c r="DF40" s="200"/>
      <c r="DG40" s="200"/>
      <c r="DH40" s="200"/>
      <c r="DI40" s="200"/>
      <c r="DJ40" s="200">
        <v>0.08</v>
      </c>
      <c r="DK40" s="200">
        <v>0.08</v>
      </c>
      <c r="DL40" s="200">
        <v>0.08</v>
      </c>
      <c r="DM40" s="200">
        <v>0.08</v>
      </c>
      <c r="DN40" s="200">
        <v>0.08</v>
      </c>
      <c r="DO40" s="200">
        <v>0.08</v>
      </c>
      <c r="DP40" s="200">
        <v>0.08</v>
      </c>
      <c r="DQ40" s="200">
        <v>0.08</v>
      </c>
      <c r="DR40" s="200">
        <v>0.08</v>
      </c>
      <c r="DS40" s="200">
        <v>0.08</v>
      </c>
      <c r="DT40" s="200">
        <v>0.08</v>
      </c>
      <c r="DU40" s="200">
        <v>0.08</v>
      </c>
      <c r="DV40" s="200">
        <v>0.08</v>
      </c>
      <c r="DW40" s="200">
        <v>0.08</v>
      </c>
      <c r="DX40" s="200">
        <v>0.08</v>
      </c>
      <c r="DY40" s="200">
        <v>0.08</v>
      </c>
      <c r="DZ40" s="200">
        <v>0.08</v>
      </c>
      <c r="EA40" s="200">
        <v>0.08</v>
      </c>
      <c r="EB40" s="200">
        <v>0.08</v>
      </c>
      <c r="EC40" s="200">
        <v>1.903557463517988E-2</v>
      </c>
      <c r="ED40" s="200">
        <v>4.7922745496425438E-2</v>
      </c>
      <c r="EE40" s="200">
        <v>4.0921702824705079E-2</v>
      </c>
      <c r="EF40" s="200">
        <v>2.1327320642954721E-2</v>
      </c>
      <c r="EG40" s="200">
        <v>4.2627383907314548E-2</v>
      </c>
      <c r="EH40" s="200">
        <v>1.5478316445744718E-2</v>
      </c>
      <c r="EI40" s="200">
        <v>1.1471973565708124E-2</v>
      </c>
      <c r="EJ40" s="200">
        <v>1.9819441602303037E-3</v>
      </c>
      <c r="EK40" s="200">
        <v>0</v>
      </c>
    </row>
    <row r="41" spans="1:141" ht="13.5" customHeight="1">
      <c r="A41" s="211"/>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198"/>
      <c r="BF41" s="198"/>
      <c r="BG41" s="198"/>
      <c r="BH41" s="198"/>
      <c r="BI41" s="198"/>
      <c r="BJ41" s="198"/>
      <c r="BK41" s="198"/>
      <c r="BL41" s="198"/>
      <c r="BM41" s="198"/>
      <c r="BN41" s="198"/>
      <c r="BO41" s="198"/>
      <c r="BP41" s="198"/>
      <c r="BQ41" s="198"/>
      <c r="BR41" s="198"/>
      <c r="BS41" s="198"/>
      <c r="BT41" s="198"/>
      <c r="BU41" s="198"/>
      <c r="BV41" s="198"/>
      <c r="BW41" s="198"/>
      <c r="BX41" s="198"/>
      <c r="BY41" s="198"/>
      <c r="BZ41" s="198"/>
      <c r="CA41" s="198"/>
      <c r="CB41" s="198"/>
      <c r="CC41" s="198"/>
      <c r="CD41" s="198"/>
      <c r="CE41" s="198"/>
      <c r="CF41" s="198"/>
      <c r="CG41" s="198"/>
      <c r="CH41" s="198"/>
      <c r="CI41" s="198"/>
      <c r="CJ41" s="198"/>
      <c r="CK41" s="198"/>
      <c r="CL41" s="198"/>
      <c r="CM41" s="198"/>
      <c r="CN41" s="198"/>
      <c r="CO41" s="198"/>
      <c r="CP41" s="198"/>
      <c r="CQ41" s="198"/>
      <c r="CR41" s="198"/>
      <c r="CS41" s="198"/>
      <c r="CT41" s="200"/>
      <c r="CU41" s="200"/>
      <c r="CV41" s="200"/>
      <c r="CW41" s="200"/>
      <c r="CX41" s="200"/>
      <c r="CY41" s="200"/>
      <c r="CZ41" s="200"/>
      <c r="DA41" s="200"/>
      <c r="DB41" s="200"/>
      <c r="DC41" s="200"/>
      <c r="DD41" s="200"/>
      <c r="DE41" s="200"/>
      <c r="DF41" s="200"/>
      <c r="DG41" s="200"/>
      <c r="DH41" s="200"/>
      <c r="DI41" s="200"/>
      <c r="DJ41" s="200"/>
      <c r="DK41" s="200"/>
      <c r="DL41" s="200"/>
      <c r="DM41" s="200"/>
      <c r="DN41" s="200"/>
      <c r="DO41" s="200"/>
      <c r="DP41" s="200"/>
      <c r="DQ41" s="200"/>
      <c r="DR41" s="200"/>
      <c r="DS41" s="200"/>
      <c r="DT41" s="200"/>
      <c r="DU41" s="200"/>
      <c r="DV41" s="200"/>
      <c r="DW41" s="200"/>
      <c r="DX41" s="200"/>
      <c r="DY41" s="200"/>
      <c r="DZ41" s="200"/>
      <c r="EA41" s="200"/>
      <c r="EB41" s="200"/>
      <c r="EC41" s="200"/>
      <c r="ED41" s="200"/>
      <c r="EE41" s="183"/>
      <c r="EF41" s="200"/>
      <c r="EG41" s="200"/>
      <c r="EH41" s="200"/>
      <c r="EI41" s="200"/>
      <c r="EJ41" s="200"/>
      <c r="EK41" s="200"/>
    </row>
    <row r="42" spans="1:141" ht="13.5" customHeight="1">
      <c r="A42" s="212" t="s">
        <v>210</v>
      </c>
      <c r="B42" s="209"/>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c r="BQ42" s="209"/>
      <c r="BR42" s="209"/>
      <c r="BS42" s="209"/>
      <c r="BT42" s="209"/>
      <c r="BU42" s="209"/>
      <c r="BV42" s="209"/>
      <c r="BW42" s="209"/>
      <c r="BX42" s="209"/>
      <c r="BY42" s="209"/>
      <c r="BZ42" s="209"/>
      <c r="CA42" s="209"/>
      <c r="CB42" s="209"/>
      <c r="CC42" s="209"/>
      <c r="CD42" s="209"/>
      <c r="CE42" s="209"/>
      <c r="CF42" s="209"/>
      <c r="CG42" s="209"/>
      <c r="CH42" s="209"/>
      <c r="CI42" s="209"/>
      <c r="CJ42" s="209"/>
      <c r="CK42" s="209"/>
      <c r="CL42" s="209"/>
      <c r="CM42" s="209"/>
      <c r="CN42" s="209"/>
      <c r="CO42" s="209"/>
      <c r="CP42" s="209"/>
      <c r="CQ42" s="209"/>
      <c r="CR42" s="209"/>
      <c r="CS42" s="209"/>
      <c r="CT42" s="198"/>
      <c r="CU42" s="198"/>
      <c r="CV42" s="198"/>
      <c r="CW42" s="198"/>
      <c r="CX42" s="198"/>
      <c r="CY42" s="198"/>
      <c r="CZ42" s="198"/>
      <c r="DA42" s="198"/>
      <c r="DB42" s="198"/>
      <c r="DC42" s="198"/>
      <c r="DD42" s="198"/>
      <c r="DE42" s="198"/>
      <c r="DF42" s="198"/>
      <c r="DG42" s="198"/>
      <c r="DH42" s="198"/>
      <c r="DI42" s="198"/>
      <c r="DJ42" s="198">
        <v>31.32233285943332</v>
      </c>
      <c r="DK42" s="198">
        <v>27.76972546134472</v>
      </c>
      <c r="DL42" s="198">
        <v>23.647511724694954</v>
      </c>
      <c r="DM42" s="198">
        <v>37.732945369258161</v>
      </c>
      <c r="DN42" s="198">
        <v>34.24856936322962</v>
      </c>
      <c r="DO42" s="198">
        <v>26.28749185403581</v>
      </c>
      <c r="DP42" s="198">
        <v>15.99489733744117</v>
      </c>
      <c r="DQ42" s="198">
        <v>21.049632088730501</v>
      </c>
      <c r="DR42" s="198">
        <v>23.871179961354073</v>
      </c>
      <c r="DS42" s="198">
        <v>19.566234591615135</v>
      </c>
      <c r="DT42" s="198">
        <v>21.521685331636782</v>
      </c>
      <c r="DU42" s="198">
        <v>27.751938609062471</v>
      </c>
      <c r="DV42" s="198">
        <v>17.579401244282508</v>
      </c>
      <c r="DW42" s="198">
        <v>30.846332142852475</v>
      </c>
      <c r="DX42" s="198">
        <v>33.114073655857268</v>
      </c>
      <c r="DY42" s="198">
        <v>24.674339305102507</v>
      </c>
      <c r="DZ42" s="198">
        <v>16.305716175616055</v>
      </c>
      <c r="EA42" s="198">
        <v>29.906429443990774</v>
      </c>
      <c r="EB42" s="198">
        <v>24.213462027990396</v>
      </c>
      <c r="EC42" s="198">
        <v>19.791115962925048</v>
      </c>
      <c r="ED42" s="198">
        <v>24.824058579824985</v>
      </c>
      <c r="EE42" s="198">
        <v>24.630624479630953</v>
      </c>
      <c r="EF42" s="198">
        <v>21.3059454705473</v>
      </c>
      <c r="EG42" s="198">
        <v>25.739239763853931</v>
      </c>
      <c r="EH42" s="198">
        <v>27.056022706399695</v>
      </c>
      <c r="EI42" s="198">
        <v>26.252588132156333</v>
      </c>
      <c r="EJ42" s="198">
        <v>24.537287007535674</v>
      </c>
      <c r="EK42" s="198">
        <v>23.364315085424593</v>
      </c>
    </row>
    <row r="43" spans="1:141" ht="13.5" customHeight="1">
      <c r="A43" s="211"/>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c r="BF43" s="198"/>
      <c r="BG43" s="198"/>
      <c r="BH43" s="198"/>
      <c r="BI43" s="198"/>
      <c r="BJ43" s="198"/>
      <c r="BK43" s="198"/>
      <c r="BL43" s="198"/>
      <c r="BM43" s="198"/>
      <c r="BN43" s="198"/>
      <c r="BO43" s="198"/>
      <c r="BP43" s="198"/>
      <c r="BQ43" s="198"/>
      <c r="BR43" s="198"/>
      <c r="BS43" s="198"/>
      <c r="BT43" s="198"/>
      <c r="BU43" s="198"/>
      <c r="BV43" s="198"/>
      <c r="BW43" s="198"/>
      <c r="BX43" s="198"/>
      <c r="BY43" s="198"/>
      <c r="BZ43" s="198"/>
      <c r="CA43" s="198"/>
      <c r="CB43" s="198"/>
      <c r="CC43" s="198"/>
      <c r="CD43" s="198"/>
      <c r="CE43" s="198"/>
      <c r="CF43" s="198"/>
      <c r="CG43" s="198"/>
      <c r="CH43" s="198"/>
      <c r="CI43" s="198"/>
      <c r="CJ43" s="198"/>
      <c r="CK43" s="198"/>
      <c r="CL43" s="198"/>
      <c r="CM43" s="198"/>
      <c r="CN43" s="198"/>
      <c r="CO43" s="198"/>
      <c r="CP43" s="198"/>
      <c r="CQ43" s="198"/>
      <c r="CR43" s="198"/>
      <c r="CS43" s="198"/>
      <c r="CT43" s="183"/>
      <c r="CU43" s="183"/>
      <c r="CV43" s="183"/>
      <c r="CW43" s="183"/>
      <c r="CX43" s="183"/>
      <c r="CY43" s="183"/>
      <c r="CZ43" s="183"/>
      <c r="DA43" s="183"/>
      <c r="DB43" s="183"/>
      <c r="DC43" s="183"/>
      <c r="DD43" s="183"/>
      <c r="DE43" s="183"/>
      <c r="DF43" s="183"/>
      <c r="DG43" s="183"/>
      <c r="DH43" s="183"/>
      <c r="DI43" s="183"/>
      <c r="DJ43" s="183"/>
      <c r="DK43" s="183"/>
      <c r="DL43" s="183"/>
      <c r="DM43" s="183"/>
      <c r="DN43" s="183"/>
      <c r="DO43" s="183"/>
      <c r="DP43" s="183"/>
      <c r="DQ43" s="183"/>
      <c r="DR43" s="183"/>
      <c r="DS43" s="183"/>
      <c r="DT43" s="183"/>
      <c r="DU43" s="183"/>
      <c r="DV43" s="183"/>
      <c r="DW43" s="183"/>
      <c r="DX43" s="183"/>
      <c r="DY43" s="183"/>
      <c r="DZ43" s="183"/>
      <c r="EA43" s="183"/>
      <c r="EB43" s="183"/>
      <c r="EC43" s="183"/>
      <c r="ED43" s="183"/>
      <c r="EE43" s="183"/>
      <c r="EF43" s="183"/>
      <c r="EG43" s="199"/>
      <c r="EH43" s="183"/>
      <c r="EI43" s="199"/>
      <c r="EJ43" s="183"/>
      <c r="EK43" s="199"/>
    </row>
    <row r="44" spans="1:141" ht="13.5" customHeight="1">
      <c r="A44" s="213" t="s">
        <v>211</v>
      </c>
      <c r="B44" s="214"/>
      <c r="C44" s="214"/>
      <c r="D44" s="214"/>
      <c r="E44" s="214"/>
      <c r="F44" s="214"/>
      <c r="G44" s="214"/>
      <c r="H44" s="214"/>
      <c r="I44" s="214"/>
      <c r="J44" s="214"/>
      <c r="K44" s="214"/>
      <c r="L44" s="214"/>
      <c r="M44" s="214"/>
      <c r="N44" s="214"/>
      <c r="O44" s="214"/>
      <c r="P44" s="214"/>
      <c r="Q44" s="214"/>
      <c r="R44" s="214"/>
      <c r="S44" s="214"/>
      <c r="T44" s="214"/>
      <c r="U44" s="214"/>
      <c r="V44" s="214"/>
      <c r="W44" s="214"/>
      <c r="X44" s="214"/>
      <c r="Y44" s="214"/>
      <c r="Z44" s="214"/>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183"/>
      <c r="CU44" s="183"/>
      <c r="CV44" s="183"/>
      <c r="CW44" s="183"/>
      <c r="CX44" s="183"/>
      <c r="CY44" s="183"/>
      <c r="CZ44" s="183"/>
      <c r="DA44" s="183"/>
      <c r="DB44" s="183"/>
      <c r="DC44" s="183"/>
      <c r="DD44" s="183"/>
      <c r="DE44" s="183"/>
      <c r="DF44" s="183"/>
      <c r="DG44" s="183"/>
      <c r="DH44" s="183"/>
      <c r="DI44" s="183"/>
      <c r="DJ44" s="199">
        <v>-2.0564123678398296</v>
      </c>
      <c r="DK44" s="199">
        <v>1.121865875361248</v>
      </c>
      <c r="DL44" s="199">
        <v>1.8564535573024337</v>
      </c>
      <c r="DM44" s="199">
        <v>-8.1982017735056694</v>
      </c>
      <c r="DN44" s="199">
        <v>-5.7828759609279921</v>
      </c>
      <c r="DO44" s="199">
        <v>1.2352463402879685</v>
      </c>
      <c r="DP44" s="199">
        <v>9.7588887708410113</v>
      </c>
      <c r="DQ44" s="199">
        <v>3.630250251677392</v>
      </c>
      <c r="DR44" s="199">
        <v>-0.5887461964323002</v>
      </c>
      <c r="DS44" s="199">
        <v>1.1797408991860365</v>
      </c>
      <c r="DT44" s="199">
        <v>-0.31746902777251051</v>
      </c>
      <c r="DU44" s="199">
        <v>-0.95197893013247636</v>
      </c>
      <c r="DV44" s="199">
        <v>9.7097614203174949</v>
      </c>
      <c r="DW44" s="199">
        <v>2.0614563950475215</v>
      </c>
      <c r="DX44" s="199">
        <v>-7.7792329898272037</v>
      </c>
      <c r="DY44" s="199">
        <v>-1.0267090222025068</v>
      </c>
      <c r="DZ44" s="199">
        <v>8.6518443499276216</v>
      </c>
      <c r="EA44" s="199">
        <v>-2.3287421851544075</v>
      </c>
      <c r="EB44" s="199">
        <v>4.6753135152095879</v>
      </c>
      <c r="EC44" s="199">
        <v>3.0145409240198759</v>
      </c>
      <c r="ED44" s="199">
        <v>0.51874266383934753</v>
      </c>
      <c r="EE44" s="199">
        <v>-0.58991012324086256</v>
      </c>
      <c r="EF44" s="199">
        <v>3.2837245766938139</v>
      </c>
      <c r="EG44" s="199">
        <v>1.2291267995796602</v>
      </c>
      <c r="EH44" s="199">
        <v>-0.16585123497150178</v>
      </c>
      <c r="EI44" s="199">
        <v>-0.16456434268667763</v>
      </c>
      <c r="EJ44" s="199">
        <v>-1.2480361607417265</v>
      </c>
      <c r="EK44" s="199">
        <v>0.7926448670821884</v>
      </c>
    </row>
    <row r="45" spans="1:141">
      <c r="A45" s="213"/>
      <c r="B45" s="214"/>
      <c r="C45" s="214"/>
      <c r="D45" s="214"/>
      <c r="E45" s="214"/>
      <c r="F45" s="214"/>
      <c r="G45" s="214"/>
      <c r="H45" s="214"/>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183"/>
      <c r="CU45" s="183"/>
      <c r="CV45" s="183"/>
      <c r="CW45" s="183"/>
      <c r="CX45" s="183"/>
      <c r="CY45" s="183"/>
      <c r="CZ45" s="183"/>
      <c r="DA45" s="183"/>
      <c r="DB45" s="183"/>
      <c r="DC45" s="183"/>
      <c r="DD45" s="183"/>
      <c r="DE45" s="183"/>
      <c r="DF45" s="183"/>
      <c r="DG45" s="183"/>
      <c r="DH45" s="183"/>
      <c r="DI45" s="183"/>
      <c r="DJ45" s="183"/>
      <c r="DK45" s="183"/>
      <c r="DL45" s="183"/>
      <c r="DM45" s="183"/>
      <c r="DN45" s="183"/>
      <c r="DO45" s="183"/>
      <c r="DP45" s="183"/>
      <c r="DQ45" s="183"/>
      <c r="DR45" s="183"/>
      <c r="DS45" s="183"/>
      <c r="DT45" s="183"/>
      <c r="DU45" s="183"/>
      <c r="DV45" s="183"/>
      <c r="DW45" s="183"/>
      <c r="DX45" s="183"/>
      <c r="DY45" s="183"/>
      <c r="DZ45" s="183"/>
      <c r="EA45" s="183"/>
      <c r="EB45" s="183"/>
      <c r="EC45" s="183"/>
      <c r="ED45" s="183"/>
      <c r="EE45" s="199"/>
      <c r="EF45" s="183"/>
      <c r="EG45" s="199"/>
      <c r="EH45" s="183"/>
      <c r="EI45" s="199"/>
      <c r="EJ45" s="183"/>
      <c r="EK45" s="183"/>
    </row>
    <row r="46" spans="1:141">
      <c r="A46" s="215"/>
      <c r="B46" s="214"/>
      <c r="C46" s="214"/>
      <c r="D46" s="214"/>
      <c r="E46" s="214"/>
      <c r="F46" s="214"/>
      <c r="G46" s="214"/>
      <c r="H46" s="214"/>
      <c r="I46" s="214"/>
      <c r="J46" s="214"/>
      <c r="K46" s="214"/>
      <c r="L46" s="214"/>
      <c r="M46" s="214"/>
      <c r="N46" s="214"/>
      <c r="O46" s="214"/>
      <c r="P46" s="214"/>
      <c r="Q46" s="214"/>
      <c r="R46" s="214"/>
      <c r="S46" s="214"/>
      <c r="T46" s="214"/>
      <c r="U46" s="214"/>
      <c r="V46" s="214"/>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183"/>
      <c r="CU46" s="183"/>
      <c r="CV46" s="183"/>
      <c r="CW46" s="183"/>
      <c r="CX46" s="183"/>
      <c r="CY46" s="183"/>
      <c r="CZ46" s="183"/>
      <c r="DA46" s="183"/>
      <c r="DB46" s="183"/>
      <c r="DC46" s="183"/>
      <c r="DD46" s="183"/>
      <c r="DE46" s="183"/>
      <c r="DF46" s="183"/>
      <c r="DG46" s="183"/>
      <c r="DH46" s="183"/>
      <c r="DI46" s="183"/>
      <c r="DJ46" s="183"/>
      <c r="DK46" s="183"/>
      <c r="DL46" s="183"/>
      <c r="DM46" s="183"/>
      <c r="DN46" s="183"/>
      <c r="DO46" s="183"/>
      <c r="DP46" s="183"/>
      <c r="DQ46" s="183"/>
      <c r="DR46" s="183"/>
      <c r="DS46" s="183"/>
      <c r="DT46" s="183"/>
      <c r="DU46" s="183"/>
      <c r="DV46" s="183"/>
      <c r="DW46" s="183"/>
      <c r="DX46" s="183"/>
      <c r="DY46" s="183"/>
      <c r="DZ46" s="183"/>
      <c r="EA46" s="183"/>
      <c r="EB46" s="183"/>
      <c r="EC46" s="183"/>
      <c r="ED46" s="183"/>
      <c r="EE46" s="183"/>
      <c r="EF46" s="183"/>
      <c r="EG46" s="183"/>
      <c r="EH46" s="183"/>
      <c r="EI46" s="183"/>
      <c r="EJ46" s="183"/>
      <c r="EK46" s="183"/>
    </row>
    <row r="47" spans="1:141">
      <c r="A47" s="216"/>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8"/>
      <c r="BK47" s="198"/>
      <c r="BL47" s="198"/>
      <c r="BM47" s="198"/>
      <c r="BN47" s="198"/>
      <c r="BO47" s="198"/>
      <c r="BP47" s="198"/>
      <c r="BQ47" s="198"/>
      <c r="BR47" s="198"/>
      <c r="BS47" s="198"/>
      <c r="BT47" s="198"/>
      <c r="BU47" s="198"/>
      <c r="BV47" s="198"/>
      <c r="BW47" s="198"/>
      <c r="BX47" s="198"/>
      <c r="BY47" s="198"/>
      <c r="BZ47" s="198"/>
      <c r="CA47" s="198"/>
      <c r="CB47" s="198"/>
      <c r="CC47" s="198"/>
      <c r="CD47" s="198"/>
      <c r="CE47" s="198"/>
      <c r="CF47" s="198"/>
      <c r="CG47" s="198"/>
      <c r="CH47" s="198"/>
      <c r="CI47" s="198"/>
      <c r="CJ47" s="198"/>
      <c r="CK47" s="198"/>
      <c r="CL47" s="198"/>
      <c r="CM47" s="198"/>
      <c r="CN47" s="198"/>
      <c r="CO47" s="198"/>
      <c r="CP47" s="198"/>
      <c r="CQ47" s="198"/>
      <c r="CR47" s="198"/>
      <c r="CS47" s="198"/>
      <c r="CT47" s="198"/>
      <c r="CU47" s="198"/>
      <c r="CV47" s="198"/>
      <c r="CW47" s="198"/>
      <c r="CX47" s="198"/>
      <c r="CY47" s="198"/>
      <c r="CZ47" s="198"/>
      <c r="DA47" s="198"/>
      <c r="DB47" s="198"/>
      <c r="DC47" s="198"/>
      <c r="DD47" s="198"/>
      <c r="DE47" s="198"/>
      <c r="DF47" s="198"/>
      <c r="DG47" s="198"/>
      <c r="DH47" s="198"/>
      <c r="DI47" s="198"/>
      <c r="DJ47" s="198"/>
      <c r="DK47" s="198"/>
      <c r="DL47" s="198"/>
      <c r="DM47" s="198"/>
      <c r="DN47" s="198"/>
      <c r="DO47" s="198"/>
      <c r="DP47" s="198"/>
      <c r="DQ47" s="183"/>
      <c r="DR47" s="183"/>
      <c r="DS47" s="183"/>
      <c r="DT47" s="183"/>
      <c r="DU47" s="183"/>
      <c r="DV47" s="183"/>
      <c r="DW47" s="183"/>
      <c r="DX47" s="183"/>
      <c r="DY47" s="183"/>
      <c r="DZ47" s="183"/>
      <c r="EA47" s="183"/>
      <c r="EB47" s="183"/>
      <c r="EC47" s="183"/>
      <c r="ED47" s="183"/>
      <c r="EE47" s="183"/>
      <c r="EF47" s="183"/>
      <c r="EG47" s="183"/>
      <c r="EH47" s="183"/>
      <c r="EI47" s="183"/>
      <c r="EJ47" s="183"/>
      <c r="EK47" s="183"/>
    </row>
    <row r="48" spans="1:141">
      <c r="A48" s="211"/>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c r="BF48" s="198"/>
      <c r="BG48" s="198"/>
      <c r="BH48" s="198"/>
      <c r="BI48" s="198"/>
      <c r="BJ48" s="198"/>
      <c r="BK48" s="198"/>
      <c r="BL48" s="198"/>
      <c r="BM48" s="198"/>
      <c r="BN48" s="198"/>
      <c r="BO48" s="198"/>
      <c r="BP48" s="198"/>
      <c r="BQ48" s="198"/>
      <c r="BR48" s="198"/>
      <c r="BS48" s="198"/>
      <c r="BT48" s="198"/>
      <c r="BU48" s="198"/>
      <c r="BV48" s="198"/>
      <c r="BW48" s="198"/>
      <c r="BX48" s="198"/>
      <c r="BY48" s="198"/>
      <c r="BZ48" s="198"/>
      <c r="CA48" s="198"/>
      <c r="CB48" s="198"/>
      <c r="CC48" s="198"/>
      <c r="CD48" s="198"/>
      <c r="CE48" s="198"/>
      <c r="CF48" s="198"/>
      <c r="CG48" s="198"/>
      <c r="CH48" s="198"/>
      <c r="CI48" s="198"/>
      <c r="CJ48" s="198"/>
      <c r="CK48" s="198"/>
      <c r="CL48" s="198"/>
      <c r="CM48" s="198"/>
      <c r="CN48" s="198"/>
      <c r="CO48" s="198"/>
      <c r="CP48" s="198"/>
      <c r="CQ48" s="198"/>
      <c r="CR48" s="198"/>
      <c r="CS48" s="198"/>
      <c r="CT48" s="198"/>
      <c r="CU48" s="198"/>
      <c r="CV48" s="198"/>
      <c r="CW48" s="198"/>
      <c r="CX48" s="198"/>
      <c r="CY48" s="198"/>
      <c r="CZ48" s="198"/>
      <c r="DA48" s="198"/>
      <c r="DB48" s="198"/>
      <c r="DC48" s="198"/>
      <c r="DD48" s="198"/>
      <c r="DE48" s="198"/>
      <c r="DF48" s="198"/>
      <c r="DG48" s="198"/>
      <c r="DH48" s="198"/>
      <c r="DI48" s="198"/>
      <c r="DJ48" s="198"/>
      <c r="DK48" s="198"/>
      <c r="DL48" s="198"/>
      <c r="DM48" s="198"/>
      <c r="DN48" s="198"/>
      <c r="DO48" s="198"/>
      <c r="DP48" s="198"/>
      <c r="DQ48" s="183"/>
      <c r="DR48" s="183"/>
      <c r="DS48" s="183"/>
      <c r="DT48" s="183"/>
      <c r="DU48" s="183"/>
      <c r="DV48" s="183"/>
      <c r="DW48" s="183"/>
      <c r="DX48" s="183"/>
      <c r="DY48" s="183"/>
      <c r="DZ48" s="183"/>
      <c r="EA48" s="183"/>
      <c r="EB48" s="183"/>
      <c r="EC48" s="183"/>
      <c r="ED48" s="183"/>
      <c r="EE48" s="183"/>
      <c r="EF48" s="183"/>
      <c r="EG48" s="183"/>
      <c r="EH48" s="183"/>
      <c r="EI48" s="183"/>
      <c r="EJ48" s="183"/>
      <c r="EK48" s="183"/>
    </row>
    <row r="49" spans="1:141">
      <c r="A49" s="211"/>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c r="BF49" s="198"/>
      <c r="BG49" s="198"/>
      <c r="BH49" s="198"/>
      <c r="BI49" s="198"/>
      <c r="BJ49" s="198"/>
      <c r="BK49" s="198"/>
      <c r="BL49" s="198"/>
      <c r="BM49" s="198"/>
      <c r="BN49" s="198"/>
      <c r="BO49" s="198"/>
      <c r="BP49" s="198"/>
      <c r="BQ49" s="198"/>
      <c r="BR49" s="198"/>
      <c r="BS49" s="198"/>
      <c r="BT49" s="198"/>
      <c r="BU49" s="198"/>
      <c r="BV49" s="198"/>
      <c r="BW49" s="198"/>
      <c r="BX49" s="198"/>
      <c r="BY49" s="198"/>
      <c r="BZ49" s="198"/>
      <c r="CA49" s="198"/>
      <c r="CB49" s="198"/>
      <c r="CC49" s="198"/>
      <c r="CD49" s="198"/>
      <c r="CE49" s="198"/>
      <c r="CF49" s="198"/>
      <c r="CG49" s="198"/>
      <c r="CH49" s="198"/>
      <c r="CI49" s="198"/>
      <c r="CJ49" s="198"/>
      <c r="CK49" s="198"/>
      <c r="CL49" s="198"/>
      <c r="CM49" s="198"/>
      <c r="CN49" s="198"/>
      <c r="CO49" s="198"/>
      <c r="CP49" s="198"/>
      <c r="CQ49" s="198"/>
      <c r="CR49" s="198"/>
      <c r="CS49" s="198"/>
      <c r="CT49" s="183"/>
      <c r="CU49" s="183"/>
      <c r="CV49" s="183"/>
      <c r="CW49" s="183"/>
      <c r="CX49" s="183"/>
      <c r="CY49" s="183"/>
      <c r="CZ49" s="183"/>
      <c r="DA49" s="183"/>
      <c r="DB49" s="183"/>
      <c r="DC49" s="183"/>
      <c r="DD49" s="183"/>
      <c r="DE49" s="183"/>
      <c r="DF49" s="183"/>
      <c r="DG49" s="183"/>
      <c r="DH49" s="183"/>
      <c r="DI49" s="183"/>
      <c r="DJ49" s="183"/>
      <c r="DK49" s="183"/>
      <c r="DL49" s="183"/>
      <c r="DM49" s="183"/>
      <c r="DN49" s="183"/>
      <c r="DO49" s="183"/>
      <c r="DP49" s="183"/>
      <c r="DQ49" s="183"/>
      <c r="DR49" s="183"/>
      <c r="DS49" s="183"/>
      <c r="DT49" s="183"/>
      <c r="DU49" s="183"/>
      <c r="DV49" s="183"/>
      <c r="DW49" s="183"/>
      <c r="DX49" s="183"/>
      <c r="DY49" s="183"/>
      <c r="DZ49" s="183"/>
      <c r="EA49" s="183"/>
      <c r="EB49" s="183"/>
      <c r="EC49" s="183"/>
      <c r="ED49" s="183"/>
      <c r="EE49" s="183"/>
      <c r="EF49" s="183"/>
      <c r="EG49" s="183"/>
      <c r="EH49" s="183"/>
      <c r="EI49" s="183"/>
      <c r="EJ49" s="183"/>
      <c r="EK49" s="183"/>
    </row>
    <row r="50" spans="1:141">
      <c r="A50" s="211"/>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c r="BF50" s="198"/>
      <c r="BG50" s="198"/>
      <c r="BH50" s="198"/>
      <c r="BI50" s="198"/>
      <c r="BJ50" s="198"/>
      <c r="BK50" s="198"/>
      <c r="BL50" s="198"/>
      <c r="BM50" s="198"/>
      <c r="BN50" s="198"/>
      <c r="BO50" s="198"/>
      <c r="BP50" s="198"/>
      <c r="BQ50" s="198"/>
      <c r="BR50" s="198"/>
      <c r="BS50" s="198"/>
      <c r="BT50" s="198"/>
      <c r="BU50" s="198"/>
      <c r="BV50" s="198"/>
      <c r="BW50" s="198"/>
      <c r="BX50" s="198"/>
      <c r="BY50" s="198"/>
      <c r="BZ50" s="198"/>
      <c r="CA50" s="198"/>
      <c r="CB50" s="198"/>
      <c r="CC50" s="198"/>
      <c r="CD50" s="198"/>
      <c r="CE50" s="198"/>
      <c r="CF50" s="198"/>
      <c r="CG50" s="198"/>
      <c r="CH50" s="198"/>
      <c r="CI50" s="198"/>
      <c r="CJ50" s="198"/>
      <c r="CK50" s="198"/>
      <c r="CL50" s="198"/>
      <c r="CM50" s="198"/>
      <c r="CN50" s="198"/>
      <c r="CO50" s="198"/>
      <c r="CP50" s="198"/>
      <c r="CQ50" s="198"/>
      <c r="CR50" s="198"/>
      <c r="CS50" s="198"/>
      <c r="CT50" s="183"/>
      <c r="CU50" s="183"/>
      <c r="CV50" s="183"/>
      <c r="CW50" s="183"/>
      <c r="CX50" s="183"/>
      <c r="CY50" s="183"/>
      <c r="CZ50" s="183"/>
      <c r="DA50" s="183"/>
      <c r="DB50" s="183"/>
      <c r="DC50" s="183"/>
      <c r="DD50" s="183"/>
      <c r="DE50" s="183"/>
      <c r="DF50" s="183"/>
      <c r="DG50" s="183"/>
      <c r="DH50" s="183"/>
      <c r="DI50" s="183"/>
      <c r="DJ50" s="183"/>
      <c r="DK50" s="183"/>
      <c r="DL50" s="183"/>
      <c r="DM50" s="183"/>
      <c r="DN50" s="183"/>
      <c r="DO50" s="183"/>
      <c r="DP50" s="183"/>
      <c r="DQ50" s="183"/>
      <c r="DR50" s="183"/>
      <c r="DS50" s="183"/>
      <c r="DT50" s="183"/>
      <c r="DU50" s="183"/>
      <c r="DV50" s="183"/>
      <c r="DW50" s="183"/>
      <c r="DX50" s="183"/>
      <c r="DY50" s="183"/>
      <c r="DZ50" s="183"/>
      <c r="EA50" s="183"/>
      <c r="EB50" s="183"/>
      <c r="EC50" s="183"/>
      <c r="ED50" s="183"/>
      <c r="EE50" s="183"/>
      <c r="EF50" s="183"/>
      <c r="EG50" s="183"/>
      <c r="EH50" s="183"/>
      <c r="EI50" s="183"/>
      <c r="EJ50" s="183"/>
      <c r="EK50" s="183"/>
    </row>
    <row r="51" spans="1:141">
      <c r="A51" s="211"/>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198"/>
      <c r="BF51" s="198"/>
      <c r="BG51" s="198"/>
      <c r="BH51" s="198"/>
      <c r="BI51" s="198"/>
      <c r="BJ51" s="198"/>
      <c r="BK51" s="198"/>
      <c r="BL51" s="198"/>
      <c r="BM51" s="198"/>
      <c r="BN51" s="198"/>
      <c r="BO51" s="198"/>
      <c r="BP51" s="198"/>
      <c r="BQ51" s="198"/>
      <c r="BR51" s="198"/>
      <c r="BS51" s="198"/>
      <c r="BT51" s="198"/>
      <c r="BU51" s="198"/>
      <c r="BV51" s="198"/>
      <c r="BW51" s="198"/>
      <c r="BX51" s="198"/>
      <c r="BY51" s="198"/>
      <c r="BZ51" s="198"/>
      <c r="CA51" s="198"/>
      <c r="CB51" s="198"/>
      <c r="CC51" s="198"/>
      <c r="CD51" s="198"/>
      <c r="CE51" s="198"/>
      <c r="CF51" s="198"/>
      <c r="CG51" s="198"/>
      <c r="CH51" s="198"/>
      <c r="CI51" s="198"/>
      <c r="CJ51" s="198"/>
      <c r="CK51" s="198"/>
      <c r="CL51" s="198"/>
      <c r="CM51" s="198"/>
      <c r="CN51" s="198"/>
      <c r="CO51" s="198"/>
      <c r="CP51" s="198"/>
      <c r="CQ51" s="198"/>
      <c r="CR51" s="198"/>
      <c r="CS51" s="198"/>
      <c r="CT51" s="183"/>
      <c r="CU51" s="183"/>
      <c r="CV51" s="183"/>
      <c r="CW51" s="183"/>
      <c r="CX51" s="183"/>
      <c r="CY51" s="183"/>
      <c r="CZ51" s="183"/>
      <c r="DA51" s="183"/>
      <c r="DB51" s="183"/>
      <c r="DC51" s="183"/>
      <c r="DD51" s="183"/>
      <c r="DE51" s="183"/>
      <c r="DF51" s="183"/>
      <c r="DG51" s="183"/>
      <c r="DH51" s="183"/>
      <c r="DI51" s="183"/>
      <c r="DJ51" s="183"/>
      <c r="DK51" s="183"/>
      <c r="DL51" s="183"/>
      <c r="DM51" s="183"/>
      <c r="DN51" s="183"/>
      <c r="DO51" s="183"/>
      <c r="DP51" s="183"/>
      <c r="DQ51" s="183"/>
      <c r="DR51" s="183"/>
      <c r="DS51" s="183"/>
      <c r="DT51" s="183"/>
      <c r="DU51" s="183"/>
      <c r="DV51" s="183"/>
      <c r="DW51" s="183"/>
      <c r="DX51" s="183"/>
      <c r="DY51" s="183"/>
      <c r="DZ51" s="183"/>
      <c r="EA51" s="183"/>
      <c r="EB51" s="183"/>
      <c r="EC51" s="183"/>
      <c r="ED51" s="183"/>
      <c r="EE51" s="183"/>
      <c r="EF51" s="183"/>
      <c r="EG51" s="183"/>
      <c r="EH51" s="183"/>
      <c r="EI51" s="183"/>
      <c r="EJ51" s="183"/>
      <c r="EK51" s="183"/>
    </row>
    <row r="52" spans="1:141">
      <c r="A52" s="211"/>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K52" s="198"/>
      <c r="BL52" s="198"/>
      <c r="BM52" s="198"/>
      <c r="BN52" s="198"/>
      <c r="BO52" s="198"/>
      <c r="BP52" s="198"/>
      <c r="BQ52" s="198"/>
      <c r="BR52" s="198"/>
      <c r="BS52" s="198"/>
      <c r="BT52" s="198"/>
      <c r="BU52" s="198"/>
      <c r="BV52" s="198"/>
      <c r="BW52" s="198"/>
      <c r="BX52" s="198"/>
      <c r="BY52" s="198"/>
      <c r="BZ52" s="198"/>
      <c r="CA52" s="198"/>
      <c r="CB52" s="198"/>
      <c r="CC52" s="198"/>
      <c r="CD52" s="198"/>
      <c r="CE52" s="198"/>
      <c r="CF52" s="198"/>
      <c r="CG52" s="198"/>
      <c r="CH52" s="198"/>
      <c r="CI52" s="198"/>
      <c r="CJ52" s="198"/>
      <c r="CK52" s="198"/>
      <c r="CL52" s="198"/>
      <c r="CM52" s="198"/>
      <c r="CN52" s="198"/>
      <c r="CO52" s="198"/>
      <c r="CP52" s="198"/>
      <c r="CQ52" s="198"/>
      <c r="CR52" s="198"/>
      <c r="CS52" s="198"/>
      <c r="CT52" s="183"/>
      <c r="CU52" s="183"/>
      <c r="CV52" s="183"/>
      <c r="CW52" s="183"/>
      <c r="CX52" s="183"/>
      <c r="CY52" s="183"/>
      <c r="CZ52" s="183"/>
      <c r="DA52" s="183"/>
      <c r="DB52" s="183"/>
      <c r="DC52" s="183"/>
      <c r="DD52" s="183"/>
      <c r="DE52" s="183"/>
      <c r="DF52" s="183"/>
      <c r="DG52" s="183"/>
      <c r="DH52" s="183"/>
      <c r="DI52" s="183"/>
      <c r="DJ52" s="183"/>
      <c r="DK52" s="183"/>
      <c r="DL52" s="183"/>
      <c r="DM52" s="183"/>
      <c r="DN52" s="183"/>
      <c r="DO52" s="183"/>
      <c r="DP52" s="183"/>
      <c r="DQ52" s="183"/>
      <c r="DR52" s="183"/>
      <c r="DS52" s="183"/>
      <c r="DT52" s="183"/>
      <c r="DU52" s="183"/>
      <c r="DV52" s="183"/>
      <c r="DW52" s="183"/>
      <c r="DX52" s="183"/>
      <c r="DY52" s="183"/>
      <c r="DZ52" s="183"/>
      <c r="EA52" s="183"/>
      <c r="EB52" s="183"/>
      <c r="EC52" s="183"/>
      <c r="ED52" s="183"/>
      <c r="EE52" s="183"/>
      <c r="EF52" s="183"/>
      <c r="EG52" s="183"/>
      <c r="EH52" s="183"/>
      <c r="EI52" s="183"/>
      <c r="EJ52" s="183"/>
      <c r="EK52" s="183"/>
    </row>
    <row r="53" spans="1:141">
      <c r="A53" s="211"/>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198"/>
      <c r="BF53" s="198"/>
      <c r="BG53" s="198"/>
      <c r="BH53" s="198"/>
      <c r="BI53" s="198"/>
      <c r="BJ53" s="198"/>
      <c r="BK53" s="198"/>
      <c r="BL53" s="198"/>
      <c r="BM53" s="198"/>
      <c r="BN53" s="198"/>
      <c r="BO53" s="198"/>
      <c r="BP53" s="198"/>
      <c r="BQ53" s="198"/>
      <c r="BR53" s="198"/>
      <c r="BS53" s="198"/>
      <c r="BT53" s="198"/>
      <c r="BU53" s="198"/>
      <c r="BV53" s="198"/>
      <c r="BW53" s="198"/>
      <c r="BX53" s="198"/>
      <c r="BY53" s="198"/>
      <c r="BZ53" s="198"/>
      <c r="CA53" s="198"/>
      <c r="CB53" s="198"/>
      <c r="CC53" s="198"/>
      <c r="CD53" s="198"/>
      <c r="CE53" s="198"/>
      <c r="CF53" s="198"/>
      <c r="CG53" s="198"/>
      <c r="CH53" s="198"/>
      <c r="CI53" s="198"/>
      <c r="CJ53" s="198"/>
      <c r="CK53" s="198"/>
      <c r="CL53" s="198"/>
      <c r="CM53" s="198"/>
      <c r="CN53" s="198"/>
      <c r="CO53" s="198"/>
      <c r="CP53" s="198"/>
      <c r="CQ53" s="198"/>
      <c r="CR53" s="198"/>
      <c r="CS53" s="198"/>
      <c r="CT53" s="183"/>
      <c r="CU53" s="183"/>
      <c r="CV53" s="183"/>
      <c r="CW53" s="183"/>
      <c r="CX53" s="183"/>
      <c r="CY53" s="183"/>
      <c r="CZ53" s="183"/>
      <c r="DA53" s="183"/>
      <c r="DB53" s="183"/>
      <c r="DC53" s="183"/>
      <c r="DD53" s="183"/>
      <c r="DE53" s="183"/>
      <c r="DF53" s="183"/>
      <c r="DG53" s="183"/>
      <c r="DH53" s="183"/>
      <c r="DI53" s="183"/>
      <c r="DJ53" s="183"/>
      <c r="DK53" s="183"/>
      <c r="DL53" s="183"/>
      <c r="DM53" s="183"/>
      <c r="DN53" s="183"/>
      <c r="DO53" s="183"/>
      <c r="DP53" s="183"/>
      <c r="DQ53" s="183"/>
      <c r="DR53" s="183"/>
      <c r="DS53" s="183"/>
      <c r="DT53" s="183"/>
      <c r="DU53" s="183"/>
      <c r="DV53" s="183"/>
      <c r="DW53" s="183"/>
      <c r="DX53" s="183"/>
      <c r="DY53" s="183"/>
      <c r="DZ53" s="183"/>
      <c r="EA53" s="183"/>
      <c r="EB53" s="183"/>
      <c r="EC53" s="183"/>
      <c r="ED53" s="183"/>
      <c r="EE53" s="183"/>
      <c r="EF53" s="183"/>
      <c r="EG53" s="183"/>
      <c r="EH53" s="183"/>
      <c r="EI53" s="183"/>
      <c r="EJ53" s="183"/>
      <c r="EK53" s="183"/>
    </row>
    <row r="54" spans="1:141">
      <c r="A54" s="211"/>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198"/>
      <c r="BF54" s="198"/>
      <c r="BG54" s="198"/>
      <c r="BH54" s="198"/>
      <c r="BI54" s="198"/>
      <c r="BJ54" s="198"/>
      <c r="BK54" s="198"/>
      <c r="BL54" s="198"/>
      <c r="BM54" s="198"/>
      <c r="BN54" s="198"/>
      <c r="BO54" s="198"/>
      <c r="BP54" s="198"/>
      <c r="BQ54" s="198"/>
      <c r="BR54" s="198"/>
      <c r="BS54" s="198"/>
      <c r="BT54" s="198"/>
      <c r="BU54" s="198"/>
      <c r="BV54" s="198"/>
      <c r="BW54" s="198"/>
      <c r="BX54" s="198"/>
      <c r="BY54" s="198"/>
      <c r="BZ54" s="198"/>
      <c r="CA54" s="198"/>
      <c r="CB54" s="198"/>
      <c r="CC54" s="198"/>
      <c r="CD54" s="198"/>
      <c r="CE54" s="198"/>
      <c r="CF54" s="198"/>
      <c r="CG54" s="198"/>
      <c r="CH54" s="198"/>
      <c r="CI54" s="198"/>
      <c r="CJ54" s="198"/>
      <c r="CK54" s="198"/>
      <c r="CL54" s="198"/>
      <c r="CM54" s="198"/>
      <c r="CN54" s="198"/>
      <c r="CO54" s="198"/>
      <c r="CP54" s="198"/>
      <c r="CQ54" s="198"/>
      <c r="CR54" s="198"/>
      <c r="CS54" s="198"/>
      <c r="CT54" s="183"/>
      <c r="CU54" s="183"/>
      <c r="CV54" s="183"/>
      <c r="CW54" s="183"/>
      <c r="CX54" s="183"/>
      <c r="CY54" s="183"/>
      <c r="CZ54" s="183"/>
      <c r="DA54" s="183"/>
      <c r="DB54" s="183"/>
      <c r="DC54" s="183"/>
      <c r="DD54" s="183"/>
      <c r="DE54" s="183"/>
      <c r="DF54" s="183"/>
      <c r="DG54" s="183"/>
      <c r="DH54" s="183"/>
      <c r="DI54" s="183"/>
      <c r="DJ54" s="183"/>
      <c r="DK54" s="183"/>
      <c r="DL54" s="183"/>
      <c r="DM54" s="183"/>
      <c r="DN54" s="183"/>
      <c r="DO54" s="183"/>
      <c r="DP54" s="183"/>
      <c r="DQ54" s="183"/>
      <c r="DR54" s="183"/>
      <c r="DS54" s="183"/>
      <c r="DT54" s="183"/>
      <c r="DU54" s="183"/>
      <c r="DV54" s="183"/>
      <c r="DW54" s="183"/>
      <c r="DX54" s="183"/>
      <c r="DY54" s="183"/>
      <c r="DZ54" s="183"/>
      <c r="EA54" s="183"/>
      <c r="EB54" s="183"/>
      <c r="EC54" s="183"/>
      <c r="ED54" s="183"/>
      <c r="EE54" s="183"/>
      <c r="EF54" s="183"/>
      <c r="EG54" s="183"/>
      <c r="EH54" s="183"/>
      <c r="EI54" s="183"/>
      <c r="EJ54" s="183"/>
      <c r="EK54" s="183"/>
    </row>
    <row r="55" spans="1:141">
      <c r="A55" s="211"/>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8"/>
      <c r="BH55" s="198"/>
      <c r="BI55" s="198"/>
      <c r="BJ55" s="198"/>
      <c r="BK55" s="198"/>
      <c r="BL55" s="198"/>
      <c r="BM55" s="198"/>
      <c r="BN55" s="198"/>
      <c r="BO55" s="198"/>
      <c r="BP55" s="198"/>
      <c r="BQ55" s="198"/>
      <c r="BR55" s="198"/>
      <c r="BS55" s="198"/>
      <c r="BT55" s="198"/>
      <c r="BU55" s="198"/>
      <c r="BV55" s="198"/>
      <c r="BW55" s="198"/>
      <c r="BX55" s="198"/>
      <c r="BY55" s="198"/>
      <c r="BZ55" s="198"/>
      <c r="CA55" s="198"/>
      <c r="CB55" s="198"/>
      <c r="CC55" s="198"/>
      <c r="CD55" s="198"/>
      <c r="CE55" s="198"/>
      <c r="CF55" s="198"/>
      <c r="CG55" s="198"/>
      <c r="CH55" s="198"/>
      <c r="CI55" s="198"/>
      <c r="CJ55" s="198"/>
      <c r="CK55" s="198"/>
      <c r="CL55" s="198"/>
      <c r="CM55" s="198"/>
      <c r="CN55" s="198"/>
      <c r="CO55" s="198"/>
      <c r="CP55" s="198"/>
      <c r="CQ55" s="198"/>
      <c r="CR55" s="198"/>
      <c r="CS55" s="198"/>
      <c r="CT55" s="183"/>
      <c r="CU55" s="183"/>
      <c r="CV55" s="183"/>
      <c r="CW55" s="183"/>
      <c r="CX55" s="183"/>
      <c r="CY55" s="183"/>
      <c r="CZ55" s="183"/>
      <c r="DA55" s="183"/>
      <c r="DB55" s="183"/>
      <c r="DC55" s="183"/>
      <c r="DD55" s="183"/>
      <c r="DE55" s="183"/>
      <c r="DF55" s="183"/>
      <c r="DG55" s="183"/>
      <c r="DH55" s="183"/>
      <c r="DI55" s="183"/>
      <c r="DJ55" s="183"/>
      <c r="DK55" s="183"/>
      <c r="DL55" s="183"/>
      <c r="DM55" s="183"/>
      <c r="DN55" s="183"/>
      <c r="DO55" s="183"/>
      <c r="DP55" s="183"/>
      <c r="DQ55" s="183"/>
      <c r="DR55" s="183"/>
      <c r="DS55" s="183"/>
      <c r="DT55" s="183"/>
      <c r="DU55" s="183"/>
      <c r="DV55" s="183"/>
      <c r="DW55" s="183"/>
      <c r="DX55" s="183"/>
      <c r="DY55" s="183"/>
      <c r="DZ55" s="183"/>
      <c r="EA55" s="183"/>
      <c r="EB55" s="183"/>
      <c r="EC55" s="183"/>
      <c r="ED55" s="183"/>
      <c r="EE55" s="183"/>
      <c r="EF55" s="183"/>
      <c r="EG55" s="183"/>
      <c r="EH55" s="183"/>
      <c r="EI55" s="183"/>
      <c r="EJ55" s="183"/>
      <c r="EK55" s="183"/>
    </row>
    <row r="56" spans="1:141">
      <c r="A56" s="211"/>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c r="BF56" s="198"/>
      <c r="BG56" s="198"/>
      <c r="BH56" s="198"/>
      <c r="BI56" s="198"/>
      <c r="BJ56" s="198"/>
      <c r="BK56" s="198"/>
      <c r="BL56" s="198"/>
      <c r="BM56" s="198"/>
      <c r="BN56" s="198"/>
      <c r="BO56" s="198"/>
      <c r="BP56" s="198"/>
      <c r="BQ56" s="198"/>
      <c r="BR56" s="198"/>
      <c r="BS56" s="198"/>
      <c r="BT56" s="198"/>
      <c r="BU56" s="198"/>
      <c r="BV56" s="198"/>
      <c r="BW56" s="198"/>
      <c r="BX56" s="198"/>
      <c r="BY56" s="198"/>
      <c r="BZ56" s="198"/>
      <c r="CA56" s="198"/>
      <c r="CB56" s="198"/>
      <c r="CC56" s="198"/>
      <c r="CD56" s="198"/>
      <c r="CE56" s="198"/>
      <c r="CF56" s="198"/>
      <c r="CG56" s="198"/>
      <c r="CH56" s="198"/>
      <c r="CI56" s="198"/>
      <c r="CJ56" s="198"/>
      <c r="CK56" s="198"/>
      <c r="CL56" s="198"/>
      <c r="CM56" s="198"/>
      <c r="CN56" s="198"/>
      <c r="CO56" s="198"/>
      <c r="CP56" s="198"/>
      <c r="CQ56" s="198"/>
      <c r="CR56" s="198"/>
      <c r="CS56" s="198"/>
      <c r="CT56" s="183"/>
      <c r="CU56" s="183"/>
      <c r="CV56" s="183"/>
      <c r="CW56" s="183"/>
      <c r="CX56" s="183"/>
      <c r="CY56" s="183"/>
      <c r="CZ56" s="183"/>
      <c r="DA56" s="183"/>
      <c r="DB56" s="183"/>
      <c r="DC56" s="183"/>
      <c r="DD56" s="183"/>
      <c r="DE56" s="183"/>
      <c r="DF56" s="183"/>
      <c r="DG56" s="183"/>
      <c r="DH56" s="183"/>
      <c r="DI56" s="183"/>
      <c r="DJ56" s="183"/>
      <c r="DK56" s="183"/>
      <c r="DL56" s="183"/>
      <c r="DM56" s="183"/>
      <c r="DN56" s="183"/>
      <c r="DO56" s="183"/>
      <c r="DP56" s="183"/>
      <c r="DQ56" s="183"/>
      <c r="DR56" s="183"/>
      <c r="DS56" s="183"/>
      <c r="DT56" s="183"/>
      <c r="DU56" s="183"/>
      <c r="DV56" s="183"/>
      <c r="DW56" s="183"/>
      <c r="DX56" s="183"/>
      <c r="DY56" s="183"/>
      <c r="DZ56" s="183"/>
      <c r="EA56" s="183"/>
      <c r="EB56" s="183"/>
      <c r="EC56" s="183"/>
      <c r="ED56" s="183"/>
      <c r="EE56" s="183"/>
      <c r="EF56" s="183"/>
      <c r="EG56" s="183"/>
      <c r="EH56" s="183"/>
      <c r="EI56" s="183"/>
      <c r="EJ56" s="183"/>
      <c r="EK56" s="183"/>
    </row>
    <row r="59" spans="1:141" ht="12" thickBot="1"/>
    <row r="60" spans="1:141">
      <c r="D60" s="217"/>
      <c r="E60" s="218" t="s">
        <v>63</v>
      </c>
      <c r="F60" s="219" t="s">
        <v>61</v>
      </c>
    </row>
    <row r="61" spans="1:141">
      <c r="D61" s="220">
        <v>1992</v>
      </c>
      <c r="E61" s="221">
        <v>24.146293995859217</v>
      </c>
      <c r="F61" s="222">
        <v>2.0113199135916342E-2</v>
      </c>
    </row>
    <row r="62" spans="1:141">
      <c r="D62" s="220">
        <v>1993</v>
      </c>
      <c r="E62" s="221">
        <v>24.708076102641321</v>
      </c>
      <c r="F62" s="222">
        <v>1.5154614161142485E-2</v>
      </c>
    </row>
    <row r="63" spans="1:141">
      <c r="D63" s="220">
        <v>1994</v>
      </c>
      <c r="E63" s="221">
        <v>32.737875650919129</v>
      </c>
      <c r="F63" s="222">
        <v>1.3454701266870718E-2</v>
      </c>
    </row>
    <row r="64" spans="1:141">
      <c r="D64" s="220">
        <v>1995</v>
      </c>
      <c r="E64" s="221">
        <v>42.707378001921228</v>
      </c>
      <c r="F64" s="222">
        <v>3.0588051556206352E-3</v>
      </c>
    </row>
    <row r="65" spans="4:6">
      <c r="D65" s="220">
        <v>1996</v>
      </c>
      <c r="E65" s="221">
        <v>50.897662504002554</v>
      </c>
      <c r="F65" s="222">
        <v>1.8310305236490928E-3</v>
      </c>
    </row>
    <row r="66" spans="4:6">
      <c r="D66" s="220">
        <v>1997</v>
      </c>
      <c r="E66" s="221">
        <v>40.20284242409047</v>
      </c>
      <c r="F66" s="222">
        <v>4.8504399331909565E-4</v>
      </c>
    </row>
    <row r="67" spans="4:6">
      <c r="D67" s="220">
        <v>1998</v>
      </c>
      <c r="E67" s="221">
        <v>33.326672475430115</v>
      </c>
      <c r="F67" s="222">
        <v>2.0364661218447129E-3</v>
      </c>
    </row>
    <row r="68" spans="4:6">
      <c r="D68" s="220">
        <v>1999</v>
      </c>
      <c r="E68" s="221">
        <v>50.618046439999993</v>
      </c>
      <c r="F68" s="222">
        <v>4.8589525E-4</v>
      </c>
    </row>
    <row r="69" spans="4:6">
      <c r="D69" s="220">
        <v>2000</v>
      </c>
      <c r="E69" s="221">
        <v>48.484375581199998</v>
      </c>
      <c r="F69" s="222">
        <v>0.48402201331</v>
      </c>
    </row>
    <row r="70" spans="4:6">
      <c r="D70" s="220">
        <v>2001</v>
      </c>
      <c r="E70" s="221">
        <v>56.854357039999996</v>
      </c>
      <c r="F70" s="222">
        <v>0.90543748989999995</v>
      </c>
    </row>
    <row r="71" spans="4:6">
      <c r="D71" s="220">
        <v>2002</v>
      </c>
      <c r="E71" s="221">
        <v>61.022006229599995</v>
      </c>
      <c r="F71" s="222">
        <v>2.2831855747200001</v>
      </c>
    </row>
    <row r="72" spans="4:6">
      <c r="D72" s="220">
        <v>2003</v>
      </c>
      <c r="E72" s="221">
        <v>69.462344207200005</v>
      </c>
      <c r="F72" s="222">
        <v>10.133655738890001</v>
      </c>
    </row>
    <row r="73" spans="4:6">
      <c r="D73" s="220">
        <v>2004</v>
      </c>
      <c r="E73" s="221">
        <v>60.13175694374479</v>
      </c>
      <c r="F73" s="222">
        <v>20.055836867453479</v>
      </c>
    </row>
    <row r="74" spans="4:6">
      <c r="D74" s="220">
        <v>2005</v>
      </c>
      <c r="E74" s="221">
        <v>73.451554079420006</v>
      </c>
      <c r="F74" s="222">
        <v>24.749554575360005</v>
      </c>
    </row>
    <row r="75" spans="4:6">
      <c r="D75" s="220">
        <v>2006</v>
      </c>
      <c r="E75" s="221">
        <v>85.237387596918069</v>
      </c>
      <c r="F75" s="222">
        <v>28.07037531237216</v>
      </c>
    </row>
    <row r="76" spans="4:6">
      <c r="D76" s="220">
        <v>2007</v>
      </c>
      <c r="E76" s="221">
        <v>63.671627580721676</v>
      </c>
      <c r="F76" s="222">
        <v>16.850043390004373</v>
      </c>
    </row>
    <row r="77" spans="4:6">
      <c r="D77" s="220">
        <v>2008</v>
      </c>
      <c r="E77" s="221">
        <v>78.510382093603837</v>
      </c>
      <c r="F77" s="222">
        <v>13.846891591006699</v>
      </c>
    </row>
    <row r="78" spans="4:6">
      <c r="D78" s="220">
        <v>2009</v>
      </c>
      <c r="E78" s="221">
        <v>65.14269245763208</v>
      </c>
      <c r="F78" s="222">
        <v>15.708466646340931</v>
      </c>
    </row>
    <row r="79" spans="4:6">
      <c r="D79" s="220">
        <v>2010</v>
      </c>
      <c r="E79" s="221">
        <v>75.293930008997989</v>
      </c>
      <c r="F79" s="222">
        <v>5.8662003931566788</v>
      </c>
    </row>
    <row r="80" spans="4:6">
      <c r="D80" s="220">
        <v>2011</v>
      </c>
      <c r="E80" s="221">
        <v>67.683362717557628</v>
      </c>
      <c r="F80" s="222">
        <v>3.9855056969761882</v>
      </c>
    </row>
    <row r="81" spans="4:12">
      <c r="D81" s="220">
        <v>2012</v>
      </c>
      <c r="E81" s="221">
        <v>69.734578503542338</v>
      </c>
      <c r="F81" s="222">
        <v>4.0374276855975513E-2</v>
      </c>
    </row>
    <row r="82" spans="4:12">
      <c r="D82" s="220">
        <v>2013</v>
      </c>
      <c r="E82" s="221">
        <v>66.234891931370413</v>
      </c>
      <c r="F82" s="222">
        <v>11.729164251219537</v>
      </c>
    </row>
    <row r="83" spans="4:12">
      <c r="D83" s="220">
        <v>2014</v>
      </c>
      <c r="E83" s="221">
        <v>54.93634389334121</v>
      </c>
      <c r="F83" s="222">
        <v>10.494588679223131</v>
      </c>
    </row>
    <row r="84" spans="4:12">
      <c r="D84" s="220">
        <v>2015</v>
      </c>
      <c r="E84" s="221">
        <v>43.056289411757206</v>
      </c>
      <c r="F84" s="222">
        <v>9.6241243299780397</v>
      </c>
    </row>
    <row r="85" spans="4:12">
      <c r="D85" s="220">
        <v>2016</v>
      </c>
      <c r="E85" s="221">
        <v>37.841341212273221</v>
      </c>
      <c r="F85" s="222">
        <v>10.127605169473844</v>
      </c>
    </row>
    <row r="86" spans="4:12" ht="12" thickBot="1">
      <c r="D86" s="223">
        <v>2017</v>
      </c>
      <c r="E86" s="224">
        <v>36.679406076026069</v>
      </c>
      <c r="F86" s="225">
        <v>10.25795473894979</v>
      </c>
    </row>
    <row r="88" spans="4:12" ht="12" thickBot="1"/>
    <row r="89" spans="4:12">
      <c r="D89" s="217"/>
      <c r="E89" s="226" t="s">
        <v>209</v>
      </c>
      <c r="F89" s="226" t="s">
        <v>208</v>
      </c>
      <c r="G89" s="226" t="s">
        <v>207</v>
      </c>
      <c r="H89" s="226" t="s">
        <v>205</v>
      </c>
      <c r="I89" s="226" t="s">
        <v>206</v>
      </c>
      <c r="J89" s="226" t="s">
        <v>202</v>
      </c>
      <c r="K89" s="226" t="s">
        <v>185</v>
      </c>
      <c r="L89" s="227" t="s">
        <v>187</v>
      </c>
    </row>
    <row r="90" spans="4:12">
      <c r="D90" s="220">
        <v>1992</v>
      </c>
      <c r="E90" s="221">
        <v>0.08</v>
      </c>
      <c r="F90" s="221">
        <v>1.5317682507512282</v>
      </c>
      <c r="G90" s="221">
        <v>1.4451229947741684</v>
      </c>
      <c r="H90" s="221">
        <v>0.35201751186785379</v>
      </c>
      <c r="I90" s="221">
        <v>22.095056524604143</v>
      </c>
      <c r="J90" s="221">
        <v>9.6801321823576991</v>
      </c>
      <c r="K90" s="221">
        <v>2.8743236400000005</v>
      </c>
      <c r="L90" s="222">
        <v>14.17708736</v>
      </c>
    </row>
    <row r="91" spans="4:12">
      <c r="D91" s="220">
        <v>1993</v>
      </c>
      <c r="E91" s="221">
        <v>0.08</v>
      </c>
      <c r="F91" s="221">
        <v>1.2390223238365885</v>
      </c>
      <c r="G91" s="221">
        <v>1.7003853305528556</v>
      </c>
      <c r="H91" s="221">
        <v>0.37131574556071567</v>
      </c>
      <c r="I91" s="221">
        <v>26.144020195802334</v>
      </c>
      <c r="J91" s="221">
        <v>4.7250247279920865</v>
      </c>
      <c r="K91" s="221">
        <v>3.0999123600000003</v>
      </c>
      <c r="L91" s="222">
        <v>14.092929639999999</v>
      </c>
    </row>
    <row r="92" spans="4:12">
      <c r="D92" s="220">
        <v>1994</v>
      </c>
      <c r="E92" s="221">
        <v>0.08</v>
      </c>
      <c r="F92" s="221">
        <v>1.2761002440235316</v>
      </c>
      <c r="G92" s="221">
        <v>1.6528634900632726</v>
      </c>
      <c r="H92" s="221">
        <v>0.71807599000864386</v>
      </c>
      <c r="I92" s="221">
        <v>24.738653678206184</v>
      </c>
      <c r="J92" s="221">
        <v>4.1204028414710905</v>
      </c>
      <c r="K92" s="221">
        <v>3.2071946400000004</v>
      </c>
      <c r="L92" s="222">
        <v>12.820395359999999</v>
      </c>
    </row>
    <row r="93" spans="4:12">
      <c r="D93" s="220">
        <v>1995</v>
      </c>
      <c r="E93" s="221">
        <v>0.08</v>
      </c>
      <c r="F93" s="221">
        <v>1.2586606194487056</v>
      </c>
      <c r="G93" s="221">
        <v>3.034777042006318</v>
      </c>
      <c r="H93" s="221">
        <v>0.99468483247839212</v>
      </c>
      <c r="I93" s="221">
        <v>22.154615700390366</v>
      </c>
      <c r="J93" s="221">
        <v>6.0411146642302418</v>
      </c>
      <c r="K93" s="221">
        <v>3.2031628800000003</v>
      </c>
      <c r="L93" s="222">
        <v>13.59102712</v>
      </c>
    </row>
    <row r="94" spans="4:12">
      <c r="D94" s="220">
        <v>1996</v>
      </c>
      <c r="E94" s="221">
        <v>0.08</v>
      </c>
      <c r="F94" s="221">
        <v>1.2024372929552134</v>
      </c>
      <c r="G94" s="221">
        <v>2.219782810782517</v>
      </c>
      <c r="H94" s="221">
        <v>1.0310403505418906</v>
      </c>
      <c r="I94" s="221">
        <v>21.220525654002564</v>
      </c>
      <c r="J94" s="221">
        <v>6.6192553677478294</v>
      </c>
      <c r="K94" s="221">
        <v>3.15328572</v>
      </c>
      <c r="L94" s="222">
        <v>13.295312279999999</v>
      </c>
    </row>
    <row r="95" spans="4:12">
      <c r="D95" s="220">
        <v>1997</v>
      </c>
      <c r="E95" s="221">
        <v>0.08</v>
      </c>
      <c r="F95" s="221">
        <v>1.2518210149749283</v>
      </c>
      <c r="G95" s="221">
        <v>2.0476999137998964</v>
      </c>
      <c r="H95" s="221">
        <v>0.91246681425075482</v>
      </c>
      <c r="I95" s="221">
        <v>20.387894597382314</v>
      </c>
      <c r="J95" s="221">
        <v>12.901072080291971</v>
      </c>
      <c r="K95" s="221">
        <v>3.9582191999999998</v>
      </c>
      <c r="L95" s="222">
        <v>10.968022799999998</v>
      </c>
    </row>
    <row r="96" spans="4:12">
      <c r="D96" s="220">
        <v>1998</v>
      </c>
      <c r="E96" s="221">
        <v>0.08</v>
      </c>
      <c r="F96" s="221">
        <v>1.3091957609735063</v>
      </c>
      <c r="G96" s="221">
        <v>1.8220619501706217</v>
      </c>
      <c r="H96" s="221">
        <v>0.75780270569868635</v>
      </c>
      <c r="I96" s="221">
        <v>19.313373348078962</v>
      </c>
      <c r="J96" s="221">
        <v>8.2575273722627731</v>
      </c>
      <c r="K96" s="221">
        <v>7.4981059200000004</v>
      </c>
      <c r="L96" s="222">
        <v>8.6707560799999985</v>
      </c>
    </row>
    <row r="97" spans="4:12">
      <c r="D97" s="220">
        <v>1999</v>
      </c>
      <c r="E97" s="221">
        <v>0.08</v>
      </c>
      <c r="F97" s="221">
        <v>1.1674796199999999</v>
      </c>
      <c r="G97" s="221">
        <v>1.7001180851199997</v>
      </c>
      <c r="H97" s="221">
        <v>0.48775639999999998</v>
      </c>
      <c r="I97" s="221">
        <v>17.310621385681173</v>
      </c>
      <c r="J97" s="221">
        <v>12.01064865</v>
      </c>
      <c r="K97" s="221">
        <v>7.1342850371988273</v>
      </c>
      <c r="L97" s="222">
        <v>9.0207041337992742</v>
      </c>
    </row>
    <row r="98" spans="4:12">
      <c r="D98" s="220">
        <v>2000</v>
      </c>
      <c r="E98" s="221">
        <v>0.08</v>
      </c>
      <c r="F98" s="221">
        <v>1.0805891780999999</v>
      </c>
      <c r="G98" s="221">
        <v>1.8903473058887998</v>
      </c>
      <c r="H98" s="221">
        <v>0.58381038820000009</v>
      </c>
      <c r="I98" s="221">
        <v>17.569469431675476</v>
      </c>
      <c r="J98" s="221">
        <v>9.6868035000000017</v>
      </c>
      <c r="K98" s="221">
        <v>7.1398490196357232</v>
      </c>
      <c r="L98" s="222">
        <v>8.5389316999999991</v>
      </c>
    </row>
    <row r="99" spans="4:12">
      <c r="D99" s="220">
        <v>2001</v>
      </c>
      <c r="E99" s="221">
        <v>0.08</v>
      </c>
      <c r="F99" s="221">
        <v>0.72086936179999994</v>
      </c>
      <c r="G99" s="221">
        <v>2.68354652894</v>
      </c>
      <c r="H99" s="221">
        <v>0.58675531400000003</v>
      </c>
      <c r="I99" s="221">
        <v>22.728788474189997</v>
      </c>
      <c r="J99" s="221">
        <v>14.831337950000002</v>
      </c>
      <c r="K99" s="221">
        <v>7.7917519160000017</v>
      </c>
      <c r="L99" s="222">
        <v>8.6975000839999979</v>
      </c>
    </row>
    <row r="100" spans="4:12">
      <c r="D100" s="220">
        <v>2002</v>
      </c>
      <c r="E100" s="221">
        <v>0.08</v>
      </c>
      <c r="F100" s="221">
        <v>0.60488218240000002</v>
      </c>
      <c r="G100" s="221">
        <v>2.6498360645815997</v>
      </c>
      <c r="H100" s="221">
        <v>0.62645469570000001</v>
      </c>
      <c r="I100" s="221">
        <v>23.327989721918403</v>
      </c>
      <c r="J100" s="221">
        <v>14.86790002</v>
      </c>
      <c r="K100" s="221">
        <v>7.2336207240000014</v>
      </c>
      <c r="L100" s="222">
        <v>8.7227383159999974</v>
      </c>
    </row>
    <row r="101" spans="4:12">
      <c r="D101" s="220">
        <v>2003</v>
      </c>
      <c r="E101" s="221">
        <v>0.08</v>
      </c>
      <c r="F101" s="221">
        <v>0.82382037269999997</v>
      </c>
      <c r="G101" s="221">
        <v>3.0271391681503999</v>
      </c>
      <c r="H101" s="221">
        <v>0.5543586398</v>
      </c>
      <c r="I101" s="221">
        <v>28.422470357249601</v>
      </c>
      <c r="J101" s="221">
        <v>32.52881928</v>
      </c>
      <c r="K101" s="221">
        <v>8.6407922312285521</v>
      </c>
      <c r="L101" s="222">
        <v>9.5064688687714494</v>
      </c>
    </row>
    <row r="102" spans="4:12">
      <c r="D102" s="220">
        <v>2004</v>
      </c>
      <c r="E102" s="221">
        <v>0.08</v>
      </c>
      <c r="F102" s="221">
        <v>0.86705635022499539</v>
      </c>
      <c r="G102" s="221">
        <v>2.4829261346648388</v>
      </c>
      <c r="H102" s="221">
        <v>0.53325638515076701</v>
      </c>
      <c r="I102" s="221">
        <v>21.371601795989463</v>
      </c>
      <c r="J102" s="221">
        <v>42.581907288829129</v>
      </c>
      <c r="K102" s="221">
        <v>8.4447748243999996</v>
      </c>
      <c r="L102" s="222">
        <v>9.8161452955999984</v>
      </c>
    </row>
    <row r="103" spans="4:12">
      <c r="D103" s="220">
        <v>2005</v>
      </c>
      <c r="E103" s="221">
        <v>0.08</v>
      </c>
      <c r="F103" s="221">
        <v>0.88024814210000002</v>
      </c>
      <c r="G103" s="221">
        <v>1.8792639415627996</v>
      </c>
      <c r="H103" s="221">
        <v>1.2231787920000001</v>
      </c>
      <c r="I103" s="221">
        <v>19.584939407237201</v>
      </c>
      <c r="J103" s="221">
        <v>53.942744200000007</v>
      </c>
      <c r="K103" s="221">
        <v>7.8780703037181112</v>
      </c>
      <c r="L103" s="222">
        <v>9.8496954162818877</v>
      </c>
    </row>
    <row r="104" spans="4:12">
      <c r="D104" s="220">
        <v>2006</v>
      </c>
      <c r="E104" s="221">
        <v>0.08</v>
      </c>
      <c r="F104" s="221">
        <v>0.68576188461752741</v>
      </c>
      <c r="G104" s="221">
        <v>1.7400233896717556</v>
      </c>
      <c r="H104" s="221">
        <v>1.9823826868243768</v>
      </c>
      <c r="I104" s="221">
        <v>20.46939256443002</v>
      </c>
      <c r="J104" s="221">
        <v>50.985820342529934</v>
      </c>
      <c r="K104" s="221">
        <v>8.2259391519999987</v>
      </c>
      <c r="L104" s="222">
        <v>9.4669791679999999</v>
      </c>
    </row>
    <row r="105" spans="4:12">
      <c r="D105" s="220">
        <v>2007</v>
      </c>
      <c r="E105" s="221">
        <v>0.08</v>
      </c>
      <c r="F105" s="221">
        <v>0.54987622901757971</v>
      </c>
      <c r="G105" s="221">
        <v>2.1329187210305829</v>
      </c>
      <c r="H105" s="221">
        <v>1.462409735816744</v>
      </c>
      <c r="I105" s="221">
        <v>23.352482572971461</v>
      </c>
      <c r="J105" s="221">
        <v>26.067270998028128</v>
      </c>
      <c r="K105" s="221">
        <v>7.7319247744000004</v>
      </c>
      <c r="L105" s="222">
        <v>9.9243475756000006</v>
      </c>
    </row>
    <row r="106" spans="4:12">
      <c r="D106" s="220">
        <v>2008</v>
      </c>
      <c r="E106" s="221">
        <v>0.08</v>
      </c>
      <c r="F106" s="221">
        <v>0.36326892230039765</v>
      </c>
      <c r="G106" s="221">
        <v>2.3504806447354278</v>
      </c>
      <c r="H106" s="221">
        <v>1.7370653733104531</v>
      </c>
      <c r="I106" s="221">
        <v>24.357960602853705</v>
      </c>
      <c r="J106" s="221">
        <v>43.093823330921651</v>
      </c>
      <c r="K106" s="221">
        <v>7.3553881791999993</v>
      </c>
      <c r="L106" s="222">
        <v>9.1679457307999996</v>
      </c>
    </row>
    <row r="107" spans="4:12">
      <c r="D107" s="220">
        <v>2009</v>
      </c>
      <c r="E107" s="221">
        <v>1.903557463517988E-2</v>
      </c>
      <c r="F107" s="221">
        <v>0.86054777864479637</v>
      </c>
      <c r="G107" s="221">
        <v>1.299317013308795</v>
      </c>
      <c r="H107" s="221">
        <v>0.86189673033918601</v>
      </c>
      <c r="I107" s="221">
        <v>19.764859790016967</v>
      </c>
      <c r="J107" s="221">
        <v>27.720831695845881</v>
      </c>
      <c r="K107" s="221">
        <v>7.1037655133000008</v>
      </c>
      <c r="L107" s="222">
        <v>9.6943201867000006</v>
      </c>
    </row>
    <row r="108" spans="4:12">
      <c r="D108" s="220">
        <v>2010</v>
      </c>
      <c r="E108" s="221">
        <v>4.7922745496425438E-2</v>
      </c>
      <c r="F108" s="221">
        <v>0.53797792903450115</v>
      </c>
      <c r="G108" s="221">
        <v>1.4374538071988421</v>
      </c>
      <c r="H108" s="221">
        <v>1.9185226302908063</v>
      </c>
      <c r="I108" s="221">
        <v>21.400924131643759</v>
      </c>
      <c r="J108" s="221">
        <v>13.907773571859568</v>
      </c>
      <c r="K108" s="221">
        <v>8.0746601679190118</v>
      </c>
      <c r="L108" s="222">
        <v>10.581223594642454</v>
      </c>
    </row>
    <row r="109" spans="4:12">
      <c r="D109" s="220">
        <v>2011</v>
      </c>
      <c r="E109" s="221">
        <v>4.0921702824705079E-2</v>
      </c>
      <c r="F109" s="221">
        <v>0.75052853079164605</v>
      </c>
      <c r="G109" s="221">
        <v>1.2842129384477627</v>
      </c>
      <c r="H109" s="221">
        <v>2.7693554566328444</v>
      </c>
      <c r="I109" s="221">
        <v>19.195695727693135</v>
      </c>
      <c r="J109" s="221">
        <v>16.521460138840922</v>
      </c>
      <c r="K109" s="221">
        <v>7.0743739609719567</v>
      </c>
      <c r="L109" s="222">
        <v>11.412645377192467</v>
      </c>
    </row>
    <row r="110" spans="4:12">
      <c r="D110" s="220">
        <v>2012</v>
      </c>
      <c r="E110" s="221">
        <v>2.1327320642954721E-2</v>
      </c>
      <c r="F110" s="221">
        <v>0.43914210003270465</v>
      </c>
      <c r="G110" s="221">
        <v>1.3853086853293863</v>
      </c>
      <c r="H110" s="221">
        <v>3.6931919342152639</v>
      </c>
      <c r="I110" s="221">
        <v>19.050700007020808</v>
      </c>
      <c r="J110" s="221">
        <v>29.323386668625435</v>
      </c>
      <c r="K110" s="221">
        <v>7.665669864777735</v>
      </c>
      <c r="L110" s="222">
        <v>11.058697159038728</v>
      </c>
    </row>
    <row r="111" spans="4:12">
      <c r="D111" s="220">
        <v>2013</v>
      </c>
      <c r="E111" s="221">
        <v>4.2627383907314548E-2</v>
      </c>
      <c r="F111" s="221">
        <v>0.33122561635879283</v>
      </c>
      <c r="G111" s="221">
        <v>1.4612251208332427</v>
      </c>
      <c r="H111" s="221">
        <v>3.1871235890073732</v>
      </c>
      <c r="I111" s="221">
        <v>21.946164853326863</v>
      </c>
      <c r="J111" s="221">
        <v>17.564171295114996</v>
      </c>
      <c r="K111" s="221">
        <v>7.9484587551372163</v>
      </c>
      <c r="L111" s="222">
        <v>11.546040361289814</v>
      </c>
    </row>
    <row r="112" spans="4:12">
      <c r="D112" s="220">
        <v>2014</v>
      </c>
      <c r="E112" s="221">
        <v>1.5478316445744718E-2</v>
      </c>
      <c r="F112" s="221">
        <v>0.36856232084672785</v>
      </c>
      <c r="G112" s="221">
        <v>1.0818209842029169</v>
      </c>
      <c r="H112" s="221">
        <v>1.7873470165036949</v>
      </c>
      <c r="I112" s="221">
        <v>23.636962833429109</v>
      </c>
      <c r="J112" s="221">
        <v>13.217439079170202</v>
      </c>
      <c r="K112" s="221">
        <v>7.7514169375197168</v>
      </c>
      <c r="L112" s="222">
        <v>11.807339753633865</v>
      </c>
    </row>
    <row r="113" spans="4:12">
      <c r="D113" s="220">
        <v>2015</v>
      </c>
      <c r="E113" s="221">
        <v>1.1471973565708124E-2</v>
      </c>
      <c r="F113" s="221">
        <v>0.39158734452287342</v>
      </c>
      <c r="G113" s="221">
        <v>0.99681935995895088</v>
      </c>
      <c r="H113" s="221">
        <v>2.1043400926970053</v>
      </c>
      <c r="I113" s="221">
        <v>22.583805018725119</v>
      </c>
      <c r="J113" s="221">
        <v>11.994563813045062</v>
      </c>
      <c r="K113" s="221">
        <v>7.99347368696223</v>
      </c>
      <c r="L113" s="222">
        <v>11.839690794541768</v>
      </c>
    </row>
    <row r="114" spans="4:12">
      <c r="D114" s="220">
        <v>2016</v>
      </c>
      <c r="E114" s="221">
        <v>1.9819441602303037E-3</v>
      </c>
      <c r="F114" s="221">
        <v>0.34376909388562338</v>
      </c>
      <c r="G114" s="221">
        <v>1.0794855774802943</v>
      </c>
      <c r="H114" s="221">
        <v>1.2461855909578126</v>
      </c>
      <c r="I114" s="221">
        <v>20.617828640309988</v>
      </c>
      <c r="J114" s="221">
        <v>4.844613025000001</v>
      </c>
      <c r="K114" s="221">
        <v>7.4883139368000009</v>
      </c>
      <c r="L114" s="222">
        <v>11.702980283199999</v>
      </c>
    </row>
    <row r="115" spans="4:12" ht="12" thickBot="1">
      <c r="D115" s="223">
        <v>2017</v>
      </c>
      <c r="E115" s="224">
        <v>0</v>
      </c>
      <c r="F115" s="224">
        <v>0.33032077182373309</v>
      </c>
      <c r="G115" s="224">
        <v>1.0403099576619002</v>
      </c>
      <c r="H115" s="224">
        <v>2.9275950561918007</v>
      </c>
      <c r="I115" s="224">
        <v>19.858734166829347</v>
      </c>
      <c r="J115" s="224">
        <v>5.7138115257673725</v>
      </c>
      <c r="K115" s="224">
        <v>7.8925940513254789</v>
      </c>
      <c r="L115" s="225">
        <v>11.75525966921148</v>
      </c>
    </row>
    <row r="116" spans="4:12" ht="12" thickBot="1"/>
    <row r="117" spans="4:12">
      <c r="D117" s="217"/>
      <c r="E117" s="235" t="s">
        <v>198</v>
      </c>
      <c r="F117" s="235" t="s">
        <v>198</v>
      </c>
      <c r="G117" s="235" t="s">
        <v>199</v>
      </c>
      <c r="H117" s="235" t="s">
        <v>199</v>
      </c>
      <c r="I117" s="236" t="s">
        <v>158</v>
      </c>
    </row>
    <row r="118" spans="4:12">
      <c r="D118" s="228"/>
      <c r="E118" s="229" t="s">
        <v>215</v>
      </c>
      <c r="F118" s="229" t="s">
        <v>216</v>
      </c>
      <c r="G118" s="229" t="s">
        <v>215</v>
      </c>
      <c r="H118" s="229" t="s">
        <v>216</v>
      </c>
      <c r="I118" s="230" t="s">
        <v>216</v>
      </c>
    </row>
    <row r="119" spans="4:12">
      <c r="D119" s="228"/>
      <c r="E119" s="229" t="s">
        <v>217</v>
      </c>
      <c r="F119" s="229" t="s">
        <v>218</v>
      </c>
      <c r="G119" s="229" t="s">
        <v>219</v>
      </c>
      <c r="H119" s="229" t="s">
        <v>220</v>
      </c>
      <c r="I119" s="230" t="s">
        <v>221</v>
      </c>
    </row>
    <row r="120" spans="4:12">
      <c r="D120" s="220">
        <v>1992</v>
      </c>
      <c r="E120" s="231">
        <v>109448</v>
      </c>
      <c r="F120" s="231">
        <v>831702</v>
      </c>
      <c r="G120" s="231">
        <v>349777</v>
      </c>
      <c r="H120" s="231">
        <v>1547466</v>
      </c>
      <c r="I120" s="232">
        <v>179666</v>
      </c>
    </row>
    <row r="121" spans="4:12">
      <c r="D121" s="220">
        <v>1993</v>
      </c>
      <c r="E121" s="231">
        <v>121368</v>
      </c>
      <c r="F121" s="231">
        <v>1099770</v>
      </c>
      <c r="G121" s="231">
        <v>304680</v>
      </c>
      <c r="H121" s="231">
        <v>1627377</v>
      </c>
      <c r="I121" s="232">
        <v>183613.00000000003</v>
      </c>
    </row>
    <row r="122" spans="4:12">
      <c r="D122" s="220">
        <v>1994</v>
      </c>
      <c r="E122" s="231">
        <v>162585</v>
      </c>
      <c r="F122" s="231">
        <v>1102782</v>
      </c>
      <c r="G122" s="231">
        <v>373143</v>
      </c>
      <c r="H122" s="231">
        <v>1143184</v>
      </c>
      <c r="I122" s="232">
        <v>251541</v>
      </c>
    </row>
    <row r="123" spans="4:12">
      <c r="D123" s="220">
        <v>1995</v>
      </c>
      <c r="E123" s="231">
        <v>370033</v>
      </c>
      <c r="F123" s="231">
        <v>1331970</v>
      </c>
      <c r="G123" s="231">
        <v>275080</v>
      </c>
      <c r="H123" s="231">
        <v>1356856</v>
      </c>
      <c r="I123" s="232">
        <v>242882</v>
      </c>
    </row>
    <row r="124" spans="4:12">
      <c r="D124" s="220">
        <v>1996</v>
      </c>
      <c r="E124" s="231">
        <v>475252</v>
      </c>
      <c r="F124" s="231">
        <v>1387675</v>
      </c>
      <c r="G124" s="231">
        <v>586543</v>
      </c>
      <c r="H124" s="231">
        <v>884808</v>
      </c>
      <c r="I124" s="232">
        <v>276274</v>
      </c>
    </row>
    <row r="125" spans="4:12">
      <c r="D125" s="220">
        <v>1997</v>
      </c>
      <c r="E125" s="231">
        <v>273304</v>
      </c>
      <c r="F125" s="231">
        <v>1130219</v>
      </c>
      <c r="G125" s="231">
        <v>468234</v>
      </c>
      <c r="H125" s="231">
        <v>1482313.63</v>
      </c>
      <c r="I125" s="232">
        <v>213341.44</v>
      </c>
    </row>
    <row r="126" spans="4:12">
      <c r="D126" s="220">
        <v>1998</v>
      </c>
      <c r="E126" s="231">
        <v>360142</v>
      </c>
      <c r="F126" s="231">
        <v>814808</v>
      </c>
      <c r="G126" s="231">
        <v>503125</v>
      </c>
      <c r="H126" s="231">
        <v>1241500</v>
      </c>
      <c r="I126" s="232">
        <v>206795</v>
      </c>
    </row>
    <row r="127" spans="4:12">
      <c r="D127" s="220">
        <v>1999</v>
      </c>
      <c r="E127" s="231">
        <v>443054</v>
      </c>
      <c r="F127" s="231">
        <v>1184154</v>
      </c>
      <c r="G127" s="231">
        <v>494443</v>
      </c>
      <c r="H127" s="231">
        <v>1172162</v>
      </c>
      <c r="I127" s="232">
        <v>211917.00000000003</v>
      </c>
    </row>
    <row r="128" spans="4:12">
      <c r="D128" s="220">
        <v>2000</v>
      </c>
      <c r="E128" s="231">
        <v>421224</v>
      </c>
      <c r="F128" s="231">
        <v>1273992</v>
      </c>
      <c r="G128" s="231">
        <v>494703</v>
      </c>
      <c r="H128" s="231">
        <v>1054882.0000000002</v>
      </c>
      <c r="I128" s="232">
        <v>212616</v>
      </c>
    </row>
    <row r="129" spans="4:9">
      <c r="D129" s="220">
        <v>2001</v>
      </c>
      <c r="E129" s="231">
        <v>414385</v>
      </c>
      <c r="F129" s="231">
        <v>1482386</v>
      </c>
      <c r="G129" s="231">
        <v>500886</v>
      </c>
      <c r="H129" s="231">
        <v>1310795</v>
      </c>
      <c r="I129" s="232">
        <v>202944</v>
      </c>
    </row>
    <row r="130" spans="4:9">
      <c r="D130" s="220">
        <v>2002</v>
      </c>
      <c r="E130" s="231">
        <v>320000</v>
      </c>
      <c r="F130" s="231">
        <v>1948906</v>
      </c>
      <c r="G130" s="231">
        <v>584981</v>
      </c>
      <c r="H130" s="231">
        <v>1386813</v>
      </c>
      <c r="I130" s="232">
        <v>218239.00000000003</v>
      </c>
    </row>
    <row r="131" spans="4:9">
      <c r="D131" s="220">
        <v>2003</v>
      </c>
      <c r="E131" s="231">
        <v>222000</v>
      </c>
      <c r="F131" s="231">
        <v>2129000</v>
      </c>
      <c r="G131" s="231">
        <v>591201</v>
      </c>
      <c r="H131" s="231">
        <v>1985354</v>
      </c>
      <c r="I131" s="232">
        <v>252336.00000000006</v>
      </c>
    </row>
    <row r="132" spans="4:9">
      <c r="D132" s="220">
        <v>2004</v>
      </c>
      <c r="E132" s="231">
        <v>255302</v>
      </c>
      <c r="F132" s="231">
        <v>2271311</v>
      </c>
      <c r="G132" s="231">
        <v>471528</v>
      </c>
      <c r="H132" s="231">
        <v>1917824.9999999995</v>
      </c>
      <c r="I132" s="232">
        <v>239427.99999999997</v>
      </c>
    </row>
    <row r="133" spans="4:9">
      <c r="D133" s="220">
        <v>2005</v>
      </c>
      <c r="E133" s="231">
        <v>345015</v>
      </c>
      <c r="F133" s="231">
        <v>2198389</v>
      </c>
      <c r="G133" s="231">
        <v>409420</v>
      </c>
      <c r="H133" s="231">
        <v>2067891.9999999995</v>
      </c>
      <c r="I133" s="232">
        <v>246445.00000000003</v>
      </c>
    </row>
    <row r="134" spans="4:9">
      <c r="D134" s="220">
        <v>2006</v>
      </c>
      <c r="E134" s="231">
        <v>500779</v>
      </c>
      <c r="F134" s="231">
        <v>2267870</v>
      </c>
      <c r="G134" s="231">
        <v>506472</v>
      </c>
      <c r="H134" s="231">
        <v>2147044</v>
      </c>
      <c r="I134" s="232">
        <v>251366</v>
      </c>
    </row>
    <row r="135" spans="4:9">
      <c r="D135" s="220">
        <v>2007</v>
      </c>
      <c r="E135" s="231">
        <v>166247</v>
      </c>
      <c r="F135" s="231">
        <v>1852554</v>
      </c>
      <c r="G135" s="231">
        <v>453471</v>
      </c>
      <c r="H135" s="231">
        <v>2102358.9999999995</v>
      </c>
      <c r="I135" s="232">
        <v>260148</v>
      </c>
    </row>
    <row r="136" spans="4:9">
      <c r="D136" s="220">
        <v>2008</v>
      </c>
      <c r="E136" s="231">
        <v>480662</v>
      </c>
      <c r="F136" s="231">
        <v>1912683</v>
      </c>
      <c r="G136" s="231">
        <v>286802</v>
      </c>
      <c r="H136" s="231">
        <v>1897968</v>
      </c>
      <c r="I136" s="232">
        <v>253492</v>
      </c>
    </row>
    <row r="137" spans="4:9">
      <c r="D137" s="220">
        <v>2009</v>
      </c>
      <c r="E137" s="231">
        <v>587613</v>
      </c>
      <c r="F137" s="231">
        <v>1497873.09</v>
      </c>
      <c r="G137" s="231">
        <v>397223</v>
      </c>
      <c r="H137" s="231">
        <v>1820920.557</v>
      </c>
      <c r="I137" s="232">
        <v>259704.12</v>
      </c>
    </row>
    <row r="138" spans="4:9">
      <c r="D138" s="220">
        <v>2010</v>
      </c>
      <c r="E138" s="231">
        <v>785816</v>
      </c>
      <c r="F138" s="231">
        <v>1811578.41</v>
      </c>
      <c r="G138" s="231">
        <v>394610</v>
      </c>
      <c r="H138" s="231">
        <v>2043597.7499999998</v>
      </c>
      <c r="I138" s="232">
        <v>294934</v>
      </c>
    </row>
    <row r="139" spans="4:9">
      <c r="D139" s="220">
        <v>2011</v>
      </c>
      <c r="E139" s="231">
        <v>449001</v>
      </c>
      <c r="F139" s="231">
        <v>1881400</v>
      </c>
      <c r="G139" s="231">
        <v>345289</v>
      </c>
      <c r="H139" s="231">
        <v>1948949</v>
      </c>
      <c r="I139" s="232">
        <v>320144</v>
      </c>
    </row>
    <row r="140" spans="4:9">
      <c r="D140" s="220">
        <v>2012</v>
      </c>
      <c r="E140" s="231">
        <v>115086</v>
      </c>
      <c r="F140" s="231">
        <v>2161260</v>
      </c>
      <c r="G140" s="231">
        <v>349878</v>
      </c>
      <c r="H140" s="231">
        <v>1974082</v>
      </c>
      <c r="I140" s="232">
        <v>325919</v>
      </c>
    </row>
    <row r="141" spans="4:9">
      <c r="D141" s="220">
        <v>2013</v>
      </c>
      <c r="E141" s="231">
        <v>89900</v>
      </c>
      <c r="F141" s="231">
        <v>2189357.36</v>
      </c>
      <c r="G141" s="231">
        <v>176992</v>
      </c>
      <c r="H141" s="231">
        <v>1878808.5000000002</v>
      </c>
      <c r="I141" s="232">
        <v>290405</v>
      </c>
    </row>
    <row r="142" spans="4:9">
      <c r="D142" s="220">
        <v>2014</v>
      </c>
      <c r="E142" s="231">
        <v>120754</v>
      </c>
      <c r="F142" s="231">
        <v>1818599</v>
      </c>
      <c r="G142" s="231">
        <v>106922</v>
      </c>
      <c r="H142" s="231">
        <v>1612677</v>
      </c>
      <c r="I142" s="232">
        <v>316692</v>
      </c>
    </row>
    <row r="143" spans="4:9">
      <c r="D143" s="220">
        <v>2015</v>
      </c>
      <c r="E143" s="231">
        <v>162305</v>
      </c>
      <c r="F143" s="231">
        <v>1237445</v>
      </c>
      <c r="G143" s="231">
        <v>65943</v>
      </c>
      <c r="H143" s="231">
        <v>1599733</v>
      </c>
      <c r="I143" s="232">
        <v>324086</v>
      </c>
    </row>
    <row r="144" spans="4:9">
      <c r="D144" s="220">
        <v>2016</v>
      </c>
      <c r="E144" s="231">
        <v>191972</v>
      </c>
      <c r="F144" s="231">
        <v>1013416</v>
      </c>
      <c r="G144" s="231">
        <v>0</v>
      </c>
      <c r="H144" s="231">
        <v>1351940</v>
      </c>
      <c r="I144" s="232">
        <v>313035</v>
      </c>
    </row>
    <row r="145" spans="4:16" ht="12" thickBot="1">
      <c r="D145" s="223">
        <v>2017</v>
      </c>
      <c r="E145" s="233">
        <v>156757</v>
      </c>
      <c r="F145" s="233">
        <v>1055369</v>
      </c>
      <c r="G145" s="233">
        <v>0</v>
      </c>
      <c r="H145" s="233">
        <v>1413131</v>
      </c>
      <c r="I145" s="234">
        <v>319487</v>
      </c>
    </row>
    <row r="158" spans="4:16" ht="14.25">
      <c r="D158" s="238" t="s">
        <v>222</v>
      </c>
      <c r="E158" s="237"/>
      <c r="F158" s="237"/>
      <c r="G158" s="237"/>
      <c r="H158" s="237"/>
      <c r="I158" s="237"/>
      <c r="J158" s="237"/>
      <c r="K158" s="237"/>
      <c r="L158" s="237"/>
      <c r="M158" s="237"/>
      <c r="N158" s="237"/>
      <c r="O158" s="237"/>
      <c r="P158" s="237"/>
    </row>
    <row r="160" spans="4:16" ht="14.25">
      <c r="D160" s="237"/>
      <c r="E160" s="237"/>
      <c r="F160" s="237"/>
      <c r="G160" s="237"/>
      <c r="H160" s="237"/>
      <c r="I160" s="237"/>
      <c r="J160" s="237"/>
      <c r="K160" s="237"/>
      <c r="L160" s="237"/>
      <c r="M160" s="237"/>
      <c r="N160" s="237"/>
      <c r="O160" s="237"/>
      <c r="P160" s="237"/>
    </row>
    <row r="161" spans="4:16" ht="12.75">
      <c r="D161" s="626"/>
      <c r="E161" s="629">
        <v>2016</v>
      </c>
      <c r="F161" s="629"/>
      <c r="G161" s="629"/>
      <c r="H161" s="629"/>
      <c r="I161" s="629"/>
      <c r="J161" s="629"/>
      <c r="K161" s="629"/>
      <c r="L161" s="629"/>
      <c r="M161" s="629"/>
      <c r="N161" s="629"/>
      <c r="O161" s="629"/>
      <c r="P161" s="630"/>
    </row>
    <row r="162" spans="4:16" ht="12.75">
      <c r="D162" s="627"/>
      <c r="E162" s="631" t="s">
        <v>223</v>
      </c>
      <c r="F162" s="629"/>
      <c r="G162" s="629"/>
      <c r="H162" s="629"/>
      <c r="I162" s="629"/>
      <c r="J162" s="630"/>
      <c r="K162" s="631" t="s">
        <v>224</v>
      </c>
      <c r="L162" s="629"/>
      <c r="M162" s="629"/>
      <c r="N162" s="629"/>
      <c r="O162" s="632" t="s">
        <v>225</v>
      </c>
      <c r="P162" s="633"/>
    </row>
    <row r="163" spans="4:16" ht="12.75">
      <c r="D163" s="627"/>
      <c r="E163" s="636" t="s">
        <v>198</v>
      </c>
      <c r="F163" s="637"/>
      <c r="G163" s="636" t="s">
        <v>226</v>
      </c>
      <c r="H163" s="637"/>
      <c r="I163" s="638" t="s">
        <v>158</v>
      </c>
      <c r="J163" s="637"/>
      <c r="K163" s="636" t="s">
        <v>216</v>
      </c>
      <c r="L163" s="638"/>
      <c r="M163" s="636" t="s">
        <v>215</v>
      </c>
      <c r="N163" s="638"/>
      <c r="O163" s="634"/>
      <c r="P163" s="635"/>
    </row>
    <row r="164" spans="4:16" ht="25.5">
      <c r="D164" s="628"/>
      <c r="E164" s="239" t="s">
        <v>227</v>
      </c>
      <c r="F164" s="240" t="s">
        <v>228</v>
      </c>
      <c r="G164" s="239" t="s">
        <v>227</v>
      </c>
      <c r="H164" s="240" t="s">
        <v>228</v>
      </c>
      <c r="I164" s="239" t="s">
        <v>227</v>
      </c>
      <c r="J164" s="240" t="s">
        <v>228</v>
      </c>
      <c r="K164" s="239" t="s">
        <v>227</v>
      </c>
      <c r="L164" s="240" t="s">
        <v>228</v>
      </c>
      <c r="M164" s="239" t="s">
        <v>227</v>
      </c>
      <c r="N164" s="240" t="s">
        <v>228</v>
      </c>
      <c r="O164" s="239" t="s">
        <v>227</v>
      </c>
      <c r="P164" s="240" t="s">
        <v>228</v>
      </c>
    </row>
    <row r="165" spans="4:16" ht="14.25">
      <c r="D165" s="241" t="s">
        <v>229</v>
      </c>
      <c r="E165" s="255">
        <v>0</v>
      </c>
      <c r="F165" s="242">
        <v>0</v>
      </c>
      <c r="G165" s="256">
        <v>753856</v>
      </c>
      <c r="H165" s="242">
        <v>-0.26490007459666609</v>
      </c>
      <c r="I165" s="257">
        <v>0</v>
      </c>
      <c r="J165" s="242">
        <v>0</v>
      </c>
      <c r="K165" s="256">
        <v>753856</v>
      </c>
      <c r="L165" s="244">
        <v>-0.21438307912277554</v>
      </c>
      <c r="M165" s="243">
        <v>0</v>
      </c>
      <c r="N165" s="242">
        <v>-1</v>
      </c>
      <c r="O165" s="258">
        <v>753856</v>
      </c>
      <c r="P165" s="245">
        <v>-0.26490007459666609</v>
      </c>
    </row>
    <row r="166" spans="4:16" ht="15" thickBot="1">
      <c r="D166" s="246" t="s">
        <v>230</v>
      </c>
      <c r="E166" s="259">
        <v>0</v>
      </c>
      <c r="F166" s="242">
        <v>0</v>
      </c>
      <c r="G166" s="260">
        <v>753856</v>
      </c>
      <c r="H166" s="242">
        <v>-0.26490007459666609</v>
      </c>
      <c r="I166" s="261">
        <v>0</v>
      </c>
      <c r="J166" s="242">
        <v>0</v>
      </c>
      <c r="K166" s="260">
        <v>753856</v>
      </c>
      <c r="L166" s="244">
        <v>-0.21438307912277554</v>
      </c>
      <c r="M166" s="247">
        <v>0</v>
      </c>
      <c r="N166" s="242">
        <v>-1</v>
      </c>
      <c r="O166" s="260">
        <v>753856</v>
      </c>
      <c r="P166" s="242">
        <v>-0.26490007459666609</v>
      </c>
    </row>
    <row r="167" spans="4:16" ht="14.25">
      <c r="D167" s="248" t="s">
        <v>231</v>
      </c>
      <c r="E167" s="262">
        <v>1205388</v>
      </c>
      <c r="F167" s="249">
        <v>-0.13885479549919633</v>
      </c>
      <c r="G167" s="263">
        <v>199150</v>
      </c>
      <c r="H167" s="249">
        <v>-0.13041389940484771</v>
      </c>
      <c r="I167" s="264">
        <v>0</v>
      </c>
      <c r="J167" s="249">
        <v>0</v>
      </c>
      <c r="K167" s="263">
        <v>1212566</v>
      </c>
      <c r="L167" s="251">
        <v>-0.17313506930285272</v>
      </c>
      <c r="M167" s="250">
        <v>191972</v>
      </c>
      <c r="N167" s="249">
        <v>0.18278549644188402</v>
      </c>
      <c r="O167" s="263">
        <v>1404538</v>
      </c>
      <c r="P167" s="249">
        <v>-0.13766794145510075</v>
      </c>
    </row>
    <row r="168" spans="4:16" ht="14.25">
      <c r="D168" s="248" t="s">
        <v>232</v>
      </c>
      <c r="E168" s="262">
        <v>0</v>
      </c>
      <c r="F168" s="249">
        <v>0</v>
      </c>
      <c r="G168" s="263">
        <v>125852</v>
      </c>
      <c r="H168" s="249">
        <v>3.2365852016427654</v>
      </c>
      <c r="I168" s="264">
        <v>0</v>
      </c>
      <c r="J168" s="249">
        <v>0</v>
      </c>
      <c r="K168" s="263">
        <v>125852</v>
      </c>
      <c r="L168" s="251">
        <v>3.2365852016427654</v>
      </c>
      <c r="M168" s="250">
        <v>0</v>
      </c>
      <c r="N168" s="249">
        <v>0</v>
      </c>
      <c r="O168" s="263">
        <v>125852</v>
      </c>
      <c r="P168" s="249">
        <v>3.2365852016427654</v>
      </c>
    </row>
    <row r="169" spans="4:16" ht="14.25">
      <c r="D169" s="248" t="s">
        <v>233</v>
      </c>
      <c r="E169" s="262">
        <v>0</v>
      </c>
      <c r="F169" s="249">
        <v>0</v>
      </c>
      <c r="G169" s="263">
        <v>27476</v>
      </c>
      <c r="H169" s="249">
        <v>-0.36170608186591091</v>
      </c>
      <c r="I169" s="264">
        <v>1994</v>
      </c>
      <c r="J169" s="249">
        <v>2.7980952380952382</v>
      </c>
      <c r="K169" s="263">
        <v>29470</v>
      </c>
      <c r="L169" s="251">
        <v>-0.32363269146909646</v>
      </c>
      <c r="M169" s="250">
        <v>0</v>
      </c>
      <c r="N169" s="249">
        <v>0</v>
      </c>
      <c r="O169" s="263">
        <v>29470</v>
      </c>
      <c r="P169" s="249">
        <v>-0.32363269146909646</v>
      </c>
    </row>
    <row r="170" spans="4:16" ht="14.25">
      <c r="D170" s="248" t="s">
        <v>234</v>
      </c>
      <c r="E170" s="262">
        <v>0</v>
      </c>
      <c r="F170" s="249">
        <v>0</v>
      </c>
      <c r="G170" s="263">
        <v>342357</v>
      </c>
      <c r="H170" s="249">
        <v>1.171718007517919E-2</v>
      </c>
      <c r="I170" s="264">
        <v>311041</v>
      </c>
      <c r="J170" s="249">
        <v>-3.8694403837298053E-2</v>
      </c>
      <c r="K170" s="263">
        <v>653398</v>
      </c>
      <c r="L170" s="251">
        <v>-1.2923878281388523E-2</v>
      </c>
      <c r="M170" s="250">
        <v>0</v>
      </c>
      <c r="N170" s="249">
        <v>0</v>
      </c>
      <c r="O170" s="263">
        <v>653398</v>
      </c>
      <c r="P170" s="249">
        <v>-1.2923878281388523E-2</v>
      </c>
    </row>
    <row r="171" spans="4:16" ht="15" thickBot="1">
      <c r="D171" s="246" t="s">
        <v>235</v>
      </c>
      <c r="E171" s="259">
        <v>1205388</v>
      </c>
      <c r="F171" s="242">
        <v>-0.13885479549919633</v>
      </c>
      <c r="G171" s="260">
        <v>694835</v>
      </c>
      <c r="H171" s="242">
        <v>8.5406639892152025E-2</v>
      </c>
      <c r="I171" s="265">
        <v>313035</v>
      </c>
      <c r="J171" s="252">
        <v>-3.4098973729195348E-2</v>
      </c>
      <c r="K171" s="260">
        <v>2021286</v>
      </c>
      <c r="L171" s="244">
        <v>-8.1939708188066285E-2</v>
      </c>
      <c r="M171" s="247">
        <v>191972</v>
      </c>
      <c r="N171" s="242">
        <v>0.18278549644188402</v>
      </c>
      <c r="O171" s="260">
        <v>2213258</v>
      </c>
      <c r="P171" s="242">
        <v>-6.376446332207697E-2</v>
      </c>
    </row>
    <row r="172" spans="4:16" ht="14.25">
      <c r="D172" s="253" t="s">
        <v>236</v>
      </c>
      <c r="E172" s="266">
        <v>1205388</v>
      </c>
      <c r="F172" s="245">
        <v>-0.13885479549919633</v>
      </c>
      <c r="G172" s="267">
        <v>1448691</v>
      </c>
      <c r="H172" s="254">
        <v>-0.13026843155571677</v>
      </c>
      <c r="I172" s="260">
        <v>313035</v>
      </c>
      <c r="J172" s="242">
        <v>-3.4098973729195348E-2</v>
      </c>
      <c r="K172" s="268">
        <v>2775142</v>
      </c>
      <c r="L172" s="254">
        <v>-0.12214164966924623</v>
      </c>
      <c r="M172" s="247">
        <v>191972</v>
      </c>
      <c r="N172" s="242">
        <v>-0.15893238933090326</v>
      </c>
      <c r="O172" s="260">
        <v>2967114</v>
      </c>
      <c r="P172" s="242">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S83"/>
  <sheetViews>
    <sheetView topLeftCell="A37" zoomScale="55" zoomScaleNormal="55" workbookViewId="0">
      <pane xSplit="1" topLeftCell="B1" activePane="topRight" state="frozen"/>
      <selection activeCell="A3" sqref="A3"/>
      <selection pane="topRight" activeCell="AE60" sqref="AE60"/>
    </sheetView>
  </sheetViews>
  <sheetFormatPr defaultRowHeight="12.75"/>
  <cols>
    <col min="1" max="1" width="40.140625" style="278" customWidth="1"/>
    <col min="2" max="45" width="10.140625" style="278" customWidth="1"/>
    <col min="46" max="16384" width="9.140625" style="278"/>
  </cols>
  <sheetData>
    <row r="2" spans="1:45" ht="16.5" customHeight="1"/>
    <row r="3" spans="1:45" ht="14.25" customHeight="1">
      <c r="A3" s="279" t="s">
        <v>237</v>
      </c>
      <c r="B3" s="280"/>
      <c r="C3" s="280"/>
      <c r="D3" s="280"/>
      <c r="E3" s="280"/>
      <c r="F3" s="280"/>
      <c r="G3" s="280"/>
      <c r="H3" s="280"/>
      <c r="I3" s="280"/>
      <c r="J3" s="280"/>
      <c r="K3" s="280"/>
      <c r="L3" s="280"/>
      <c r="M3" s="280"/>
      <c r="N3" s="280"/>
      <c r="O3" s="280"/>
      <c r="P3" s="280"/>
      <c r="Q3" s="280"/>
      <c r="R3" s="280"/>
      <c r="S3" s="280"/>
      <c r="T3" s="280"/>
      <c r="U3" s="280"/>
      <c r="V3" s="280"/>
      <c r="W3" s="280"/>
      <c r="X3" s="280"/>
      <c r="Y3" s="280"/>
      <c r="Z3" s="280"/>
      <c r="AA3" s="280"/>
      <c r="AB3" s="280"/>
      <c r="AC3" s="280"/>
      <c r="AD3" s="280"/>
      <c r="AE3" s="280"/>
      <c r="AF3" s="280"/>
      <c r="AG3" s="280"/>
      <c r="AH3" s="280"/>
      <c r="AI3" s="280"/>
      <c r="AJ3" s="280"/>
      <c r="AK3" s="280"/>
      <c r="AL3" s="280"/>
      <c r="AM3" s="281"/>
      <c r="AN3" s="281"/>
      <c r="AO3" s="281"/>
      <c r="AP3" s="281"/>
      <c r="AQ3" s="281"/>
      <c r="AR3" s="281"/>
      <c r="AS3" s="281"/>
    </row>
    <row r="4" spans="1:45" ht="14.25" customHeight="1">
      <c r="A4" s="279" t="s">
        <v>238</v>
      </c>
      <c r="B4" s="280"/>
      <c r="C4" s="280"/>
      <c r="D4" s="280"/>
      <c r="E4" s="280"/>
      <c r="F4" s="280"/>
      <c r="G4" s="280"/>
      <c r="H4" s="280"/>
      <c r="I4" s="280"/>
      <c r="J4" s="280"/>
      <c r="K4" s="280"/>
      <c r="L4" s="280"/>
      <c r="M4" s="280"/>
      <c r="N4" s="280"/>
      <c r="O4" s="280"/>
      <c r="P4" s="280"/>
      <c r="Q4" s="280"/>
      <c r="R4" s="280"/>
      <c r="S4" s="280"/>
      <c r="T4" s="280"/>
      <c r="U4" s="280"/>
      <c r="V4" s="280"/>
      <c r="W4" s="280"/>
      <c r="X4" s="280"/>
      <c r="Y4" s="280"/>
      <c r="Z4" s="280"/>
      <c r="AA4" s="280"/>
      <c r="AB4" s="280"/>
      <c r="AC4" s="280"/>
      <c r="AD4" s="280"/>
      <c r="AE4" s="280"/>
      <c r="AF4" s="280"/>
      <c r="AG4" s="280"/>
      <c r="AH4" s="280"/>
      <c r="AI4" s="280"/>
      <c r="AJ4" s="280"/>
      <c r="AK4" s="280"/>
      <c r="AL4" s="280"/>
      <c r="AM4" s="281"/>
      <c r="AN4" s="281"/>
      <c r="AO4" s="281"/>
      <c r="AP4" s="281"/>
      <c r="AQ4" s="281"/>
      <c r="AR4" s="281"/>
      <c r="AS4" s="281"/>
    </row>
    <row r="5" spans="1:45" ht="14.25" customHeight="1">
      <c r="A5" s="282" t="s">
        <v>239</v>
      </c>
      <c r="B5" s="283">
        <v>1974</v>
      </c>
      <c r="C5" s="283">
        <v>1975</v>
      </c>
      <c r="D5" s="283">
        <v>1976</v>
      </c>
      <c r="E5" s="283">
        <v>1977</v>
      </c>
      <c r="F5" s="283">
        <v>1978</v>
      </c>
      <c r="G5" s="283">
        <v>1979</v>
      </c>
      <c r="H5" s="283">
        <v>1980</v>
      </c>
      <c r="I5" s="283">
        <v>1981</v>
      </c>
      <c r="J5" s="283">
        <v>1982</v>
      </c>
      <c r="K5" s="283">
        <v>1983</v>
      </c>
      <c r="L5" s="283">
        <v>1984</v>
      </c>
      <c r="M5" s="283">
        <v>1985</v>
      </c>
      <c r="N5" s="283">
        <v>1986</v>
      </c>
      <c r="O5" s="283">
        <v>1987</v>
      </c>
      <c r="P5" s="283">
        <v>1988</v>
      </c>
      <c r="Q5" s="283">
        <v>1989</v>
      </c>
      <c r="R5" s="283">
        <v>1990</v>
      </c>
      <c r="S5" s="283">
        <v>1991</v>
      </c>
      <c r="T5" s="283">
        <v>1992</v>
      </c>
      <c r="U5" s="283">
        <v>1993</v>
      </c>
      <c r="V5" s="283">
        <v>1994</v>
      </c>
      <c r="W5" s="283">
        <v>1995</v>
      </c>
      <c r="X5" s="283">
        <v>1996</v>
      </c>
      <c r="Y5" s="283">
        <v>1997</v>
      </c>
      <c r="Z5" s="283">
        <v>1998</v>
      </c>
      <c r="AA5" s="283">
        <v>1999</v>
      </c>
      <c r="AB5" s="283">
        <v>2000</v>
      </c>
      <c r="AC5" s="283">
        <v>2001</v>
      </c>
      <c r="AD5" s="283">
        <v>2002</v>
      </c>
      <c r="AE5" s="283">
        <v>2003</v>
      </c>
      <c r="AF5" s="283">
        <v>2004</v>
      </c>
      <c r="AG5" s="283">
        <v>2005</v>
      </c>
      <c r="AH5" s="283">
        <v>2006</v>
      </c>
      <c r="AI5" s="283">
        <v>2007</v>
      </c>
      <c r="AJ5" s="283">
        <v>2008</v>
      </c>
      <c r="AK5" s="283">
        <v>2009</v>
      </c>
      <c r="AL5" s="283">
        <v>2010</v>
      </c>
      <c r="AM5" s="283">
        <v>2011</v>
      </c>
      <c r="AN5" s="283">
        <v>2012</v>
      </c>
      <c r="AO5" s="283">
        <v>2013</v>
      </c>
      <c r="AP5" s="283">
        <v>2014</v>
      </c>
      <c r="AQ5" s="283">
        <v>2015</v>
      </c>
      <c r="AR5" s="283">
        <v>2016</v>
      </c>
      <c r="AS5" s="283">
        <v>2017</v>
      </c>
    </row>
    <row r="6" spans="1:45" ht="14.25" customHeight="1">
      <c r="A6" s="282"/>
      <c r="B6" s="284"/>
      <c r="C6" s="284"/>
      <c r="D6" s="284"/>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284"/>
      <c r="AM6" s="284"/>
      <c r="AN6" s="284"/>
      <c r="AO6" s="284"/>
      <c r="AP6" s="284"/>
      <c r="AQ6" s="284"/>
      <c r="AR6" s="284"/>
      <c r="AS6" s="284"/>
    </row>
    <row r="7" spans="1:45" ht="14.25" customHeight="1">
      <c r="A7" s="285" t="s">
        <v>275</v>
      </c>
      <c r="B7" s="284">
        <v>10.735193408659997</v>
      </c>
      <c r="C7" s="284">
        <v>11.270736027944999</v>
      </c>
      <c r="D7" s="284">
        <v>33.979298271730002</v>
      </c>
      <c r="E7" s="284">
        <v>58.198167909499993</v>
      </c>
      <c r="F7" s="284">
        <v>55.715578096569992</v>
      </c>
      <c r="G7" s="284">
        <v>35.595631897800004</v>
      </c>
      <c r="H7" s="284">
        <v>31.772724733499992</v>
      </c>
      <c r="I7" s="284">
        <v>40.333153486100002</v>
      </c>
      <c r="J7" s="284">
        <v>74.520401000000007</v>
      </c>
      <c r="K7" s="284">
        <v>80.668133999999995</v>
      </c>
      <c r="L7" s="284">
        <v>104.570557820034</v>
      </c>
      <c r="M7" s="284">
        <v>133.2778437640095</v>
      </c>
      <c r="N7" s="284">
        <v>164.16393099999999</v>
      </c>
      <c r="O7" s="284">
        <v>159.772335</v>
      </c>
      <c r="P7" s="284">
        <v>172.77267468686298</v>
      </c>
      <c r="Q7" s="284">
        <v>177.96596780290901</v>
      </c>
      <c r="R7" s="284">
        <v>177.28113680573898</v>
      </c>
      <c r="S7" s="284">
        <v>193.28571705271602</v>
      </c>
      <c r="T7" s="284">
        <v>203.80490900000001</v>
      </c>
      <c r="U7" s="284">
        <v>197.80939791509996</v>
      </c>
      <c r="V7" s="284">
        <v>183.94961800000004</v>
      </c>
      <c r="W7" s="284">
        <v>173.54962599999999</v>
      </c>
      <c r="X7" s="284">
        <v>198.21576237999997</v>
      </c>
      <c r="Y7" s="284">
        <v>212.17518810084999</v>
      </c>
      <c r="Z7" s="284">
        <v>188.26258922565</v>
      </c>
      <c r="AA7" s="284">
        <v>218.56569999999999</v>
      </c>
      <c r="AB7" s="284">
        <v>230.19919194097224</v>
      </c>
      <c r="AC7" s="284">
        <v>241.98582323377786</v>
      </c>
      <c r="AD7" s="284">
        <v>230.03899030183877</v>
      </c>
      <c r="AE7" s="284">
        <v>174.40196769016586</v>
      </c>
      <c r="AF7" s="284">
        <v>155.73118893958204</v>
      </c>
      <c r="AG7" s="284">
        <v>144.32123547542633</v>
      </c>
      <c r="AH7" s="284">
        <v>148.40147247986471</v>
      </c>
      <c r="AI7" s="284">
        <v>164.19016017390885</v>
      </c>
      <c r="AJ7" s="284">
        <v>155.9220268095103</v>
      </c>
      <c r="AK7" s="284">
        <v>161.608128445185</v>
      </c>
      <c r="AL7" s="284">
        <v>172.19814443657339</v>
      </c>
      <c r="AM7" s="284">
        <v>154.69420740812404</v>
      </c>
      <c r="AN7" s="284">
        <v>169.72954981961536</v>
      </c>
      <c r="AO7" s="284">
        <v>181.27328967669229</v>
      </c>
      <c r="AP7" s="284">
        <v>198.29403348814301</v>
      </c>
      <c r="AQ7" s="284">
        <v>182.28921283845696</v>
      </c>
      <c r="AR7" s="284">
        <v>190.79196119909329</v>
      </c>
      <c r="AS7" s="284">
        <v>188.64754573909229</v>
      </c>
    </row>
    <row r="8" spans="1:45" ht="14.25" customHeight="1">
      <c r="A8" s="282"/>
      <c r="B8" s="284"/>
      <c r="C8" s="284"/>
      <c r="D8" s="284"/>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284"/>
      <c r="AM8" s="284"/>
      <c r="AN8" s="284"/>
      <c r="AO8" s="284"/>
      <c r="AP8" s="284"/>
      <c r="AQ8" s="284"/>
      <c r="AR8" s="284"/>
      <c r="AS8" s="284"/>
    </row>
    <row r="9" spans="1:45" ht="14.25" customHeight="1">
      <c r="A9" s="282" t="s">
        <v>240</v>
      </c>
      <c r="B9" s="284">
        <v>14.056284829899997</v>
      </c>
      <c r="C9" s="284">
        <v>15.359871258999998</v>
      </c>
      <c r="D9" s="284">
        <v>40.221964331999999</v>
      </c>
      <c r="E9" s="284">
        <v>64.352290854999993</v>
      </c>
      <c r="F9" s="284">
        <v>59.487610858999993</v>
      </c>
      <c r="G9" s="284">
        <v>47.135320741400001</v>
      </c>
      <c r="H9" s="284">
        <v>42.520624467999994</v>
      </c>
      <c r="I9" s="284">
        <v>56.616719459000002</v>
      </c>
      <c r="J9" s="284">
        <v>96.779925000000006</v>
      </c>
      <c r="K9" s="284">
        <v>106.158784</v>
      </c>
      <c r="L9" s="284">
        <v>133.07107501999999</v>
      </c>
      <c r="M9" s="284">
        <v>168.07251400000001</v>
      </c>
      <c r="N9" s="284">
        <v>194.327956</v>
      </c>
      <c r="O9" s="284">
        <v>188.59744599999999</v>
      </c>
      <c r="P9" s="284">
        <v>209.15496349999998</v>
      </c>
      <c r="Q9" s="284">
        <v>218.32258660000002</v>
      </c>
      <c r="R9" s="284">
        <v>216.23549169999998</v>
      </c>
      <c r="S9" s="284">
        <v>227.44003350000003</v>
      </c>
      <c r="T9" s="284">
        <v>242.540502</v>
      </c>
      <c r="U9" s="284">
        <v>236.41292889999997</v>
      </c>
      <c r="V9" s="284">
        <v>227.13830000000004</v>
      </c>
      <c r="W9" s="284">
        <v>206.281329</v>
      </c>
      <c r="X9" s="284">
        <v>242.449753180995</v>
      </c>
      <c r="Y9" s="284">
        <v>251.93425645380367</v>
      </c>
      <c r="Z9" s="284">
        <v>227.22177451943242</v>
      </c>
      <c r="AA9" s="284">
        <v>253.45624678330711</v>
      </c>
      <c r="AB9" s="284">
        <v>254.17145381733295</v>
      </c>
      <c r="AC9" s="284">
        <v>265.22141690942186</v>
      </c>
      <c r="AD9" s="284">
        <v>248.77144986850183</v>
      </c>
      <c r="AE9" s="284">
        <v>189.63437711074121</v>
      </c>
      <c r="AF9" s="284">
        <v>171.27769171829758</v>
      </c>
      <c r="AG9" s="284">
        <v>160.21280952908799</v>
      </c>
      <c r="AH9" s="284">
        <v>164.31574817251882</v>
      </c>
      <c r="AI9" s="284">
        <v>180.8985381726217</v>
      </c>
      <c r="AJ9" s="284">
        <v>173.78230415149071</v>
      </c>
      <c r="AK9" s="284">
        <v>182.52329358002092</v>
      </c>
      <c r="AL9" s="284">
        <v>198.16545266770888</v>
      </c>
      <c r="AM9" s="284">
        <v>180.32092919534273</v>
      </c>
      <c r="AN9" s="284">
        <v>192.38485062000001</v>
      </c>
      <c r="AO9" s="284">
        <v>208.48098648999999</v>
      </c>
      <c r="AP9" s="284">
        <v>233.76777299999995</v>
      </c>
      <c r="AQ9" s="284">
        <v>216.31154300000003</v>
      </c>
      <c r="AR9" s="284">
        <v>220.72760999999997</v>
      </c>
      <c r="AS9" s="284">
        <v>215.89889157000005</v>
      </c>
    </row>
    <row r="10" spans="1:45" ht="14.25" customHeight="1">
      <c r="A10" s="286" t="s">
        <v>241</v>
      </c>
      <c r="B10" s="287">
        <v>14.056284829899997</v>
      </c>
      <c r="C10" s="287">
        <v>15.359871258999998</v>
      </c>
      <c r="D10" s="287">
        <v>40.221964331999999</v>
      </c>
      <c r="E10" s="287">
        <v>64.352290854999993</v>
      </c>
      <c r="F10" s="287">
        <v>59.487610858999993</v>
      </c>
      <c r="G10" s="287">
        <v>29.270223503400004</v>
      </c>
      <c r="H10" s="287">
        <v>19.116836254999999</v>
      </c>
      <c r="I10" s="287">
        <v>23.747082194000001</v>
      </c>
      <c r="J10" s="287">
        <v>30.277177000000002</v>
      </c>
      <c r="K10" s="287">
        <v>34.736806000000001</v>
      </c>
      <c r="L10" s="287">
        <v>35.889026000000001</v>
      </c>
      <c r="M10" s="287">
        <v>40.083909999999996</v>
      </c>
      <c r="N10" s="287">
        <v>38.603397999999999</v>
      </c>
      <c r="O10" s="287">
        <v>36.050877999999997</v>
      </c>
      <c r="P10" s="287">
        <v>42.549545999999999</v>
      </c>
      <c r="Q10" s="287">
        <v>45.978443999999996</v>
      </c>
      <c r="R10" s="287">
        <v>44.585499999999996</v>
      </c>
      <c r="S10" s="287">
        <v>46.249757000000002</v>
      </c>
      <c r="T10" s="287">
        <v>49.037373000000002</v>
      </c>
      <c r="U10" s="287">
        <v>48.427740999999997</v>
      </c>
      <c r="V10" s="287">
        <v>51.499389999999991</v>
      </c>
      <c r="W10" s="287">
        <v>42.844025999999999</v>
      </c>
      <c r="X10" s="287">
        <v>52.715039999999995</v>
      </c>
      <c r="Y10" s="287">
        <v>46.116906</v>
      </c>
      <c r="Z10" s="287">
        <v>45.429648999999998</v>
      </c>
      <c r="AA10" s="287">
        <v>42.944698000000002</v>
      </c>
      <c r="AB10" s="287">
        <v>34.875060999999995</v>
      </c>
      <c r="AC10" s="287">
        <v>31.9863</v>
      </c>
      <c r="AD10" s="287">
        <v>28.811081000000001</v>
      </c>
      <c r="AE10" s="287">
        <v>27.210397</v>
      </c>
      <c r="AF10" s="287">
        <v>27.788439</v>
      </c>
      <c r="AG10" s="287">
        <v>28.604775999999998</v>
      </c>
      <c r="AH10" s="287">
        <v>28.130719999999997</v>
      </c>
      <c r="AI10" s="287">
        <v>24.838862999999996</v>
      </c>
      <c r="AJ10" s="287">
        <v>21.134315999999998</v>
      </c>
      <c r="AK10" s="287">
        <v>17.531108</v>
      </c>
      <c r="AL10" s="287">
        <v>17.699715999999999</v>
      </c>
      <c r="AM10" s="287">
        <v>17.834429</v>
      </c>
      <c r="AN10" s="287">
        <v>15.367343250000001</v>
      </c>
      <c r="AO10" s="287">
        <v>12.888227099999998</v>
      </c>
      <c r="AP10" s="287">
        <v>16.470513999999998</v>
      </c>
      <c r="AQ10" s="287">
        <v>12.501303</v>
      </c>
      <c r="AR10" s="287">
        <v>9.8634909999999998</v>
      </c>
      <c r="AS10" s="287">
        <v>9.2320630000000001</v>
      </c>
    </row>
    <row r="11" spans="1:45" ht="14.25" customHeight="1">
      <c r="A11" s="286" t="s">
        <v>242</v>
      </c>
      <c r="B11" s="287">
        <v>0</v>
      </c>
      <c r="C11" s="287">
        <v>0</v>
      </c>
      <c r="D11" s="287">
        <v>0</v>
      </c>
      <c r="E11" s="287">
        <v>0</v>
      </c>
      <c r="F11" s="287">
        <v>0</v>
      </c>
      <c r="G11" s="287">
        <v>0</v>
      </c>
      <c r="H11" s="287">
        <v>0</v>
      </c>
      <c r="I11" s="287">
        <v>0</v>
      </c>
      <c r="J11" s="287">
        <v>0</v>
      </c>
      <c r="K11" s="287">
        <v>0</v>
      </c>
      <c r="L11" s="287">
        <v>0</v>
      </c>
      <c r="M11" s="287">
        <v>0</v>
      </c>
      <c r="N11" s="287">
        <v>0</v>
      </c>
      <c r="O11" s="287">
        <v>0</v>
      </c>
      <c r="P11" s="287">
        <v>0</v>
      </c>
      <c r="Q11" s="287">
        <v>0</v>
      </c>
      <c r="R11" s="287">
        <v>0</v>
      </c>
      <c r="S11" s="287">
        <v>0</v>
      </c>
      <c r="T11" s="287">
        <v>0</v>
      </c>
      <c r="U11" s="287">
        <v>0</v>
      </c>
      <c r="V11" s="287">
        <v>0</v>
      </c>
      <c r="W11" s="287">
        <v>0</v>
      </c>
      <c r="X11" s="287">
        <v>0</v>
      </c>
      <c r="Y11" s="287">
        <v>0</v>
      </c>
      <c r="Z11" s="287">
        <v>0</v>
      </c>
      <c r="AA11" s="287">
        <v>0</v>
      </c>
      <c r="AB11" s="287">
        <v>0</v>
      </c>
      <c r="AC11" s="287">
        <v>0</v>
      </c>
      <c r="AD11" s="287">
        <v>0</v>
      </c>
      <c r="AE11" s="287">
        <v>0</v>
      </c>
      <c r="AF11" s="287">
        <v>0</v>
      </c>
      <c r="AG11" s="287">
        <v>0</v>
      </c>
      <c r="AH11" s="287">
        <v>2.0465999999999998E-2</v>
      </c>
      <c r="AI11" s="287">
        <v>0.15723999999999999</v>
      </c>
      <c r="AJ11" s="287">
        <v>0.22263199999999997</v>
      </c>
      <c r="AK11" s="287">
        <v>0.14161000000000001</v>
      </c>
      <c r="AL11" s="287">
        <v>0.18555899999999997</v>
      </c>
      <c r="AM11" s="287">
        <v>0.35820599999999997</v>
      </c>
      <c r="AN11" s="287">
        <v>0.53732499999999994</v>
      </c>
      <c r="AO11" s="287">
        <v>0.84446399999999999</v>
      </c>
      <c r="AP11" s="287">
        <v>1.056719</v>
      </c>
      <c r="AQ11" s="287">
        <v>0.83513700000000002</v>
      </c>
      <c r="AR11" s="287">
        <v>0.41526299999999999</v>
      </c>
      <c r="AS11" s="287">
        <v>0.20311799999999999</v>
      </c>
    </row>
    <row r="12" spans="1:45" ht="14.25" customHeight="1">
      <c r="A12" s="286" t="s">
        <v>243</v>
      </c>
      <c r="B12" s="287">
        <v>0</v>
      </c>
      <c r="C12" s="287">
        <v>0</v>
      </c>
      <c r="D12" s="287">
        <v>0</v>
      </c>
      <c r="E12" s="287">
        <v>0</v>
      </c>
      <c r="F12" s="287">
        <v>0</v>
      </c>
      <c r="G12" s="287">
        <v>0</v>
      </c>
      <c r="H12" s="287">
        <v>0</v>
      </c>
      <c r="I12" s="287">
        <v>0</v>
      </c>
      <c r="J12" s="287">
        <v>0</v>
      </c>
      <c r="K12" s="287">
        <v>0</v>
      </c>
      <c r="L12" s="287">
        <v>0</v>
      </c>
      <c r="M12" s="287">
        <v>0</v>
      </c>
      <c r="N12" s="287">
        <v>0</v>
      </c>
      <c r="O12" s="287">
        <v>0</v>
      </c>
      <c r="P12" s="287">
        <v>0</v>
      </c>
      <c r="Q12" s="287">
        <v>0</v>
      </c>
      <c r="R12" s="287">
        <v>0</v>
      </c>
      <c r="S12" s="287">
        <v>0</v>
      </c>
      <c r="T12" s="287">
        <v>0</v>
      </c>
      <c r="U12" s="287">
        <v>0</v>
      </c>
      <c r="V12" s="287">
        <v>0</v>
      </c>
      <c r="W12" s="287">
        <v>0</v>
      </c>
      <c r="X12" s="287">
        <v>0</v>
      </c>
      <c r="Y12" s="287">
        <v>0</v>
      </c>
      <c r="Z12" s="287">
        <v>0</v>
      </c>
      <c r="AA12" s="287">
        <v>0</v>
      </c>
      <c r="AB12" s="287">
        <v>0</v>
      </c>
      <c r="AC12" s="287">
        <v>0</v>
      </c>
      <c r="AD12" s="287">
        <v>0</v>
      </c>
      <c r="AE12" s="287">
        <v>0</v>
      </c>
      <c r="AF12" s="287">
        <v>0</v>
      </c>
      <c r="AG12" s="287">
        <v>0</v>
      </c>
      <c r="AH12" s="287">
        <v>0</v>
      </c>
      <c r="AI12" s="287">
        <v>0</v>
      </c>
      <c r="AJ12" s="287">
        <v>0</v>
      </c>
      <c r="AK12" s="287">
        <v>0</v>
      </c>
      <c r="AL12" s="287">
        <v>0</v>
      </c>
      <c r="AM12" s="287">
        <v>1.9862999999999999E-2</v>
      </c>
      <c r="AN12" s="287">
        <v>0.76896146999999992</v>
      </c>
      <c r="AO12" s="287">
        <v>0.33278599999999997</v>
      </c>
      <c r="AP12" s="287">
        <v>0.23698900000000001</v>
      </c>
      <c r="AQ12" s="287">
        <v>8.4400000000000003E-2</v>
      </c>
      <c r="AR12" s="287">
        <v>0.150925</v>
      </c>
      <c r="AS12" s="287">
        <v>3.2384999999999997E-2</v>
      </c>
    </row>
    <row r="13" spans="1:45" ht="14.25" customHeight="1">
      <c r="A13" s="286" t="s">
        <v>244</v>
      </c>
      <c r="B13" s="287">
        <v>0</v>
      </c>
      <c r="C13" s="287">
        <v>0</v>
      </c>
      <c r="D13" s="287">
        <v>0</v>
      </c>
      <c r="E13" s="287">
        <v>0</v>
      </c>
      <c r="F13" s="287">
        <v>0</v>
      </c>
      <c r="G13" s="287">
        <v>0</v>
      </c>
      <c r="H13" s="287">
        <v>0</v>
      </c>
      <c r="I13" s="287">
        <v>0</v>
      </c>
      <c r="J13" s="287">
        <v>0</v>
      </c>
      <c r="K13" s="287">
        <v>0</v>
      </c>
      <c r="L13" s="287">
        <v>0</v>
      </c>
      <c r="M13" s="287">
        <v>0</v>
      </c>
      <c r="N13" s="287">
        <v>0</v>
      </c>
      <c r="O13" s="287">
        <v>0</v>
      </c>
      <c r="P13" s="287">
        <v>0</v>
      </c>
      <c r="Q13" s="287">
        <v>0</v>
      </c>
      <c r="R13" s="287">
        <v>0</v>
      </c>
      <c r="S13" s="287">
        <v>0</v>
      </c>
      <c r="T13" s="287">
        <v>0</v>
      </c>
      <c r="U13" s="287">
        <v>0</v>
      </c>
      <c r="V13" s="287">
        <v>0</v>
      </c>
      <c r="W13" s="287">
        <v>0</v>
      </c>
      <c r="X13" s="287">
        <v>0</v>
      </c>
      <c r="Y13" s="287">
        <v>0</v>
      </c>
      <c r="Z13" s="287">
        <v>0</v>
      </c>
      <c r="AA13" s="287">
        <v>1.4886999999999999E-2</v>
      </c>
      <c r="AB13" s="287">
        <v>1.2168E-2</v>
      </c>
      <c r="AC13" s="287">
        <v>0.60135499999999997</v>
      </c>
      <c r="AD13" s="287">
        <v>0.80743638640945004</v>
      </c>
      <c r="AE13" s="287">
        <v>2.0105656359459392</v>
      </c>
      <c r="AF13" s="287">
        <v>3.8644156719908551</v>
      </c>
      <c r="AG13" s="287">
        <v>7.353995461768613</v>
      </c>
      <c r="AH13" s="287">
        <v>5.1783609943064857</v>
      </c>
      <c r="AI13" s="287">
        <v>3.2110648701216231</v>
      </c>
      <c r="AJ13" s="287">
        <v>2.2499770186138859</v>
      </c>
      <c r="AK13" s="287">
        <v>1.7123033424221072</v>
      </c>
      <c r="AL13" s="287">
        <v>0.97504917819051629</v>
      </c>
      <c r="AM13" s="287">
        <v>0.83693355265037472</v>
      </c>
      <c r="AN13" s="287">
        <v>0.74197389000000002</v>
      </c>
      <c r="AO13" s="287">
        <v>0.65096915000000011</v>
      </c>
      <c r="AP13" s="287">
        <v>0.54657599999999995</v>
      </c>
      <c r="AQ13" s="287">
        <v>1.1602079999999999</v>
      </c>
      <c r="AR13" s="287">
        <v>0.90147500000000003</v>
      </c>
      <c r="AS13" s="287">
        <v>0.61669799999999997</v>
      </c>
    </row>
    <row r="14" spans="1:45" ht="14.25" customHeight="1">
      <c r="A14" s="286" t="s">
        <v>245</v>
      </c>
      <c r="B14" s="287">
        <v>0</v>
      </c>
      <c r="C14" s="287">
        <v>0</v>
      </c>
      <c r="D14" s="287">
        <v>0</v>
      </c>
      <c r="E14" s="287">
        <v>0</v>
      </c>
      <c r="F14" s="287">
        <v>0</v>
      </c>
      <c r="G14" s="287">
        <v>0</v>
      </c>
      <c r="H14" s="287">
        <v>0</v>
      </c>
      <c r="I14" s="287">
        <v>0</v>
      </c>
      <c r="J14" s="287">
        <v>0</v>
      </c>
      <c r="K14" s="287">
        <v>0</v>
      </c>
      <c r="L14" s="287">
        <v>0</v>
      </c>
      <c r="M14" s="287">
        <v>0</v>
      </c>
      <c r="N14" s="287">
        <v>0</v>
      </c>
      <c r="O14" s="287">
        <v>0</v>
      </c>
      <c r="P14" s="287">
        <v>0</v>
      </c>
      <c r="Q14" s="287">
        <v>0</v>
      </c>
      <c r="R14" s="287">
        <v>0</v>
      </c>
      <c r="S14" s="287">
        <v>0</v>
      </c>
      <c r="T14" s="287">
        <v>0</v>
      </c>
      <c r="U14" s="287">
        <v>0</v>
      </c>
      <c r="V14" s="287">
        <v>0</v>
      </c>
      <c r="W14" s="287">
        <v>0</v>
      </c>
      <c r="X14" s="287">
        <v>0</v>
      </c>
      <c r="Y14" s="287">
        <v>0</v>
      </c>
      <c r="Z14" s="287">
        <v>0</v>
      </c>
      <c r="AA14" s="287">
        <v>0</v>
      </c>
      <c r="AB14" s="287">
        <v>0</v>
      </c>
      <c r="AC14" s="287">
        <v>0</v>
      </c>
      <c r="AD14" s="287">
        <v>0</v>
      </c>
      <c r="AE14" s="287">
        <v>0</v>
      </c>
      <c r="AF14" s="287">
        <v>0</v>
      </c>
      <c r="AG14" s="287">
        <v>0</v>
      </c>
      <c r="AH14" s="287">
        <v>0</v>
      </c>
      <c r="AI14" s="287">
        <v>0</v>
      </c>
      <c r="AJ14" s="287">
        <v>0</v>
      </c>
      <c r="AK14" s="287">
        <v>0</v>
      </c>
      <c r="AL14" s="287">
        <v>0</v>
      </c>
      <c r="AM14" s="287">
        <v>0.65948600000000002</v>
      </c>
      <c r="AN14" s="287">
        <v>1.573636</v>
      </c>
      <c r="AO14" s="287">
        <v>1.389432</v>
      </c>
      <c r="AP14" s="287">
        <v>0.30649399999999999</v>
      </c>
      <c r="AQ14" s="287">
        <v>0.136077</v>
      </c>
      <c r="AR14" s="287">
        <v>7.9419000000000003E-2</v>
      </c>
      <c r="AS14" s="287">
        <v>0.14271899999999998</v>
      </c>
    </row>
    <row r="15" spans="1:45" ht="14.25" customHeight="1">
      <c r="A15" s="286" t="s">
        <v>246</v>
      </c>
      <c r="B15" s="287">
        <v>0</v>
      </c>
      <c r="C15" s="287">
        <v>0</v>
      </c>
      <c r="D15" s="287">
        <v>0</v>
      </c>
      <c r="E15" s="287">
        <v>0</v>
      </c>
      <c r="F15" s="287">
        <v>0</v>
      </c>
      <c r="G15" s="287">
        <v>0</v>
      </c>
      <c r="H15" s="287">
        <v>0</v>
      </c>
      <c r="I15" s="287">
        <v>0</v>
      </c>
      <c r="J15" s="287">
        <v>0</v>
      </c>
      <c r="K15" s="287">
        <v>0</v>
      </c>
      <c r="L15" s="287">
        <v>0</v>
      </c>
      <c r="M15" s="287">
        <v>0</v>
      </c>
      <c r="N15" s="287">
        <v>0</v>
      </c>
      <c r="O15" s="287">
        <v>0</v>
      </c>
      <c r="P15" s="287">
        <v>0</v>
      </c>
      <c r="Q15" s="287">
        <v>0</v>
      </c>
      <c r="R15" s="287">
        <v>0</v>
      </c>
      <c r="S15" s="287">
        <v>0</v>
      </c>
      <c r="T15" s="287">
        <v>0</v>
      </c>
      <c r="U15" s="287">
        <v>0</v>
      </c>
      <c r="V15" s="287">
        <v>0</v>
      </c>
      <c r="W15" s="287">
        <v>0</v>
      </c>
      <c r="X15" s="287">
        <v>0</v>
      </c>
      <c r="Y15" s="287">
        <v>0</v>
      </c>
      <c r="Z15" s="287">
        <v>0</v>
      </c>
      <c r="AA15" s="287">
        <v>0</v>
      </c>
      <c r="AB15" s="287">
        <v>0</v>
      </c>
      <c r="AC15" s="287">
        <v>0</v>
      </c>
      <c r="AD15" s="287">
        <v>0</v>
      </c>
      <c r="AE15" s="287">
        <v>0</v>
      </c>
      <c r="AF15" s="287">
        <v>0</v>
      </c>
      <c r="AG15" s="287">
        <v>8.4533999999999998E-2</v>
      </c>
      <c r="AH15" s="287">
        <v>3.4079000000000005E-2</v>
      </c>
      <c r="AI15" s="287">
        <v>1.9236E-2</v>
      </c>
      <c r="AJ15" s="287">
        <v>1.6316999999999998E-2</v>
      </c>
      <c r="AK15" s="287">
        <v>2.0726000000000001E-2</v>
      </c>
      <c r="AL15" s="287">
        <v>1.9684E-2</v>
      </c>
      <c r="AM15" s="287">
        <v>9.7040000000000008E-3</v>
      </c>
      <c r="AN15" s="287">
        <v>9.6036999999999997E-3</v>
      </c>
      <c r="AO15" s="287">
        <v>9.2462100000000012E-3</v>
      </c>
      <c r="AP15" s="287">
        <v>5.4479999999999997E-3</v>
      </c>
      <c r="AQ15" s="287">
        <v>0</v>
      </c>
      <c r="AR15" s="287">
        <v>0</v>
      </c>
      <c r="AS15" s="287">
        <v>4.2509999999999996E-3</v>
      </c>
    </row>
    <row r="16" spans="1:45" ht="14.25" customHeight="1">
      <c r="A16" s="286" t="s">
        <v>247</v>
      </c>
      <c r="B16" s="287">
        <v>0</v>
      </c>
      <c r="C16" s="287">
        <v>0</v>
      </c>
      <c r="D16" s="287">
        <v>0</v>
      </c>
      <c r="E16" s="287">
        <v>0</v>
      </c>
      <c r="F16" s="287">
        <v>0</v>
      </c>
      <c r="G16" s="287">
        <v>0</v>
      </c>
      <c r="H16" s="287">
        <v>0</v>
      </c>
      <c r="I16" s="287">
        <v>0</v>
      </c>
      <c r="J16" s="287">
        <v>0</v>
      </c>
      <c r="K16" s="287">
        <v>0</v>
      </c>
      <c r="L16" s="287">
        <v>0</v>
      </c>
      <c r="M16" s="287">
        <v>0</v>
      </c>
      <c r="N16" s="287">
        <v>0</v>
      </c>
      <c r="O16" s="287">
        <v>0</v>
      </c>
      <c r="P16" s="287">
        <v>0</v>
      </c>
      <c r="Q16" s="287">
        <v>0</v>
      </c>
      <c r="R16" s="287">
        <v>0</v>
      </c>
      <c r="S16" s="287">
        <v>0</v>
      </c>
      <c r="T16" s="287">
        <v>0</v>
      </c>
      <c r="U16" s="287">
        <v>0</v>
      </c>
      <c r="V16" s="287">
        <v>0</v>
      </c>
      <c r="W16" s="287">
        <v>0</v>
      </c>
      <c r="X16" s="287">
        <v>5.3341168009950248</v>
      </c>
      <c r="Y16" s="287">
        <v>9.9071155472636807</v>
      </c>
      <c r="Z16" s="287">
        <v>9.7604776965174125</v>
      </c>
      <c r="AA16" s="287">
        <v>10.532224783307115</v>
      </c>
      <c r="AB16" s="287">
        <v>11.345413817332972</v>
      </c>
      <c r="AC16" s="287">
        <v>13.620375869421904</v>
      </c>
      <c r="AD16" s="287">
        <v>14.256222482092337</v>
      </c>
      <c r="AE16" s="287">
        <v>16.305663474795224</v>
      </c>
      <c r="AF16" s="287">
        <v>10.782459046306712</v>
      </c>
      <c r="AG16" s="287">
        <v>7.6265550673193729</v>
      </c>
      <c r="AH16" s="287">
        <v>6.0539021782123452</v>
      </c>
      <c r="AI16" s="287">
        <v>4.035512302500079</v>
      </c>
      <c r="AJ16" s="287">
        <v>1.2500331328768173</v>
      </c>
      <c r="AK16" s="287">
        <v>6.3000000000000003E-4</v>
      </c>
      <c r="AL16" s="287">
        <v>0</v>
      </c>
      <c r="AM16" s="287">
        <v>0</v>
      </c>
      <c r="AN16" s="287">
        <v>0</v>
      </c>
      <c r="AO16" s="287">
        <v>0</v>
      </c>
      <c r="AP16" s="287">
        <v>0</v>
      </c>
      <c r="AQ16" s="287">
        <v>0</v>
      </c>
      <c r="AR16" s="287">
        <v>0</v>
      </c>
      <c r="AS16" s="287">
        <v>0</v>
      </c>
    </row>
    <row r="17" spans="1:45" ht="14.25" customHeight="1">
      <c r="A17" s="286" t="s">
        <v>248</v>
      </c>
      <c r="B17" s="287">
        <v>0</v>
      </c>
      <c r="C17" s="287">
        <v>0</v>
      </c>
      <c r="D17" s="287">
        <v>0</v>
      </c>
      <c r="E17" s="287">
        <v>0</v>
      </c>
      <c r="F17" s="287">
        <v>0</v>
      </c>
      <c r="G17" s="287">
        <v>0</v>
      </c>
      <c r="H17" s="287">
        <v>0</v>
      </c>
      <c r="I17" s="287">
        <v>0</v>
      </c>
      <c r="J17" s="287">
        <v>0</v>
      </c>
      <c r="K17" s="287">
        <v>0</v>
      </c>
      <c r="L17" s="287">
        <v>0</v>
      </c>
      <c r="M17" s="287">
        <v>0</v>
      </c>
      <c r="N17" s="287">
        <v>0</v>
      </c>
      <c r="O17" s="287">
        <v>0</v>
      </c>
      <c r="P17" s="287">
        <v>0</v>
      </c>
      <c r="Q17" s="287">
        <v>0</v>
      </c>
      <c r="R17" s="287">
        <v>1.3119700000000001</v>
      </c>
      <c r="S17" s="287">
        <v>5.0483029999999998</v>
      </c>
      <c r="T17" s="287">
        <v>3.9518649999999997</v>
      </c>
      <c r="U17" s="287">
        <v>5.6284650000000003</v>
      </c>
      <c r="V17" s="287">
        <v>5.1527810000000001</v>
      </c>
      <c r="W17" s="287">
        <v>1.9673240000000001</v>
      </c>
      <c r="X17" s="287">
        <v>1.217857</v>
      </c>
      <c r="Y17" s="287">
        <v>0.77290199999999998</v>
      </c>
      <c r="Z17" s="287">
        <v>0.60312300000000008</v>
      </c>
      <c r="AA17" s="287">
        <v>0.61932699999999996</v>
      </c>
      <c r="AB17" s="287">
        <v>0.28239800000000004</v>
      </c>
      <c r="AC17" s="287">
        <v>0.27044400000000002</v>
      </c>
      <c r="AD17" s="287">
        <v>0.27033800000000002</v>
      </c>
      <c r="AE17" s="287">
        <v>0.23047599999999999</v>
      </c>
      <c r="AF17" s="287">
        <v>0.26395000000000002</v>
      </c>
      <c r="AG17" s="287">
        <v>0.12861700000000001</v>
      </c>
      <c r="AH17" s="287">
        <v>0.25972300000000004</v>
      </c>
      <c r="AI17" s="287">
        <v>0.20868800000000001</v>
      </c>
      <c r="AJ17" s="287">
        <v>8.1053999999999987E-2</v>
      </c>
      <c r="AK17" s="287">
        <v>2.257E-2</v>
      </c>
      <c r="AL17" s="287">
        <v>2.8803999999999996E-2</v>
      </c>
      <c r="AM17" s="287">
        <v>1.011044E-2</v>
      </c>
      <c r="AN17" s="287">
        <v>3.6600000000000001E-4</v>
      </c>
      <c r="AO17" s="287">
        <v>1.3804E-2</v>
      </c>
      <c r="AP17" s="287">
        <v>0.11438899999999999</v>
      </c>
      <c r="AQ17" s="287">
        <v>8.8022000000000003E-2</v>
      </c>
      <c r="AR17" s="287">
        <v>0.14958199999999999</v>
      </c>
      <c r="AS17" s="287">
        <v>0.203955</v>
      </c>
    </row>
    <row r="18" spans="1:45" ht="14.25" customHeight="1">
      <c r="A18" s="286" t="s">
        <v>249</v>
      </c>
      <c r="B18" s="287">
        <v>0</v>
      </c>
      <c r="C18" s="287">
        <v>0</v>
      </c>
      <c r="D18" s="287">
        <v>0</v>
      </c>
      <c r="E18" s="287">
        <v>0</v>
      </c>
      <c r="F18" s="287">
        <v>0</v>
      </c>
      <c r="G18" s="287">
        <v>0</v>
      </c>
      <c r="H18" s="287">
        <v>0</v>
      </c>
      <c r="I18" s="287">
        <v>0</v>
      </c>
      <c r="J18" s="287">
        <v>0</v>
      </c>
      <c r="K18" s="287">
        <v>0</v>
      </c>
      <c r="L18" s="287">
        <v>0</v>
      </c>
      <c r="M18" s="287">
        <v>0</v>
      </c>
      <c r="N18" s="287">
        <v>0</v>
      </c>
      <c r="O18" s="287">
        <v>0</v>
      </c>
      <c r="P18" s="287">
        <v>0</v>
      </c>
      <c r="Q18" s="287">
        <v>0</v>
      </c>
      <c r="R18" s="287">
        <v>0</v>
      </c>
      <c r="S18" s="287">
        <v>0</v>
      </c>
      <c r="T18" s="287">
        <v>0</v>
      </c>
      <c r="U18" s="287">
        <v>0</v>
      </c>
      <c r="V18" s="287">
        <v>0</v>
      </c>
      <c r="W18" s="287">
        <v>0</v>
      </c>
      <c r="X18" s="287">
        <v>0</v>
      </c>
      <c r="Y18" s="287">
        <v>0.60480762253999998</v>
      </c>
      <c r="Z18" s="287">
        <v>2.4428734969149994</v>
      </c>
      <c r="AA18" s="287">
        <v>0</v>
      </c>
      <c r="AB18" s="287">
        <v>0</v>
      </c>
      <c r="AC18" s="287">
        <v>3.2211659999999998</v>
      </c>
      <c r="AD18" s="287">
        <v>9.8882890000000003</v>
      </c>
      <c r="AE18" s="287">
        <v>8.411192999999999</v>
      </c>
      <c r="AF18" s="287">
        <v>7.9761699999999998</v>
      </c>
      <c r="AG18" s="287">
        <v>6.3551209999999996</v>
      </c>
      <c r="AH18" s="287">
        <v>5.4929509999999997</v>
      </c>
      <c r="AI18" s="287">
        <v>5.719786</v>
      </c>
      <c r="AJ18" s="287">
        <v>5.1311470000000003</v>
      </c>
      <c r="AK18" s="287">
        <v>5.8490970000000004</v>
      </c>
      <c r="AL18" s="287">
        <v>5.400703</v>
      </c>
      <c r="AM18" s="287">
        <v>5.8488889999999998</v>
      </c>
      <c r="AN18" s="287">
        <v>10.578104</v>
      </c>
      <c r="AO18" s="287">
        <v>16.10772</v>
      </c>
      <c r="AP18" s="287">
        <v>22.277149000000001</v>
      </c>
      <c r="AQ18" s="287">
        <v>25.179677999999999</v>
      </c>
      <c r="AR18" s="287">
        <v>33.651820999999998</v>
      </c>
      <c r="AS18" s="287">
        <v>35.444591000000003</v>
      </c>
    </row>
    <row r="19" spans="1:45" ht="14.25" customHeight="1">
      <c r="A19" s="286" t="s">
        <v>250</v>
      </c>
      <c r="B19" s="287">
        <v>0</v>
      </c>
      <c r="C19" s="287">
        <v>0</v>
      </c>
      <c r="D19" s="287">
        <v>0</v>
      </c>
      <c r="E19" s="287">
        <v>0</v>
      </c>
      <c r="F19" s="287">
        <v>0</v>
      </c>
      <c r="G19" s="287">
        <v>0</v>
      </c>
      <c r="H19" s="287">
        <v>0</v>
      </c>
      <c r="I19" s="287">
        <v>0</v>
      </c>
      <c r="J19" s="287">
        <v>0</v>
      </c>
      <c r="K19" s="287">
        <v>0</v>
      </c>
      <c r="L19" s="287">
        <v>0</v>
      </c>
      <c r="M19" s="287">
        <v>0</v>
      </c>
      <c r="N19" s="287">
        <v>0</v>
      </c>
      <c r="O19" s="287">
        <v>0</v>
      </c>
      <c r="P19" s="287">
        <v>0</v>
      </c>
      <c r="Q19" s="287">
        <v>0</v>
      </c>
      <c r="R19" s="287">
        <v>0</v>
      </c>
      <c r="S19" s="287">
        <v>0</v>
      </c>
      <c r="T19" s="287">
        <v>0.114147</v>
      </c>
      <c r="U19" s="287">
        <v>0.32530099999999995</v>
      </c>
      <c r="V19" s="287">
        <v>0.41914600000000002</v>
      </c>
      <c r="W19" s="287">
        <v>0.38475199999999998</v>
      </c>
      <c r="X19" s="287">
        <v>0.58895600000000004</v>
      </c>
      <c r="Y19" s="287">
        <v>1.2864450000000001</v>
      </c>
      <c r="Z19" s="287">
        <v>1.820009</v>
      </c>
      <c r="AA19" s="287">
        <v>1.5263589999999998</v>
      </c>
      <c r="AB19" s="287">
        <v>2.013531</v>
      </c>
      <c r="AC19" s="287">
        <v>1.940358</v>
      </c>
      <c r="AD19" s="287">
        <v>1.4594719999999999</v>
      </c>
      <c r="AE19" s="287">
        <v>0.82435100000000006</v>
      </c>
      <c r="AF19" s="287">
        <v>0.79754599999999998</v>
      </c>
      <c r="AG19" s="287">
        <v>1.4443969999999999</v>
      </c>
      <c r="AH19" s="287">
        <v>1.5064329999999999</v>
      </c>
      <c r="AI19" s="287">
        <v>1.603105</v>
      </c>
      <c r="AJ19" s="287">
        <v>1.7873079999999999</v>
      </c>
      <c r="AK19" s="287">
        <v>1.7290969999999999</v>
      </c>
      <c r="AL19" s="287">
        <v>2.2089750000000001</v>
      </c>
      <c r="AM19" s="287">
        <v>2.410139</v>
      </c>
      <c r="AN19" s="287">
        <v>3.2498554999999998</v>
      </c>
      <c r="AO19" s="287">
        <v>2.1170480999999999</v>
      </c>
      <c r="AP19" s="287">
        <v>1.7653919999999999</v>
      </c>
      <c r="AQ19" s="287">
        <v>2.0784289999999999</v>
      </c>
      <c r="AR19" s="287">
        <v>1.3741890000000001</v>
      </c>
      <c r="AS19" s="287">
        <v>1.072514</v>
      </c>
    </row>
    <row r="20" spans="1:45" ht="14.25" customHeight="1">
      <c r="A20" s="286" t="s">
        <v>251</v>
      </c>
      <c r="B20" s="287">
        <v>0</v>
      </c>
      <c r="C20" s="287">
        <v>0</v>
      </c>
      <c r="D20" s="287">
        <v>0</v>
      </c>
      <c r="E20" s="287">
        <v>0</v>
      </c>
      <c r="F20" s="287">
        <v>0</v>
      </c>
      <c r="G20" s="287">
        <v>0</v>
      </c>
      <c r="H20" s="287">
        <v>0</v>
      </c>
      <c r="I20" s="287">
        <v>0</v>
      </c>
      <c r="J20" s="287">
        <v>0</v>
      </c>
      <c r="K20" s="287">
        <v>0</v>
      </c>
      <c r="L20" s="287">
        <v>0</v>
      </c>
      <c r="M20" s="287">
        <v>0</v>
      </c>
      <c r="N20" s="287">
        <v>0</v>
      </c>
      <c r="O20" s="287">
        <v>0</v>
      </c>
      <c r="P20" s="287">
        <v>0</v>
      </c>
      <c r="Q20" s="287">
        <v>0</v>
      </c>
      <c r="R20" s="287">
        <v>0</v>
      </c>
      <c r="S20" s="287">
        <v>0</v>
      </c>
      <c r="T20" s="287">
        <v>0</v>
      </c>
      <c r="U20" s="287">
        <v>0</v>
      </c>
      <c r="V20" s="287">
        <v>0</v>
      </c>
      <c r="W20" s="287">
        <v>0</v>
      </c>
      <c r="X20" s="287">
        <v>0</v>
      </c>
      <c r="Y20" s="287">
        <v>0</v>
      </c>
      <c r="Z20" s="287">
        <v>0</v>
      </c>
      <c r="AA20" s="287">
        <v>0</v>
      </c>
      <c r="AB20" s="287">
        <v>0</v>
      </c>
      <c r="AC20" s="287">
        <v>0</v>
      </c>
      <c r="AD20" s="287">
        <v>0</v>
      </c>
      <c r="AE20" s="287">
        <v>0</v>
      </c>
      <c r="AF20" s="287">
        <v>0</v>
      </c>
      <c r="AG20" s="287">
        <v>1.5827999999999998E-2</v>
      </c>
      <c r="AH20" s="287">
        <v>1.4548079999999999</v>
      </c>
      <c r="AI20" s="287">
        <v>5.1009070000000012</v>
      </c>
      <c r="AJ20" s="287">
        <v>4.7813569999999999</v>
      </c>
      <c r="AK20" s="287">
        <v>7.7042410000000006</v>
      </c>
      <c r="AL20" s="287">
        <v>6.1171480000000003</v>
      </c>
      <c r="AM20" s="287">
        <v>5.0870990000000003</v>
      </c>
      <c r="AN20" s="287">
        <v>6.8610642999999998</v>
      </c>
      <c r="AO20" s="287">
        <v>7.2059077999999994</v>
      </c>
      <c r="AP20" s="287">
        <v>7.0543740000000001</v>
      </c>
      <c r="AQ20" s="287">
        <v>8.9774259999999995</v>
      </c>
      <c r="AR20" s="287">
        <v>10.282230999999999</v>
      </c>
      <c r="AS20" s="287">
        <v>10.905464</v>
      </c>
    </row>
    <row r="21" spans="1:45" ht="14.25" customHeight="1">
      <c r="A21" s="286" t="s">
        <v>252</v>
      </c>
      <c r="B21" s="287">
        <v>0</v>
      </c>
      <c r="C21" s="287">
        <v>0</v>
      </c>
      <c r="D21" s="287">
        <v>0</v>
      </c>
      <c r="E21" s="287">
        <v>0</v>
      </c>
      <c r="F21" s="287">
        <v>0</v>
      </c>
      <c r="G21" s="287">
        <v>0</v>
      </c>
      <c r="H21" s="287">
        <v>0</v>
      </c>
      <c r="I21" s="287">
        <v>0</v>
      </c>
      <c r="J21" s="287">
        <v>0</v>
      </c>
      <c r="K21" s="287">
        <v>0</v>
      </c>
      <c r="L21" s="287">
        <v>0</v>
      </c>
      <c r="M21" s="287">
        <v>0</v>
      </c>
      <c r="N21" s="287">
        <v>0</v>
      </c>
      <c r="O21" s="287">
        <v>0</v>
      </c>
      <c r="P21" s="287">
        <v>0</v>
      </c>
      <c r="Q21" s="287">
        <v>0</v>
      </c>
      <c r="R21" s="287">
        <v>0</v>
      </c>
      <c r="S21" s="287">
        <v>0</v>
      </c>
      <c r="T21" s="287">
        <v>0</v>
      </c>
      <c r="U21" s="287">
        <v>0</v>
      </c>
      <c r="V21" s="287">
        <v>0</v>
      </c>
      <c r="W21" s="287">
        <v>0</v>
      </c>
      <c r="X21" s="287">
        <v>0</v>
      </c>
      <c r="Y21" s="287">
        <v>0</v>
      </c>
      <c r="Z21" s="287">
        <v>0</v>
      </c>
      <c r="AA21" s="287">
        <v>0</v>
      </c>
      <c r="AB21" s="287">
        <v>0</v>
      </c>
      <c r="AC21" s="287">
        <v>0</v>
      </c>
      <c r="AD21" s="287">
        <v>0</v>
      </c>
      <c r="AE21" s="287">
        <v>0</v>
      </c>
      <c r="AF21" s="287">
        <v>0</v>
      </c>
      <c r="AG21" s="287">
        <v>0</v>
      </c>
      <c r="AH21" s="287">
        <v>0</v>
      </c>
      <c r="AI21" s="287">
        <v>0</v>
      </c>
      <c r="AJ21" s="287">
        <v>0</v>
      </c>
      <c r="AK21" s="287">
        <v>2.1762600000000001</v>
      </c>
      <c r="AL21" s="287">
        <v>7.2603439999999999</v>
      </c>
      <c r="AM21" s="287">
        <v>4.5536889999999994</v>
      </c>
      <c r="AN21" s="287">
        <v>3.3791055999999999</v>
      </c>
      <c r="AO21" s="287">
        <v>3.8667813</v>
      </c>
      <c r="AP21" s="288">
        <v>5.981941</v>
      </c>
      <c r="AQ21" s="287">
        <v>5.6507509999999996</v>
      </c>
      <c r="AR21" s="288">
        <v>3.991009</v>
      </c>
      <c r="AS21" s="288">
        <v>3.2470720000000002</v>
      </c>
    </row>
    <row r="22" spans="1:45" ht="14.25" customHeight="1">
      <c r="A22" s="286" t="s">
        <v>253</v>
      </c>
      <c r="B22" s="287">
        <v>0</v>
      </c>
      <c r="C22" s="287">
        <v>0</v>
      </c>
      <c r="D22" s="287">
        <v>0</v>
      </c>
      <c r="E22" s="287">
        <v>0</v>
      </c>
      <c r="F22" s="287">
        <v>0</v>
      </c>
      <c r="G22" s="287">
        <v>0</v>
      </c>
      <c r="H22" s="287">
        <v>0</v>
      </c>
      <c r="I22" s="287">
        <v>0</v>
      </c>
      <c r="J22" s="287">
        <v>0</v>
      </c>
      <c r="K22" s="287">
        <v>0</v>
      </c>
      <c r="L22" s="287">
        <v>0</v>
      </c>
      <c r="M22" s="287">
        <v>0</v>
      </c>
      <c r="N22" s="287">
        <v>0</v>
      </c>
      <c r="O22" s="287">
        <v>0</v>
      </c>
      <c r="P22" s="287">
        <v>0</v>
      </c>
      <c r="Q22" s="287">
        <v>0</v>
      </c>
      <c r="R22" s="287">
        <v>0</v>
      </c>
      <c r="S22" s="287">
        <v>0</v>
      </c>
      <c r="T22" s="287">
        <v>0</v>
      </c>
      <c r="U22" s="287">
        <v>0</v>
      </c>
      <c r="V22" s="287">
        <v>0</v>
      </c>
      <c r="W22" s="287">
        <v>0</v>
      </c>
      <c r="X22" s="287">
        <v>0</v>
      </c>
      <c r="Y22" s="287">
        <v>0</v>
      </c>
      <c r="Z22" s="287">
        <v>0</v>
      </c>
      <c r="AA22" s="287">
        <v>0</v>
      </c>
      <c r="AB22" s="287">
        <v>0</v>
      </c>
      <c r="AC22" s="287">
        <v>0</v>
      </c>
      <c r="AD22" s="287">
        <v>0</v>
      </c>
      <c r="AE22" s="287">
        <v>0</v>
      </c>
      <c r="AF22" s="287">
        <v>0</v>
      </c>
      <c r="AG22" s="287">
        <v>0</v>
      </c>
      <c r="AH22" s="287">
        <v>0</v>
      </c>
      <c r="AI22" s="287">
        <v>2.9578300000000004</v>
      </c>
      <c r="AJ22" s="287">
        <v>7.5934559999999998</v>
      </c>
      <c r="AK22" s="287">
        <v>3.6168430000000003</v>
      </c>
      <c r="AL22" s="287">
        <v>2.095472</v>
      </c>
      <c r="AM22" s="287">
        <v>1.626584</v>
      </c>
      <c r="AN22" s="287">
        <v>1.3105654600000001</v>
      </c>
      <c r="AO22" s="287">
        <v>0.99816782999999998</v>
      </c>
      <c r="AP22" s="287">
        <v>1.007579</v>
      </c>
      <c r="AQ22" s="287">
        <v>1.099132</v>
      </c>
      <c r="AR22" s="287">
        <v>0.96684000000000003</v>
      </c>
      <c r="AS22" s="287">
        <v>0.82254700000000003</v>
      </c>
    </row>
    <row r="23" spans="1:45" ht="14.25" customHeight="1">
      <c r="A23" s="286" t="s">
        <v>254</v>
      </c>
      <c r="B23" s="287">
        <v>0</v>
      </c>
      <c r="C23" s="287">
        <v>0</v>
      </c>
      <c r="D23" s="287">
        <v>0</v>
      </c>
      <c r="E23" s="287">
        <v>0</v>
      </c>
      <c r="F23" s="287">
        <v>0</v>
      </c>
      <c r="G23" s="287">
        <v>0</v>
      </c>
      <c r="H23" s="287">
        <v>7.6900000000000004E-4</v>
      </c>
      <c r="I23" s="287">
        <v>3.8641000000000002E-2</v>
      </c>
      <c r="J23" s="287">
        <v>1.6899999999999998E-2</v>
      </c>
      <c r="K23" s="287">
        <v>2.4740999999999999E-2</v>
      </c>
      <c r="L23" s="287">
        <v>0.63552799999999998</v>
      </c>
      <c r="M23" s="287">
        <v>1.5187490000000001</v>
      </c>
      <c r="N23" s="287">
        <v>1.8928970000000001</v>
      </c>
      <c r="O23" s="287">
        <v>3.024321</v>
      </c>
      <c r="P23" s="287">
        <v>3.575236844</v>
      </c>
      <c r="Q23" s="287">
        <v>3.9923636</v>
      </c>
      <c r="R23" s="287">
        <v>3.9658229999999999</v>
      </c>
      <c r="S23" s="287">
        <v>4.8447452999999996</v>
      </c>
      <c r="T23" s="287">
        <v>5.6133740000000003</v>
      </c>
      <c r="U23" s="287">
        <v>5.1577758999999999</v>
      </c>
      <c r="V23" s="287">
        <v>7.3173040000000009</v>
      </c>
      <c r="W23" s="287">
        <v>8.0200449999999996</v>
      </c>
      <c r="X23" s="287">
        <v>8.2445963800000008</v>
      </c>
      <c r="Y23" s="287">
        <v>8.2224872839999996</v>
      </c>
      <c r="Z23" s="287">
        <v>9.0656203259999995</v>
      </c>
      <c r="AA23" s="287">
        <v>10.023306999999999</v>
      </c>
      <c r="AB23" s="287">
        <v>9.3611430000000002</v>
      </c>
      <c r="AC23" s="287">
        <v>9.375475999999999</v>
      </c>
      <c r="AD23" s="287">
        <v>5.9516830000000001</v>
      </c>
      <c r="AE23" s="287">
        <v>6.825291</v>
      </c>
      <c r="AF23" s="287">
        <v>8.1792820000000006</v>
      </c>
      <c r="AG23" s="287">
        <v>9.7859770000000008</v>
      </c>
      <c r="AH23" s="287">
        <v>9.1429279999999995</v>
      </c>
      <c r="AI23" s="287">
        <v>7.6946100000000008</v>
      </c>
      <c r="AJ23" s="287">
        <v>6.9154450000000001</v>
      </c>
      <c r="AK23" s="287">
        <v>10.639071000000001</v>
      </c>
      <c r="AL23" s="287">
        <v>7.6426569999999998</v>
      </c>
      <c r="AM23" s="287">
        <v>4.5151729999999999</v>
      </c>
      <c r="AN23" s="287">
        <v>4.9394809999999998</v>
      </c>
      <c r="AO23" s="287">
        <v>3.389856</v>
      </c>
      <c r="AP23" s="287">
        <v>2.6641169999999996</v>
      </c>
      <c r="AQ23" s="287">
        <v>2.2689409999999999</v>
      </c>
      <c r="AR23" s="287">
        <v>1.1804939999999999</v>
      </c>
      <c r="AS23" s="287">
        <v>0.67519300000000004</v>
      </c>
    </row>
    <row r="24" spans="1:45" ht="14.25" customHeight="1">
      <c r="A24" s="286" t="s">
        <v>255</v>
      </c>
      <c r="B24" s="287">
        <v>0</v>
      </c>
      <c r="C24" s="287">
        <v>0</v>
      </c>
      <c r="D24" s="287">
        <v>0</v>
      </c>
      <c r="E24" s="287">
        <v>0</v>
      </c>
      <c r="F24" s="287">
        <v>0</v>
      </c>
      <c r="G24" s="287">
        <v>0</v>
      </c>
      <c r="H24" s="287">
        <v>0</v>
      </c>
      <c r="I24" s="287">
        <v>0</v>
      </c>
      <c r="J24" s="287">
        <v>0</v>
      </c>
      <c r="K24" s="287">
        <v>0</v>
      </c>
      <c r="L24" s="287">
        <v>0</v>
      </c>
      <c r="M24" s="287">
        <v>0</v>
      </c>
      <c r="N24" s="287">
        <v>0</v>
      </c>
      <c r="O24" s="287">
        <v>0</v>
      </c>
      <c r="P24" s="287">
        <v>0</v>
      </c>
      <c r="Q24" s="287">
        <v>0</v>
      </c>
      <c r="R24" s="287">
        <v>0</v>
      </c>
      <c r="S24" s="287">
        <v>0</v>
      </c>
      <c r="T24" s="287">
        <v>0</v>
      </c>
      <c r="U24" s="287">
        <v>0</v>
      </c>
      <c r="V24" s="287">
        <v>0</v>
      </c>
      <c r="W24" s="287">
        <v>0</v>
      </c>
      <c r="X24" s="287">
        <v>0</v>
      </c>
      <c r="Y24" s="287">
        <v>0</v>
      </c>
      <c r="Z24" s="287">
        <v>0</v>
      </c>
      <c r="AA24" s="287">
        <v>0</v>
      </c>
      <c r="AB24" s="287">
        <v>0</v>
      </c>
      <c r="AC24" s="287">
        <v>0</v>
      </c>
      <c r="AD24" s="287">
        <v>0</v>
      </c>
      <c r="AE24" s="287">
        <v>0</v>
      </c>
      <c r="AF24" s="287">
        <v>0</v>
      </c>
      <c r="AG24" s="287">
        <v>0</v>
      </c>
      <c r="AH24" s="287">
        <v>0</v>
      </c>
      <c r="AI24" s="287">
        <v>0</v>
      </c>
      <c r="AJ24" s="287">
        <v>0</v>
      </c>
      <c r="AK24" s="287">
        <v>5.3629429999999996</v>
      </c>
      <c r="AL24" s="287">
        <v>7.7259270000000004</v>
      </c>
      <c r="AM24" s="287">
        <v>7.1912070000000003</v>
      </c>
      <c r="AN24" s="287">
        <v>4.7555914000000001</v>
      </c>
      <c r="AO24" s="287">
        <v>2.2010450000000001</v>
      </c>
      <c r="AP24" s="287">
        <v>2.7339560000000001</v>
      </c>
      <c r="AQ24" s="287">
        <v>7.3584519999999998</v>
      </c>
      <c r="AR24" s="287">
        <v>6.2029139999999998</v>
      </c>
      <c r="AS24" s="287">
        <v>6.4748459999999994</v>
      </c>
    </row>
    <row r="25" spans="1:45" ht="14.25" customHeight="1">
      <c r="A25" s="286" t="s">
        <v>256</v>
      </c>
      <c r="B25" s="287">
        <v>0</v>
      </c>
      <c r="C25" s="287">
        <v>0</v>
      </c>
      <c r="D25" s="287">
        <v>0</v>
      </c>
      <c r="E25" s="287">
        <v>0</v>
      </c>
      <c r="F25" s="287">
        <v>0</v>
      </c>
      <c r="G25" s="287">
        <v>0</v>
      </c>
      <c r="H25" s="287">
        <v>0</v>
      </c>
      <c r="I25" s="287">
        <v>0</v>
      </c>
      <c r="J25" s="287">
        <v>0</v>
      </c>
      <c r="K25" s="287">
        <v>0</v>
      </c>
      <c r="L25" s="287">
        <v>0</v>
      </c>
      <c r="M25" s="287">
        <v>0</v>
      </c>
      <c r="N25" s="287">
        <v>0</v>
      </c>
      <c r="O25" s="287">
        <v>0</v>
      </c>
      <c r="P25" s="287">
        <v>0</v>
      </c>
      <c r="Q25" s="287">
        <v>0</v>
      </c>
      <c r="R25" s="287">
        <v>0</v>
      </c>
      <c r="S25" s="287">
        <v>0</v>
      </c>
      <c r="T25" s="287">
        <v>0</v>
      </c>
      <c r="U25" s="287">
        <v>0</v>
      </c>
      <c r="V25" s="287">
        <v>0</v>
      </c>
      <c r="W25" s="287">
        <v>0</v>
      </c>
      <c r="X25" s="287">
        <v>0</v>
      </c>
      <c r="Y25" s="287">
        <v>0</v>
      </c>
      <c r="Z25" s="287">
        <v>0</v>
      </c>
      <c r="AA25" s="287">
        <v>0</v>
      </c>
      <c r="AB25" s="287">
        <v>0</v>
      </c>
      <c r="AC25" s="287">
        <v>0</v>
      </c>
      <c r="AD25" s="287">
        <v>0</v>
      </c>
      <c r="AE25" s="287">
        <v>0</v>
      </c>
      <c r="AF25" s="287">
        <v>0</v>
      </c>
      <c r="AG25" s="287">
        <v>0</v>
      </c>
      <c r="AH25" s="287">
        <v>0</v>
      </c>
      <c r="AI25" s="287">
        <v>0</v>
      </c>
      <c r="AJ25" s="287">
        <v>0</v>
      </c>
      <c r="AK25" s="287">
        <v>0.78780023759882878</v>
      </c>
      <c r="AL25" s="287">
        <v>22.011408489518299</v>
      </c>
      <c r="AM25" s="287">
        <v>25.071914202692387</v>
      </c>
      <c r="AN25" s="287">
        <v>27.013793100000001</v>
      </c>
      <c r="AO25" s="287">
        <v>30.602273</v>
      </c>
      <c r="AP25" s="287">
        <v>28.605579000000002</v>
      </c>
      <c r="AQ25" s="287">
        <v>29.816918000000001</v>
      </c>
      <c r="AR25" s="287">
        <v>30.165328000000002</v>
      </c>
      <c r="AS25" s="287">
        <v>31.321131000000001</v>
      </c>
    </row>
    <row r="26" spans="1:45" ht="14.25" customHeight="1">
      <c r="A26" s="286" t="s">
        <v>257</v>
      </c>
      <c r="B26" s="287">
        <v>0</v>
      </c>
      <c r="C26" s="287">
        <v>0</v>
      </c>
      <c r="D26" s="287">
        <v>0</v>
      </c>
      <c r="E26" s="287">
        <v>0</v>
      </c>
      <c r="F26" s="287">
        <v>0</v>
      </c>
      <c r="G26" s="287">
        <v>0</v>
      </c>
      <c r="H26" s="287">
        <v>0</v>
      </c>
      <c r="I26" s="287">
        <v>0</v>
      </c>
      <c r="J26" s="287">
        <v>0</v>
      </c>
      <c r="K26" s="287">
        <v>0</v>
      </c>
      <c r="L26" s="287">
        <v>0</v>
      </c>
      <c r="M26" s="287">
        <v>0</v>
      </c>
      <c r="N26" s="287">
        <v>0</v>
      </c>
      <c r="O26" s="287">
        <v>0</v>
      </c>
      <c r="P26" s="287">
        <v>0</v>
      </c>
      <c r="Q26" s="287">
        <v>0</v>
      </c>
      <c r="R26" s="287">
        <v>0</v>
      </c>
      <c r="S26" s="287">
        <v>0</v>
      </c>
      <c r="T26" s="287">
        <v>0</v>
      </c>
      <c r="U26" s="287">
        <v>0</v>
      </c>
      <c r="V26" s="287">
        <v>0</v>
      </c>
      <c r="W26" s="287">
        <v>0</v>
      </c>
      <c r="X26" s="287">
        <v>0</v>
      </c>
      <c r="Y26" s="287">
        <v>0</v>
      </c>
      <c r="Z26" s="287">
        <v>0</v>
      </c>
      <c r="AA26" s="287">
        <v>0</v>
      </c>
      <c r="AB26" s="287">
        <v>0</v>
      </c>
      <c r="AC26" s="287">
        <v>0</v>
      </c>
      <c r="AD26" s="287">
        <v>0</v>
      </c>
      <c r="AE26" s="287">
        <v>0</v>
      </c>
      <c r="AF26" s="287">
        <v>0</v>
      </c>
      <c r="AG26" s="287">
        <v>0</v>
      </c>
      <c r="AH26" s="287">
        <v>14.040414</v>
      </c>
      <c r="AI26" s="287">
        <v>69.836158999999995</v>
      </c>
      <c r="AJ26" s="287">
        <v>70.589752000000004</v>
      </c>
      <c r="AK26" s="287">
        <v>69.016109999999998</v>
      </c>
      <c r="AL26" s="287">
        <v>70.614705000000001</v>
      </c>
      <c r="AM26" s="287">
        <v>68.924633999999998</v>
      </c>
      <c r="AN26" s="287">
        <v>73.751435999999998</v>
      </c>
      <c r="AO26" s="287">
        <v>82.435649999999995</v>
      </c>
      <c r="AP26" s="287">
        <v>88.450950999999989</v>
      </c>
      <c r="AQ26" s="287">
        <v>79.482154000000008</v>
      </c>
      <c r="AR26" s="287">
        <v>84.376450000000006</v>
      </c>
      <c r="AS26" s="287">
        <v>79.915917000000007</v>
      </c>
    </row>
    <row r="27" spans="1:45" ht="14.25" customHeight="1">
      <c r="A27" s="286" t="s">
        <v>258</v>
      </c>
      <c r="B27" s="287">
        <v>0</v>
      </c>
      <c r="C27" s="287">
        <v>0</v>
      </c>
      <c r="D27" s="287">
        <v>0</v>
      </c>
      <c r="E27" s="287">
        <v>0</v>
      </c>
      <c r="F27" s="287">
        <v>0</v>
      </c>
      <c r="G27" s="287">
        <v>17.865097237999997</v>
      </c>
      <c r="H27" s="287">
        <v>23.403019213</v>
      </c>
      <c r="I27" s="287">
        <v>32.830996265000003</v>
      </c>
      <c r="J27" s="287">
        <v>66.485848000000004</v>
      </c>
      <c r="K27" s="287">
        <v>71.39723699999999</v>
      </c>
      <c r="L27" s="287">
        <v>96.475593000000003</v>
      </c>
      <c r="M27" s="287">
        <v>125.789649</v>
      </c>
      <c r="N27" s="287">
        <v>153.262823</v>
      </c>
      <c r="O27" s="287">
        <v>148.91026499999998</v>
      </c>
      <c r="P27" s="287">
        <v>162.407466</v>
      </c>
      <c r="Q27" s="287">
        <v>167.88381100000001</v>
      </c>
      <c r="R27" s="287">
        <v>165.97966199999999</v>
      </c>
      <c r="S27" s="287">
        <v>170.98353299999999</v>
      </c>
      <c r="T27" s="287">
        <v>183.54948200000001</v>
      </c>
      <c r="U27" s="287">
        <v>176.64415099999999</v>
      </c>
      <c r="V27" s="287">
        <v>162.31019500000002</v>
      </c>
      <c r="W27" s="287">
        <v>152.92191599999998</v>
      </c>
      <c r="X27" s="287">
        <v>173.52753799999999</v>
      </c>
      <c r="Y27" s="287">
        <v>183.75706200000002</v>
      </c>
      <c r="Z27" s="287">
        <v>156.71018600000002</v>
      </c>
      <c r="AA27" s="287">
        <v>186.75990300000001</v>
      </c>
      <c r="AB27" s="287">
        <v>195.667687</v>
      </c>
      <c r="AC27" s="287">
        <v>203.56076100000001</v>
      </c>
      <c r="AD27" s="287">
        <v>186.62900999999999</v>
      </c>
      <c r="AE27" s="287">
        <v>127.35129300000003</v>
      </c>
      <c r="AF27" s="287">
        <v>111.288443</v>
      </c>
      <c r="AG27" s="287">
        <v>98.466516000000013</v>
      </c>
      <c r="AH27" s="287">
        <v>92.874917999999994</v>
      </c>
      <c r="AI27" s="287">
        <v>55.411439000000001</v>
      </c>
      <c r="AJ27" s="287">
        <v>51.869549000000006</v>
      </c>
      <c r="AK27" s="287">
        <v>56.105119000000002</v>
      </c>
      <c r="AL27" s="287">
        <v>48.067170000000004</v>
      </c>
      <c r="AM27" s="287">
        <v>35.358841999999996</v>
      </c>
      <c r="AN27" s="287">
        <v>37.414355749999999</v>
      </c>
      <c r="AO27" s="287">
        <v>42.041828999999993</v>
      </c>
      <c r="AP27" s="287">
        <v>51.531026999999995</v>
      </c>
      <c r="AQ27" s="287">
        <v>37.757686999999997</v>
      </c>
      <c r="AR27" s="287">
        <v>36.734628999999998</v>
      </c>
      <c r="AS27" s="287">
        <v>35.515059999999998</v>
      </c>
    </row>
    <row r="28" spans="1:45" ht="14.25" customHeight="1">
      <c r="A28" s="286" t="s">
        <v>164</v>
      </c>
      <c r="B28" s="287">
        <v>0</v>
      </c>
      <c r="C28" s="287">
        <v>0</v>
      </c>
      <c r="D28" s="287">
        <v>0</v>
      </c>
      <c r="E28" s="287">
        <v>0</v>
      </c>
      <c r="F28" s="287">
        <v>0</v>
      </c>
      <c r="G28" s="287">
        <v>0</v>
      </c>
      <c r="H28" s="287">
        <v>0</v>
      </c>
      <c r="I28" s="287">
        <v>0</v>
      </c>
      <c r="J28" s="287">
        <v>0</v>
      </c>
      <c r="K28" s="287">
        <v>0</v>
      </c>
      <c r="L28" s="287">
        <v>7.092801999999665E-2</v>
      </c>
      <c r="M28" s="287">
        <v>0.68020600000002673</v>
      </c>
      <c r="N28" s="287">
        <v>0.56883799999999951</v>
      </c>
      <c r="O28" s="287">
        <v>0.61198200000001179</v>
      </c>
      <c r="P28" s="287">
        <v>0.622714655999971</v>
      </c>
      <c r="Q28" s="287">
        <v>0.46796800000001326</v>
      </c>
      <c r="R28" s="287">
        <v>0.39253669999999374</v>
      </c>
      <c r="S28" s="287">
        <v>0.31369520000004059</v>
      </c>
      <c r="T28" s="287">
        <v>0.27426099999999565</v>
      </c>
      <c r="U28" s="287">
        <v>0.22949499999998579</v>
      </c>
      <c r="V28" s="287">
        <v>0.43948400000002152</v>
      </c>
      <c r="W28" s="287">
        <v>0.14326600000001122</v>
      </c>
      <c r="X28" s="287">
        <v>0.82164899999997942</v>
      </c>
      <c r="Y28" s="287">
        <v>1.2665309999999579</v>
      </c>
      <c r="Z28" s="287">
        <v>1.3898360000000025</v>
      </c>
      <c r="AA28" s="287">
        <v>1.0355409999999665</v>
      </c>
      <c r="AB28" s="287">
        <v>0.61405199999998672</v>
      </c>
      <c r="AC28" s="287">
        <v>0.64518103999995446</v>
      </c>
      <c r="AD28" s="287">
        <v>0.697918000000044</v>
      </c>
      <c r="AE28" s="287">
        <v>0.46514700000003018</v>
      </c>
      <c r="AF28" s="287">
        <v>0.33698699999999349</v>
      </c>
      <c r="AG28" s="287">
        <v>0.34649299999998107</v>
      </c>
      <c r="AH28" s="287">
        <v>0.12604500000000485</v>
      </c>
      <c r="AI28" s="287">
        <v>0.10409799999999336</v>
      </c>
      <c r="AJ28" s="287">
        <v>0.15996099999998137</v>
      </c>
      <c r="AK28" s="287">
        <v>0.10776499999997213</v>
      </c>
      <c r="AL28" s="287">
        <v>0.11213100000003351</v>
      </c>
      <c r="AM28" s="287">
        <v>4.0270000000077744E-3</v>
      </c>
      <c r="AN28" s="287">
        <v>0.13228920000000244</v>
      </c>
      <c r="AO28" s="287">
        <v>1.3857799999999827</v>
      </c>
      <c r="AP28" s="287">
        <v>2.9585789999999577</v>
      </c>
      <c r="AQ28" s="287">
        <v>1.836827999999997</v>
      </c>
      <c r="AR28" s="287">
        <v>0.24154999999996107</v>
      </c>
      <c r="AS28" s="287">
        <v>6.936757000002558E-2</v>
      </c>
    </row>
    <row r="29" spans="1:45" ht="14.25" customHeight="1">
      <c r="A29" s="282"/>
      <c r="B29" s="284"/>
      <c r="C29" s="284"/>
      <c r="D29" s="284"/>
      <c r="E29" s="284"/>
      <c r="F29" s="284"/>
      <c r="G29" s="284"/>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4"/>
      <c r="AF29" s="284"/>
      <c r="AG29" s="284"/>
      <c r="AH29" s="284"/>
      <c r="AI29" s="284"/>
      <c r="AJ29" s="284"/>
      <c r="AK29" s="284"/>
      <c r="AL29" s="284"/>
      <c r="AM29" s="284"/>
      <c r="AN29" s="284"/>
      <c r="AO29" s="284"/>
      <c r="AP29" s="284"/>
      <c r="AQ29" s="284"/>
      <c r="AR29" s="284"/>
      <c r="AS29" s="284"/>
    </row>
    <row r="30" spans="1:45" ht="14.25" customHeight="1">
      <c r="A30" s="289" t="s">
        <v>259</v>
      </c>
      <c r="B30" s="290">
        <v>0</v>
      </c>
      <c r="C30" s="290">
        <v>0</v>
      </c>
      <c r="D30" s="290">
        <v>0</v>
      </c>
      <c r="E30" s="290">
        <v>0</v>
      </c>
      <c r="F30" s="290">
        <v>0</v>
      </c>
      <c r="G30" s="290">
        <v>0</v>
      </c>
      <c r="H30" s="290">
        <v>5.4110755150000003</v>
      </c>
      <c r="I30" s="290">
        <v>11.078647595</v>
      </c>
      <c r="J30" s="290">
        <v>16.144611999999999</v>
      </c>
      <c r="K30" s="290">
        <v>18.846457000000001</v>
      </c>
      <c r="L30" s="290">
        <v>20.008125</v>
      </c>
      <c r="M30" s="290">
        <v>23.272644</v>
      </c>
      <c r="N30" s="290">
        <v>19.700348999999999</v>
      </c>
      <c r="O30" s="290">
        <v>19.630483999999999</v>
      </c>
      <c r="P30" s="290">
        <v>25.527342000000001</v>
      </c>
      <c r="Q30" s="290">
        <v>29.684740000000001</v>
      </c>
      <c r="R30" s="290">
        <v>27.897569999999998</v>
      </c>
      <c r="S30" s="290">
        <v>22.115091</v>
      </c>
      <c r="T30" s="290">
        <v>25.146724000000003</v>
      </c>
      <c r="U30" s="290">
        <v>24.790302000000001</v>
      </c>
      <c r="V30" s="290">
        <v>28.661390000000001</v>
      </c>
      <c r="W30" s="290">
        <v>19.408493</v>
      </c>
      <c r="X30" s="290">
        <v>27.668472999999999</v>
      </c>
      <c r="Y30" s="290">
        <v>20.478544999999997</v>
      </c>
      <c r="Z30" s="290">
        <v>21.119311999999997</v>
      </c>
      <c r="AA30" s="290">
        <v>17.737271</v>
      </c>
      <c r="AB30" s="290">
        <v>6.8535820000000003</v>
      </c>
      <c r="AC30" s="290">
        <v>3.5929389999999999</v>
      </c>
      <c r="AD30" s="290">
        <v>0.49565799999999999</v>
      </c>
      <c r="AE30" s="290">
        <v>9.2619999999999994E-3</v>
      </c>
      <c r="AF30" s="290">
        <v>0</v>
      </c>
      <c r="AG30" s="290">
        <v>0.50301399999999996</v>
      </c>
      <c r="AH30" s="290">
        <v>1.5923770000000002</v>
      </c>
      <c r="AI30" s="290">
        <v>1.834757</v>
      </c>
      <c r="AJ30" s="290">
        <v>2.6458029999999999</v>
      </c>
      <c r="AK30" s="290">
        <v>4.9796959999999997</v>
      </c>
      <c r="AL30" s="290">
        <v>4.0111799999999995</v>
      </c>
      <c r="AM30" s="290">
        <v>4.5639890000000003</v>
      </c>
      <c r="AN30" s="290">
        <v>3.7188325</v>
      </c>
      <c r="AO30" s="290">
        <v>10.8036656</v>
      </c>
      <c r="AP30" s="290">
        <v>17.731543000000002</v>
      </c>
      <c r="AQ30" s="290">
        <v>13.072683000000001</v>
      </c>
      <c r="AR30" s="290">
        <v>12.105877</v>
      </c>
      <c r="AS30" s="290">
        <v>8.4165119999999991</v>
      </c>
    </row>
    <row r="31" spans="1:45" ht="14.25" customHeight="1">
      <c r="A31" s="289" t="s">
        <v>260</v>
      </c>
      <c r="B31" s="290">
        <v>0.107755</v>
      </c>
      <c r="C31" s="290">
        <v>0.14552800000000002</v>
      </c>
      <c r="D31" s="290">
        <v>0.39178200000000002</v>
      </c>
      <c r="E31" s="290">
        <v>0.55171800000000004</v>
      </c>
      <c r="F31" s="290">
        <v>0.67846299999999993</v>
      </c>
      <c r="G31" s="290">
        <v>1.1722790000000001</v>
      </c>
      <c r="H31" s="290">
        <v>0.85323788</v>
      </c>
      <c r="I31" s="290">
        <v>1.3014498739999998</v>
      </c>
      <c r="J31" s="290">
        <v>1.537458</v>
      </c>
      <c r="K31" s="290">
        <v>1.7408600000000001</v>
      </c>
      <c r="L31" s="290">
        <v>2.5942699999999999</v>
      </c>
      <c r="M31" s="290">
        <v>4.6597410000000004</v>
      </c>
      <c r="N31" s="290">
        <v>5.4381870000000001</v>
      </c>
      <c r="O31" s="290">
        <v>5.4424530000000004</v>
      </c>
      <c r="P31" s="290">
        <v>5.7790220000000003</v>
      </c>
      <c r="Q31" s="290">
        <v>5.7356870000000004</v>
      </c>
      <c r="R31" s="290">
        <v>6.0095589999999994</v>
      </c>
      <c r="S31" s="290">
        <v>7.076047</v>
      </c>
      <c r="T31" s="290">
        <v>7.6920550000000008</v>
      </c>
      <c r="U31" s="290">
        <v>7.9796329999999998</v>
      </c>
      <c r="V31" s="290">
        <v>8.1433720000000012</v>
      </c>
      <c r="W31" s="290">
        <v>7.6128160000000005</v>
      </c>
      <c r="X31" s="290">
        <v>8.9423948009950252</v>
      </c>
      <c r="Y31" s="290">
        <v>9.7833235472636808</v>
      </c>
      <c r="Z31" s="290">
        <v>9.5436776965174133</v>
      </c>
      <c r="AA31" s="290">
        <v>10.016011783307114</v>
      </c>
      <c r="AB31" s="290">
        <v>10.469942876360697</v>
      </c>
      <c r="AC31" s="290">
        <v>11.533438675643993</v>
      </c>
      <c r="AD31" s="290">
        <v>11.382180566663065</v>
      </c>
      <c r="AE31" s="290">
        <v>9.0947944205753526</v>
      </c>
      <c r="AF31" s="290">
        <v>9.1113727787155234</v>
      </c>
      <c r="AG31" s="290">
        <v>8.7581850536616663</v>
      </c>
      <c r="AH31" s="290">
        <v>7.8399896026541072</v>
      </c>
      <c r="AI31" s="290">
        <v>5.5270849987128479</v>
      </c>
      <c r="AJ31" s="290">
        <v>4.2118466919804165</v>
      </c>
      <c r="AK31" s="290">
        <v>3.6186091348359186</v>
      </c>
      <c r="AL31" s="290">
        <v>7.3420915311355053</v>
      </c>
      <c r="AM31" s="290">
        <v>7.3299691372186766</v>
      </c>
      <c r="AN31" s="290">
        <v>7.1710952908221639</v>
      </c>
      <c r="AO31" s="290">
        <v>7.7160622833077142</v>
      </c>
      <c r="AP31" s="290">
        <v>8.905119511856924</v>
      </c>
      <c r="AQ31" s="290">
        <v>8.1344201615430709</v>
      </c>
      <c r="AR31" s="290">
        <v>7.0122674009066639</v>
      </c>
      <c r="AS31" s="290">
        <v>7.5840538609077601</v>
      </c>
    </row>
    <row r="32" spans="1:45" ht="14.25" customHeight="1">
      <c r="A32" s="289" t="s">
        <v>261</v>
      </c>
      <c r="B32" s="290">
        <v>1.0268739614</v>
      </c>
      <c r="C32" s="290">
        <v>1.1880647345799999</v>
      </c>
      <c r="D32" s="290">
        <v>2.2915200323999998</v>
      </c>
      <c r="E32" s="290">
        <v>2.1258801258000002</v>
      </c>
      <c r="F32" s="290">
        <v>0.89353487992999991</v>
      </c>
      <c r="G32" s="290">
        <v>7.7599360701500011</v>
      </c>
      <c r="H32" s="290">
        <v>0.78400365386999993</v>
      </c>
      <c r="I32" s="290">
        <v>0.60206250189999999</v>
      </c>
      <c r="J32" s="290">
        <v>0.48285300000000003</v>
      </c>
      <c r="K32" s="290">
        <v>0.30182900000000001</v>
      </c>
      <c r="L32" s="290">
        <v>1.2662564891303327</v>
      </c>
      <c r="M32" s="290">
        <v>0.75887232319581766</v>
      </c>
      <c r="N32" s="290">
        <v>1.2604005523884849</v>
      </c>
      <c r="O32" s="290">
        <v>1.0004678015697577</v>
      </c>
      <c r="P32" s="290">
        <v>1.5059030397851814</v>
      </c>
      <c r="Q32" s="290">
        <v>1.8871176087506321</v>
      </c>
      <c r="R32" s="290">
        <v>2.2107865923114121</v>
      </c>
      <c r="S32" s="290">
        <v>2.4526549940402522</v>
      </c>
      <c r="T32" s="290">
        <v>1.8922142724702571</v>
      </c>
      <c r="U32" s="290">
        <v>1.5830057962257316</v>
      </c>
      <c r="V32" s="290">
        <v>1.8661939353396562</v>
      </c>
      <c r="W32" s="290">
        <v>1.2635210172485674</v>
      </c>
      <c r="X32" s="290">
        <v>2.4957536183813134</v>
      </c>
      <c r="Y32" s="290">
        <v>3.9846198017957679</v>
      </c>
      <c r="Z32" s="290">
        <v>3.1355912787328779</v>
      </c>
      <c r="AA32" s="290">
        <v>1.9763917540440366</v>
      </c>
      <c r="AB32" s="290">
        <v>1.6759750448862227</v>
      </c>
      <c r="AC32" s="290">
        <v>2.6290534905740808</v>
      </c>
      <c r="AD32" s="290">
        <v>1.6308910170488287</v>
      </c>
      <c r="AE32" s="290">
        <v>1.1023026549549249</v>
      </c>
      <c r="AF32" s="290">
        <v>0.92753341114514565</v>
      </c>
      <c r="AG32" s="290">
        <v>0.80961004202687747</v>
      </c>
      <c r="AH32" s="290">
        <v>0.88602452937967091</v>
      </c>
      <c r="AI32" s="290">
        <v>4.0250863310061984</v>
      </c>
      <c r="AJ32" s="290">
        <v>7.0356954257907365</v>
      </c>
      <c r="AK32" s="290">
        <v>6.7360180450212681</v>
      </c>
      <c r="AL32" s="290">
        <v>7.5424734342035524</v>
      </c>
      <c r="AM32" s="290">
        <v>6.5471690274423162</v>
      </c>
      <c r="AN32" s="290">
        <v>4.8274694345468738</v>
      </c>
      <c r="AO32" s="290">
        <v>2.7836560399999999</v>
      </c>
      <c r="AP32" s="290">
        <v>2.9089766400000001</v>
      </c>
      <c r="AQ32" s="290">
        <v>6.9980890000000002</v>
      </c>
      <c r="AR32" s="290">
        <v>5.7390569999999999</v>
      </c>
      <c r="AS32" s="290">
        <v>5.6093739999999999</v>
      </c>
    </row>
    <row r="33" spans="1:45" ht="14.25" customHeight="1">
      <c r="A33" s="289"/>
      <c r="B33" s="281"/>
      <c r="C33" s="281"/>
      <c r="D33" s="281"/>
      <c r="E33" s="281"/>
      <c r="F33" s="281"/>
      <c r="G33" s="281"/>
      <c r="H33" s="281"/>
      <c r="I33" s="281"/>
      <c r="J33" s="281"/>
      <c r="K33" s="281"/>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90"/>
      <c r="AN33" s="290"/>
      <c r="AO33" s="290"/>
      <c r="AP33" s="290"/>
      <c r="AQ33" s="290"/>
      <c r="AR33" s="290"/>
      <c r="AS33" s="290"/>
    </row>
    <row r="34" spans="1:45" ht="14.25" customHeight="1">
      <c r="A34" s="285" t="s">
        <v>276</v>
      </c>
      <c r="B34" s="284">
        <v>10.735193408659999</v>
      </c>
      <c r="C34" s="284">
        <v>11.270736027944999</v>
      </c>
      <c r="D34" s="284">
        <v>33.979298271730002</v>
      </c>
      <c r="E34" s="284">
        <v>58.1981679095</v>
      </c>
      <c r="F34" s="284">
        <v>55.715578096569999</v>
      </c>
      <c r="G34" s="284">
        <v>35.59563189779999</v>
      </c>
      <c r="H34" s="284">
        <v>31.772724733499995</v>
      </c>
      <c r="I34" s="284">
        <v>40.333153486100002</v>
      </c>
      <c r="J34" s="284">
        <v>74.520401000000007</v>
      </c>
      <c r="K34" s="284">
        <v>80.668134000000009</v>
      </c>
      <c r="L34" s="284">
        <v>104.570557820034</v>
      </c>
      <c r="M34" s="284">
        <v>133.2778437640095</v>
      </c>
      <c r="N34" s="284">
        <v>164.16393099999999</v>
      </c>
      <c r="O34" s="284">
        <v>159.77233500000003</v>
      </c>
      <c r="P34" s="284">
        <v>172.77267468686301</v>
      </c>
      <c r="Q34" s="284">
        <v>177.96596780290901</v>
      </c>
      <c r="R34" s="284">
        <v>177.28113680573898</v>
      </c>
      <c r="S34" s="284">
        <v>193.28571705271602</v>
      </c>
      <c r="T34" s="284">
        <v>203.80490899999998</v>
      </c>
      <c r="U34" s="284">
        <v>197.80939791509999</v>
      </c>
      <c r="V34" s="284">
        <v>183.94961800000002</v>
      </c>
      <c r="W34" s="284">
        <v>173.54962599999999</v>
      </c>
      <c r="X34" s="284">
        <v>198.21576238000003</v>
      </c>
      <c r="Y34" s="284">
        <v>212.17518810085002</v>
      </c>
      <c r="Z34" s="284">
        <v>188.26258922564995</v>
      </c>
      <c r="AA34" s="284">
        <v>218.56569999999999</v>
      </c>
      <c r="AB34" s="284">
        <v>230.19919194097227</v>
      </c>
      <c r="AC34" s="284">
        <v>241.98582319377789</v>
      </c>
      <c r="AD34" s="284">
        <v>230.03899030183871</v>
      </c>
      <c r="AE34" s="284">
        <v>174.40196769016583</v>
      </c>
      <c r="AF34" s="284">
        <v>155.73118893958204</v>
      </c>
      <c r="AG34" s="284">
        <v>144.32123547542633</v>
      </c>
      <c r="AH34" s="284">
        <v>148.40147247986474</v>
      </c>
      <c r="AI34" s="284">
        <v>164.19016217390887</v>
      </c>
      <c r="AJ34" s="284">
        <v>155.92202780951027</v>
      </c>
      <c r="AK34" s="284">
        <v>161.608129445185</v>
      </c>
      <c r="AL34" s="284">
        <v>172.21328043657334</v>
      </c>
      <c r="AM34" s="284">
        <v>154.70981640812408</v>
      </c>
      <c r="AN34" s="284">
        <v>169.72964500961533</v>
      </c>
      <c r="AO34" s="284">
        <v>181.27337325669225</v>
      </c>
      <c r="AP34" s="284">
        <v>198.30573448814303</v>
      </c>
      <c r="AQ34" s="284">
        <v>182.29009883845686</v>
      </c>
      <c r="AR34" s="284">
        <v>190.79121819909335</v>
      </c>
      <c r="AS34" s="284">
        <v>188.64897773909223</v>
      </c>
    </row>
    <row r="35" spans="1:45" ht="14.25" customHeight="1">
      <c r="A35" s="286" t="s">
        <v>242</v>
      </c>
      <c r="B35" s="287">
        <v>0</v>
      </c>
      <c r="C35" s="287">
        <v>0</v>
      </c>
      <c r="D35" s="287">
        <v>0</v>
      </c>
      <c r="E35" s="287">
        <v>0</v>
      </c>
      <c r="F35" s="287">
        <v>0</v>
      </c>
      <c r="G35" s="287">
        <v>0</v>
      </c>
      <c r="H35" s="287">
        <v>0</v>
      </c>
      <c r="I35" s="287">
        <v>0</v>
      </c>
      <c r="J35" s="287">
        <v>0</v>
      </c>
      <c r="K35" s="287">
        <v>0</v>
      </c>
      <c r="L35" s="287">
        <v>0</v>
      </c>
      <c r="M35" s="287">
        <v>0</v>
      </c>
      <c r="N35" s="287">
        <v>0</v>
      </c>
      <c r="O35" s="287">
        <v>0</v>
      </c>
      <c r="P35" s="287">
        <v>0</v>
      </c>
      <c r="Q35" s="287">
        <v>0</v>
      </c>
      <c r="R35" s="287">
        <v>0</v>
      </c>
      <c r="S35" s="287">
        <v>0</v>
      </c>
      <c r="T35" s="287">
        <v>0</v>
      </c>
      <c r="U35" s="287">
        <v>0</v>
      </c>
      <c r="V35" s="287">
        <v>0</v>
      </c>
      <c r="W35" s="287">
        <v>0</v>
      </c>
      <c r="X35" s="287">
        <v>0</v>
      </c>
      <c r="Y35" s="287">
        <v>0</v>
      </c>
      <c r="Z35" s="287">
        <v>0</v>
      </c>
      <c r="AA35" s="287">
        <v>0</v>
      </c>
      <c r="AB35" s="287">
        <v>0</v>
      </c>
      <c r="AC35" s="287">
        <v>0</v>
      </c>
      <c r="AD35" s="287">
        <v>0</v>
      </c>
      <c r="AE35" s="287">
        <v>0</v>
      </c>
      <c r="AF35" s="287">
        <v>0</v>
      </c>
      <c r="AG35" s="287">
        <v>0</v>
      </c>
      <c r="AH35" s="287">
        <v>1.1724E-2</v>
      </c>
      <c r="AI35" s="287">
        <v>3.9909999999999998E-3</v>
      </c>
      <c r="AJ35" s="287">
        <v>8.8427999999999993E-2</v>
      </c>
      <c r="AK35" s="287">
        <v>2.23E-4</v>
      </c>
      <c r="AL35" s="287">
        <v>2.1356E-2</v>
      </c>
      <c r="AM35" s="287">
        <v>6.5902000000000002E-2</v>
      </c>
      <c r="AN35" s="287">
        <v>6.9739999999999996E-2</v>
      </c>
      <c r="AO35" s="287">
        <v>0.47007299999999996</v>
      </c>
      <c r="AP35" s="287">
        <v>0.19361400000000001</v>
      </c>
      <c r="AQ35" s="287">
        <v>0.46564799999999995</v>
      </c>
      <c r="AR35" s="287">
        <v>0.40294200000000002</v>
      </c>
      <c r="AS35" s="287">
        <v>0.191026</v>
      </c>
    </row>
    <row r="36" spans="1:45" ht="14.25" customHeight="1">
      <c r="A36" s="286" t="s">
        <v>243</v>
      </c>
      <c r="B36" s="287">
        <v>0</v>
      </c>
      <c r="C36" s="287">
        <v>0</v>
      </c>
      <c r="D36" s="287">
        <v>0</v>
      </c>
      <c r="E36" s="287">
        <v>0</v>
      </c>
      <c r="F36" s="287">
        <v>0</v>
      </c>
      <c r="G36" s="287">
        <v>0</v>
      </c>
      <c r="H36" s="287">
        <v>0</v>
      </c>
      <c r="I36" s="287">
        <v>0</v>
      </c>
      <c r="J36" s="287">
        <v>0</v>
      </c>
      <c r="K36" s="287">
        <v>0</v>
      </c>
      <c r="L36" s="287">
        <v>0</v>
      </c>
      <c r="M36" s="287">
        <v>0</v>
      </c>
      <c r="N36" s="287">
        <v>0</v>
      </c>
      <c r="O36" s="287">
        <v>0</v>
      </c>
      <c r="P36" s="287">
        <v>0</v>
      </c>
      <c r="Q36" s="287">
        <v>0</v>
      </c>
      <c r="R36" s="287">
        <v>0</v>
      </c>
      <c r="S36" s="287">
        <v>0</v>
      </c>
      <c r="T36" s="287">
        <v>0</v>
      </c>
      <c r="U36" s="287">
        <v>0</v>
      </c>
      <c r="V36" s="287">
        <v>0</v>
      </c>
      <c r="W36" s="287">
        <v>0</v>
      </c>
      <c r="X36" s="287">
        <v>0</v>
      </c>
      <c r="Y36" s="287">
        <v>0</v>
      </c>
      <c r="Z36" s="287">
        <v>0</v>
      </c>
      <c r="AA36" s="287">
        <v>0</v>
      </c>
      <c r="AB36" s="287">
        <v>0</v>
      </c>
      <c r="AC36" s="287">
        <v>0</v>
      </c>
      <c r="AD36" s="287">
        <v>0</v>
      </c>
      <c r="AE36" s="287">
        <v>0</v>
      </c>
      <c r="AF36" s="287">
        <v>0</v>
      </c>
      <c r="AG36" s="287">
        <v>0</v>
      </c>
      <c r="AH36" s="287">
        <v>0</v>
      </c>
      <c r="AI36" s="287">
        <v>0</v>
      </c>
      <c r="AJ36" s="287">
        <v>0</v>
      </c>
      <c r="AK36" s="287">
        <v>0</v>
      </c>
      <c r="AL36" s="287">
        <v>0</v>
      </c>
      <c r="AM36" s="287">
        <v>0</v>
      </c>
      <c r="AN36" s="287">
        <v>6.5000000000145523E-7</v>
      </c>
      <c r="AO36" s="287">
        <v>0</v>
      </c>
      <c r="AP36" s="287">
        <v>0.103724</v>
      </c>
      <c r="AQ36" s="287">
        <v>4.5638999999999999E-2</v>
      </c>
      <c r="AR36" s="287">
        <v>0.11745700000000001</v>
      </c>
      <c r="AS36" s="287">
        <v>1.1566E-2</v>
      </c>
    </row>
    <row r="37" spans="1:45" ht="14.25" customHeight="1">
      <c r="A37" s="286" t="s">
        <v>241</v>
      </c>
      <c r="B37" s="287">
        <v>10.735193408659999</v>
      </c>
      <c r="C37" s="287">
        <v>11.270736027944999</v>
      </c>
      <c r="D37" s="287">
        <v>33.979298271730002</v>
      </c>
      <c r="E37" s="287">
        <v>58.1981679095</v>
      </c>
      <c r="F37" s="287">
        <v>55.715578096569999</v>
      </c>
      <c r="G37" s="287">
        <v>25.560897565699996</v>
      </c>
      <c r="H37" s="287">
        <v>9.3516139432999985</v>
      </c>
      <c r="I37" s="287">
        <v>8.4169626692999984</v>
      </c>
      <c r="J37" s="287">
        <v>9.5602429999999998</v>
      </c>
      <c r="K37" s="287">
        <v>10.714812999999999</v>
      </c>
      <c r="L37" s="287">
        <v>10.658203</v>
      </c>
      <c r="M37" s="287">
        <v>9.4427230000000009</v>
      </c>
      <c r="N37" s="287">
        <v>13.676008000000001</v>
      </c>
      <c r="O37" s="287">
        <v>12.540858</v>
      </c>
      <c r="P37" s="287">
        <v>12.100408999999999</v>
      </c>
      <c r="Q37" s="287">
        <v>12.190265</v>
      </c>
      <c r="R37" s="287">
        <v>12.949853000000001</v>
      </c>
      <c r="S37" s="287">
        <v>20.215247999999999</v>
      </c>
      <c r="T37" s="287">
        <v>18.895161999999999</v>
      </c>
      <c r="U37" s="287">
        <v>18.748517</v>
      </c>
      <c r="V37" s="287">
        <v>17.597751000000002</v>
      </c>
      <c r="W37" s="287">
        <v>18.540958</v>
      </c>
      <c r="X37" s="287">
        <v>19.845818999999999</v>
      </c>
      <c r="Y37" s="287">
        <v>21.044543000000001</v>
      </c>
      <c r="Z37" s="287">
        <v>20.670140999999997</v>
      </c>
      <c r="AA37" s="287">
        <v>22.159061999999999</v>
      </c>
      <c r="AB37" s="287">
        <v>25.005444940972275</v>
      </c>
      <c r="AC37" s="287">
        <v>25.177595193777911</v>
      </c>
      <c r="AD37" s="287">
        <v>25.256498301838722</v>
      </c>
      <c r="AE37" s="287">
        <v>24.184531690165809</v>
      </c>
      <c r="AF37" s="287">
        <v>24.101544939582041</v>
      </c>
      <c r="AG37" s="287">
        <v>24.827715475426324</v>
      </c>
      <c r="AH37" s="287">
        <v>24.251085569864721</v>
      </c>
      <c r="AI37" s="287">
        <v>21.405915173908856</v>
      </c>
      <c r="AJ37" s="287">
        <v>18.606996109510284</v>
      </c>
      <c r="AK37" s="287">
        <v>15.727529045185015</v>
      </c>
      <c r="AL37" s="287">
        <v>15.555604136573313</v>
      </c>
      <c r="AM37" s="287">
        <v>15.590391798124086</v>
      </c>
      <c r="AN37" s="287">
        <v>13.310993201990335</v>
      </c>
      <c r="AO37" s="287">
        <v>11.264597306692286</v>
      </c>
      <c r="AP37" s="287">
        <v>14.404262488143077</v>
      </c>
      <c r="AQ37" s="287">
        <v>10.742480838456931</v>
      </c>
      <c r="AR37" s="287">
        <v>8.3930245990933372</v>
      </c>
      <c r="AS37" s="287">
        <v>7.7780091390922399</v>
      </c>
    </row>
    <row r="38" spans="1:45" ht="14.25" customHeight="1">
      <c r="A38" s="286" t="s">
        <v>252</v>
      </c>
      <c r="B38" s="287">
        <v>0</v>
      </c>
      <c r="C38" s="287">
        <v>0</v>
      </c>
      <c r="D38" s="287">
        <v>0</v>
      </c>
      <c r="E38" s="287">
        <v>0</v>
      </c>
      <c r="F38" s="287">
        <v>0</v>
      </c>
      <c r="G38" s="287">
        <v>0</v>
      </c>
      <c r="H38" s="287">
        <v>0</v>
      </c>
      <c r="I38" s="287">
        <v>0</v>
      </c>
      <c r="J38" s="287">
        <v>0</v>
      </c>
      <c r="K38" s="287">
        <v>0</v>
      </c>
      <c r="L38" s="287">
        <v>0</v>
      </c>
      <c r="M38" s="287">
        <v>0</v>
      </c>
      <c r="N38" s="287">
        <v>0</v>
      </c>
      <c r="O38" s="287">
        <v>0</v>
      </c>
      <c r="P38" s="287">
        <v>0</v>
      </c>
      <c r="Q38" s="287">
        <v>0</v>
      </c>
      <c r="R38" s="287">
        <v>0</v>
      </c>
      <c r="S38" s="287">
        <v>0</v>
      </c>
      <c r="T38" s="287">
        <v>0</v>
      </c>
      <c r="U38" s="287">
        <v>0</v>
      </c>
      <c r="V38" s="287">
        <v>0</v>
      </c>
      <c r="W38" s="287">
        <v>0</v>
      </c>
      <c r="X38" s="287">
        <v>0</v>
      </c>
      <c r="Y38" s="287">
        <v>0</v>
      </c>
      <c r="Z38" s="287">
        <v>0</v>
      </c>
      <c r="AA38" s="287">
        <v>0</v>
      </c>
      <c r="AB38" s="287">
        <v>0</v>
      </c>
      <c r="AC38" s="287">
        <v>0</v>
      </c>
      <c r="AD38" s="287">
        <v>0</v>
      </c>
      <c r="AE38" s="287">
        <v>0</v>
      </c>
      <c r="AF38" s="287">
        <v>0</v>
      </c>
      <c r="AG38" s="287">
        <v>0</v>
      </c>
      <c r="AH38" s="287">
        <v>0</v>
      </c>
      <c r="AI38" s="287">
        <v>0</v>
      </c>
      <c r="AJ38" s="287">
        <v>0</v>
      </c>
      <c r="AK38" s="287">
        <v>2.1626449999999999</v>
      </c>
      <c r="AL38" s="287">
        <v>6.730734</v>
      </c>
      <c r="AM38" s="287">
        <v>4.4695143000000002</v>
      </c>
      <c r="AN38" s="287">
        <v>3.3742950272000001</v>
      </c>
      <c r="AO38" s="287">
        <v>3.6792285099999997</v>
      </c>
      <c r="AP38" s="288">
        <v>5.9425619999999997</v>
      </c>
      <c r="AQ38" s="287">
        <v>5.5908289999999994</v>
      </c>
      <c r="AR38" s="288">
        <v>3.9426140000000003</v>
      </c>
      <c r="AS38" s="288">
        <v>3.1899070300000001</v>
      </c>
    </row>
    <row r="39" spans="1:45" ht="14.25" customHeight="1">
      <c r="A39" s="286" t="s">
        <v>256</v>
      </c>
      <c r="B39" s="287">
        <v>0</v>
      </c>
      <c r="C39" s="287">
        <v>0</v>
      </c>
      <c r="D39" s="287">
        <v>0</v>
      </c>
      <c r="E39" s="287">
        <v>0</v>
      </c>
      <c r="F39" s="287">
        <v>0</v>
      </c>
      <c r="G39" s="287">
        <v>0</v>
      </c>
      <c r="H39" s="287">
        <v>0</v>
      </c>
      <c r="I39" s="287">
        <v>0</v>
      </c>
      <c r="J39" s="287">
        <v>0</v>
      </c>
      <c r="K39" s="287">
        <v>0</v>
      </c>
      <c r="L39" s="287">
        <v>0</v>
      </c>
      <c r="M39" s="287">
        <v>0</v>
      </c>
      <c r="N39" s="287">
        <v>0</v>
      </c>
      <c r="O39" s="287">
        <v>0</v>
      </c>
      <c r="P39" s="287">
        <v>0</v>
      </c>
      <c r="Q39" s="287">
        <v>0</v>
      </c>
      <c r="R39" s="287">
        <v>0</v>
      </c>
      <c r="S39" s="287">
        <v>0</v>
      </c>
      <c r="T39" s="287">
        <v>0</v>
      </c>
      <c r="U39" s="287">
        <v>0</v>
      </c>
      <c r="V39" s="287">
        <v>0</v>
      </c>
      <c r="W39" s="287">
        <v>0</v>
      </c>
      <c r="X39" s="287">
        <v>0</v>
      </c>
      <c r="Y39" s="287">
        <v>0</v>
      </c>
      <c r="Z39" s="287">
        <v>0</v>
      </c>
      <c r="AA39" s="287">
        <v>0</v>
      </c>
      <c r="AB39" s="287">
        <v>0</v>
      </c>
      <c r="AC39" s="287">
        <v>0</v>
      </c>
      <c r="AD39" s="287">
        <v>0</v>
      </c>
      <c r="AE39" s="287">
        <v>0</v>
      </c>
      <c r="AF39" s="287">
        <v>0</v>
      </c>
      <c r="AG39" s="287">
        <v>0</v>
      </c>
      <c r="AH39" s="287">
        <v>0</v>
      </c>
      <c r="AI39" s="287">
        <v>0</v>
      </c>
      <c r="AJ39" s="287">
        <v>0</v>
      </c>
      <c r="AK39" s="287">
        <v>0.73552799999999996</v>
      </c>
      <c r="AL39" s="287">
        <v>17.719736999999999</v>
      </c>
      <c r="AM39" s="287">
        <v>19.818078</v>
      </c>
      <c r="AN39" s="287">
        <v>22.054193820000002</v>
      </c>
      <c r="AO39" s="287">
        <v>24.933685000000001</v>
      </c>
      <c r="AP39" s="287">
        <v>22.736878000000001</v>
      </c>
      <c r="AQ39" s="287">
        <v>23.695295000000002</v>
      </c>
      <c r="AR39" s="287">
        <v>25.155270000000002</v>
      </c>
      <c r="AS39" s="287">
        <v>25.283509000000002</v>
      </c>
    </row>
    <row r="40" spans="1:45" ht="14.25" customHeight="1">
      <c r="A40" s="286" t="s">
        <v>255</v>
      </c>
      <c r="B40" s="287">
        <v>0</v>
      </c>
      <c r="C40" s="287">
        <v>0</v>
      </c>
      <c r="D40" s="287">
        <v>0</v>
      </c>
      <c r="E40" s="287">
        <v>0</v>
      </c>
      <c r="F40" s="287">
        <v>0</v>
      </c>
      <c r="G40" s="287">
        <v>0</v>
      </c>
      <c r="H40" s="287">
        <v>0</v>
      </c>
      <c r="I40" s="287">
        <v>0</v>
      </c>
      <c r="J40" s="287">
        <v>0</v>
      </c>
      <c r="K40" s="287">
        <v>0</v>
      </c>
      <c r="L40" s="287">
        <v>0</v>
      </c>
      <c r="M40" s="287">
        <v>0</v>
      </c>
      <c r="N40" s="287">
        <v>0</v>
      </c>
      <c r="O40" s="287">
        <v>0</v>
      </c>
      <c r="P40" s="287">
        <v>0</v>
      </c>
      <c r="Q40" s="287">
        <v>0</v>
      </c>
      <c r="R40" s="287">
        <v>0</v>
      </c>
      <c r="S40" s="287">
        <v>0</v>
      </c>
      <c r="T40" s="287">
        <v>0</v>
      </c>
      <c r="U40" s="287">
        <v>0</v>
      </c>
      <c r="V40" s="287">
        <v>0</v>
      </c>
      <c r="W40" s="287">
        <v>0</v>
      </c>
      <c r="X40" s="287">
        <v>0</v>
      </c>
      <c r="Y40" s="287">
        <v>0</v>
      </c>
      <c r="Z40" s="287">
        <v>0</v>
      </c>
      <c r="AA40" s="287">
        <v>0</v>
      </c>
      <c r="AB40" s="287">
        <v>0</v>
      </c>
      <c r="AC40" s="287">
        <v>0</v>
      </c>
      <c r="AD40" s="287">
        <v>0</v>
      </c>
      <c r="AE40" s="287">
        <v>0</v>
      </c>
      <c r="AF40" s="287">
        <v>0</v>
      </c>
      <c r="AG40" s="287">
        <v>0</v>
      </c>
      <c r="AH40" s="287">
        <v>0</v>
      </c>
      <c r="AI40" s="287">
        <v>0</v>
      </c>
      <c r="AJ40" s="287">
        <v>0</v>
      </c>
      <c r="AK40" s="287">
        <v>0</v>
      </c>
      <c r="AL40" s="287">
        <v>0</v>
      </c>
      <c r="AM40" s="287">
        <v>0</v>
      </c>
      <c r="AN40" s="287">
        <v>0</v>
      </c>
      <c r="AO40" s="287">
        <v>0</v>
      </c>
      <c r="AP40" s="287">
        <v>0</v>
      </c>
      <c r="AQ40" s="287">
        <v>0</v>
      </c>
      <c r="AR40" s="287">
        <v>0</v>
      </c>
      <c r="AS40" s="287">
        <v>0</v>
      </c>
    </row>
    <row r="41" spans="1:45" ht="14.25" customHeight="1">
      <c r="A41" s="286" t="s">
        <v>249</v>
      </c>
      <c r="B41" s="287">
        <v>0</v>
      </c>
      <c r="C41" s="287">
        <v>0</v>
      </c>
      <c r="D41" s="287">
        <v>0</v>
      </c>
      <c r="E41" s="287">
        <v>0</v>
      </c>
      <c r="F41" s="287">
        <v>0</v>
      </c>
      <c r="G41" s="287">
        <v>0</v>
      </c>
      <c r="H41" s="287">
        <v>0</v>
      </c>
      <c r="I41" s="287">
        <v>0</v>
      </c>
      <c r="J41" s="287">
        <v>0</v>
      </c>
      <c r="K41" s="287">
        <v>0</v>
      </c>
      <c r="L41" s="287">
        <v>0</v>
      </c>
      <c r="M41" s="287">
        <v>0</v>
      </c>
      <c r="N41" s="287">
        <v>0</v>
      </c>
      <c r="O41" s="287">
        <v>0</v>
      </c>
      <c r="P41" s="287">
        <v>0</v>
      </c>
      <c r="Q41" s="287">
        <v>0</v>
      </c>
      <c r="R41" s="287">
        <v>0</v>
      </c>
      <c r="S41" s="287">
        <v>0</v>
      </c>
      <c r="T41" s="287">
        <v>0</v>
      </c>
      <c r="U41" s="287">
        <v>0</v>
      </c>
      <c r="V41" s="287">
        <v>0</v>
      </c>
      <c r="W41" s="287">
        <v>0</v>
      </c>
      <c r="X41" s="287">
        <v>0</v>
      </c>
      <c r="Y41" s="287">
        <v>0.31966881684999998</v>
      </c>
      <c r="Z41" s="287">
        <v>2.3946858996499998</v>
      </c>
      <c r="AA41" s="287">
        <v>0</v>
      </c>
      <c r="AB41" s="287">
        <v>0</v>
      </c>
      <c r="AC41" s="287">
        <v>3.1259059999999996</v>
      </c>
      <c r="AD41" s="287">
        <v>9.7701639999999994</v>
      </c>
      <c r="AE41" s="287">
        <v>8.3141549999999995</v>
      </c>
      <c r="AF41" s="287">
        <v>7.8769299999999998</v>
      </c>
      <c r="AG41" s="287">
        <v>6.2586870000000001</v>
      </c>
      <c r="AH41" s="287">
        <v>5.3933400000000002</v>
      </c>
      <c r="AI41" s="287">
        <v>5.0232299999999999</v>
      </c>
      <c r="AJ41" s="287">
        <v>5.0080869999999997</v>
      </c>
      <c r="AK41" s="287">
        <v>5.7081339999999994</v>
      </c>
      <c r="AL41" s="287">
        <v>5.1452169999999997</v>
      </c>
      <c r="AM41" s="287">
        <v>4.3944999999999999</v>
      </c>
      <c r="AN41" s="287">
        <v>9.4854009999999995</v>
      </c>
      <c r="AO41" s="287">
        <v>15.225330999999999</v>
      </c>
      <c r="AP41" s="287">
        <v>21.199307999999998</v>
      </c>
      <c r="AQ41" s="287">
        <v>23.62771</v>
      </c>
      <c r="AR41" s="287">
        <v>30.897425000000002</v>
      </c>
      <c r="AS41" s="287">
        <v>34.183741999999995</v>
      </c>
    </row>
    <row r="42" spans="1:45" ht="14.25" customHeight="1">
      <c r="A42" s="286" t="s">
        <v>258</v>
      </c>
      <c r="B42" s="287">
        <v>0</v>
      </c>
      <c r="C42" s="287">
        <v>0</v>
      </c>
      <c r="D42" s="287">
        <v>0</v>
      </c>
      <c r="E42" s="287">
        <v>0</v>
      </c>
      <c r="F42" s="287">
        <v>0</v>
      </c>
      <c r="G42" s="287">
        <v>10.034734332099998</v>
      </c>
      <c r="H42" s="287">
        <v>22.420341790199998</v>
      </c>
      <c r="I42" s="287">
        <v>31.877549816800002</v>
      </c>
      <c r="J42" s="287">
        <v>64.943258</v>
      </c>
      <c r="K42" s="287">
        <v>69.928579999999997</v>
      </c>
      <c r="L42" s="287">
        <v>93.215280000000007</v>
      </c>
      <c r="M42" s="287">
        <v>121.67801</v>
      </c>
      <c r="N42" s="287">
        <v>148.07052999999999</v>
      </c>
      <c r="O42" s="287">
        <v>143.65999299999999</v>
      </c>
      <c r="P42" s="287">
        <v>156.56297000000001</v>
      </c>
      <c r="Q42" s="287">
        <v>161.420805</v>
      </c>
      <c r="R42" s="287">
        <v>159.04789</v>
      </c>
      <c r="S42" s="287">
        <v>163.67565000000002</v>
      </c>
      <c r="T42" s="287">
        <v>175.67915999999997</v>
      </c>
      <c r="U42" s="287">
        <v>168.88147599999999</v>
      </c>
      <c r="V42" s="287">
        <v>154.657037</v>
      </c>
      <c r="W42" s="287">
        <v>145.616998</v>
      </c>
      <c r="X42" s="287">
        <v>164.023582</v>
      </c>
      <c r="Y42" s="287">
        <v>172.31645400000002</v>
      </c>
      <c r="Z42" s="287">
        <v>145.87270599999999</v>
      </c>
      <c r="AA42" s="287">
        <v>175.38585799999998</v>
      </c>
      <c r="AB42" s="287">
        <v>184.639904</v>
      </c>
      <c r="AC42" s="287">
        <v>191.49015100000003</v>
      </c>
      <c r="AD42" s="287">
        <v>174.97518000000002</v>
      </c>
      <c r="AE42" s="287">
        <v>118.789783</v>
      </c>
      <c r="AF42" s="287">
        <v>103.34463100000001</v>
      </c>
      <c r="AG42" s="287">
        <v>91.311757999999998</v>
      </c>
      <c r="AH42" s="287">
        <v>87.14116700000001</v>
      </c>
      <c r="AI42" s="287">
        <v>51.931669999999997</v>
      </c>
      <c r="AJ42" s="287">
        <v>48.851410000000001</v>
      </c>
      <c r="AK42" s="287">
        <v>52.813325999999996</v>
      </c>
      <c r="AL42" s="287">
        <v>44.677817000000005</v>
      </c>
      <c r="AM42" s="287">
        <v>32.932124999999999</v>
      </c>
      <c r="AN42" s="287">
        <v>34.907365868124998</v>
      </c>
      <c r="AO42" s="287">
        <v>39.037629800000005</v>
      </c>
      <c r="AP42" s="287">
        <v>47.945869000000002</v>
      </c>
      <c r="AQ42" s="287">
        <v>35.042966999999997</v>
      </c>
      <c r="AR42" s="287">
        <v>34.118088999999998</v>
      </c>
      <c r="AS42" s="287">
        <v>33.072384</v>
      </c>
    </row>
    <row r="43" spans="1:45" ht="14.25" customHeight="1">
      <c r="A43" s="286" t="s">
        <v>254</v>
      </c>
      <c r="B43" s="287">
        <v>0</v>
      </c>
      <c r="C43" s="287">
        <v>0</v>
      </c>
      <c r="D43" s="287">
        <v>0</v>
      </c>
      <c r="E43" s="287">
        <v>0</v>
      </c>
      <c r="F43" s="287">
        <v>0</v>
      </c>
      <c r="G43" s="287">
        <v>0</v>
      </c>
      <c r="H43" s="287">
        <v>7.6900000000000004E-4</v>
      </c>
      <c r="I43" s="287">
        <v>3.8641000000000002E-2</v>
      </c>
      <c r="J43" s="287">
        <v>1.6899999999999998E-2</v>
      </c>
      <c r="K43" s="287">
        <v>2.4740999999999999E-2</v>
      </c>
      <c r="L43" s="287">
        <v>0.62651100000000004</v>
      </c>
      <c r="M43" s="287">
        <v>1.477741</v>
      </c>
      <c r="N43" s="287">
        <v>1.8503829999999999</v>
      </c>
      <c r="O43" s="287">
        <v>2.9619229999999996</v>
      </c>
      <c r="P43" s="287">
        <v>3.48978135621</v>
      </c>
      <c r="Q43" s="287">
        <v>3.8951660028299999</v>
      </c>
      <c r="R43" s="287">
        <v>3.8785758056600002</v>
      </c>
      <c r="S43" s="287">
        <v>4.7091759923800005</v>
      </c>
      <c r="T43" s="287">
        <v>5.4552610000000001</v>
      </c>
      <c r="U43" s="287">
        <v>4.9907908999999995</v>
      </c>
      <c r="V43" s="287">
        <v>6.9023840000000005</v>
      </c>
      <c r="W43" s="287">
        <v>7.4648790000000007</v>
      </c>
      <c r="X43" s="287">
        <v>7.8050653800000012</v>
      </c>
      <c r="Y43" s="287">
        <v>7.8479022839999999</v>
      </c>
      <c r="Z43" s="287">
        <v>8.1297863259999996</v>
      </c>
      <c r="AA43" s="287">
        <v>9.2546280000000003</v>
      </c>
      <c r="AB43" s="287">
        <v>8.5080109999999998</v>
      </c>
      <c r="AC43" s="287">
        <v>8.5865380000000009</v>
      </c>
      <c r="AD43" s="287">
        <v>5.4289189999999996</v>
      </c>
      <c r="AE43" s="287">
        <v>6.2953510000000001</v>
      </c>
      <c r="AF43" s="287">
        <v>7.66899</v>
      </c>
      <c r="AG43" s="287">
        <v>8.7484900000000003</v>
      </c>
      <c r="AH43" s="287">
        <v>6.9449589999999999</v>
      </c>
      <c r="AI43" s="287">
        <v>5.319204</v>
      </c>
      <c r="AJ43" s="287">
        <v>5.1375389999999994</v>
      </c>
      <c r="AK43" s="287">
        <v>6.4388300000000003</v>
      </c>
      <c r="AL43" s="287">
        <v>4.4820169999999999</v>
      </c>
      <c r="AM43" s="287">
        <v>2.0121079100000001</v>
      </c>
      <c r="AN43" s="287">
        <v>3.381284</v>
      </c>
      <c r="AO43" s="287">
        <v>2.6337840000000003</v>
      </c>
      <c r="AP43" s="287">
        <v>2.4663909999999998</v>
      </c>
      <c r="AQ43" s="287">
        <v>2.147513</v>
      </c>
      <c r="AR43" s="287">
        <v>1.11127</v>
      </c>
      <c r="AS43" s="287">
        <v>0.65393699999999999</v>
      </c>
    </row>
    <row r="44" spans="1:45" ht="14.25" customHeight="1">
      <c r="A44" s="286" t="s">
        <v>250</v>
      </c>
      <c r="B44" s="287">
        <v>0</v>
      </c>
      <c r="C44" s="287">
        <v>0</v>
      </c>
      <c r="D44" s="287">
        <v>0</v>
      </c>
      <c r="E44" s="287">
        <v>0</v>
      </c>
      <c r="F44" s="287">
        <v>0</v>
      </c>
      <c r="G44" s="287">
        <v>0</v>
      </c>
      <c r="H44" s="287">
        <v>0</v>
      </c>
      <c r="I44" s="287">
        <v>0</v>
      </c>
      <c r="J44" s="287">
        <v>0</v>
      </c>
      <c r="K44" s="287">
        <v>0</v>
      </c>
      <c r="L44" s="287">
        <v>0</v>
      </c>
      <c r="M44" s="287">
        <v>0</v>
      </c>
      <c r="N44" s="287">
        <v>0</v>
      </c>
      <c r="O44" s="287">
        <v>0</v>
      </c>
      <c r="P44" s="287">
        <v>0</v>
      </c>
      <c r="Q44" s="287">
        <v>0</v>
      </c>
      <c r="R44" s="287">
        <v>0</v>
      </c>
      <c r="S44" s="287">
        <v>0</v>
      </c>
      <c r="T44" s="287">
        <v>0</v>
      </c>
      <c r="U44" s="287">
        <v>0</v>
      </c>
      <c r="V44" s="287">
        <v>0</v>
      </c>
      <c r="W44" s="287">
        <v>0</v>
      </c>
      <c r="X44" s="287">
        <v>0</v>
      </c>
      <c r="Y44" s="287">
        <v>0</v>
      </c>
      <c r="Z44" s="287">
        <v>0.8280289999999999</v>
      </c>
      <c r="AA44" s="287">
        <v>1.1286480000000001</v>
      </c>
      <c r="AB44" s="287">
        <v>1.4406029999999999</v>
      </c>
      <c r="AC44" s="287">
        <v>1.3018430000000001</v>
      </c>
      <c r="AD44" s="287">
        <v>1.188563</v>
      </c>
      <c r="AE44" s="287">
        <v>0.6982250000000001</v>
      </c>
      <c r="AF44" s="287">
        <v>0.20249699999999998</v>
      </c>
      <c r="AG44" s="287">
        <v>0.24942799999999998</v>
      </c>
      <c r="AH44" s="287">
        <v>7.5510000000000004E-3</v>
      </c>
      <c r="AI44" s="287">
        <v>2.7677E-2</v>
      </c>
      <c r="AJ44" s="287">
        <v>0.30964570000000002</v>
      </c>
      <c r="AK44" s="287">
        <v>0.272567</v>
      </c>
      <c r="AL44" s="287">
        <v>0.76297739999999992</v>
      </c>
      <c r="AM44" s="287">
        <v>0.57426117999999993</v>
      </c>
      <c r="AN44" s="287">
        <v>1.1454633369999998</v>
      </c>
      <c r="AO44" s="287">
        <v>0.7872416499999999</v>
      </c>
      <c r="AP44" s="287">
        <v>1.4727239999999999</v>
      </c>
      <c r="AQ44" s="287">
        <v>2.001681</v>
      </c>
      <c r="AR44" s="287">
        <v>1.0650680000000001</v>
      </c>
      <c r="AS44" s="287">
        <v>1.0237159999999998</v>
      </c>
    </row>
    <row r="45" spans="1:45" ht="14.25" customHeight="1">
      <c r="A45" s="286" t="s">
        <v>257</v>
      </c>
      <c r="B45" s="287">
        <v>0</v>
      </c>
      <c r="C45" s="287">
        <v>0</v>
      </c>
      <c r="D45" s="287">
        <v>0</v>
      </c>
      <c r="E45" s="287">
        <v>0</v>
      </c>
      <c r="F45" s="287">
        <v>0</v>
      </c>
      <c r="G45" s="287">
        <v>0</v>
      </c>
      <c r="H45" s="287">
        <v>0</v>
      </c>
      <c r="I45" s="287">
        <v>0</v>
      </c>
      <c r="J45" s="287">
        <v>0</v>
      </c>
      <c r="K45" s="287">
        <v>0</v>
      </c>
      <c r="L45" s="287">
        <v>0</v>
      </c>
      <c r="M45" s="287">
        <v>0</v>
      </c>
      <c r="N45" s="287">
        <v>0</v>
      </c>
      <c r="O45" s="287">
        <v>0</v>
      </c>
      <c r="P45" s="287">
        <v>0</v>
      </c>
      <c r="Q45" s="287">
        <v>0</v>
      </c>
      <c r="R45" s="287">
        <v>0</v>
      </c>
      <c r="S45" s="287">
        <v>0</v>
      </c>
      <c r="T45" s="287">
        <v>0</v>
      </c>
      <c r="U45" s="287">
        <v>0</v>
      </c>
      <c r="V45" s="287">
        <v>0</v>
      </c>
      <c r="W45" s="287">
        <v>0</v>
      </c>
      <c r="X45" s="287">
        <v>0</v>
      </c>
      <c r="Y45" s="287">
        <v>0</v>
      </c>
      <c r="Z45" s="287">
        <v>0</v>
      </c>
      <c r="AA45" s="287">
        <v>0</v>
      </c>
      <c r="AB45" s="287">
        <v>0</v>
      </c>
      <c r="AC45" s="287">
        <v>0</v>
      </c>
      <c r="AD45" s="287">
        <v>0</v>
      </c>
      <c r="AE45" s="287">
        <v>0</v>
      </c>
      <c r="AF45" s="287">
        <v>0</v>
      </c>
      <c r="AG45" s="287">
        <v>0</v>
      </c>
      <c r="AH45" s="287">
        <v>13.999395909999999</v>
      </c>
      <c r="AI45" s="287">
        <v>69.579911999999993</v>
      </c>
      <c r="AJ45" s="287">
        <v>70.356811999999991</v>
      </c>
      <c r="AK45" s="287">
        <v>68.821600000000004</v>
      </c>
      <c r="AL45" s="287">
        <v>70.41874</v>
      </c>
      <c r="AM45" s="287">
        <v>68.759074999999996</v>
      </c>
      <c r="AN45" s="287">
        <v>73.498345860000001</v>
      </c>
      <c r="AO45" s="287">
        <v>73.383482610000002</v>
      </c>
      <c r="AP45" s="287">
        <v>71.453103999999996</v>
      </c>
      <c r="AQ45" s="287">
        <v>67.394027999999992</v>
      </c>
      <c r="AR45" s="287">
        <v>74.55104</v>
      </c>
      <c r="AS45" s="287">
        <v>71.972639999999998</v>
      </c>
    </row>
    <row r="46" spans="1:45" ht="14.25" customHeight="1">
      <c r="A46" s="286" t="s">
        <v>244</v>
      </c>
      <c r="B46" s="287">
        <v>0</v>
      </c>
      <c r="C46" s="287">
        <v>0</v>
      </c>
      <c r="D46" s="287">
        <v>0</v>
      </c>
      <c r="E46" s="287">
        <v>0</v>
      </c>
      <c r="F46" s="287">
        <v>0</v>
      </c>
      <c r="G46" s="287">
        <v>0</v>
      </c>
      <c r="H46" s="287">
        <v>0</v>
      </c>
      <c r="I46" s="287">
        <v>0</v>
      </c>
      <c r="J46" s="287">
        <v>0</v>
      </c>
      <c r="K46" s="287">
        <v>0</v>
      </c>
      <c r="L46" s="287">
        <v>0</v>
      </c>
      <c r="M46" s="287">
        <v>0</v>
      </c>
      <c r="N46" s="287">
        <v>0</v>
      </c>
      <c r="O46" s="287">
        <v>0</v>
      </c>
      <c r="P46" s="287">
        <v>0</v>
      </c>
      <c r="Q46" s="287">
        <v>0</v>
      </c>
      <c r="R46" s="287">
        <v>0</v>
      </c>
      <c r="S46" s="287">
        <v>0</v>
      </c>
      <c r="T46" s="287">
        <v>0</v>
      </c>
      <c r="U46" s="287">
        <v>0</v>
      </c>
      <c r="V46" s="287">
        <v>0</v>
      </c>
      <c r="W46" s="287">
        <v>0</v>
      </c>
      <c r="X46" s="287">
        <v>0</v>
      </c>
      <c r="Y46" s="287">
        <v>0</v>
      </c>
      <c r="Z46" s="287">
        <v>0</v>
      </c>
      <c r="AA46" s="287">
        <v>0</v>
      </c>
      <c r="AB46" s="287">
        <v>0</v>
      </c>
      <c r="AC46" s="287">
        <v>0</v>
      </c>
      <c r="AD46" s="287">
        <v>0.41707899999999998</v>
      </c>
      <c r="AE46" s="287">
        <v>1.477916</v>
      </c>
      <c r="AF46" s="287">
        <v>3.385637</v>
      </c>
      <c r="AG46" s="287">
        <v>6.5145980000000003</v>
      </c>
      <c r="AH46" s="287">
        <v>4.4574449999999999</v>
      </c>
      <c r="AI46" s="287">
        <v>2.6676839999999999</v>
      </c>
      <c r="AJ46" s="287">
        <v>1.8110869999999999</v>
      </c>
      <c r="AK46" s="287">
        <v>1.3111774</v>
      </c>
      <c r="AL46" s="287">
        <v>0.62202199999999996</v>
      </c>
      <c r="AM46" s="287">
        <v>0.50915778</v>
      </c>
      <c r="AN46" s="287">
        <v>0.38786293000000005</v>
      </c>
      <c r="AO46" s="287">
        <v>0.26863265000000003</v>
      </c>
      <c r="AP46" s="287">
        <v>0.45631100000000002</v>
      </c>
      <c r="AQ46" s="287">
        <v>0.81744100000000008</v>
      </c>
      <c r="AR46" s="287">
        <v>0.57877099999999992</v>
      </c>
      <c r="AS46" s="287">
        <v>0.31708699999999995</v>
      </c>
    </row>
    <row r="47" spans="1:45" ht="14.25" customHeight="1">
      <c r="A47" s="286" t="s">
        <v>245</v>
      </c>
      <c r="B47" s="287">
        <v>0</v>
      </c>
      <c r="C47" s="287">
        <v>0</v>
      </c>
      <c r="D47" s="287">
        <v>0</v>
      </c>
      <c r="E47" s="287">
        <v>0</v>
      </c>
      <c r="F47" s="287">
        <v>0</v>
      </c>
      <c r="G47" s="287">
        <v>0</v>
      </c>
      <c r="H47" s="287">
        <v>0</v>
      </c>
      <c r="I47" s="287">
        <v>0</v>
      </c>
      <c r="J47" s="287">
        <v>0</v>
      </c>
      <c r="K47" s="287">
        <v>0</v>
      </c>
      <c r="L47" s="287">
        <v>0</v>
      </c>
      <c r="M47" s="287">
        <v>0</v>
      </c>
      <c r="N47" s="287">
        <v>0</v>
      </c>
      <c r="O47" s="287">
        <v>0</v>
      </c>
      <c r="P47" s="287">
        <v>0</v>
      </c>
      <c r="Q47" s="287">
        <v>0</v>
      </c>
      <c r="R47" s="287">
        <v>0</v>
      </c>
      <c r="S47" s="287">
        <v>0</v>
      </c>
      <c r="T47" s="287">
        <v>0</v>
      </c>
      <c r="U47" s="287">
        <v>0</v>
      </c>
      <c r="V47" s="287">
        <v>0</v>
      </c>
      <c r="W47" s="287">
        <v>0</v>
      </c>
      <c r="X47" s="287">
        <v>0</v>
      </c>
      <c r="Y47" s="287">
        <v>0</v>
      </c>
      <c r="Z47" s="287">
        <v>0</v>
      </c>
      <c r="AA47" s="287">
        <v>0</v>
      </c>
      <c r="AB47" s="287">
        <v>0</v>
      </c>
      <c r="AC47" s="287">
        <v>0</v>
      </c>
      <c r="AD47" s="287">
        <v>0</v>
      </c>
      <c r="AE47" s="287">
        <v>0</v>
      </c>
      <c r="AF47" s="287">
        <v>0</v>
      </c>
      <c r="AG47" s="287">
        <v>0</v>
      </c>
      <c r="AH47" s="287">
        <v>0</v>
      </c>
      <c r="AI47" s="287">
        <v>0</v>
      </c>
      <c r="AJ47" s="287">
        <v>0</v>
      </c>
      <c r="AK47" s="287">
        <v>0</v>
      </c>
      <c r="AL47" s="287">
        <v>0</v>
      </c>
      <c r="AM47" s="287">
        <v>0.57090763999999994</v>
      </c>
      <c r="AN47" s="287">
        <v>1.3532790000000001</v>
      </c>
      <c r="AO47" s="287">
        <v>1.3215309999999998</v>
      </c>
      <c r="AP47" s="287">
        <v>0.26582799999999995</v>
      </c>
      <c r="AQ47" s="287">
        <v>0.13430300000000001</v>
      </c>
      <c r="AR47" s="287">
        <v>7.8224000000000002E-2</v>
      </c>
      <c r="AS47" s="287">
        <v>0.14058000000000001</v>
      </c>
    </row>
    <row r="48" spans="1:45" ht="14.25" customHeight="1">
      <c r="A48" s="286" t="s">
        <v>246</v>
      </c>
      <c r="B48" s="287">
        <v>0</v>
      </c>
      <c r="C48" s="287">
        <v>0</v>
      </c>
      <c r="D48" s="287">
        <v>0</v>
      </c>
      <c r="E48" s="287">
        <v>0</v>
      </c>
      <c r="F48" s="287">
        <v>0</v>
      </c>
      <c r="G48" s="287">
        <v>0</v>
      </c>
      <c r="H48" s="287">
        <v>0</v>
      </c>
      <c r="I48" s="287">
        <v>0</v>
      </c>
      <c r="J48" s="287">
        <v>0</v>
      </c>
      <c r="K48" s="287">
        <v>0</v>
      </c>
      <c r="L48" s="287">
        <v>0</v>
      </c>
      <c r="M48" s="287">
        <v>0</v>
      </c>
      <c r="N48" s="287">
        <v>0</v>
      </c>
      <c r="O48" s="287">
        <v>0</v>
      </c>
      <c r="P48" s="287">
        <v>0</v>
      </c>
      <c r="Q48" s="287">
        <v>0</v>
      </c>
      <c r="R48" s="287">
        <v>0</v>
      </c>
      <c r="S48" s="287">
        <v>0</v>
      </c>
      <c r="T48" s="287">
        <v>0</v>
      </c>
      <c r="U48" s="287">
        <v>0</v>
      </c>
      <c r="V48" s="287">
        <v>0</v>
      </c>
      <c r="W48" s="287">
        <v>0</v>
      </c>
      <c r="X48" s="287">
        <v>0</v>
      </c>
      <c r="Y48" s="287">
        <v>0</v>
      </c>
      <c r="Z48" s="287">
        <v>0</v>
      </c>
      <c r="AA48" s="287">
        <v>0</v>
      </c>
      <c r="AB48" s="287">
        <v>0</v>
      </c>
      <c r="AC48" s="287">
        <v>0</v>
      </c>
      <c r="AD48" s="287">
        <v>0</v>
      </c>
      <c r="AE48" s="287">
        <v>0</v>
      </c>
      <c r="AF48" s="287">
        <v>0</v>
      </c>
      <c r="AG48" s="287">
        <v>0</v>
      </c>
      <c r="AH48" s="287">
        <v>4.0980000000000001E-3</v>
      </c>
      <c r="AI48" s="287">
        <v>1.8336999999999999E-2</v>
      </c>
      <c r="AJ48" s="287">
        <v>0</v>
      </c>
      <c r="AK48" s="287">
        <v>0</v>
      </c>
      <c r="AL48" s="287">
        <v>0</v>
      </c>
      <c r="AM48" s="287">
        <v>0</v>
      </c>
      <c r="AN48" s="287">
        <v>0</v>
      </c>
      <c r="AO48" s="287">
        <v>0</v>
      </c>
      <c r="AP48" s="287">
        <v>0</v>
      </c>
      <c r="AQ48" s="287">
        <v>0</v>
      </c>
      <c r="AR48" s="287">
        <v>0</v>
      </c>
      <c r="AS48" s="287">
        <v>-9.9999999999999995E-7</v>
      </c>
    </row>
    <row r="49" spans="1:45" ht="14.25" customHeight="1">
      <c r="A49" s="286" t="s">
        <v>247</v>
      </c>
      <c r="B49" s="287">
        <v>0</v>
      </c>
      <c r="C49" s="287">
        <v>0</v>
      </c>
      <c r="D49" s="287">
        <v>0</v>
      </c>
      <c r="E49" s="287">
        <v>0</v>
      </c>
      <c r="F49" s="287">
        <v>0</v>
      </c>
      <c r="G49" s="287">
        <v>0</v>
      </c>
      <c r="H49" s="287">
        <v>0</v>
      </c>
      <c r="I49" s="287">
        <v>0</v>
      </c>
      <c r="J49" s="287">
        <v>0</v>
      </c>
      <c r="K49" s="287">
        <v>0</v>
      </c>
      <c r="L49" s="287">
        <v>0</v>
      </c>
      <c r="M49" s="287">
        <v>0</v>
      </c>
      <c r="N49" s="287">
        <v>0</v>
      </c>
      <c r="O49" s="287">
        <v>0</v>
      </c>
      <c r="P49" s="287">
        <v>0</v>
      </c>
      <c r="Q49" s="287">
        <v>0</v>
      </c>
      <c r="R49" s="287">
        <v>0</v>
      </c>
      <c r="S49" s="287">
        <v>0</v>
      </c>
      <c r="T49" s="287">
        <v>0</v>
      </c>
      <c r="U49" s="287">
        <v>0</v>
      </c>
      <c r="V49" s="287">
        <v>0</v>
      </c>
      <c r="W49" s="287">
        <v>0</v>
      </c>
      <c r="X49" s="287">
        <v>4.7821009999999999</v>
      </c>
      <c r="Y49" s="287">
        <v>8.7525399999999998</v>
      </c>
      <c r="Z49" s="287">
        <v>8.6312510000000007</v>
      </c>
      <c r="AA49" s="287">
        <v>9.3837790000000005</v>
      </c>
      <c r="AB49" s="287">
        <v>9.8553350000000002</v>
      </c>
      <c r="AC49" s="287">
        <v>11.743899000000001</v>
      </c>
      <c r="AD49" s="287">
        <v>12.368722999999999</v>
      </c>
      <c r="AE49" s="287">
        <v>14.111867</v>
      </c>
      <c r="AF49" s="287">
        <v>8.8377769999999991</v>
      </c>
      <c r="AG49" s="287">
        <v>6.1902529999999993</v>
      </c>
      <c r="AH49" s="287">
        <v>5.0252059999999998</v>
      </c>
      <c r="AI49" s="287">
        <v>3.2047840000000001</v>
      </c>
      <c r="AJ49" s="287">
        <v>0.96270500000000003</v>
      </c>
      <c r="AK49" s="287">
        <v>0</v>
      </c>
      <c r="AL49" s="287">
        <v>0</v>
      </c>
      <c r="AM49" s="287">
        <v>0</v>
      </c>
      <c r="AN49" s="287">
        <v>0</v>
      </c>
      <c r="AO49" s="287">
        <v>-4.0000000000000003E-5</v>
      </c>
      <c r="AP49" s="287">
        <v>0</v>
      </c>
      <c r="AQ49" s="287">
        <v>0</v>
      </c>
      <c r="AR49" s="287">
        <v>0</v>
      </c>
      <c r="AS49" s="287">
        <v>0</v>
      </c>
    </row>
    <row r="50" spans="1:45" ht="14.25" customHeight="1">
      <c r="A50" s="286" t="s">
        <v>253</v>
      </c>
      <c r="B50" s="287">
        <v>0</v>
      </c>
      <c r="C50" s="287">
        <v>0</v>
      </c>
      <c r="D50" s="287">
        <v>0</v>
      </c>
      <c r="E50" s="287">
        <v>0</v>
      </c>
      <c r="F50" s="287">
        <v>0</v>
      </c>
      <c r="G50" s="287">
        <v>0</v>
      </c>
      <c r="H50" s="287">
        <v>0</v>
      </c>
      <c r="I50" s="287">
        <v>0</v>
      </c>
      <c r="J50" s="287">
        <v>0</v>
      </c>
      <c r="K50" s="287">
        <v>0</v>
      </c>
      <c r="L50" s="287">
        <v>0</v>
      </c>
      <c r="M50" s="287">
        <v>0</v>
      </c>
      <c r="N50" s="287">
        <v>0</v>
      </c>
      <c r="O50" s="287">
        <v>0</v>
      </c>
      <c r="P50" s="287">
        <v>0</v>
      </c>
      <c r="Q50" s="287">
        <v>0</v>
      </c>
      <c r="R50" s="287">
        <v>0</v>
      </c>
      <c r="S50" s="287">
        <v>0</v>
      </c>
      <c r="T50" s="287">
        <v>0</v>
      </c>
      <c r="U50" s="287">
        <v>0</v>
      </c>
      <c r="V50" s="287">
        <v>0</v>
      </c>
      <c r="W50" s="287">
        <v>0</v>
      </c>
      <c r="X50" s="287">
        <v>0</v>
      </c>
      <c r="Y50" s="287">
        <v>0</v>
      </c>
      <c r="Z50" s="287">
        <v>0</v>
      </c>
      <c r="AA50" s="287">
        <v>0</v>
      </c>
      <c r="AB50" s="287">
        <v>0</v>
      </c>
      <c r="AC50" s="287">
        <v>0</v>
      </c>
      <c r="AD50" s="287">
        <v>0</v>
      </c>
      <c r="AE50" s="287">
        <v>0</v>
      </c>
      <c r="AF50" s="287">
        <v>0</v>
      </c>
      <c r="AG50" s="287">
        <v>0</v>
      </c>
      <c r="AH50" s="287">
        <v>0</v>
      </c>
      <c r="AI50" s="287">
        <v>0</v>
      </c>
      <c r="AJ50" s="287">
        <v>0</v>
      </c>
      <c r="AK50" s="287">
        <v>0</v>
      </c>
      <c r="AL50" s="287">
        <v>0</v>
      </c>
      <c r="AM50" s="287">
        <v>0</v>
      </c>
      <c r="AN50" s="287">
        <v>0</v>
      </c>
      <c r="AO50" s="287">
        <v>0</v>
      </c>
      <c r="AP50" s="287">
        <v>0</v>
      </c>
      <c r="AQ50" s="287">
        <v>0</v>
      </c>
      <c r="AR50" s="287">
        <v>0</v>
      </c>
      <c r="AS50" s="287">
        <v>0</v>
      </c>
    </row>
    <row r="51" spans="1:45" ht="14.25" customHeight="1">
      <c r="A51" s="286" t="s">
        <v>251</v>
      </c>
      <c r="B51" s="287">
        <v>0</v>
      </c>
      <c r="C51" s="287">
        <v>0</v>
      </c>
      <c r="D51" s="287">
        <v>0</v>
      </c>
      <c r="E51" s="287">
        <v>0</v>
      </c>
      <c r="F51" s="287">
        <v>0</v>
      </c>
      <c r="G51" s="287">
        <v>0</v>
      </c>
      <c r="H51" s="287">
        <v>0</v>
      </c>
      <c r="I51" s="287">
        <v>0</v>
      </c>
      <c r="J51" s="287">
        <v>0</v>
      </c>
      <c r="K51" s="287">
        <v>0</v>
      </c>
      <c r="L51" s="287">
        <v>0</v>
      </c>
      <c r="M51" s="287">
        <v>0</v>
      </c>
      <c r="N51" s="287">
        <v>0</v>
      </c>
      <c r="O51" s="287">
        <v>0</v>
      </c>
      <c r="P51" s="287">
        <v>0</v>
      </c>
      <c r="Q51" s="287">
        <v>0</v>
      </c>
      <c r="R51" s="287">
        <v>0</v>
      </c>
      <c r="S51" s="287">
        <v>0</v>
      </c>
      <c r="T51" s="287">
        <v>0</v>
      </c>
      <c r="U51" s="287">
        <v>0</v>
      </c>
      <c r="V51" s="287">
        <v>0</v>
      </c>
      <c r="W51" s="287">
        <v>0</v>
      </c>
      <c r="X51" s="287">
        <v>0</v>
      </c>
      <c r="Y51" s="287">
        <v>0</v>
      </c>
      <c r="Z51" s="287">
        <v>0</v>
      </c>
      <c r="AA51" s="287">
        <v>0</v>
      </c>
      <c r="AB51" s="287">
        <v>0</v>
      </c>
      <c r="AC51" s="287">
        <v>0</v>
      </c>
      <c r="AD51" s="287">
        <v>0</v>
      </c>
      <c r="AE51" s="287">
        <v>0</v>
      </c>
      <c r="AF51" s="287">
        <v>0</v>
      </c>
      <c r="AG51" s="287">
        <v>0</v>
      </c>
      <c r="AH51" s="287">
        <v>0.97589499999999996</v>
      </c>
      <c r="AI51" s="287">
        <v>4.8738480000000006</v>
      </c>
      <c r="AJ51" s="287">
        <v>4.7167310000000002</v>
      </c>
      <c r="AK51" s="287">
        <v>7.6149110000000011</v>
      </c>
      <c r="AL51" s="287">
        <v>6.0270679000000005</v>
      </c>
      <c r="AM51" s="287">
        <v>5.0100008000000003</v>
      </c>
      <c r="AN51" s="287">
        <v>6.7614203153000005</v>
      </c>
      <c r="AO51" s="287">
        <v>7.1956037300000002</v>
      </c>
      <c r="AP51" s="287">
        <v>7.0622170000000004</v>
      </c>
      <c r="AQ51" s="287">
        <v>8.7528080000000017</v>
      </c>
      <c r="AR51" s="287">
        <v>10.11586</v>
      </c>
      <c r="AS51" s="287">
        <v>10.711607000000001</v>
      </c>
    </row>
    <row r="52" spans="1:45" ht="14.25" customHeight="1">
      <c r="A52" s="286" t="s">
        <v>248</v>
      </c>
      <c r="B52" s="287">
        <v>0</v>
      </c>
      <c r="C52" s="287">
        <v>0</v>
      </c>
      <c r="D52" s="287">
        <v>0</v>
      </c>
      <c r="E52" s="287">
        <v>0</v>
      </c>
      <c r="F52" s="287">
        <v>0</v>
      </c>
      <c r="G52" s="287">
        <v>0</v>
      </c>
      <c r="H52" s="287">
        <v>0</v>
      </c>
      <c r="I52" s="287">
        <v>0</v>
      </c>
      <c r="J52" s="287">
        <v>0</v>
      </c>
      <c r="K52" s="287">
        <v>0</v>
      </c>
      <c r="L52" s="287">
        <v>0</v>
      </c>
      <c r="M52" s="287">
        <v>0</v>
      </c>
      <c r="N52" s="287">
        <v>0</v>
      </c>
      <c r="O52" s="287">
        <v>0</v>
      </c>
      <c r="P52" s="287">
        <v>0</v>
      </c>
      <c r="Q52" s="287">
        <v>0</v>
      </c>
      <c r="R52" s="287">
        <v>1.0152810000000001</v>
      </c>
      <c r="S52" s="287">
        <v>4.3749349999999998</v>
      </c>
      <c r="T52" s="287">
        <v>3.5045729999999997</v>
      </c>
      <c r="U52" s="287">
        <v>4.9633620150999995</v>
      </c>
      <c r="V52" s="287">
        <v>4.3529619999999998</v>
      </c>
      <c r="W52" s="287">
        <v>1.783525</v>
      </c>
      <c r="X52" s="287">
        <v>1.042959</v>
      </c>
      <c r="Y52" s="287">
        <v>0.70932200000000001</v>
      </c>
      <c r="Z52" s="287">
        <v>0.42730199999999996</v>
      </c>
      <c r="AA52" s="287">
        <v>0.34961399999999998</v>
      </c>
      <c r="AB52" s="287">
        <v>0.23067699999999999</v>
      </c>
      <c r="AC52" s="287">
        <v>0.21386700000000003</v>
      </c>
      <c r="AD52" s="287">
        <v>0.21224799999999999</v>
      </c>
      <c r="AE52" s="287">
        <v>0.166716</v>
      </c>
      <c r="AF52" s="287">
        <v>0.187699</v>
      </c>
      <c r="AG52" s="287">
        <v>7.8216000000000008E-2</v>
      </c>
      <c r="AH52" s="287">
        <v>0.18960499999999997</v>
      </c>
      <c r="AI52" s="287">
        <v>0.13189300000000001</v>
      </c>
      <c r="AJ52" s="287">
        <v>4.4190000000000007E-2</v>
      </c>
      <c r="AK52" s="287">
        <v>0</v>
      </c>
      <c r="AL52" s="287">
        <v>1.1218000000000001E-2</v>
      </c>
      <c r="AM52" s="287">
        <v>3.7949999999999998E-3</v>
      </c>
      <c r="AN52" s="287">
        <v>0</v>
      </c>
      <c r="AO52" s="287">
        <v>6.8469999999999998E-3</v>
      </c>
      <c r="AP52" s="287">
        <v>4.1539999999999997E-3</v>
      </c>
      <c r="AQ52" s="287">
        <v>1.3937E-2</v>
      </c>
      <c r="AR52" s="287">
        <v>3.0977999999999999E-2</v>
      </c>
      <c r="AS52" s="287">
        <v>5.9452999999999992E-2</v>
      </c>
    </row>
    <row r="53" spans="1:45" ht="14.25" customHeight="1">
      <c r="A53" s="286" t="s">
        <v>164</v>
      </c>
      <c r="B53" s="287">
        <v>0</v>
      </c>
      <c r="C53" s="287">
        <v>0</v>
      </c>
      <c r="D53" s="287">
        <v>0</v>
      </c>
      <c r="E53" s="287">
        <v>0</v>
      </c>
      <c r="F53" s="287">
        <v>0</v>
      </c>
      <c r="G53" s="287">
        <v>0</v>
      </c>
      <c r="H53" s="287">
        <v>0</v>
      </c>
      <c r="I53" s="287">
        <v>0</v>
      </c>
      <c r="J53" s="287">
        <v>0</v>
      </c>
      <c r="K53" s="287">
        <v>0</v>
      </c>
      <c r="L53" s="287">
        <v>7.0563820033996194E-2</v>
      </c>
      <c r="M53" s="287">
        <v>0.67936976400949334</v>
      </c>
      <c r="N53" s="287">
        <v>0.56701000000001045</v>
      </c>
      <c r="O53" s="287">
        <v>0.60956100000001356</v>
      </c>
      <c r="P53" s="287">
        <v>0.61951433065300421</v>
      </c>
      <c r="Q53" s="287">
        <v>0.45973180007899828</v>
      </c>
      <c r="R53" s="287">
        <v>0.38953700007900238</v>
      </c>
      <c r="S53" s="287">
        <v>0.31070806033599752</v>
      </c>
      <c r="T53" s="287">
        <v>0.27075300000001334</v>
      </c>
      <c r="U53" s="287">
        <v>0.22525200000001178</v>
      </c>
      <c r="V53" s="287">
        <v>0.4394839999999931</v>
      </c>
      <c r="W53" s="287">
        <v>0.14326600000001122</v>
      </c>
      <c r="X53" s="287">
        <v>0.7162360000000092</v>
      </c>
      <c r="Y53" s="287">
        <v>1.1847580000000164</v>
      </c>
      <c r="Z53" s="287">
        <v>1.3086879999999894</v>
      </c>
      <c r="AA53" s="287">
        <v>0.90411100000000033</v>
      </c>
      <c r="AB53" s="287">
        <v>0.5192169999999976</v>
      </c>
      <c r="AC53" s="287">
        <v>0.34602399999997147</v>
      </c>
      <c r="AD53" s="287">
        <v>0.42161600000000021</v>
      </c>
      <c r="AE53" s="287">
        <v>0.3634230000000116</v>
      </c>
      <c r="AF53" s="287">
        <v>0.12548300000000268</v>
      </c>
      <c r="AG53" s="287">
        <v>0.14208999999999605</v>
      </c>
      <c r="AH53" s="287">
        <v>9.9999999747524271E-7</v>
      </c>
      <c r="AI53" s="287">
        <v>2.0170000000518939E-3</v>
      </c>
      <c r="AJ53" s="287">
        <v>2.839700000001244E-2</v>
      </c>
      <c r="AK53" s="287">
        <v>1.6589999999894189E-3</v>
      </c>
      <c r="AL53" s="287">
        <v>3.8773000000048796E-2</v>
      </c>
      <c r="AM53" s="287">
        <v>0</v>
      </c>
      <c r="AN53" s="287">
        <v>0</v>
      </c>
      <c r="AO53" s="287">
        <v>1.0657459999999901</v>
      </c>
      <c r="AP53" s="287">
        <v>2.5987879999999564</v>
      </c>
      <c r="AQ53" s="287">
        <v>1.817818999999929</v>
      </c>
      <c r="AR53" s="287">
        <v>0.23318560000001298</v>
      </c>
      <c r="AS53" s="287">
        <v>5.9815570000040452E-2</v>
      </c>
    </row>
    <row r="54" spans="1:45" ht="14.25" customHeight="1">
      <c r="A54" s="282"/>
      <c r="B54" s="284"/>
      <c r="C54" s="284"/>
      <c r="D54" s="284"/>
      <c r="E54" s="284"/>
      <c r="F54" s="284"/>
      <c r="G54" s="284"/>
      <c r="H54" s="284"/>
      <c r="I54" s="284"/>
      <c r="J54" s="284"/>
      <c r="K54" s="284"/>
      <c r="L54" s="284"/>
      <c r="M54" s="284"/>
      <c r="N54" s="284"/>
      <c r="O54" s="284"/>
      <c r="P54" s="284"/>
      <c r="Q54" s="284"/>
      <c r="R54" s="284"/>
      <c r="S54" s="284"/>
      <c r="T54" s="284"/>
      <c r="U54" s="284"/>
      <c r="V54" s="284"/>
      <c r="W54" s="284"/>
      <c r="X54" s="284"/>
      <c r="Y54" s="284"/>
      <c r="Z54" s="284"/>
      <c r="AA54" s="284"/>
      <c r="AB54" s="284"/>
      <c r="AC54" s="284"/>
      <c r="AD54" s="284"/>
      <c r="AE54" s="284"/>
      <c r="AF54" s="284"/>
      <c r="AG54" s="284"/>
      <c r="AH54" s="284"/>
      <c r="AI54" s="284"/>
      <c r="AJ54" s="284"/>
      <c r="AK54" s="284"/>
      <c r="AL54" s="284"/>
      <c r="AM54" s="284"/>
      <c r="AN54" s="284"/>
      <c r="AO54" s="284"/>
      <c r="AP54" s="284"/>
      <c r="AQ54" s="284"/>
      <c r="AR54" s="284"/>
      <c r="AS54" s="284"/>
    </row>
    <row r="55" spans="1:45" ht="14.25" customHeight="1">
      <c r="A55" s="291" t="s">
        <v>262</v>
      </c>
      <c r="B55" s="292">
        <v>1.6184540160000001</v>
      </c>
      <c r="C55" s="292">
        <v>1.9673320160000001</v>
      </c>
      <c r="D55" s="292">
        <v>0</v>
      </c>
      <c r="E55" s="292">
        <v>1.9693850560000001</v>
      </c>
      <c r="F55" s="292">
        <v>1.7659560240000001</v>
      </c>
      <c r="G55" s="292">
        <v>1.704496032</v>
      </c>
      <c r="H55" s="292">
        <v>1.4572935200000001</v>
      </c>
      <c r="I55" s="292">
        <v>1.4572935200000001</v>
      </c>
      <c r="J55" s="292">
        <v>1.3079025200000001</v>
      </c>
      <c r="K55" s="292">
        <v>1.1129810039999999</v>
      </c>
      <c r="L55" s="292">
        <v>0.94527061328125006</v>
      </c>
      <c r="M55" s="292">
        <v>0.70006821093750005</v>
      </c>
      <c r="N55" s="292">
        <v>0.38917875292968745</v>
      </c>
      <c r="O55" s="292">
        <v>0.1508514570703125</v>
      </c>
      <c r="P55" s="292">
        <v>0.11130320299890625</v>
      </c>
      <c r="Q55" s="292">
        <v>0.1002607197265625</v>
      </c>
      <c r="R55" s="292">
        <v>6.8327661132812495E-2</v>
      </c>
      <c r="S55" s="292">
        <v>0</v>
      </c>
      <c r="T55" s="292">
        <v>0</v>
      </c>
      <c r="U55" s="292">
        <v>0</v>
      </c>
      <c r="V55" s="292">
        <v>0</v>
      </c>
      <c r="W55" s="292">
        <v>0</v>
      </c>
      <c r="X55" s="292">
        <v>0</v>
      </c>
      <c r="Y55" s="292">
        <v>0</v>
      </c>
      <c r="Z55" s="292">
        <v>0</v>
      </c>
      <c r="AA55" s="292">
        <v>0</v>
      </c>
      <c r="AB55" s="292">
        <v>0</v>
      </c>
      <c r="AC55" s="292">
        <v>0</v>
      </c>
      <c r="AD55" s="292">
        <v>0</v>
      </c>
      <c r="AE55" s="292">
        <v>0</v>
      </c>
      <c r="AF55" s="292">
        <v>0</v>
      </c>
      <c r="AG55" s="292">
        <v>0</v>
      </c>
      <c r="AH55" s="292">
        <v>0</v>
      </c>
      <c r="AI55" s="292">
        <v>0</v>
      </c>
      <c r="AJ55" s="292">
        <v>0</v>
      </c>
      <c r="AK55" s="292">
        <v>0</v>
      </c>
      <c r="AL55" s="292">
        <v>0</v>
      </c>
      <c r="AM55" s="292">
        <v>0</v>
      </c>
      <c r="AN55" s="292">
        <v>0</v>
      </c>
      <c r="AO55" s="292">
        <v>0</v>
      </c>
      <c r="AP55" s="292">
        <v>0</v>
      </c>
      <c r="AQ55" s="292">
        <v>0</v>
      </c>
      <c r="AR55" s="292">
        <v>0</v>
      </c>
      <c r="AS55" s="292">
        <v>0</v>
      </c>
    </row>
    <row r="56" spans="1:45" ht="14.25" customHeight="1">
      <c r="A56" s="291"/>
      <c r="B56" s="292"/>
      <c r="C56" s="292"/>
      <c r="D56" s="292"/>
      <c r="E56" s="292"/>
      <c r="F56" s="292"/>
      <c r="G56" s="292"/>
      <c r="H56" s="292"/>
      <c r="I56" s="292"/>
      <c r="J56" s="292"/>
      <c r="K56" s="292"/>
      <c r="L56" s="292"/>
      <c r="M56" s="292"/>
      <c r="N56" s="292"/>
      <c r="O56" s="292"/>
      <c r="P56" s="292"/>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row>
    <row r="57" spans="1:45" ht="14.25" customHeight="1">
      <c r="A57" s="282" t="s">
        <v>200</v>
      </c>
      <c r="B57" s="284">
        <v>0</v>
      </c>
      <c r="C57" s="284">
        <v>0</v>
      </c>
      <c r="D57" s="284">
        <v>0</v>
      </c>
      <c r="E57" s="284">
        <v>0</v>
      </c>
      <c r="F57" s="284">
        <v>0</v>
      </c>
      <c r="G57" s="284">
        <v>0</v>
      </c>
      <c r="H57" s="284">
        <v>0.12236999893188477</v>
      </c>
      <c r="I57" s="284">
        <v>-1.6700000762939456E-3</v>
      </c>
      <c r="J57" s="284">
        <v>2.2370000839233344E-2</v>
      </c>
      <c r="K57" s="284">
        <v>2.6650002479553226E-2</v>
      </c>
      <c r="L57" s="284">
        <v>2.3589999198913632E-2</v>
      </c>
      <c r="M57" s="284">
        <v>-1.0710000991821404E-2</v>
      </c>
      <c r="N57" s="284">
        <v>3.0900000839233485E-2</v>
      </c>
      <c r="O57" s="284">
        <v>5.2859992713928244E-2</v>
      </c>
      <c r="P57" s="284">
        <v>3.033000606536871E-2</v>
      </c>
      <c r="Q57" s="284">
        <v>-2.1360000000000129E-2</v>
      </c>
      <c r="R57" s="284">
        <v>-1.9019999999999985E-2</v>
      </c>
      <c r="S57" s="284">
        <v>4.2000000000007309E-4</v>
      </c>
      <c r="T57" s="284">
        <v>2.6999999999998553E-4</v>
      </c>
      <c r="U57" s="284">
        <v>-2.2999999999999996E-2</v>
      </c>
      <c r="V57" s="284">
        <v>-9.9999999999999985E-3</v>
      </c>
      <c r="W57" s="284">
        <v>-1.0999999999999996E-2</v>
      </c>
      <c r="X57" s="284">
        <v>4.3000000000000003E-2</v>
      </c>
      <c r="Y57" s="284">
        <v>-2.3E-2</v>
      </c>
      <c r="Z57" s="284">
        <v>2.6000000000000002E-2</v>
      </c>
      <c r="AA57" s="284">
        <v>8.3311590909090905E-2</v>
      </c>
      <c r="AB57" s="284">
        <v>-0.11800000000000001</v>
      </c>
      <c r="AC57" s="284">
        <v>-1.0999999999999996E-2</v>
      </c>
      <c r="AD57" s="284">
        <v>-5.9999999999999984E-3</v>
      </c>
      <c r="AE57" s="284">
        <v>4.999999999999994E-3</v>
      </c>
      <c r="AF57" s="284">
        <v>1.7000000000000001E-2</v>
      </c>
      <c r="AG57" s="284">
        <v>-1.7000000000000001E-2</v>
      </c>
      <c r="AH57" s="284">
        <v>-9.000000000000008E-3</v>
      </c>
      <c r="AI57" s="284">
        <v>5.0249999999999989E-2</v>
      </c>
      <c r="AJ57" s="284">
        <v>1.5786399999999994</v>
      </c>
      <c r="AK57" s="284">
        <v>4.0792700000000002</v>
      </c>
      <c r="AL57" s="284">
        <v>5.8932399999999996</v>
      </c>
      <c r="AM57" s="284">
        <v>3.2808035959999997</v>
      </c>
      <c r="AN57" s="284">
        <v>-1.9453735959999994</v>
      </c>
      <c r="AO57" s="284">
        <v>2.0382227399999993</v>
      </c>
      <c r="AP57" s="284">
        <v>-0.3673456589999986</v>
      </c>
      <c r="AQ57" s="284">
        <v>-2.1167802000000009</v>
      </c>
      <c r="AR57" s="284">
        <v>0.966338119</v>
      </c>
      <c r="AS57" s="284">
        <v>-3.121705</v>
      </c>
    </row>
    <row r="58" spans="1:45" ht="14.25" customHeight="1">
      <c r="A58" s="289"/>
      <c r="B58" s="281"/>
      <c r="C58" s="281"/>
      <c r="D58" s="281"/>
      <c r="E58" s="281"/>
      <c r="F58" s="281"/>
      <c r="G58" s="281"/>
      <c r="H58" s="281"/>
      <c r="I58" s="281"/>
      <c r="J58" s="281"/>
      <c r="K58" s="281"/>
      <c r="L58" s="281"/>
      <c r="M58" s="281"/>
      <c r="N58" s="281"/>
      <c r="O58" s="281"/>
      <c r="P58" s="281"/>
      <c r="Q58" s="281"/>
      <c r="R58" s="281"/>
      <c r="S58" s="281"/>
      <c r="T58" s="281"/>
      <c r="U58" s="281"/>
      <c r="V58" s="281"/>
      <c r="W58" s="281"/>
      <c r="X58" s="281"/>
      <c r="Y58" s="281"/>
      <c r="Z58" s="281"/>
      <c r="AA58" s="281"/>
      <c r="AB58" s="281"/>
      <c r="AC58" s="281"/>
      <c r="AD58" s="281"/>
      <c r="AE58" s="281"/>
      <c r="AF58" s="281"/>
      <c r="AG58" s="281"/>
      <c r="AH58" s="281"/>
      <c r="AI58" s="281"/>
      <c r="AJ58" s="281"/>
      <c r="AK58" s="281"/>
      <c r="AL58" s="281"/>
      <c r="AM58" s="290"/>
      <c r="AN58" s="290"/>
      <c r="AO58" s="290"/>
      <c r="AP58" s="290"/>
      <c r="AQ58" s="290"/>
      <c r="AR58" s="290"/>
      <c r="AS58" s="290"/>
    </row>
    <row r="59" spans="1:45" ht="14.25" customHeight="1">
      <c r="A59" s="282" t="s">
        <v>263</v>
      </c>
      <c r="B59" s="292">
        <v>5.3974894598400001</v>
      </c>
      <c r="C59" s="292">
        <v>4.3931184964750001</v>
      </c>
      <c r="D59" s="292">
        <v>27.605110027869998</v>
      </c>
      <c r="E59" s="292">
        <v>53.942530819700004</v>
      </c>
      <c r="F59" s="292">
        <v>49.451260882499994</v>
      </c>
      <c r="G59" s="292">
        <v>27.133619773449997</v>
      </c>
      <c r="H59" s="292">
        <v>23.405068685629999</v>
      </c>
      <c r="I59" s="292">
        <v>27.069792002000007</v>
      </c>
      <c r="J59" s="292">
        <v>60.798051999999998</v>
      </c>
      <c r="K59" s="292">
        <v>58.216209700000007</v>
      </c>
      <c r="L59" s="292">
        <v>63.13771131083567</v>
      </c>
      <c r="M59" s="292">
        <v>84.604236742848315</v>
      </c>
      <c r="N59" s="292">
        <v>83.859070662895945</v>
      </c>
      <c r="O59" s="292">
        <v>78.551856169036</v>
      </c>
      <c r="P59" s="292">
        <v>92.151501276419751</v>
      </c>
      <c r="Q59" s="292">
        <v>95.26771751610876</v>
      </c>
      <c r="R59" s="292">
        <v>95.47731239805546</v>
      </c>
      <c r="S59" s="292">
        <v>101.89497871110193</v>
      </c>
      <c r="T59" s="292">
        <v>114.96702799759676</v>
      </c>
      <c r="U59" s="292">
        <v>107.05839698749362</v>
      </c>
      <c r="V59" s="292">
        <v>87.173135109339867</v>
      </c>
      <c r="W59" s="292">
        <v>68.99091816842035</v>
      </c>
      <c r="X59" s="292">
        <v>80.800651843577086</v>
      </c>
      <c r="Y59" s="292">
        <v>99.167852778037698</v>
      </c>
      <c r="Z59" s="292">
        <v>78.7348787200186</v>
      </c>
      <c r="AA59" s="292">
        <v>95.205181921332695</v>
      </c>
      <c r="AB59" s="292">
        <v>94.025506111189657</v>
      </c>
      <c r="AC59" s="292">
        <v>115.42303284477836</v>
      </c>
      <c r="AD59" s="292">
        <v>98.165634536854284</v>
      </c>
      <c r="AE59" s="292">
        <v>90.524238662173488</v>
      </c>
      <c r="AF59" s="292">
        <v>67.126681370257558</v>
      </c>
      <c r="AG59" s="292">
        <v>86.530575773305785</v>
      </c>
      <c r="AH59" s="292">
        <v>87.440995367897315</v>
      </c>
      <c r="AI59" s="292">
        <v>103.82775733123533</v>
      </c>
      <c r="AJ59" s="292">
        <v>88.766928630435615</v>
      </c>
      <c r="AK59" s="292">
        <v>77.468609764643091</v>
      </c>
      <c r="AL59" s="292">
        <v>88.938022990855046</v>
      </c>
      <c r="AM59" s="292">
        <v>76.302921479917771</v>
      </c>
      <c r="AN59" s="292">
        <v>78.975359332337504</v>
      </c>
      <c r="AO59" s="292">
        <v>77.77271275264772</v>
      </c>
      <c r="AP59" s="292">
        <v>64.964506448374664</v>
      </c>
      <c r="AQ59" s="292">
        <v>63.074021410280395</v>
      </c>
      <c r="AR59" s="292">
        <v>55.167228455337373</v>
      </c>
      <c r="AS59" s="292">
        <v>65.888384510894213</v>
      </c>
    </row>
    <row r="60" spans="1:45" ht="14.25" customHeight="1">
      <c r="A60" s="293" t="s">
        <v>202</v>
      </c>
      <c r="B60" s="290">
        <v>2.3882399999999997</v>
      </c>
      <c r="C60" s="290">
        <v>0.35952000000000006</v>
      </c>
      <c r="D60" s="290">
        <v>22.829519999999999</v>
      </c>
      <c r="E60" s="290">
        <v>50.486880000000006</v>
      </c>
      <c r="F60" s="290">
        <v>48.021599999999999</v>
      </c>
      <c r="G60" s="290">
        <v>24.691319999999997</v>
      </c>
      <c r="H60" s="290">
        <v>18.887640000000001</v>
      </c>
      <c r="I60" s="290">
        <v>22.983600000000003</v>
      </c>
      <c r="J60" s="290">
        <v>55.764120000000005</v>
      </c>
      <c r="K60" s="290">
        <v>52.541280000000008</v>
      </c>
      <c r="L60" s="290">
        <v>57.882719999999999</v>
      </c>
      <c r="M60" s="290">
        <v>73.168666680024032</v>
      </c>
      <c r="N60" s="290">
        <v>49.160686838220016</v>
      </c>
      <c r="O60" s="290">
        <v>50.233999014063059</v>
      </c>
      <c r="P60" s="290">
        <v>54.988710957398169</v>
      </c>
      <c r="Q60" s="290">
        <v>58.375995085731603</v>
      </c>
      <c r="R60" s="290">
        <v>56.98271904274818</v>
      </c>
      <c r="S60" s="290">
        <v>69.476947284949816</v>
      </c>
      <c r="T60" s="290">
        <v>74.853578714760189</v>
      </c>
      <c r="U60" s="290">
        <v>69.104884037375356</v>
      </c>
      <c r="V60" s="290">
        <v>54.703443652081233</v>
      </c>
      <c r="W60" s="290">
        <v>44.623097923076919</v>
      </c>
      <c r="X60" s="290">
        <v>58.036829153846149</v>
      </c>
      <c r="Y60" s="290">
        <v>76.327612692307696</v>
      </c>
      <c r="Z60" s="290">
        <v>53.730588918665063</v>
      </c>
      <c r="AA60" s="290">
        <v>69.798917108953844</v>
      </c>
      <c r="AB60" s="290">
        <v>70.830333716515071</v>
      </c>
      <c r="AC60" s="290">
        <v>85.719877346763738</v>
      </c>
      <c r="AD60" s="290">
        <v>70.038195981941669</v>
      </c>
      <c r="AE60" s="290">
        <v>60.320204635384606</v>
      </c>
      <c r="AF60" s="290">
        <v>39.771331229999994</v>
      </c>
      <c r="AG60" s="290">
        <v>56.622311421949668</v>
      </c>
      <c r="AH60" s="290">
        <v>60.104354966000002</v>
      </c>
      <c r="AI60" s="290">
        <v>75.347673634999992</v>
      </c>
      <c r="AJ60" s="290">
        <v>60.896325439999991</v>
      </c>
      <c r="AK60" s="290">
        <v>54.152358210000003</v>
      </c>
      <c r="AL60" s="290">
        <v>62.097078639999999</v>
      </c>
      <c r="AM60" s="290">
        <v>50.85666312</v>
      </c>
      <c r="AN60" s="290">
        <v>52.679856559439997</v>
      </c>
      <c r="AO60" s="290">
        <v>54.132975914000006</v>
      </c>
      <c r="AP60" s="290">
        <v>42.049614552439991</v>
      </c>
      <c r="AQ60" s="290">
        <v>41.220333731999993</v>
      </c>
      <c r="AR60" s="290">
        <v>36.794814227399996</v>
      </c>
      <c r="AS60" s="290">
        <v>46.189690341519999</v>
      </c>
    </row>
    <row r="61" spans="1:45" ht="14.25" customHeight="1">
      <c r="A61" s="293" t="s">
        <v>185</v>
      </c>
      <c r="B61" s="290">
        <v>0.29082599999999992</v>
      </c>
      <c r="C61" s="290">
        <v>0.29082599999999997</v>
      </c>
      <c r="D61" s="290">
        <v>0.29082600000000081</v>
      </c>
      <c r="E61" s="290">
        <v>0.29082599999999831</v>
      </c>
      <c r="F61" s="290">
        <v>0.29082599999999831</v>
      </c>
      <c r="G61" s="290">
        <v>0.29082600000000086</v>
      </c>
      <c r="H61" s="290">
        <v>0.29082600000000081</v>
      </c>
      <c r="I61" s="290">
        <v>0.29082600000000119</v>
      </c>
      <c r="J61" s="290">
        <v>0.49787099999999679</v>
      </c>
      <c r="K61" s="290">
        <v>0.57834570000000018</v>
      </c>
      <c r="L61" s="290">
        <v>0.58216560000000017</v>
      </c>
      <c r="M61" s="290">
        <v>0.58216560000001283</v>
      </c>
      <c r="N61" s="290">
        <v>0.58216560000002082</v>
      </c>
      <c r="O61" s="290">
        <v>0.60152189999992955</v>
      </c>
      <c r="P61" s="290">
        <v>0.60797400000001778</v>
      </c>
      <c r="Q61" s="290">
        <v>0.60797399999999746</v>
      </c>
      <c r="R61" s="290">
        <v>0.71400030000007975</v>
      </c>
      <c r="S61" s="290">
        <v>0.80259629999990567</v>
      </c>
      <c r="T61" s="290">
        <v>0.84384479999997986</v>
      </c>
      <c r="U61" s="290">
        <v>0.88653780000000237</v>
      </c>
      <c r="V61" s="290">
        <v>2.2545531299999992</v>
      </c>
      <c r="W61" s="290">
        <v>4.1851083669230773</v>
      </c>
      <c r="X61" s="290">
        <v>8.0083041987176333</v>
      </c>
      <c r="Y61" s="290">
        <v>16.288726738212478</v>
      </c>
      <c r="Z61" s="290">
        <v>19.431909890604835</v>
      </c>
      <c r="AA61" s="290">
        <v>19.855162811769755</v>
      </c>
      <c r="AB61" s="290">
        <v>17.465742338883985</v>
      </c>
      <c r="AC61" s="290">
        <v>23.619074392988018</v>
      </c>
      <c r="AD61" s="290">
        <v>22.202643542350611</v>
      </c>
      <c r="AE61" s="290">
        <v>24.380168290457856</v>
      </c>
      <c r="AF61" s="290">
        <v>21.116042918999995</v>
      </c>
      <c r="AG61" s="290">
        <v>23.325349304550503</v>
      </c>
      <c r="AH61" s="290">
        <v>21.017741338315901</v>
      </c>
      <c r="AI61" s="290">
        <v>22.379832753975876</v>
      </c>
      <c r="AJ61" s="290">
        <v>23.123704783960704</v>
      </c>
      <c r="AK61" s="290">
        <v>16.929635370754653</v>
      </c>
      <c r="AL61" s="290">
        <v>19.07529282396812</v>
      </c>
      <c r="AM61" s="290">
        <v>17.395723023637458</v>
      </c>
      <c r="AN61" s="290">
        <v>18.476788182403933</v>
      </c>
      <c r="AO61" s="290">
        <v>16.825118478407251</v>
      </c>
      <c r="AP61" s="290">
        <v>16.158341154758816</v>
      </c>
      <c r="AQ61" s="290">
        <v>15.22159228347725</v>
      </c>
      <c r="AR61" s="290">
        <v>12.654821781456668</v>
      </c>
      <c r="AS61" s="290">
        <v>13.368786717838342</v>
      </c>
    </row>
    <row r="62" spans="1:45" ht="14.25" customHeight="1">
      <c r="A62" s="293" t="s">
        <v>187</v>
      </c>
      <c r="B62" s="290">
        <v>0</v>
      </c>
      <c r="C62" s="290">
        <v>0</v>
      </c>
      <c r="D62" s="290">
        <v>0</v>
      </c>
      <c r="E62" s="290">
        <v>0</v>
      </c>
      <c r="F62" s="290">
        <v>0</v>
      </c>
      <c r="G62" s="290">
        <v>0</v>
      </c>
      <c r="H62" s="290">
        <v>0</v>
      </c>
      <c r="I62" s="290">
        <v>0</v>
      </c>
      <c r="J62" s="290">
        <v>0</v>
      </c>
      <c r="K62" s="290">
        <v>0</v>
      </c>
      <c r="L62" s="290">
        <v>0</v>
      </c>
      <c r="M62" s="290">
        <v>2.7039315500295968</v>
      </c>
      <c r="N62" s="290">
        <v>31.643359777064394</v>
      </c>
      <c r="O62" s="290">
        <v>26.595559056542776</v>
      </c>
      <c r="P62" s="290">
        <v>33.73786454566973</v>
      </c>
      <c r="Q62" s="290">
        <v>34.971776242036782</v>
      </c>
      <c r="R62" s="290">
        <v>34.824220132376226</v>
      </c>
      <c r="S62" s="290">
        <v>28.984978051927072</v>
      </c>
      <c r="T62" s="290">
        <v>35.14507113432547</v>
      </c>
      <c r="U62" s="290">
        <v>32.696451340462616</v>
      </c>
      <c r="V62" s="290">
        <v>25.529817065897795</v>
      </c>
      <c r="W62" s="290">
        <v>15.488671376633404</v>
      </c>
      <c r="X62" s="290">
        <v>9.3753111271611065</v>
      </c>
      <c r="Y62" s="290">
        <v>0.75996385335257777</v>
      </c>
      <c r="Z62" s="290">
        <v>0</v>
      </c>
      <c r="AA62" s="290">
        <v>0</v>
      </c>
      <c r="AB62" s="290">
        <v>0</v>
      </c>
      <c r="AC62" s="290">
        <v>0</v>
      </c>
      <c r="AD62" s="290">
        <v>0</v>
      </c>
      <c r="AE62" s="290">
        <v>0</v>
      </c>
      <c r="AF62" s="290">
        <v>0</v>
      </c>
      <c r="AG62" s="290">
        <v>0</v>
      </c>
      <c r="AH62" s="290">
        <v>0</v>
      </c>
      <c r="AI62" s="290">
        <v>0</v>
      </c>
      <c r="AJ62" s="290">
        <v>0</v>
      </c>
      <c r="AK62" s="290">
        <v>0</v>
      </c>
      <c r="AL62" s="290">
        <v>0</v>
      </c>
      <c r="AM62" s="290">
        <v>0</v>
      </c>
      <c r="AN62" s="290">
        <v>0</v>
      </c>
      <c r="AO62" s="290">
        <v>0</v>
      </c>
      <c r="AP62" s="290">
        <v>0</v>
      </c>
      <c r="AQ62" s="290">
        <v>0</v>
      </c>
      <c r="AR62" s="290">
        <v>0</v>
      </c>
      <c r="AS62" s="290">
        <v>0</v>
      </c>
    </row>
    <row r="63" spans="1:45" ht="14.25" customHeight="1">
      <c r="A63" s="293" t="s">
        <v>264</v>
      </c>
      <c r="B63" s="290">
        <v>2.1864624598400004</v>
      </c>
      <c r="C63" s="290">
        <v>2.7555424964749999</v>
      </c>
      <c r="D63" s="290">
        <v>3.5593640278700001</v>
      </c>
      <c r="E63" s="290">
        <v>3.4765248197000003</v>
      </c>
      <c r="F63" s="290">
        <v>2.2000348824999998</v>
      </c>
      <c r="G63" s="290">
        <v>2.6074737734500002</v>
      </c>
      <c r="H63" s="290">
        <v>3.6995826856299998</v>
      </c>
      <c r="I63" s="290">
        <v>3.3014060020000002</v>
      </c>
      <c r="J63" s="290">
        <v>4.0946009999999999</v>
      </c>
      <c r="K63" s="290">
        <v>4.6015040000000003</v>
      </c>
      <c r="L63" s="290">
        <v>4.6318657108356671</v>
      </c>
      <c r="M63" s="290">
        <v>6.1034129127946821</v>
      </c>
      <c r="N63" s="290">
        <v>3.765088447611515</v>
      </c>
      <c r="O63" s="290">
        <v>2.7517061984302424</v>
      </c>
      <c r="P63" s="290">
        <v>3.5700217733518187</v>
      </c>
      <c r="Q63" s="290">
        <v>3.0490741883403678</v>
      </c>
      <c r="R63" s="290">
        <v>2.8364393019495879</v>
      </c>
      <c r="S63" s="290">
        <v>2.5105234532437479</v>
      </c>
      <c r="T63" s="290">
        <v>4.0045997275297429</v>
      </c>
      <c r="U63" s="290">
        <v>4.250590188674269</v>
      </c>
      <c r="V63" s="290">
        <v>4.5177260646603443</v>
      </c>
      <c r="W63" s="290">
        <v>4.4468729827514322</v>
      </c>
      <c r="X63" s="290">
        <v>5.1273693816186867</v>
      </c>
      <c r="Y63" s="290">
        <v>5.5125800038942332</v>
      </c>
      <c r="Z63" s="290">
        <v>5.1606043185321226</v>
      </c>
      <c r="AA63" s="290">
        <v>5.1608722459559635</v>
      </c>
      <c r="AB63" s="290">
        <v>4.9727619551137767</v>
      </c>
      <c r="AC63" s="290">
        <v>5.4801625094259192</v>
      </c>
      <c r="AD63" s="290">
        <v>5.2237299829511707</v>
      </c>
      <c r="AE63" s="290">
        <v>5.0260503450450749</v>
      </c>
      <c r="AF63" s="290">
        <v>5.5075965888548541</v>
      </c>
      <c r="AG63" s="290">
        <v>5.8207649579731218</v>
      </c>
      <c r="AH63" s="290">
        <v>5.5958845606203296</v>
      </c>
      <c r="AI63" s="290">
        <v>5.321449668993802</v>
      </c>
      <c r="AJ63" s="290">
        <v>3.9669322242092631</v>
      </c>
      <c r="AK63" s="290">
        <v>5.5808419549787303</v>
      </c>
      <c r="AL63" s="290">
        <v>7.0715632657964465</v>
      </c>
      <c r="AM63" s="290">
        <v>7.1855946225576828</v>
      </c>
      <c r="AN63" s="290">
        <v>6.9379035750156248</v>
      </c>
      <c r="AO63" s="290">
        <v>5.9043128899999999</v>
      </c>
      <c r="AP63" s="290">
        <v>5.9281003600000002</v>
      </c>
      <c r="AQ63" s="290">
        <v>5.8171379999999999</v>
      </c>
      <c r="AR63" s="290">
        <v>5.0784473999999991</v>
      </c>
      <c r="AS63" s="290">
        <v>5.6414059700000001</v>
      </c>
    </row>
    <row r="64" spans="1:45" ht="14.25" customHeight="1">
      <c r="A64" s="293" t="s">
        <v>265</v>
      </c>
      <c r="B64" s="290">
        <v>0.53196100000000002</v>
      </c>
      <c r="C64" s="290">
        <v>0.98723000000000005</v>
      </c>
      <c r="D64" s="290">
        <v>0.9254</v>
      </c>
      <c r="E64" s="290">
        <v>-0.31169999999999998</v>
      </c>
      <c r="F64" s="290">
        <v>-1.0612000000000001</v>
      </c>
      <c r="G64" s="290">
        <v>-0.45600000000000002</v>
      </c>
      <c r="H64" s="290">
        <v>0.52701999999999993</v>
      </c>
      <c r="I64" s="290">
        <v>0.49395999999999995</v>
      </c>
      <c r="J64" s="290">
        <v>0.44145999999999996</v>
      </c>
      <c r="K64" s="290">
        <v>0.49507999999999996</v>
      </c>
      <c r="L64" s="290">
        <v>4.0960000000000003E-2</v>
      </c>
      <c r="M64" s="290">
        <v>2.0460599999999998</v>
      </c>
      <c r="N64" s="290">
        <v>-1.29223</v>
      </c>
      <c r="O64" s="290">
        <v>-1.63093</v>
      </c>
      <c r="P64" s="290">
        <v>-0.75307000000000002</v>
      </c>
      <c r="Q64" s="290">
        <v>-1.7371019999999999</v>
      </c>
      <c r="R64" s="290">
        <v>0.11993362098138746</v>
      </c>
      <c r="S64" s="290">
        <v>0.11993362098138746</v>
      </c>
      <c r="T64" s="290">
        <v>0.1199336209813876</v>
      </c>
      <c r="U64" s="290">
        <v>0.11993362098138746</v>
      </c>
      <c r="V64" s="290">
        <v>0.16759519670050763</v>
      </c>
      <c r="W64" s="290">
        <v>0.24716751903553297</v>
      </c>
      <c r="X64" s="290">
        <v>0.25283798223350251</v>
      </c>
      <c r="Y64" s="290">
        <v>0.27896949027072754</v>
      </c>
      <c r="Z64" s="290">
        <v>0.41177559221658205</v>
      </c>
      <c r="AA64" s="290">
        <v>0.39022975465313026</v>
      </c>
      <c r="AB64" s="290">
        <v>0.75666810067681889</v>
      </c>
      <c r="AC64" s="290">
        <v>0.60391859560067673</v>
      </c>
      <c r="AD64" s="290">
        <v>0.70106502961082906</v>
      </c>
      <c r="AE64" s="290">
        <v>0.79781539128595602</v>
      </c>
      <c r="AF64" s="290">
        <v>0.73171063240270728</v>
      </c>
      <c r="AG64" s="290">
        <v>0.76215008883248736</v>
      </c>
      <c r="AH64" s="290">
        <v>0.72301450296108283</v>
      </c>
      <c r="AI64" s="290">
        <v>0.77880127326565141</v>
      </c>
      <c r="AJ64" s="290">
        <v>0.77996618226565151</v>
      </c>
      <c r="AK64" s="290">
        <v>0.80577422890969141</v>
      </c>
      <c r="AL64" s="290">
        <v>0.6940882610904906</v>
      </c>
      <c r="AM64" s="290">
        <v>0.86494071372261583</v>
      </c>
      <c r="AN64" s="290">
        <v>0.88081101547794416</v>
      </c>
      <c r="AO64" s="290">
        <v>0.91030547024046382</v>
      </c>
      <c r="AP64" s="290">
        <v>0.82845038117585112</v>
      </c>
      <c r="AQ64" s="290">
        <v>0.81495739480315321</v>
      </c>
      <c r="AR64" s="290">
        <v>0.63914504648070591</v>
      </c>
      <c r="AS64" s="290">
        <v>0.68850148153587321</v>
      </c>
    </row>
    <row r="65" spans="1:45" ht="14.25" customHeight="1">
      <c r="A65" s="289"/>
      <c r="B65" s="281"/>
      <c r="C65" s="281"/>
      <c r="D65" s="281"/>
      <c r="E65" s="281"/>
      <c r="F65" s="281"/>
      <c r="G65" s="281"/>
      <c r="H65" s="281"/>
      <c r="I65" s="281"/>
      <c r="J65" s="281"/>
      <c r="K65" s="281"/>
      <c r="L65" s="281"/>
      <c r="M65" s="281"/>
      <c r="N65" s="281"/>
      <c r="O65" s="281"/>
      <c r="P65" s="281"/>
      <c r="Q65" s="281"/>
      <c r="R65" s="281"/>
      <c r="S65" s="281"/>
      <c r="T65" s="281"/>
      <c r="U65" s="281"/>
      <c r="V65" s="281"/>
      <c r="W65" s="281"/>
      <c r="X65" s="281"/>
      <c r="Y65" s="281"/>
      <c r="Z65" s="281"/>
      <c r="AA65" s="281"/>
      <c r="AB65" s="281"/>
      <c r="AC65" s="281"/>
      <c r="AD65" s="281"/>
      <c r="AE65" s="281"/>
      <c r="AF65" s="281"/>
      <c r="AG65" s="281"/>
      <c r="AH65" s="281"/>
      <c r="AI65" s="281"/>
      <c r="AJ65" s="281"/>
      <c r="AK65" s="281"/>
      <c r="AL65" s="281"/>
      <c r="AM65" s="290"/>
      <c r="AN65" s="290"/>
      <c r="AO65" s="290"/>
      <c r="AP65" s="290"/>
      <c r="AQ65" s="290"/>
      <c r="AR65" s="290"/>
      <c r="AS65" s="290"/>
    </row>
    <row r="66" spans="1:45" ht="14.25" customHeight="1">
      <c r="A66" s="282" t="s">
        <v>266</v>
      </c>
      <c r="B66" s="292"/>
      <c r="C66" s="292"/>
      <c r="D66" s="292"/>
      <c r="E66" s="292"/>
      <c r="F66" s="292"/>
      <c r="G66" s="292"/>
      <c r="H66" s="292"/>
      <c r="I66" s="292"/>
      <c r="J66" s="292"/>
      <c r="K66" s="292"/>
      <c r="L66" s="292"/>
      <c r="M66" s="292"/>
      <c r="N66" s="292"/>
      <c r="O66" s="292"/>
      <c r="P66" s="292"/>
      <c r="Q66" s="292"/>
      <c r="R66" s="292">
        <v>13.793719540641181</v>
      </c>
      <c r="S66" s="292">
        <v>20.351532998929994</v>
      </c>
      <c r="T66" s="292">
        <v>17.794847597201869</v>
      </c>
      <c r="U66" s="292">
        <v>19.8244570081566</v>
      </c>
      <c r="V66" s="292">
        <v>24.78459686085332</v>
      </c>
      <c r="W66" s="292">
        <v>36.480104939762718</v>
      </c>
      <c r="X66" s="292">
        <v>47.711342564437253</v>
      </c>
      <c r="Y66" s="292">
        <v>48.875837893711228</v>
      </c>
      <c r="Z66" s="292">
        <v>46.54433536535867</v>
      </c>
      <c r="AA66" s="292">
        <v>54.141547069945197</v>
      </c>
      <c r="AB66" s="292">
        <v>61.70027077496993</v>
      </c>
      <c r="AC66" s="292">
        <v>55.255897018250081</v>
      </c>
      <c r="AD66" s="292">
        <v>57.64592927349522</v>
      </c>
      <c r="AE66" s="292">
        <v>26.038945705124867</v>
      </c>
      <c r="AF66" s="292">
        <v>32.002012337208697</v>
      </c>
      <c r="AG66" s="292">
        <v>12.838235780153919</v>
      </c>
      <c r="AH66" s="292">
        <v>14.896013126783163</v>
      </c>
      <c r="AI66" s="292">
        <v>15.265347210515129</v>
      </c>
      <c r="AJ66" s="292">
        <v>18.07763053501785</v>
      </c>
      <c r="AK66" s="292">
        <v>25.39992176588683</v>
      </c>
      <c r="AL66" s="292">
        <v>25.443401505195283</v>
      </c>
      <c r="AM66" s="292">
        <v>24.350336182331802</v>
      </c>
      <c r="AN66" s="292">
        <v>31.662936855061403</v>
      </c>
      <c r="AO66" s="292">
        <v>39.574975161907759</v>
      </c>
      <c r="AP66" s="292">
        <v>59.177736467048483</v>
      </c>
      <c r="AQ66" s="292">
        <v>50.182058253826831</v>
      </c>
      <c r="AR66" s="292">
        <v>58.151220966927404</v>
      </c>
      <c r="AS66" s="292">
        <v>53.315619379074093</v>
      </c>
    </row>
    <row r="67" spans="1:45" ht="14.25" customHeight="1">
      <c r="A67" s="282"/>
      <c r="B67" s="284"/>
      <c r="C67" s="284"/>
      <c r="D67" s="284"/>
      <c r="E67" s="284"/>
      <c r="F67" s="284"/>
      <c r="G67" s="284"/>
      <c r="H67" s="284"/>
      <c r="I67" s="284"/>
      <c r="J67" s="284"/>
      <c r="K67" s="284"/>
      <c r="L67" s="284"/>
      <c r="M67" s="284"/>
      <c r="N67" s="284"/>
      <c r="O67" s="284"/>
      <c r="P67" s="284"/>
      <c r="Q67" s="284"/>
      <c r="R67" s="284"/>
      <c r="S67" s="284"/>
      <c r="T67" s="284"/>
      <c r="U67" s="284"/>
      <c r="V67" s="284"/>
      <c r="W67" s="284"/>
      <c r="X67" s="284"/>
      <c r="Y67" s="284"/>
      <c r="Z67" s="284"/>
      <c r="AA67" s="284"/>
      <c r="AB67" s="284"/>
      <c r="AC67" s="284"/>
      <c r="AD67" s="284"/>
      <c r="AE67" s="284"/>
      <c r="AF67" s="284"/>
      <c r="AG67" s="284"/>
      <c r="AH67" s="284"/>
      <c r="AI67" s="284"/>
      <c r="AJ67" s="284"/>
      <c r="AK67" s="284"/>
      <c r="AL67" s="284"/>
      <c r="AM67" s="284"/>
      <c r="AN67" s="284"/>
      <c r="AO67" s="284"/>
      <c r="AP67" s="284"/>
      <c r="AQ67" s="284"/>
      <c r="AR67" s="284"/>
      <c r="AS67" s="284"/>
    </row>
    <row r="68" spans="1:45" ht="14.25" customHeight="1">
      <c r="A68" s="291" t="s">
        <v>267</v>
      </c>
      <c r="B68" s="292"/>
      <c r="C68" s="292"/>
      <c r="D68" s="292"/>
      <c r="E68" s="292"/>
      <c r="F68" s="292"/>
      <c r="G68" s="292"/>
      <c r="H68" s="292"/>
      <c r="I68" s="292"/>
      <c r="J68" s="292"/>
      <c r="K68" s="292"/>
      <c r="L68" s="292"/>
      <c r="M68" s="292"/>
      <c r="N68" s="292"/>
      <c r="O68" s="292"/>
      <c r="P68" s="292"/>
      <c r="Q68" s="292"/>
      <c r="R68" s="292">
        <v>67.842112076694249</v>
      </c>
      <c r="S68" s="292">
        <v>70.021203374202258</v>
      </c>
      <c r="T68" s="292">
        <v>71.673275296960128</v>
      </c>
      <c r="U68" s="292">
        <v>72.670644892525544</v>
      </c>
      <c r="V68" s="292">
        <v>74.968604035103311</v>
      </c>
      <c r="W68" s="292">
        <v>72.879805566979172</v>
      </c>
      <c r="X68" s="292">
        <v>74.883772311251306</v>
      </c>
      <c r="Y68" s="292">
        <v>71.024661655766209</v>
      </c>
      <c r="Z68" s="292">
        <v>67.666630854588178</v>
      </c>
      <c r="AA68" s="292">
        <v>71.130882085281854</v>
      </c>
      <c r="AB68" s="292">
        <v>78.688320391663524</v>
      </c>
      <c r="AC68" s="292">
        <v>76.454707858876475</v>
      </c>
      <c r="AD68" s="292">
        <v>80.087845885730744</v>
      </c>
      <c r="AE68" s="292">
        <v>61.199714307418539</v>
      </c>
      <c r="AF68" s="292">
        <v>63.070293008315993</v>
      </c>
      <c r="AG68" s="292">
        <v>50.474491602105338</v>
      </c>
      <c r="AH68" s="292">
        <v>49.46995170601685</v>
      </c>
      <c r="AI68" s="292">
        <v>48.769009120696268</v>
      </c>
      <c r="AJ68" s="292">
        <v>48.328115644589346</v>
      </c>
      <c r="AK68" s="292">
        <v>57.123440686713167</v>
      </c>
      <c r="AL68" s="292">
        <v>60.289554818229369</v>
      </c>
      <c r="AM68" s="292">
        <v>57.958454488156804</v>
      </c>
      <c r="AN68" s="292">
        <v>66.474267034980272</v>
      </c>
      <c r="AO68" s="292">
        <v>71.028240549631732</v>
      </c>
      <c r="AP68" s="292">
        <v>85.078560185888236</v>
      </c>
      <c r="AQ68" s="292">
        <v>78.874257395718644</v>
      </c>
      <c r="AR68" s="292">
        <v>81.834659766537897</v>
      </c>
      <c r="AS68" s="292">
        <v>77.897522372643749</v>
      </c>
    </row>
    <row r="69" spans="1:45" ht="14.25" customHeight="1">
      <c r="A69" s="294" t="s">
        <v>205</v>
      </c>
      <c r="B69" s="292"/>
      <c r="C69" s="292"/>
      <c r="D69" s="292"/>
      <c r="E69" s="292"/>
      <c r="F69" s="292"/>
      <c r="G69" s="292"/>
      <c r="H69" s="292"/>
      <c r="I69" s="292"/>
      <c r="J69" s="292"/>
      <c r="K69" s="292"/>
      <c r="L69" s="292"/>
      <c r="M69" s="292"/>
      <c r="N69" s="292"/>
      <c r="O69" s="292"/>
      <c r="P69" s="292"/>
      <c r="Q69" s="292"/>
      <c r="R69" s="292">
        <v>1.9979607797652672</v>
      </c>
      <c r="S69" s="292">
        <v>2.0094510564389374</v>
      </c>
      <c r="T69" s="292">
        <v>1.9612631113764354</v>
      </c>
      <c r="U69" s="292">
        <v>1.9608787209312282</v>
      </c>
      <c r="V69" s="292">
        <v>1.9626980303276453</v>
      </c>
      <c r="W69" s="292">
        <v>2.0414382000044329</v>
      </c>
      <c r="X69" s="292">
        <v>2.0138840309032484</v>
      </c>
      <c r="Y69" s="292">
        <v>2.1224143735017904</v>
      </c>
      <c r="Z69" s="292">
        <v>2.0303521376992948</v>
      </c>
      <c r="AA69" s="292">
        <v>1.9746511753671601</v>
      </c>
      <c r="AB69" s="292">
        <v>2.0955044806186978</v>
      </c>
      <c r="AC69" s="292">
        <v>2.1193501084037241</v>
      </c>
      <c r="AD69" s="292">
        <v>2.0393445586286743</v>
      </c>
      <c r="AE69" s="292">
        <v>2.0644909568107304</v>
      </c>
      <c r="AF69" s="292">
        <v>1.9621104610503359</v>
      </c>
      <c r="AG69" s="292">
        <v>2.0563416267862795</v>
      </c>
      <c r="AH69" s="292">
        <v>1.8844700000000001</v>
      </c>
      <c r="AI69" s="292">
        <v>1.8084100000000001</v>
      </c>
      <c r="AJ69" s="292">
        <v>1.7308300000000001</v>
      </c>
      <c r="AK69" s="292">
        <v>1.7235</v>
      </c>
      <c r="AL69" s="292">
        <v>1.4707610397256028</v>
      </c>
      <c r="AM69" s="292">
        <v>1.6727324668334669</v>
      </c>
      <c r="AN69" s="292">
        <v>1.56241382568</v>
      </c>
      <c r="AO69" s="292">
        <v>1.5471751029999998</v>
      </c>
      <c r="AP69" s="292">
        <v>1.6317636539999998</v>
      </c>
      <c r="AQ69" s="292">
        <v>1.6470706410000002</v>
      </c>
      <c r="AR69" s="292">
        <v>1.6058704309999998</v>
      </c>
      <c r="AS69" s="292">
        <v>1.449628285</v>
      </c>
    </row>
    <row r="70" spans="1:45" ht="14.25" customHeight="1">
      <c r="A70" s="294" t="s">
        <v>206</v>
      </c>
      <c r="B70" s="292"/>
      <c r="C70" s="292"/>
      <c r="D70" s="292"/>
      <c r="E70" s="292"/>
      <c r="F70" s="292"/>
      <c r="G70" s="292"/>
      <c r="H70" s="292"/>
      <c r="I70" s="292"/>
      <c r="J70" s="292"/>
      <c r="K70" s="292"/>
      <c r="L70" s="292"/>
      <c r="M70" s="292"/>
      <c r="N70" s="292"/>
      <c r="O70" s="292"/>
      <c r="P70" s="292"/>
      <c r="Q70" s="292"/>
      <c r="R70" s="292">
        <v>55.310137550570452</v>
      </c>
      <c r="S70" s="292">
        <v>57.240728262094997</v>
      </c>
      <c r="T70" s="292">
        <v>58.515677789705435</v>
      </c>
      <c r="U70" s="292">
        <v>59.447986342019853</v>
      </c>
      <c r="V70" s="292">
        <v>61.667239825739124</v>
      </c>
      <c r="W70" s="292">
        <v>59.758329780531042</v>
      </c>
      <c r="X70" s="292">
        <v>61.780732939450594</v>
      </c>
      <c r="Y70" s="292">
        <v>57.653317196755218</v>
      </c>
      <c r="Z70" s="292">
        <v>54.256427961054953</v>
      </c>
      <c r="AA70" s="292">
        <v>57.366355686907482</v>
      </c>
      <c r="AB70" s="292">
        <v>62.996561367445558</v>
      </c>
      <c r="AC70" s="292">
        <v>60.459049987924367</v>
      </c>
      <c r="AD70" s="292">
        <v>64.355171284275031</v>
      </c>
      <c r="AE70" s="292">
        <v>45.008788464089655</v>
      </c>
      <c r="AF70" s="292">
        <v>45.931117372686344</v>
      </c>
      <c r="AG70" s="292">
        <v>34.089375482066764</v>
      </c>
      <c r="AH70" s="292">
        <v>32.972454387216843</v>
      </c>
      <c r="AI70" s="292">
        <v>34.71416180189626</v>
      </c>
      <c r="AJ70" s="292">
        <v>34.575823325789344</v>
      </c>
      <c r="AK70" s="292">
        <v>41.271290978913171</v>
      </c>
      <c r="AL70" s="292">
        <v>45.94643691505717</v>
      </c>
      <c r="AM70" s="292">
        <v>44.966201382523337</v>
      </c>
      <c r="AN70" s="292">
        <v>50.732472370034657</v>
      </c>
      <c r="AO70" s="292">
        <v>55.640130464831721</v>
      </c>
      <c r="AP70" s="292">
        <v>68.155752943088231</v>
      </c>
      <c r="AQ70" s="292">
        <v>61.579514200918631</v>
      </c>
      <c r="AR70" s="292">
        <v>65.7357550527379</v>
      </c>
      <c r="AS70" s="292">
        <v>61.780257643843747</v>
      </c>
    </row>
    <row r="71" spans="1:45" ht="14.25" customHeight="1">
      <c r="A71" s="295" t="s">
        <v>268</v>
      </c>
      <c r="B71" s="281"/>
      <c r="C71" s="281"/>
      <c r="D71" s="281"/>
      <c r="E71" s="281"/>
      <c r="F71" s="281"/>
      <c r="G71" s="281"/>
      <c r="H71" s="281"/>
      <c r="I71" s="281"/>
      <c r="J71" s="281"/>
      <c r="K71" s="281"/>
      <c r="L71" s="281"/>
      <c r="M71" s="281"/>
      <c r="N71" s="281"/>
      <c r="O71" s="281"/>
      <c r="P71" s="281"/>
      <c r="Q71" s="281"/>
      <c r="R71" s="290">
        <v>8.2235272158853263</v>
      </c>
      <c r="S71" s="290">
        <v>8.4473508249008002</v>
      </c>
      <c r="T71" s="290">
        <v>8.512694969556728</v>
      </c>
      <c r="U71" s="290">
        <v>8.8725218054723651</v>
      </c>
      <c r="V71" s="290">
        <v>9.2391021012861021</v>
      </c>
      <c r="W71" s="290">
        <v>9.6772006801143498</v>
      </c>
      <c r="X71" s="290">
        <v>9.9286720752545623</v>
      </c>
      <c r="Y71" s="290">
        <v>10.535105285133019</v>
      </c>
      <c r="Z71" s="290">
        <v>10.29629864872458</v>
      </c>
      <c r="AA71" s="290">
        <v>9.9811632370704828</v>
      </c>
      <c r="AB71" s="290">
        <v>10.619257779161142</v>
      </c>
      <c r="AC71" s="290">
        <v>11.127954303577811</v>
      </c>
      <c r="AD71" s="290">
        <v>11.332052965674823</v>
      </c>
      <c r="AE71" s="290">
        <v>10.826246123323907</v>
      </c>
      <c r="AF71" s="290">
        <v>11.17898863002141</v>
      </c>
      <c r="AG71" s="290">
        <v>10.84530842320761</v>
      </c>
      <c r="AH71" s="290">
        <v>9.2176383659999992</v>
      </c>
      <c r="AI71" s="290">
        <v>11.316558795999999</v>
      </c>
      <c r="AJ71" s="290">
        <v>9.0213828599999992</v>
      </c>
      <c r="AK71" s="290">
        <v>10.683380709</v>
      </c>
      <c r="AL71" s="290">
        <v>15.159715991121322</v>
      </c>
      <c r="AM71" s="290">
        <v>15.181835075999999</v>
      </c>
      <c r="AN71" s="290">
        <v>16.638095136939999</v>
      </c>
      <c r="AO71" s="290">
        <v>15.179717480999999</v>
      </c>
      <c r="AP71" s="290">
        <v>15.824089961000002</v>
      </c>
      <c r="AQ71" s="290">
        <v>17.005262796000004</v>
      </c>
      <c r="AR71" s="290">
        <v>15.456639826999998</v>
      </c>
      <c r="AS71" s="290">
        <v>17.100543950999999</v>
      </c>
    </row>
    <row r="72" spans="1:45" ht="14.25" customHeight="1">
      <c r="A72" s="295" t="s">
        <v>269</v>
      </c>
      <c r="B72" s="281"/>
      <c r="C72" s="281"/>
      <c r="D72" s="281"/>
      <c r="E72" s="281"/>
      <c r="F72" s="281"/>
      <c r="G72" s="281"/>
      <c r="H72" s="281"/>
      <c r="I72" s="281"/>
      <c r="J72" s="281"/>
      <c r="K72" s="281"/>
      <c r="L72" s="281"/>
      <c r="M72" s="281"/>
      <c r="N72" s="281"/>
      <c r="O72" s="281"/>
      <c r="P72" s="281"/>
      <c r="Q72" s="281"/>
      <c r="R72" s="290">
        <v>6.0591654697035402</v>
      </c>
      <c r="S72" s="290">
        <v>6.0096877573130758</v>
      </c>
      <c r="T72" s="290">
        <v>5.7892414941491355</v>
      </c>
      <c r="U72" s="290">
        <v>6.1381405187747218</v>
      </c>
      <c r="V72" s="290">
        <v>6.4241924161577755</v>
      </c>
      <c r="W72" s="290">
        <v>6.5885922684920368</v>
      </c>
      <c r="X72" s="290">
        <v>6.5362855549207417</v>
      </c>
      <c r="Y72" s="290">
        <v>6.5541507383150677</v>
      </c>
      <c r="Z72" s="290">
        <v>6.3047207878008846</v>
      </c>
      <c r="AA72" s="290">
        <v>6.4154960919798079</v>
      </c>
      <c r="AB72" s="290">
        <v>6.6858354424470701</v>
      </c>
      <c r="AC72" s="290">
        <v>6.6162950223767831</v>
      </c>
      <c r="AD72" s="290">
        <v>6.5701898250634727</v>
      </c>
      <c r="AE72" s="290">
        <v>5.8515562362057114</v>
      </c>
      <c r="AF72" s="290">
        <v>6.9214042398297586</v>
      </c>
      <c r="AG72" s="290">
        <v>6.4134698524167657</v>
      </c>
      <c r="AH72" s="290">
        <v>5.6958479999999998</v>
      </c>
      <c r="AI72" s="290">
        <v>5.302522999999999</v>
      </c>
      <c r="AJ72" s="290">
        <v>4.9206440000000002</v>
      </c>
      <c r="AK72" s="290">
        <v>4.8230802000000006</v>
      </c>
      <c r="AL72" s="290">
        <v>4.8448096401105714</v>
      </c>
      <c r="AM72" s="290">
        <v>5.0258370000000001</v>
      </c>
      <c r="AN72" s="290">
        <v>5.4526214775972166</v>
      </c>
      <c r="AO72" s="290">
        <v>5.0003570999999996</v>
      </c>
      <c r="AP72" s="290">
        <v>5.1160436499999999</v>
      </c>
      <c r="AQ72" s="290">
        <v>5.031075124</v>
      </c>
      <c r="AR72" s="290">
        <v>5.5554881860000007</v>
      </c>
      <c r="AS72" s="290">
        <v>5.6801535994326402</v>
      </c>
    </row>
    <row r="73" spans="1:45" ht="14.25" customHeight="1">
      <c r="A73" s="295" t="s">
        <v>270</v>
      </c>
      <c r="B73" s="281"/>
      <c r="C73" s="281"/>
      <c r="D73" s="281"/>
      <c r="E73" s="281"/>
      <c r="F73" s="281"/>
      <c r="G73" s="281"/>
      <c r="H73" s="281"/>
      <c r="I73" s="281"/>
      <c r="J73" s="281"/>
      <c r="K73" s="281"/>
      <c r="L73" s="281"/>
      <c r="M73" s="281"/>
      <c r="N73" s="281"/>
      <c r="O73" s="281"/>
      <c r="P73" s="281"/>
      <c r="Q73" s="281"/>
      <c r="R73" s="290">
        <v>34.826729803524302</v>
      </c>
      <c r="S73" s="290">
        <v>36.157758240782947</v>
      </c>
      <c r="T73" s="290">
        <v>37.839008520899661</v>
      </c>
      <c r="U73" s="290">
        <v>37.784009243451536</v>
      </c>
      <c r="V73" s="290">
        <v>39.024424683367144</v>
      </c>
      <c r="W73" s="290">
        <v>36.701209538143914</v>
      </c>
      <c r="X73" s="290">
        <v>37.803530727531637</v>
      </c>
      <c r="Y73" s="290">
        <v>33.392086709417143</v>
      </c>
      <c r="Z73" s="290">
        <v>30.630140956120474</v>
      </c>
      <c r="AA73" s="290">
        <v>33.712432604232838</v>
      </c>
      <c r="AB73" s="290">
        <v>38.753554906526475</v>
      </c>
      <c r="AC73" s="290">
        <v>35.268323473451716</v>
      </c>
      <c r="AD73" s="290">
        <v>39.221351570347942</v>
      </c>
      <c r="AE73" s="290">
        <v>20.795178023804898</v>
      </c>
      <c r="AF73" s="290">
        <v>19.847316331326407</v>
      </c>
      <c r="AG73" s="290">
        <v>9.7514064384423822</v>
      </c>
      <c r="AH73" s="290">
        <v>10.930234253216838</v>
      </c>
      <c r="AI73" s="290">
        <v>11.144123237896265</v>
      </c>
      <c r="AJ73" s="290">
        <v>14.050265597789345</v>
      </c>
      <c r="AK73" s="290">
        <v>19.902808452913174</v>
      </c>
      <c r="AL73" s="290">
        <v>18.865583563382113</v>
      </c>
      <c r="AM73" s="290">
        <v>18.919948604668193</v>
      </c>
      <c r="AN73" s="290">
        <v>22.689511037938594</v>
      </c>
      <c r="AO73" s="290">
        <v>27.82385350770911</v>
      </c>
      <c r="AP73" s="290">
        <v>40.152075760063184</v>
      </c>
      <c r="AQ73" s="290">
        <v>34.051358627725243</v>
      </c>
      <c r="AR73" s="290">
        <v>39.183215406737915</v>
      </c>
      <c r="AS73" s="290">
        <v>32.852045906055523</v>
      </c>
    </row>
    <row r="74" spans="1:45" ht="14.25" customHeight="1">
      <c r="A74" s="295" t="s">
        <v>271</v>
      </c>
      <c r="B74" s="281"/>
      <c r="C74" s="281"/>
      <c r="D74" s="281"/>
      <c r="E74" s="281"/>
      <c r="F74" s="281"/>
      <c r="G74" s="281"/>
      <c r="H74" s="281"/>
      <c r="I74" s="281"/>
      <c r="J74" s="281"/>
      <c r="K74" s="281"/>
      <c r="L74" s="281"/>
      <c r="M74" s="281"/>
      <c r="N74" s="281"/>
      <c r="O74" s="281"/>
      <c r="P74" s="281"/>
      <c r="Q74" s="281"/>
      <c r="R74" s="290">
        <v>2.6185528923863419</v>
      </c>
      <c r="S74" s="290">
        <v>3.1938212444369887</v>
      </c>
      <c r="T74" s="290">
        <v>2.8887470357939948</v>
      </c>
      <c r="U74" s="290">
        <v>2.9396705782160137</v>
      </c>
      <c r="V74" s="290">
        <v>3.0878162724175753</v>
      </c>
      <c r="W74" s="290">
        <v>2.7415204920707552</v>
      </c>
      <c r="X74" s="290">
        <v>3.3567321336892522</v>
      </c>
      <c r="Y74" s="290">
        <v>3.0593752030534143</v>
      </c>
      <c r="Z74" s="290">
        <v>3.0760582136835266</v>
      </c>
      <c r="AA74" s="290">
        <v>3.1872895090411575</v>
      </c>
      <c r="AB74" s="290">
        <v>2.8258199078850885</v>
      </c>
      <c r="AC74" s="290">
        <v>3.4061098038388455</v>
      </c>
      <c r="AD74" s="290">
        <v>3.0273125552839328</v>
      </c>
      <c r="AE74" s="290">
        <v>3.35011601100075</v>
      </c>
      <c r="AF74" s="290">
        <v>3.6823769999999993</v>
      </c>
      <c r="AG74" s="290">
        <v>3.2776809999999994</v>
      </c>
      <c r="AH74" s="290">
        <v>3.1413139999999999</v>
      </c>
      <c r="AI74" s="290">
        <v>3.0036869999999998</v>
      </c>
      <c r="AJ74" s="290">
        <v>3.0108570000000001</v>
      </c>
      <c r="AK74" s="290">
        <v>2.8572058999999999</v>
      </c>
      <c r="AL74" s="290">
        <v>3.0045927882287731</v>
      </c>
      <c r="AM74" s="290">
        <v>2.9467894614563441</v>
      </c>
      <c r="AN74" s="290">
        <v>3.0831693855616975</v>
      </c>
      <c r="AO74" s="290">
        <v>4.4774993121226139</v>
      </c>
      <c r="AP74" s="290">
        <v>3.4400338040250413</v>
      </c>
      <c r="AQ74" s="290">
        <v>2.3818869061933872</v>
      </c>
      <c r="AR74" s="290">
        <v>2.4321942349999999</v>
      </c>
      <c r="AS74" s="290">
        <v>2.4685888603555908</v>
      </c>
    </row>
    <row r="75" spans="1:45" ht="14.25" customHeight="1">
      <c r="A75" s="295" t="s">
        <v>272</v>
      </c>
      <c r="B75" s="281"/>
      <c r="C75" s="281"/>
      <c r="D75" s="281"/>
      <c r="E75" s="281"/>
      <c r="F75" s="281"/>
      <c r="G75" s="281"/>
      <c r="H75" s="281"/>
      <c r="I75" s="281"/>
      <c r="J75" s="281"/>
      <c r="K75" s="281"/>
      <c r="L75" s="281"/>
      <c r="M75" s="281"/>
      <c r="N75" s="281"/>
      <c r="O75" s="281"/>
      <c r="P75" s="281"/>
      <c r="Q75" s="281"/>
      <c r="R75" s="290">
        <v>3.5821621690709384</v>
      </c>
      <c r="S75" s="290">
        <v>3.4321101946611821</v>
      </c>
      <c r="T75" s="290">
        <v>3.485985769305914</v>
      </c>
      <c r="U75" s="290">
        <v>3.7136441961052147</v>
      </c>
      <c r="V75" s="290">
        <v>3.891704352510529</v>
      </c>
      <c r="W75" s="290">
        <v>4.0498068017099866</v>
      </c>
      <c r="X75" s="290">
        <v>4.1555124480544023</v>
      </c>
      <c r="Y75" s="290">
        <v>4.112599260836574</v>
      </c>
      <c r="Z75" s="290">
        <v>3.9492093547254892</v>
      </c>
      <c r="AA75" s="290">
        <v>4.069974244583201</v>
      </c>
      <c r="AB75" s="290">
        <v>4.1120933314257817</v>
      </c>
      <c r="AC75" s="290">
        <v>4.0403673846792065</v>
      </c>
      <c r="AD75" s="290">
        <v>4.2042643679048579</v>
      </c>
      <c r="AE75" s="290">
        <v>4.1856920697543867</v>
      </c>
      <c r="AF75" s="290">
        <v>4.3010311715087717</v>
      </c>
      <c r="AG75" s="290">
        <v>3.8015097680000003</v>
      </c>
      <c r="AH75" s="290">
        <v>3.9874197680000005</v>
      </c>
      <c r="AI75" s="290">
        <v>3.9472697680000004</v>
      </c>
      <c r="AJ75" s="290">
        <v>3.5726738679999999</v>
      </c>
      <c r="AK75" s="290">
        <v>3.0048157170000005</v>
      </c>
      <c r="AL75" s="290">
        <v>4.0717349322143956</v>
      </c>
      <c r="AM75" s="290">
        <v>2.8917912403988004</v>
      </c>
      <c r="AN75" s="290">
        <v>2.8690753319971489</v>
      </c>
      <c r="AO75" s="290">
        <v>3.158703064</v>
      </c>
      <c r="AP75" s="290">
        <v>3.6235097680000004</v>
      </c>
      <c r="AQ75" s="290">
        <v>3.1099307470000004</v>
      </c>
      <c r="AR75" s="290">
        <v>3.1082173979999999</v>
      </c>
      <c r="AS75" s="290">
        <v>3.678925327</v>
      </c>
    </row>
    <row r="76" spans="1:45" ht="14.25" customHeight="1">
      <c r="A76" s="294" t="s">
        <v>207</v>
      </c>
      <c r="B76" s="292"/>
      <c r="C76" s="292"/>
      <c r="D76" s="292"/>
      <c r="E76" s="292"/>
      <c r="F76" s="292"/>
      <c r="G76" s="292"/>
      <c r="H76" s="292"/>
      <c r="I76" s="292"/>
      <c r="J76" s="292"/>
      <c r="K76" s="292"/>
      <c r="L76" s="292"/>
      <c r="M76" s="292"/>
      <c r="N76" s="292"/>
      <c r="O76" s="292"/>
      <c r="P76" s="292"/>
      <c r="Q76" s="292"/>
      <c r="R76" s="292">
        <v>4.3920137463585309</v>
      </c>
      <c r="S76" s="292">
        <v>4.3420240556683174</v>
      </c>
      <c r="T76" s="292">
        <v>4.4533343958782536</v>
      </c>
      <c r="U76" s="292">
        <v>4.6607798295744622</v>
      </c>
      <c r="V76" s="292">
        <v>4.9746661790365394</v>
      </c>
      <c r="W76" s="292">
        <v>5.2030375864436991</v>
      </c>
      <c r="X76" s="292">
        <v>5.3641553408974687</v>
      </c>
      <c r="Y76" s="292">
        <v>5.5359300855092117</v>
      </c>
      <c r="Z76" s="292">
        <v>5.7428507558339241</v>
      </c>
      <c r="AA76" s="292">
        <v>6.0611011165355588</v>
      </c>
      <c r="AB76" s="292">
        <v>6.3204878807307816</v>
      </c>
      <c r="AC76" s="292">
        <v>6.6026278254244257</v>
      </c>
      <c r="AD76" s="292">
        <v>6.792574094319435</v>
      </c>
      <c r="AE76" s="292">
        <v>7.1417558787344193</v>
      </c>
      <c r="AF76" s="292">
        <v>7.8648605379542147</v>
      </c>
      <c r="AG76" s="292">
        <v>7.7361299495615556</v>
      </c>
      <c r="AH76" s="292">
        <v>7.5628472007864964</v>
      </c>
      <c r="AI76" s="292">
        <v>6.5612859723599373</v>
      </c>
      <c r="AJ76" s="292">
        <v>6.510759120888145</v>
      </c>
      <c r="AK76" s="292">
        <v>7.5305639677999991</v>
      </c>
      <c r="AL76" s="292">
        <v>6.8459372713006257</v>
      </c>
      <c r="AM76" s="292">
        <v>5.6472760987999999</v>
      </c>
      <c r="AN76" s="292">
        <v>7.8681867122656186</v>
      </c>
      <c r="AO76" s="292">
        <v>7.6517231868000009</v>
      </c>
      <c r="AP76" s="292">
        <v>8.7122846167999999</v>
      </c>
      <c r="AQ76" s="292">
        <v>8.8401829858000003</v>
      </c>
      <c r="AR76" s="292">
        <v>8.117084608799999</v>
      </c>
      <c r="AS76" s="292">
        <v>7.9195518678000001</v>
      </c>
    </row>
    <row r="77" spans="1:45" ht="14.25" customHeight="1">
      <c r="A77" s="294" t="s">
        <v>208</v>
      </c>
      <c r="B77" s="292"/>
      <c r="C77" s="292"/>
      <c r="D77" s="292"/>
      <c r="E77" s="292"/>
      <c r="F77" s="292"/>
      <c r="G77" s="292"/>
      <c r="H77" s="292"/>
      <c r="I77" s="292"/>
      <c r="J77" s="292"/>
      <c r="K77" s="292"/>
      <c r="L77" s="292"/>
      <c r="M77" s="292"/>
      <c r="N77" s="292"/>
      <c r="O77" s="292"/>
      <c r="P77" s="292"/>
      <c r="Q77" s="292"/>
      <c r="R77" s="292">
        <v>3.492</v>
      </c>
      <c r="S77" s="292">
        <v>3.7669999999999999</v>
      </c>
      <c r="T77" s="292">
        <v>4.2839999999999998</v>
      </c>
      <c r="U77" s="292">
        <v>4.327</v>
      </c>
      <c r="V77" s="292">
        <v>4.53</v>
      </c>
      <c r="W77" s="292">
        <v>4.4539999999999997</v>
      </c>
      <c r="X77" s="292">
        <v>4.6689999999999996</v>
      </c>
      <c r="Y77" s="292">
        <v>4.9569999999999999</v>
      </c>
      <c r="Z77" s="292">
        <v>5.1289999999999996</v>
      </c>
      <c r="AA77" s="292">
        <v>5.5424192999999997</v>
      </c>
      <c r="AB77" s="292">
        <v>7.2573700000000008</v>
      </c>
      <c r="AC77" s="292">
        <v>7.2500140000000002</v>
      </c>
      <c r="AD77" s="292">
        <v>6.871599999999999</v>
      </c>
      <c r="AE77" s="292">
        <v>6.9563000000000006</v>
      </c>
      <c r="AF77" s="292">
        <v>7.2857099999999999</v>
      </c>
      <c r="AG77" s="292">
        <v>6.5697799999999997</v>
      </c>
      <c r="AH77" s="292">
        <v>7.0260400000000001</v>
      </c>
      <c r="AI77" s="292">
        <v>5.6545300000000003</v>
      </c>
      <c r="AJ77" s="292">
        <v>5.4664449999999993</v>
      </c>
      <c r="AK77" s="292">
        <v>6.5601455</v>
      </c>
      <c r="AL77" s="292">
        <v>5.9921861501459679</v>
      </c>
      <c r="AM77" s="292">
        <v>5.6175200000000007</v>
      </c>
      <c r="AN77" s="292">
        <v>6.2763000000000009</v>
      </c>
      <c r="AO77" s="292">
        <v>6.1583528149999998</v>
      </c>
      <c r="AP77" s="292">
        <v>6.557137452000001</v>
      </c>
      <c r="AQ77" s="292">
        <v>6.7829169780000012</v>
      </c>
      <c r="AR77" s="292">
        <v>6.359754884</v>
      </c>
      <c r="AS77" s="292">
        <v>6.7393031060000004</v>
      </c>
    </row>
    <row r="78" spans="1:45" ht="14.25" customHeight="1">
      <c r="A78" s="294" t="s">
        <v>209</v>
      </c>
      <c r="B78" s="292"/>
      <c r="C78" s="292"/>
      <c r="D78" s="292"/>
      <c r="E78" s="292"/>
      <c r="F78" s="292"/>
      <c r="G78" s="292"/>
      <c r="H78" s="292"/>
      <c r="I78" s="292"/>
      <c r="J78" s="292"/>
      <c r="K78" s="292"/>
      <c r="L78" s="292"/>
      <c r="M78" s="292"/>
      <c r="N78" s="292"/>
      <c r="O78" s="292"/>
      <c r="P78" s="292"/>
      <c r="Q78" s="292"/>
      <c r="R78" s="292">
        <v>2.65</v>
      </c>
      <c r="S78" s="292">
        <v>2.6619999999999999</v>
      </c>
      <c r="T78" s="292">
        <v>2.4590000000000001</v>
      </c>
      <c r="U78" s="292">
        <v>2.274</v>
      </c>
      <c r="V78" s="292">
        <v>1.8340000000000001</v>
      </c>
      <c r="W78" s="292">
        <v>1.423</v>
      </c>
      <c r="X78" s="292">
        <v>1.056</v>
      </c>
      <c r="Y78" s="292">
        <v>0.75600000000000001</v>
      </c>
      <c r="Z78" s="292">
        <v>0.50800000000000001</v>
      </c>
      <c r="AA78" s="292">
        <v>0.18635480647165317</v>
      </c>
      <c r="AB78" s="292">
        <v>1.8396662868502146E-2</v>
      </c>
      <c r="AC78" s="292">
        <v>2.3665937123953932E-2</v>
      </c>
      <c r="AD78" s="292">
        <v>2.9155948507601698E-2</v>
      </c>
      <c r="AE78" s="292">
        <v>2.8379007783733465E-2</v>
      </c>
      <c r="AF78" s="292">
        <v>2.6494636625097819E-2</v>
      </c>
      <c r="AG78" s="292">
        <v>2.2864543690736178E-2</v>
      </c>
      <c r="AH78" s="292">
        <v>2.4140118013504921E-2</v>
      </c>
      <c r="AI78" s="292">
        <v>3.0621346440063108E-2</v>
      </c>
      <c r="AJ78" s="292">
        <v>4.425819791185593E-2</v>
      </c>
      <c r="AK78" s="292">
        <v>3.7940239999999993E-2</v>
      </c>
      <c r="AL78" s="292">
        <v>3.4233441999999996E-2</v>
      </c>
      <c r="AM78" s="292">
        <v>5.4724539999999995E-2</v>
      </c>
      <c r="AN78" s="292">
        <v>3.4894126999999997E-2</v>
      </c>
      <c r="AO78" s="292">
        <v>3.0858979999999998E-2</v>
      </c>
      <c r="AP78" s="292">
        <v>2.1621520000000002E-2</v>
      </c>
      <c r="AQ78" s="292">
        <v>2.4572589999999998E-2</v>
      </c>
      <c r="AR78" s="292">
        <v>1.6194789999999997E-2</v>
      </c>
      <c r="AS78" s="292">
        <v>8.7814699999999996E-3</v>
      </c>
    </row>
    <row r="79" spans="1:45" ht="14.25" customHeight="1"/>
    <row r="80" spans="1:45" ht="14.25" customHeight="1">
      <c r="A80" s="291" t="s">
        <v>273</v>
      </c>
      <c r="B80" s="281"/>
      <c r="C80" s="281"/>
      <c r="D80" s="281"/>
      <c r="E80" s="281"/>
      <c r="F80" s="281"/>
      <c r="G80" s="281"/>
      <c r="H80" s="281"/>
      <c r="I80" s="281"/>
      <c r="J80" s="281"/>
      <c r="K80" s="281"/>
      <c r="L80" s="281"/>
      <c r="M80" s="281"/>
      <c r="N80" s="281"/>
      <c r="O80" s="281"/>
      <c r="P80" s="281"/>
      <c r="Q80" s="281"/>
      <c r="R80" s="292"/>
      <c r="S80" s="281"/>
      <c r="T80" s="281"/>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281"/>
      <c r="AR80" s="281"/>
      <c r="AS80" s="281"/>
    </row>
    <row r="81" spans="1:45" ht="14.25" customHeight="1">
      <c r="A81" s="296" t="s">
        <v>277</v>
      </c>
      <c r="B81" s="281"/>
      <c r="C81" s="281"/>
      <c r="D81" s="281"/>
      <c r="E81" s="281"/>
      <c r="F81" s="281"/>
      <c r="G81" s="281"/>
      <c r="H81" s="281"/>
      <c r="I81" s="281"/>
      <c r="J81" s="281"/>
      <c r="K81" s="281"/>
      <c r="L81" s="281"/>
      <c r="M81" s="281"/>
      <c r="N81" s="281"/>
      <c r="O81" s="281"/>
      <c r="P81" s="281"/>
      <c r="Q81" s="281"/>
      <c r="R81" s="281"/>
      <c r="S81" s="281"/>
      <c r="T81" s="281"/>
      <c r="U81" s="281"/>
      <c r="V81" s="281"/>
      <c r="W81" s="281"/>
      <c r="X81" s="281"/>
      <c r="Y81" s="281"/>
      <c r="Z81" s="281"/>
      <c r="AA81" s="281"/>
      <c r="AB81" s="281"/>
      <c r="AC81" s="281"/>
      <c r="AD81" s="281"/>
      <c r="AE81" s="281"/>
      <c r="AF81" s="281"/>
      <c r="AG81" s="281"/>
      <c r="AH81" s="281"/>
      <c r="AI81" s="281"/>
      <c r="AJ81" s="281"/>
      <c r="AK81" s="281"/>
      <c r="AL81" s="281"/>
      <c r="AM81" s="281"/>
      <c r="AN81" s="281"/>
      <c r="AO81" s="281"/>
      <c r="AP81" s="281"/>
      <c r="AQ81" s="281"/>
      <c r="AR81" s="281"/>
      <c r="AS81" s="281"/>
    </row>
    <row r="82" spans="1:45" ht="14.25" customHeight="1">
      <c r="A82" s="296" t="s">
        <v>278</v>
      </c>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81"/>
      <c r="Z82" s="281"/>
      <c r="AA82" s="281"/>
      <c r="AB82" s="281"/>
      <c r="AC82" s="281"/>
      <c r="AD82" s="281"/>
      <c r="AE82" s="281"/>
      <c r="AF82" s="281"/>
      <c r="AG82" s="281"/>
      <c r="AH82" s="281"/>
      <c r="AI82" s="281"/>
      <c r="AJ82" s="281"/>
      <c r="AK82" s="281"/>
      <c r="AL82" s="281"/>
      <c r="AM82" s="281"/>
      <c r="AN82" s="281"/>
      <c r="AO82" s="281"/>
      <c r="AP82" s="281"/>
      <c r="AQ82" s="281"/>
      <c r="AR82" s="281"/>
      <c r="AS82" s="281"/>
    </row>
    <row r="83" spans="1:45" ht="14.25" customHeight="1">
      <c r="A83" s="298" t="s">
        <v>274</v>
      </c>
      <c r="B83" s="297"/>
      <c r="C83" s="297"/>
      <c r="D83" s="297"/>
      <c r="E83" s="297"/>
      <c r="F83" s="297"/>
      <c r="G83" s="297"/>
      <c r="H83" s="297"/>
      <c r="I83" s="297"/>
      <c r="J83" s="297"/>
      <c r="K83" s="297"/>
      <c r="L83" s="297"/>
      <c r="M83" s="299"/>
      <c r="N83" s="297"/>
      <c r="O83" s="297"/>
      <c r="P83" s="297"/>
      <c r="Q83" s="300"/>
      <c r="R83" s="297"/>
      <c r="S83" s="297"/>
      <c r="T83" s="297"/>
      <c r="U83" s="297"/>
      <c r="V83" s="297"/>
      <c r="W83" s="297"/>
      <c r="X83" s="297"/>
      <c r="Y83" s="281"/>
      <c r="Z83" s="281"/>
      <c r="AA83" s="281"/>
      <c r="AB83" s="281"/>
      <c r="AC83" s="281"/>
      <c r="AD83" s="281"/>
      <c r="AE83" s="281"/>
      <c r="AF83" s="281"/>
      <c r="AG83" s="281"/>
      <c r="AH83" s="281"/>
      <c r="AI83" s="281"/>
      <c r="AJ83" s="281"/>
      <c r="AK83" s="281"/>
      <c r="AL83" s="281"/>
      <c r="AM83" s="281"/>
      <c r="AN83" s="281"/>
      <c r="AO83" s="281"/>
      <c r="AP83" s="281"/>
      <c r="AQ83" s="281"/>
      <c r="AR83" s="281"/>
      <c r="AS83" s="28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S204"/>
  <sheetViews>
    <sheetView topLeftCell="A172" workbookViewId="0">
      <pane xSplit="1" topLeftCell="L1" activePane="topRight" state="frozen"/>
      <selection pane="topRight" activeCell="R185" sqref="R185"/>
    </sheetView>
  </sheetViews>
  <sheetFormatPr defaultRowHeight="12.75"/>
  <cols>
    <col min="1" max="1" width="61.85546875" style="278" customWidth="1"/>
    <col min="2" max="16384" width="9.140625" style="278"/>
  </cols>
  <sheetData>
    <row r="3" spans="1:45">
      <c r="A3" s="303" t="s">
        <v>279</v>
      </c>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281"/>
      <c r="AN3" s="281"/>
      <c r="AO3" s="281"/>
      <c r="AP3" s="281"/>
      <c r="AQ3" s="281"/>
      <c r="AR3" s="281"/>
      <c r="AS3" s="281"/>
    </row>
    <row r="4" spans="1:45">
      <c r="A4" s="303" t="s">
        <v>238</v>
      </c>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I4" s="304"/>
      <c r="AJ4" s="304"/>
      <c r="AK4" s="304"/>
      <c r="AL4" s="304"/>
      <c r="AM4" s="281"/>
      <c r="AN4" s="281"/>
      <c r="AO4" s="281"/>
      <c r="AP4" s="281"/>
      <c r="AQ4" s="281"/>
      <c r="AR4" s="281"/>
      <c r="AS4" s="281"/>
    </row>
    <row r="5" spans="1:45">
      <c r="A5" s="306" t="s">
        <v>239</v>
      </c>
      <c r="B5" s="307">
        <v>1974</v>
      </c>
      <c r="C5" s="307">
        <v>1975</v>
      </c>
      <c r="D5" s="307">
        <v>1976</v>
      </c>
      <c r="E5" s="307">
        <v>1977</v>
      </c>
      <c r="F5" s="307">
        <v>1978</v>
      </c>
      <c r="G5" s="307">
        <v>1979</v>
      </c>
      <c r="H5" s="307">
        <v>1980</v>
      </c>
      <c r="I5" s="307">
        <v>1981</v>
      </c>
      <c r="J5" s="307">
        <v>1982</v>
      </c>
      <c r="K5" s="307">
        <v>1983</v>
      </c>
      <c r="L5" s="307">
        <v>1984</v>
      </c>
      <c r="M5" s="307">
        <v>1985</v>
      </c>
      <c r="N5" s="307">
        <v>1986</v>
      </c>
      <c r="O5" s="307">
        <v>1987</v>
      </c>
      <c r="P5" s="307">
        <v>1988</v>
      </c>
      <c r="Q5" s="307">
        <v>1989</v>
      </c>
      <c r="R5" s="307">
        <v>1990</v>
      </c>
      <c r="S5" s="307">
        <v>1991</v>
      </c>
      <c r="T5" s="307">
        <v>1992</v>
      </c>
      <c r="U5" s="307">
        <v>1993</v>
      </c>
      <c r="V5" s="307">
        <v>1994</v>
      </c>
      <c r="W5" s="307">
        <v>1995</v>
      </c>
      <c r="X5" s="307">
        <v>1996</v>
      </c>
      <c r="Y5" s="307">
        <v>1997</v>
      </c>
      <c r="Z5" s="307">
        <v>1998</v>
      </c>
      <c r="AA5" s="307">
        <v>1999</v>
      </c>
      <c r="AB5" s="307">
        <v>2000</v>
      </c>
      <c r="AC5" s="307">
        <v>2001</v>
      </c>
      <c r="AD5" s="307">
        <v>2002</v>
      </c>
      <c r="AE5" s="307">
        <v>2003</v>
      </c>
      <c r="AF5" s="307">
        <v>2004</v>
      </c>
      <c r="AG5" s="307">
        <v>2005</v>
      </c>
      <c r="AH5" s="307">
        <v>2006</v>
      </c>
      <c r="AI5" s="307">
        <v>2007</v>
      </c>
      <c r="AJ5" s="307">
        <v>2008</v>
      </c>
      <c r="AK5" s="307">
        <v>2009</v>
      </c>
      <c r="AL5" s="307">
        <v>2010</v>
      </c>
      <c r="AM5" s="307">
        <v>2011</v>
      </c>
      <c r="AN5" s="307">
        <v>2012</v>
      </c>
      <c r="AO5" s="307">
        <v>2013</v>
      </c>
      <c r="AP5" s="307">
        <v>2014</v>
      </c>
      <c r="AQ5" s="307">
        <v>2015</v>
      </c>
      <c r="AR5" s="307">
        <v>2016</v>
      </c>
      <c r="AS5" s="307">
        <v>2017</v>
      </c>
    </row>
    <row r="6" spans="1:45">
      <c r="A6" s="306"/>
      <c r="B6" s="308"/>
      <c r="C6" s="308"/>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281"/>
      <c r="AR6" s="308"/>
      <c r="AS6" s="281"/>
    </row>
    <row r="7" spans="1:45">
      <c r="A7" s="332" t="s">
        <v>196</v>
      </c>
      <c r="B7" s="319">
        <v>184.98817827426282</v>
      </c>
      <c r="C7" s="319">
        <v>199.43802517013842</v>
      </c>
      <c r="D7" s="319">
        <v>179.13814028282309</v>
      </c>
      <c r="E7" s="319">
        <v>178.62927693538441</v>
      </c>
      <c r="F7" s="319">
        <v>169.30268083891497</v>
      </c>
      <c r="G7" s="319">
        <v>165.22662818252294</v>
      </c>
      <c r="H7" s="319">
        <v>163.85142022370906</v>
      </c>
      <c r="I7" s="319">
        <v>160.56012250982644</v>
      </c>
      <c r="J7" s="319">
        <v>155.87437413169044</v>
      </c>
      <c r="K7" s="319">
        <v>156.13360100838469</v>
      </c>
      <c r="L7" s="319">
        <v>158.4911984238127</v>
      </c>
      <c r="M7" s="319">
        <v>148.245527108564</v>
      </c>
      <c r="N7" s="319">
        <v>160.61768382958221</v>
      </c>
      <c r="O7" s="319">
        <v>171.53116076803178</v>
      </c>
      <c r="P7" s="319">
        <v>168.13306555980165</v>
      </c>
      <c r="Q7" s="319">
        <v>182.52683574896633</v>
      </c>
      <c r="R7" s="319">
        <v>190.72195879002442</v>
      </c>
      <c r="S7" s="319">
        <v>191.73643863516168</v>
      </c>
      <c r="T7" s="319">
        <v>204.95196408698644</v>
      </c>
      <c r="U7" s="319">
        <v>199.43824440992353</v>
      </c>
      <c r="V7" s="319">
        <v>218.24900771243378</v>
      </c>
      <c r="W7" s="319">
        <v>222.08845897344077</v>
      </c>
      <c r="X7" s="319">
        <v>218.17698642689552</v>
      </c>
      <c r="Y7" s="319">
        <v>231.93791523581584</v>
      </c>
      <c r="Z7" s="319">
        <v>236.00009699391939</v>
      </c>
      <c r="AA7" s="319">
        <v>248.10038070744164</v>
      </c>
      <c r="AB7" s="319">
        <v>245.95223841702051</v>
      </c>
      <c r="AC7" s="319">
        <v>249.75960133844868</v>
      </c>
      <c r="AD7" s="319">
        <v>259.03151495661069</v>
      </c>
      <c r="AE7" s="319">
        <v>276.11309475124153</v>
      </c>
      <c r="AF7" s="319">
        <v>281.35757990399748</v>
      </c>
      <c r="AG7" s="319">
        <v>284.54213728355569</v>
      </c>
      <c r="AH7" s="319">
        <v>281.82022596732713</v>
      </c>
      <c r="AI7" s="319">
        <v>283.85318942356923</v>
      </c>
      <c r="AJ7" s="319">
        <v>281.44244154598732</v>
      </c>
      <c r="AK7" s="319">
        <v>275.97108089754948</v>
      </c>
      <c r="AL7" s="319">
        <v>271.11794820800014</v>
      </c>
      <c r="AM7" s="319">
        <v>278.41488787508274</v>
      </c>
      <c r="AN7" s="319">
        <v>275.66701857906764</v>
      </c>
      <c r="AO7" s="319">
        <v>279.89011656201131</v>
      </c>
      <c r="AP7" s="319">
        <v>280.05373300899146</v>
      </c>
      <c r="AQ7" s="319">
        <v>291.19935659296056</v>
      </c>
      <c r="AR7" s="319">
        <v>293.06964251863326</v>
      </c>
      <c r="AS7" s="319">
        <v>243.73578696420444</v>
      </c>
    </row>
    <row r="8" spans="1:45">
      <c r="A8" s="309" t="s">
        <v>280</v>
      </c>
      <c r="B8" s="310">
        <v>7.9837578917246699</v>
      </c>
      <c r="C8" s="310">
        <v>8.2840187837981727</v>
      </c>
      <c r="D8" s="310">
        <v>21.968658661443172</v>
      </c>
      <c r="E8" s="310">
        <v>31.504340431125911</v>
      </c>
      <c r="F8" s="310">
        <v>26.815087422482129</v>
      </c>
      <c r="G8" s="310">
        <v>17.922289372440986</v>
      </c>
      <c r="H8" s="310">
        <v>15.740524848248127</v>
      </c>
      <c r="I8" s="310">
        <v>21.347436846239425</v>
      </c>
      <c r="J8" s="310">
        <v>32.188515116020554</v>
      </c>
      <c r="K8" s="310">
        <v>31.941930377083914</v>
      </c>
      <c r="L8" s="310">
        <v>43.923461102211498</v>
      </c>
      <c r="M8" s="310">
        <v>60.723358291319705</v>
      </c>
      <c r="N8" s="310">
        <v>67.437525549373063</v>
      </c>
      <c r="O8" s="310">
        <v>64.522789412735378</v>
      </c>
      <c r="P8" s="310">
        <v>76.88153407960553</v>
      </c>
      <c r="Q8" s="310">
        <v>85.306383384090083</v>
      </c>
      <c r="R8" s="310">
        <v>88.019010432622608</v>
      </c>
      <c r="S8" s="310">
        <v>93.065466092405529</v>
      </c>
      <c r="T8" s="310">
        <v>88.10271229778661</v>
      </c>
      <c r="U8" s="310">
        <v>92.707116027342607</v>
      </c>
      <c r="V8" s="310">
        <v>89.690587985431293</v>
      </c>
      <c r="W8" s="310">
        <v>75.12533677445559</v>
      </c>
      <c r="X8" s="310">
        <v>98.552763349890157</v>
      </c>
      <c r="Y8" s="310">
        <v>128.38244527446321</v>
      </c>
      <c r="Z8" s="310">
        <v>103.80980813414519</v>
      </c>
      <c r="AA8" s="310">
        <v>93.546463328717053</v>
      </c>
      <c r="AB8" s="310">
        <v>84.97690381223488</v>
      </c>
      <c r="AC8" s="310">
        <v>81.918650718487868</v>
      </c>
      <c r="AD8" s="310">
        <v>75.372524457357244</v>
      </c>
      <c r="AE8" s="310">
        <v>58.338214637780453</v>
      </c>
      <c r="AF8" s="310">
        <v>52.151086816135887</v>
      </c>
      <c r="AG8" s="310">
        <v>48.915383525757157</v>
      </c>
      <c r="AH8" s="310">
        <v>46.164752771837335</v>
      </c>
      <c r="AI8" s="310">
        <v>93.883502194954417</v>
      </c>
      <c r="AJ8" s="310">
        <v>132.47572106156534</v>
      </c>
      <c r="AK8" s="310">
        <v>124.73190269320106</v>
      </c>
      <c r="AL8" s="310">
        <v>123.36542034307135</v>
      </c>
      <c r="AM8" s="310">
        <v>107.03853503047122</v>
      </c>
      <c r="AN8" s="310">
        <v>95.463788973389768</v>
      </c>
      <c r="AO8" s="310">
        <v>83.644078643466571</v>
      </c>
      <c r="AP8" s="310">
        <v>93.777773388364153</v>
      </c>
      <c r="AQ8" s="310">
        <v>97.179310791495368</v>
      </c>
      <c r="AR8" s="310">
        <v>82.493515764944746</v>
      </c>
      <c r="AS8" s="310">
        <v>74.751709044301762</v>
      </c>
    </row>
    <row r="9" spans="1:45">
      <c r="A9" s="315" t="s">
        <v>281</v>
      </c>
      <c r="B9" s="312">
        <v>7.8760028917246698</v>
      </c>
      <c r="C9" s="312">
        <v>8.1384907837981721</v>
      </c>
      <c r="D9" s="312">
        <v>21.576876661443173</v>
      </c>
      <c r="E9" s="312">
        <v>30.95262243112591</v>
      </c>
      <c r="F9" s="312">
        <v>26.136624422482129</v>
      </c>
      <c r="G9" s="312">
        <v>16.750010372440986</v>
      </c>
      <c r="H9" s="312">
        <v>14.887286968248127</v>
      </c>
      <c r="I9" s="312">
        <v>20.045986972239426</v>
      </c>
      <c r="J9" s="312">
        <v>30.651057116020553</v>
      </c>
      <c r="K9" s="312">
        <v>30.201070377083912</v>
      </c>
      <c r="L9" s="312">
        <v>41.329191102211496</v>
      </c>
      <c r="M9" s="312">
        <v>56.063617291319709</v>
      </c>
      <c r="N9" s="312">
        <v>61.999338549373064</v>
      </c>
      <c r="O9" s="312">
        <v>59.080336412735384</v>
      </c>
      <c r="P9" s="312">
        <v>71.102512079605532</v>
      </c>
      <c r="Q9" s="312">
        <v>79.570696384090084</v>
      </c>
      <c r="R9" s="312">
        <v>82.009451432622612</v>
      </c>
      <c r="S9" s="312">
        <v>85.989419092405527</v>
      </c>
      <c r="T9" s="312">
        <v>81.15175572963507</v>
      </c>
      <c r="U9" s="312">
        <v>85.665629438136889</v>
      </c>
      <c r="V9" s="312">
        <v>82.594158203586488</v>
      </c>
      <c r="W9" s="312">
        <v>69.361032042442417</v>
      </c>
      <c r="X9" s="312">
        <v>91.883458447200397</v>
      </c>
      <c r="Y9" s="312">
        <v>121.55947634578663</v>
      </c>
      <c r="Z9" s="312">
        <v>96.337849460559696</v>
      </c>
      <c r="AA9" s="312">
        <v>85.065891085786944</v>
      </c>
      <c r="AB9" s="312">
        <v>75.927845202583555</v>
      </c>
      <c r="AC9" s="312">
        <v>71.176869367990292</v>
      </c>
      <c r="AD9" s="312">
        <v>64.515281548607788</v>
      </c>
      <c r="AE9" s="312">
        <v>50.156490243098219</v>
      </c>
      <c r="AF9" s="312">
        <v>43.353177220074102</v>
      </c>
      <c r="AG9" s="312">
        <v>40.313185701235319</v>
      </c>
      <c r="AH9" s="312">
        <v>38.73777570065468</v>
      </c>
      <c r="AI9" s="312">
        <v>88.433276745102305</v>
      </c>
      <c r="AJ9" s="312">
        <v>128.26218966952041</v>
      </c>
      <c r="AK9" s="312">
        <v>121.1133959905833</v>
      </c>
      <c r="AL9" s="312">
        <v>116.02335128380626</v>
      </c>
      <c r="AM9" s="312">
        <v>99.721879249567237</v>
      </c>
      <c r="AN9" s="312">
        <v>87.267916671814618</v>
      </c>
      <c r="AO9" s="312">
        <v>74.919994758257758</v>
      </c>
      <c r="AP9" s="312">
        <v>83.582856577191905</v>
      </c>
      <c r="AQ9" s="312">
        <v>87.592246214450284</v>
      </c>
      <c r="AR9" s="312">
        <v>74.159864555014863</v>
      </c>
      <c r="AS9" s="312">
        <v>66.031220593350085</v>
      </c>
    </row>
    <row r="10" spans="1:45">
      <c r="A10" s="311" t="s">
        <v>258</v>
      </c>
      <c r="B10" s="312">
        <v>0</v>
      </c>
      <c r="C10" s="312">
        <v>0</v>
      </c>
      <c r="D10" s="312">
        <v>0</v>
      </c>
      <c r="E10" s="312">
        <v>0</v>
      </c>
      <c r="F10" s="312">
        <v>0</v>
      </c>
      <c r="G10" s="312">
        <v>4.4439903317809186</v>
      </c>
      <c r="H10" s="312">
        <v>6.4683159839045885</v>
      </c>
      <c r="I10" s="312">
        <v>9.3109060182466994</v>
      </c>
      <c r="J10" s="312">
        <v>17.676557417111635</v>
      </c>
      <c r="K10" s="312">
        <v>16.778039953770531</v>
      </c>
      <c r="L10" s="312">
        <v>20.376172055930301</v>
      </c>
      <c r="M10" s="312">
        <v>24.006307714193042</v>
      </c>
      <c r="N10" s="312">
        <v>29.169891625524958</v>
      </c>
      <c r="O10" s="312">
        <v>27.80094558464992</v>
      </c>
      <c r="P10" s="312">
        <v>30.167270004608675</v>
      </c>
      <c r="Q10" s="312">
        <v>30.545832877474592</v>
      </c>
      <c r="R10" s="312">
        <v>30.950732688714709</v>
      </c>
      <c r="S10" s="312">
        <v>31.232019867033124</v>
      </c>
      <c r="T10" s="312">
        <v>34.012860565994544</v>
      </c>
      <c r="U10" s="312">
        <v>34.784332979687967</v>
      </c>
      <c r="V10" s="312">
        <v>34.572629321555546</v>
      </c>
      <c r="W10" s="312">
        <v>37.782142049769952</v>
      </c>
      <c r="X10" s="312">
        <v>62.284559427609288</v>
      </c>
      <c r="Y10" s="312">
        <v>93.218769730847228</v>
      </c>
      <c r="Z10" s="312">
        <v>69.713326968392778</v>
      </c>
      <c r="AA10" s="312">
        <v>62.049196716535974</v>
      </c>
      <c r="AB10" s="312">
        <v>58.134836041078628</v>
      </c>
      <c r="AC10" s="312">
        <v>52.567821100790511</v>
      </c>
      <c r="AD10" s="312">
        <v>49.502198552949331</v>
      </c>
      <c r="AE10" s="312">
        <v>37.071270314028723</v>
      </c>
      <c r="AF10" s="312">
        <v>29.070114668125029</v>
      </c>
      <c r="AG10" s="312">
        <v>26.969217885754681</v>
      </c>
      <c r="AH10" s="312">
        <v>21.797109259793363</v>
      </c>
      <c r="AI10" s="312">
        <v>12.102773549715691</v>
      </c>
      <c r="AJ10" s="312">
        <v>10.372988247647845</v>
      </c>
      <c r="AK10" s="312">
        <v>10.60096045482849</v>
      </c>
      <c r="AL10" s="312">
        <v>10.894891765444857</v>
      </c>
      <c r="AM10" s="312">
        <v>7.1454278253504508</v>
      </c>
      <c r="AN10" s="312">
        <v>7.1082353642461049</v>
      </c>
      <c r="AO10" s="312">
        <v>8.0794199441761609</v>
      </c>
      <c r="AP10" s="312">
        <v>9.3306979110131447</v>
      </c>
      <c r="AQ10" s="312">
        <v>6.8918483177885825</v>
      </c>
      <c r="AR10" s="312">
        <v>6.2403413111452295</v>
      </c>
      <c r="AS10" s="312">
        <v>6.6511860818974071</v>
      </c>
    </row>
    <row r="11" spans="1:45">
      <c r="A11" s="311" t="s">
        <v>241</v>
      </c>
      <c r="B11" s="312">
        <v>7.8760028917246698</v>
      </c>
      <c r="C11" s="312">
        <v>8.1384907837981721</v>
      </c>
      <c r="D11" s="312">
        <v>21.576876661443173</v>
      </c>
      <c r="E11" s="312">
        <v>30.95262243112591</v>
      </c>
      <c r="F11" s="312">
        <v>26.136624422482129</v>
      </c>
      <c r="G11" s="312">
        <v>12.306020040660067</v>
      </c>
      <c r="H11" s="312">
        <v>8.4124125316900003</v>
      </c>
      <c r="I11" s="312">
        <v>10.169605065318434</v>
      </c>
      <c r="J11" s="312">
        <v>12.756926845181644</v>
      </c>
      <c r="K11" s="312">
        <v>12.902025270206391</v>
      </c>
      <c r="L11" s="312">
        <v>13.367403672070877</v>
      </c>
      <c r="M11" s="312">
        <v>14.407641156158402</v>
      </c>
      <c r="N11" s="312">
        <v>13.390519928371923</v>
      </c>
      <c r="O11" s="312">
        <v>11.68700752619678</v>
      </c>
      <c r="P11" s="312">
        <v>12.702704729386685</v>
      </c>
      <c r="Q11" s="312">
        <v>12.654285709421217</v>
      </c>
      <c r="R11" s="312">
        <v>11.484952644073129</v>
      </c>
      <c r="S11" s="312">
        <v>11.13355451928526</v>
      </c>
      <c r="T11" s="312">
        <v>11.000978456595554</v>
      </c>
      <c r="U11" s="312">
        <v>10.059500891263539</v>
      </c>
      <c r="V11" s="312">
        <v>9.5956407689754588</v>
      </c>
      <c r="W11" s="312">
        <v>7.839748150796817</v>
      </c>
      <c r="X11" s="312">
        <v>8.0412983244310059</v>
      </c>
      <c r="Y11" s="312">
        <v>6.6598343726363689</v>
      </c>
      <c r="Z11" s="312">
        <v>6.2390332284307517</v>
      </c>
      <c r="AA11" s="312">
        <v>5.6069561451740464</v>
      </c>
      <c r="AB11" s="312">
        <v>4.8189448659619085</v>
      </c>
      <c r="AC11" s="312">
        <v>4.5631998663625284</v>
      </c>
      <c r="AD11" s="312">
        <v>4.247796642212144</v>
      </c>
      <c r="AE11" s="312">
        <v>3.5371792366403834</v>
      </c>
      <c r="AF11" s="312">
        <v>4.9316780999612009</v>
      </c>
      <c r="AG11" s="312">
        <v>4.1379320790666494</v>
      </c>
      <c r="AH11" s="312">
        <v>4.2570965445240434</v>
      </c>
      <c r="AI11" s="312">
        <v>3.599282552018702</v>
      </c>
      <c r="AJ11" s="312">
        <v>3.0583446255595836</v>
      </c>
      <c r="AK11" s="312">
        <v>2.3982512742109297</v>
      </c>
      <c r="AL11" s="312">
        <v>2.5840355600472638</v>
      </c>
      <c r="AM11" s="312">
        <v>2.9157813841144078</v>
      </c>
      <c r="AN11" s="312">
        <v>2.479309893161906</v>
      </c>
      <c r="AO11" s="312">
        <v>2.2831331902983174</v>
      </c>
      <c r="AP11" s="312">
        <v>3.3062444240955799</v>
      </c>
      <c r="AQ11" s="312">
        <v>2.3738674227250449</v>
      </c>
      <c r="AR11" s="312">
        <v>1.8064443671285546</v>
      </c>
      <c r="AS11" s="312">
        <v>1.6165565189853224</v>
      </c>
    </row>
    <row r="12" spans="1:45">
      <c r="A12" s="311" t="s">
        <v>257</v>
      </c>
      <c r="B12" s="312">
        <v>0</v>
      </c>
      <c r="C12" s="312">
        <v>0</v>
      </c>
      <c r="D12" s="312">
        <v>0</v>
      </c>
      <c r="E12" s="312">
        <v>0</v>
      </c>
      <c r="F12" s="312">
        <v>0</v>
      </c>
      <c r="G12" s="312">
        <v>0</v>
      </c>
      <c r="H12" s="312">
        <v>0</v>
      </c>
      <c r="I12" s="312">
        <v>0</v>
      </c>
      <c r="J12" s="312">
        <v>0</v>
      </c>
      <c r="K12" s="312">
        <v>0</v>
      </c>
      <c r="L12" s="312">
        <v>0</v>
      </c>
      <c r="M12" s="312">
        <v>0</v>
      </c>
      <c r="N12" s="312">
        <v>0</v>
      </c>
      <c r="O12" s="312">
        <v>0</v>
      </c>
      <c r="P12" s="312">
        <v>0</v>
      </c>
      <c r="Q12" s="312">
        <v>0</v>
      </c>
      <c r="R12" s="312">
        <v>0</v>
      </c>
      <c r="S12" s="312">
        <v>0</v>
      </c>
      <c r="T12" s="312">
        <v>0</v>
      </c>
      <c r="U12" s="312">
        <v>0</v>
      </c>
      <c r="V12" s="312">
        <v>0</v>
      </c>
      <c r="W12" s="312">
        <v>0</v>
      </c>
      <c r="X12" s="312">
        <v>0</v>
      </c>
      <c r="Y12" s="312">
        <v>0</v>
      </c>
      <c r="Z12" s="312">
        <v>0</v>
      </c>
      <c r="AA12" s="312">
        <v>0</v>
      </c>
      <c r="AB12" s="312">
        <v>0</v>
      </c>
      <c r="AC12" s="312">
        <v>0</v>
      </c>
      <c r="AD12" s="312">
        <v>0</v>
      </c>
      <c r="AE12" s="312">
        <v>0</v>
      </c>
      <c r="AF12" s="312">
        <v>0</v>
      </c>
      <c r="AG12" s="312">
        <v>0</v>
      </c>
      <c r="AH12" s="312">
        <v>5.3897029371875727</v>
      </c>
      <c r="AI12" s="312">
        <v>27.010430294866136</v>
      </c>
      <c r="AJ12" s="312">
        <v>26.392981695383305</v>
      </c>
      <c r="AK12" s="312">
        <v>24.775317460033669</v>
      </c>
      <c r="AL12" s="312">
        <v>24.316910527917958</v>
      </c>
      <c r="AM12" s="312">
        <v>22.57063254838322</v>
      </c>
      <c r="AN12" s="312">
        <v>23.149118540990987</v>
      </c>
      <c r="AO12" s="312">
        <v>23.839081568308213</v>
      </c>
      <c r="AP12" s="312">
        <v>23.878291669086924</v>
      </c>
      <c r="AQ12" s="312">
        <v>18.955019322135865</v>
      </c>
      <c r="AR12" s="312">
        <v>18.541429002913151</v>
      </c>
      <c r="AS12" s="312">
        <v>15.518495632500001</v>
      </c>
    </row>
    <row r="13" spans="1:45">
      <c r="A13" s="311" t="s">
        <v>253</v>
      </c>
      <c r="B13" s="312">
        <v>0</v>
      </c>
      <c r="C13" s="312">
        <v>0</v>
      </c>
      <c r="D13" s="312">
        <v>0</v>
      </c>
      <c r="E13" s="312">
        <v>0</v>
      </c>
      <c r="F13" s="312">
        <v>0</v>
      </c>
      <c r="G13" s="312">
        <v>0</v>
      </c>
      <c r="H13" s="312">
        <v>0</v>
      </c>
      <c r="I13" s="312">
        <v>0</v>
      </c>
      <c r="J13" s="312">
        <v>0</v>
      </c>
      <c r="K13" s="312">
        <v>0</v>
      </c>
      <c r="L13" s="312">
        <v>0</v>
      </c>
      <c r="M13" s="312">
        <v>0</v>
      </c>
      <c r="N13" s="312">
        <v>0</v>
      </c>
      <c r="O13" s="312">
        <v>0</v>
      </c>
      <c r="P13" s="312">
        <v>0</v>
      </c>
      <c r="Q13" s="312">
        <v>0</v>
      </c>
      <c r="R13" s="312">
        <v>0</v>
      </c>
      <c r="S13" s="312">
        <v>0</v>
      </c>
      <c r="T13" s="312">
        <v>0</v>
      </c>
      <c r="U13" s="312">
        <v>0</v>
      </c>
      <c r="V13" s="312">
        <v>0</v>
      </c>
      <c r="W13" s="312">
        <v>0</v>
      </c>
      <c r="X13" s="312">
        <v>0</v>
      </c>
      <c r="Y13" s="312">
        <v>0</v>
      </c>
      <c r="Z13" s="312">
        <v>0</v>
      </c>
      <c r="AA13" s="312">
        <v>0</v>
      </c>
      <c r="AB13" s="312">
        <v>0</v>
      </c>
      <c r="AC13" s="312">
        <v>0</v>
      </c>
      <c r="AD13" s="312">
        <v>0</v>
      </c>
      <c r="AE13" s="312">
        <v>0</v>
      </c>
      <c r="AF13" s="312">
        <v>0</v>
      </c>
      <c r="AG13" s="312">
        <v>0</v>
      </c>
      <c r="AH13" s="312">
        <v>0</v>
      </c>
      <c r="AI13" s="312">
        <v>38.981440402121052</v>
      </c>
      <c r="AJ13" s="312">
        <v>82.749381407798154</v>
      </c>
      <c r="AK13" s="312">
        <v>38.562547639913163</v>
      </c>
      <c r="AL13" s="312">
        <v>21.309402190119673</v>
      </c>
      <c r="AM13" s="312">
        <v>16.167867166650826</v>
      </c>
      <c r="AN13" s="312">
        <v>11.93572543440499</v>
      </c>
      <c r="AO13" s="312">
        <v>8.6191317033773682</v>
      </c>
      <c r="AP13" s="312">
        <v>7.499931032435101</v>
      </c>
      <c r="AQ13" s="312">
        <v>10.191955807489501</v>
      </c>
      <c r="AR13" s="312">
        <v>6.9819669122709955</v>
      </c>
      <c r="AS13" s="312">
        <v>5.1698339381770921</v>
      </c>
    </row>
    <row r="14" spans="1:45">
      <c r="A14" s="311" t="s">
        <v>255</v>
      </c>
      <c r="B14" s="312">
        <v>0</v>
      </c>
      <c r="C14" s="312">
        <v>0</v>
      </c>
      <c r="D14" s="312">
        <v>0</v>
      </c>
      <c r="E14" s="312">
        <v>0</v>
      </c>
      <c r="F14" s="312">
        <v>0</v>
      </c>
      <c r="G14" s="312">
        <v>0</v>
      </c>
      <c r="H14" s="312">
        <v>0</v>
      </c>
      <c r="I14" s="312">
        <v>0</v>
      </c>
      <c r="J14" s="312">
        <v>0</v>
      </c>
      <c r="K14" s="312">
        <v>0</v>
      </c>
      <c r="L14" s="312">
        <v>0</v>
      </c>
      <c r="M14" s="312">
        <v>0</v>
      </c>
      <c r="N14" s="312">
        <v>0</v>
      </c>
      <c r="O14" s="312">
        <v>0</v>
      </c>
      <c r="P14" s="312">
        <v>0</v>
      </c>
      <c r="Q14" s="312">
        <v>0</v>
      </c>
      <c r="R14" s="312">
        <v>0</v>
      </c>
      <c r="S14" s="312">
        <v>0</v>
      </c>
      <c r="T14" s="312">
        <v>0</v>
      </c>
      <c r="U14" s="312">
        <v>0</v>
      </c>
      <c r="V14" s="312">
        <v>0</v>
      </c>
      <c r="W14" s="312">
        <v>0</v>
      </c>
      <c r="X14" s="312">
        <v>0</v>
      </c>
      <c r="Y14" s="312">
        <v>0</v>
      </c>
      <c r="Z14" s="312">
        <v>0</v>
      </c>
      <c r="AA14" s="312">
        <v>0</v>
      </c>
      <c r="AB14" s="312">
        <v>0</v>
      </c>
      <c r="AC14" s="312">
        <v>0</v>
      </c>
      <c r="AD14" s="312">
        <v>0</v>
      </c>
      <c r="AE14" s="312">
        <v>0</v>
      </c>
      <c r="AF14" s="312">
        <v>0</v>
      </c>
      <c r="AG14" s="312">
        <v>0</v>
      </c>
      <c r="AH14" s="312">
        <v>0</v>
      </c>
      <c r="AI14" s="312">
        <v>0</v>
      </c>
      <c r="AJ14" s="312">
        <v>0</v>
      </c>
      <c r="AK14" s="312">
        <v>36.359351313433898</v>
      </c>
      <c r="AL14" s="312">
        <v>38.242002959871549</v>
      </c>
      <c r="AM14" s="312">
        <v>32.94475453943231</v>
      </c>
      <c r="AN14" s="312">
        <v>22.655978304061897</v>
      </c>
      <c r="AO14" s="312">
        <v>12.190419467716229</v>
      </c>
      <c r="AP14" s="312">
        <v>17.880478693355645</v>
      </c>
      <c r="AQ14" s="312">
        <v>28.375570414677782</v>
      </c>
      <c r="AR14" s="312">
        <v>21.392447753738164</v>
      </c>
      <c r="AS14" s="312">
        <v>18.695652283654038</v>
      </c>
    </row>
    <row r="15" spans="1:45">
      <c r="A15" s="311" t="s">
        <v>256</v>
      </c>
      <c r="B15" s="312">
        <v>0</v>
      </c>
      <c r="C15" s="312">
        <v>0</v>
      </c>
      <c r="D15" s="312">
        <v>0</v>
      </c>
      <c r="E15" s="312">
        <v>0</v>
      </c>
      <c r="F15" s="312">
        <v>0</v>
      </c>
      <c r="G15" s="312">
        <v>0</v>
      </c>
      <c r="H15" s="312">
        <v>0</v>
      </c>
      <c r="I15" s="312">
        <v>0</v>
      </c>
      <c r="J15" s="312">
        <v>0</v>
      </c>
      <c r="K15" s="312">
        <v>0</v>
      </c>
      <c r="L15" s="312">
        <v>0</v>
      </c>
      <c r="M15" s="312">
        <v>0</v>
      </c>
      <c r="N15" s="312">
        <v>0</v>
      </c>
      <c r="O15" s="312">
        <v>0</v>
      </c>
      <c r="P15" s="312">
        <v>0</v>
      </c>
      <c r="Q15" s="312">
        <v>0</v>
      </c>
      <c r="R15" s="312">
        <v>0</v>
      </c>
      <c r="S15" s="312">
        <v>0</v>
      </c>
      <c r="T15" s="312">
        <v>0</v>
      </c>
      <c r="U15" s="312">
        <v>0</v>
      </c>
      <c r="V15" s="312">
        <v>0</v>
      </c>
      <c r="W15" s="312">
        <v>0</v>
      </c>
      <c r="X15" s="312">
        <v>0</v>
      </c>
      <c r="Y15" s="312">
        <v>0</v>
      </c>
      <c r="Z15" s="312">
        <v>0</v>
      </c>
      <c r="AA15" s="312">
        <v>0</v>
      </c>
      <c r="AB15" s="312">
        <v>0</v>
      </c>
      <c r="AC15" s="312">
        <v>0</v>
      </c>
      <c r="AD15" s="312">
        <v>0</v>
      </c>
      <c r="AE15" s="312">
        <v>0</v>
      </c>
      <c r="AF15" s="312">
        <v>0</v>
      </c>
      <c r="AG15" s="312">
        <v>0</v>
      </c>
      <c r="AH15" s="312">
        <v>0</v>
      </c>
      <c r="AI15" s="312">
        <v>0</v>
      </c>
      <c r="AJ15" s="312">
        <v>0</v>
      </c>
      <c r="AK15" s="312">
        <v>0.53839429174296294</v>
      </c>
      <c r="AL15" s="312">
        <v>11.170412027537555</v>
      </c>
      <c r="AM15" s="312">
        <v>10.415593569307598</v>
      </c>
      <c r="AN15" s="312">
        <v>9.262444316024947</v>
      </c>
      <c r="AO15" s="312">
        <v>9.4888645926615673</v>
      </c>
      <c r="AP15" s="312">
        <v>9.0100498005003917</v>
      </c>
      <c r="AQ15" s="312">
        <v>8.4961717722169503</v>
      </c>
      <c r="AR15" s="312">
        <v>7.4359399726556283</v>
      </c>
      <c r="AS15" s="312">
        <v>6.759383835701894</v>
      </c>
    </row>
    <row r="16" spans="1:45">
      <c r="A16" s="311" t="s">
        <v>282</v>
      </c>
      <c r="B16" s="312">
        <v>0</v>
      </c>
      <c r="C16" s="312">
        <v>0</v>
      </c>
      <c r="D16" s="312">
        <v>0</v>
      </c>
      <c r="E16" s="312">
        <v>0</v>
      </c>
      <c r="F16" s="312">
        <v>0</v>
      </c>
      <c r="G16" s="312">
        <v>0</v>
      </c>
      <c r="H16" s="312">
        <v>6.5584526535386748E-3</v>
      </c>
      <c r="I16" s="312">
        <v>0.56547588867429388</v>
      </c>
      <c r="J16" s="312">
        <v>0.21757285372727722</v>
      </c>
      <c r="K16" s="312">
        <v>0.25147090261678817</v>
      </c>
      <c r="L16" s="312">
        <v>4.7922080338021145</v>
      </c>
      <c r="M16" s="312">
        <v>17.357059339206153</v>
      </c>
      <c r="N16" s="312">
        <v>19.231747273573767</v>
      </c>
      <c r="O16" s="312">
        <v>19.427623850790205</v>
      </c>
      <c r="P16" s="312">
        <v>22.145454256524371</v>
      </c>
      <c r="Q16" s="312">
        <v>23.445934408859198</v>
      </c>
      <c r="R16" s="312">
        <v>22.080212904837133</v>
      </c>
      <c r="S16" s="312">
        <v>19.481502301949803</v>
      </c>
      <c r="T16" s="312">
        <v>15.648506161881961</v>
      </c>
      <c r="U16" s="312">
        <v>14.744126045389926</v>
      </c>
      <c r="V16" s="312">
        <v>13.627702003279698</v>
      </c>
      <c r="W16" s="312">
        <v>13.56390961206243</v>
      </c>
      <c r="X16" s="312">
        <v>12.052376928115184</v>
      </c>
      <c r="Y16" s="312">
        <v>11.373843992244714</v>
      </c>
      <c r="Z16" s="312">
        <v>11.180217116810587</v>
      </c>
      <c r="AA16" s="312">
        <v>10.376654144597369</v>
      </c>
      <c r="AB16" s="312">
        <v>7.27831909334191</v>
      </c>
      <c r="AC16" s="312">
        <v>6.7763689835877354</v>
      </c>
      <c r="AD16" s="312">
        <v>3.7501385415398696</v>
      </c>
      <c r="AE16" s="312">
        <v>3.4792972632409507</v>
      </c>
      <c r="AF16" s="312">
        <v>3.0572304432966737</v>
      </c>
      <c r="AG16" s="312">
        <v>2.6894997008272923</v>
      </c>
      <c r="AH16" s="312">
        <v>2.1337852504506603</v>
      </c>
      <c r="AI16" s="312">
        <v>1.6489935121692152</v>
      </c>
      <c r="AJ16" s="312">
        <v>1.1413234473997349</v>
      </c>
      <c r="AK16" s="312">
        <v>1.0528224028501505</v>
      </c>
      <c r="AL16" s="312">
        <v>0.84287561967592217</v>
      </c>
      <c r="AM16" s="312">
        <v>0.74744338520961418</v>
      </c>
      <c r="AN16" s="312">
        <v>0.77256026151981405</v>
      </c>
      <c r="AO16" s="312">
        <v>0.58063756413501055</v>
      </c>
      <c r="AP16" s="312">
        <v>0.40469019122894428</v>
      </c>
      <c r="AQ16" s="312">
        <v>0.24000947095222905</v>
      </c>
      <c r="AR16" s="312">
        <v>0.10769464880350729</v>
      </c>
      <c r="AS16" s="312">
        <v>7.8167605939904791E-3</v>
      </c>
    </row>
    <row r="17" spans="1:45">
      <c r="A17" s="311" t="s">
        <v>249</v>
      </c>
      <c r="B17" s="312">
        <v>0</v>
      </c>
      <c r="C17" s="312">
        <v>0</v>
      </c>
      <c r="D17" s="312">
        <v>0</v>
      </c>
      <c r="E17" s="312">
        <v>0</v>
      </c>
      <c r="F17" s="312">
        <v>0</v>
      </c>
      <c r="G17" s="312">
        <v>0</v>
      </c>
      <c r="H17" s="312">
        <v>0</v>
      </c>
      <c r="I17" s="312">
        <v>0</v>
      </c>
      <c r="J17" s="312">
        <v>0</v>
      </c>
      <c r="K17" s="312">
        <v>0</v>
      </c>
      <c r="L17" s="312">
        <v>0</v>
      </c>
      <c r="M17" s="312">
        <v>0</v>
      </c>
      <c r="N17" s="312">
        <v>0</v>
      </c>
      <c r="O17" s="312">
        <v>0</v>
      </c>
      <c r="P17" s="312">
        <v>0</v>
      </c>
      <c r="Q17" s="312">
        <v>0</v>
      </c>
      <c r="R17" s="312">
        <v>0</v>
      </c>
      <c r="S17" s="312">
        <v>0</v>
      </c>
      <c r="T17" s="312">
        <v>0</v>
      </c>
      <c r="U17" s="312">
        <v>0</v>
      </c>
      <c r="V17" s="312">
        <v>0</v>
      </c>
      <c r="W17" s="312">
        <v>0</v>
      </c>
      <c r="X17" s="312">
        <v>0</v>
      </c>
      <c r="Y17" s="312">
        <v>4.5828242995085297E-2</v>
      </c>
      <c r="Z17" s="312">
        <v>0.18435726147891457</v>
      </c>
      <c r="AA17" s="312">
        <v>0</v>
      </c>
      <c r="AB17" s="312">
        <v>0</v>
      </c>
      <c r="AC17" s="312">
        <v>0.32007473131273856</v>
      </c>
      <c r="AD17" s="312">
        <v>0.8811393469116402</v>
      </c>
      <c r="AE17" s="312">
        <v>0.68858842936699605</v>
      </c>
      <c r="AF17" s="312">
        <v>0.63854289440035006</v>
      </c>
      <c r="AG17" s="312">
        <v>0.4615759754305343</v>
      </c>
      <c r="AH17" s="312">
        <v>0.43020710843151505</v>
      </c>
      <c r="AI17" s="312">
        <v>0.54403471424646432</v>
      </c>
      <c r="AJ17" s="312">
        <v>0.71955573592174893</v>
      </c>
      <c r="AK17" s="312">
        <v>1.6324254630900501</v>
      </c>
      <c r="AL17" s="312">
        <v>1.3345217376396199</v>
      </c>
      <c r="AM17" s="312">
        <v>1.3218990901884478</v>
      </c>
      <c r="AN17" s="312">
        <v>2.2187601491098317</v>
      </c>
      <c r="AO17" s="312">
        <v>2.9311142555869942</v>
      </c>
      <c r="AP17" s="312">
        <v>4.4166610998568592</v>
      </c>
      <c r="AQ17" s="312">
        <v>4.8908368795550796</v>
      </c>
      <c r="AR17" s="312">
        <v>5.499430026827838</v>
      </c>
      <c r="AS17" s="312">
        <v>5.6274754163199843</v>
      </c>
    </row>
    <row r="18" spans="1:45">
      <c r="A18" s="311" t="s">
        <v>251</v>
      </c>
      <c r="B18" s="312">
        <v>0</v>
      </c>
      <c r="C18" s="312">
        <v>0</v>
      </c>
      <c r="D18" s="312">
        <v>0</v>
      </c>
      <c r="E18" s="312">
        <v>0</v>
      </c>
      <c r="F18" s="312">
        <v>0</v>
      </c>
      <c r="G18" s="312">
        <v>0</v>
      </c>
      <c r="H18" s="312">
        <v>0</v>
      </c>
      <c r="I18" s="312">
        <v>0</v>
      </c>
      <c r="J18" s="312">
        <v>0</v>
      </c>
      <c r="K18" s="312">
        <v>0</v>
      </c>
      <c r="L18" s="312">
        <v>0</v>
      </c>
      <c r="M18" s="312">
        <v>0</v>
      </c>
      <c r="N18" s="312">
        <v>0</v>
      </c>
      <c r="O18" s="312">
        <v>0</v>
      </c>
      <c r="P18" s="312">
        <v>0</v>
      </c>
      <c r="Q18" s="312">
        <v>0</v>
      </c>
      <c r="R18" s="312">
        <v>0</v>
      </c>
      <c r="S18" s="312">
        <v>0</v>
      </c>
      <c r="T18" s="312">
        <v>0</v>
      </c>
      <c r="U18" s="312">
        <v>0</v>
      </c>
      <c r="V18" s="312">
        <v>0</v>
      </c>
      <c r="W18" s="312">
        <v>0</v>
      </c>
      <c r="X18" s="312">
        <v>0</v>
      </c>
      <c r="Y18" s="312">
        <v>0</v>
      </c>
      <c r="Z18" s="312">
        <v>0</v>
      </c>
      <c r="AA18" s="312">
        <v>0</v>
      </c>
      <c r="AB18" s="312">
        <v>0</v>
      </c>
      <c r="AC18" s="312">
        <v>0</v>
      </c>
      <c r="AD18" s="312">
        <v>0</v>
      </c>
      <c r="AE18" s="312">
        <v>0</v>
      </c>
      <c r="AF18" s="312">
        <v>0</v>
      </c>
      <c r="AG18" s="312">
        <v>3.3313970659750703E-3</v>
      </c>
      <c r="AH18" s="312">
        <v>0.34500762143139035</v>
      </c>
      <c r="AI18" s="312">
        <v>1.2383016606767474</v>
      </c>
      <c r="AJ18" s="312">
        <v>1.1217281025963131</v>
      </c>
      <c r="AK18" s="312">
        <v>1.8476623528379892</v>
      </c>
      <c r="AL18" s="312">
        <v>1.4042831646343807</v>
      </c>
      <c r="AM18" s="312">
        <v>1.1117222331145</v>
      </c>
      <c r="AN18" s="312">
        <v>1.5146059955523377</v>
      </c>
      <c r="AO18" s="312">
        <v>1.4889528863090062</v>
      </c>
      <c r="AP18" s="312">
        <v>1.4713721549098351</v>
      </c>
      <c r="AQ18" s="312">
        <v>1.4849178383316792</v>
      </c>
      <c r="AR18" s="312">
        <v>1.6297601558146049</v>
      </c>
      <c r="AS18" s="312">
        <v>1.6921001205669413</v>
      </c>
    </row>
    <row r="19" spans="1:45">
      <c r="A19" s="311" t="s">
        <v>252</v>
      </c>
      <c r="B19" s="312">
        <v>0</v>
      </c>
      <c r="C19" s="312">
        <v>0</v>
      </c>
      <c r="D19" s="312">
        <v>0</v>
      </c>
      <c r="E19" s="312">
        <v>0</v>
      </c>
      <c r="F19" s="312">
        <v>0</v>
      </c>
      <c r="G19" s="312">
        <v>0</v>
      </c>
      <c r="H19" s="312">
        <v>0</v>
      </c>
      <c r="I19" s="312">
        <v>0</v>
      </c>
      <c r="J19" s="312">
        <v>0</v>
      </c>
      <c r="K19" s="312">
        <v>0</v>
      </c>
      <c r="L19" s="312">
        <v>0</v>
      </c>
      <c r="M19" s="312">
        <v>0</v>
      </c>
      <c r="N19" s="312">
        <v>0</v>
      </c>
      <c r="O19" s="312">
        <v>0</v>
      </c>
      <c r="P19" s="312">
        <v>0</v>
      </c>
      <c r="Q19" s="312">
        <v>0</v>
      </c>
      <c r="R19" s="312">
        <v>0</v>
      </c>
      <c r="S19" s="312">
        <v>0</v>
      </c>
      <c r="T19" s="312">
        <v>0</v>
      </c>
      <c r="U19" s="312">
        <v>0</v>
      </c>
      <c r="V19" s="312">
        <v>0</v>
      </c>
      <c r="W19" s="312">
        <v>0</v>
      </c>
      <c r="X19" s="312">
        <v>0</v>
      </c>
      <c r="Y19" s="312">
        <v>0</v>
      </c>
      <c r="Z19" s="312">
        <v>0</v>
      </c>
      <c r="AA19" s="312">
        <v>0</v>
      </c>
      <c r="AB19" s="312">
        <v>0</v>
      </c>
      <c r="AC19" s="312">
        <v>0</v>
      </c>
      <c r="AD19" s="312">
        <v>0</v>
      </c>
      <c r="AE19" s="312">
        <v>0</v>
      </c>
      <c r="AF19" s="312">
        <v>0</v>
      </c>
      <c r="AG19" s="312">
        <v>0</v>
      </c>
      <c r="AH19" s="312">
        <v>0</v>
      </c>
      <c r="AI19" s="312">
        <v>0</v>
      </c>
      <c r="AJ19" s="312">
        <v>0</v>
      </c>
      <c r="AK19" s="312">
        <v>0.77690458318657463</v>
      </c>
      <c r="AL19" s="312">
        <v>1.47585405766046</v>
      </c>
      <c r="AM19" s="312">
        <v>1.0340123680745177</v>
      </c>
      <c r="AN19" s="312">
        <v>0.73616345046722786</v>
      </c>
      <c r="AO19" s="312">
        <v>0.83112455517153749</v>
      </c>
      <c r="AP19" s="312">
        <v>1.2798667623845212</v>
      </c>
      <c r="AQ19" s="312">
        <v>1.1292909212877067</v>
      </c>
      <c r="AR19" s="312">
        <v>0.77462293930196313</v>
      </c>
      <c r="AS19" s="312">
        <v>0.59938191139802677</v>
      </c>
    </row>
    <row r="20" spans="1:45" ht="15">
      <c r="A20" s="311" t="s">
        <v>307</v>
      </c>
      <c r="B20" s="312">
        <v>0</v>
      </c>
      <c r="C20" s="312">
        <v>0</v>
      </c>
      <c r="D20" s="312">
        <v>0</v>
      </c>
      <c r="E20" s="312">
        <v>0</v>
      </c>
      <c r="F20" s="312">
        <v>0</v>
      </c>
      <c r="G20" s="312">
        <v>0</v>
      </c>
      <c r="H20" s="312">
        <v>0</v>
      </c>
      <c r="I20" s="312">
        <v>0</v>
      </c>
      <c r="J20" s="312">
        <v>0</v>
      </c>
      <c r="K20" s="312">
        <v>2.6435147684626448E-2</v>
      </c>
      <c r="L20" s="312">
        <v>2.5404250560434886E-2</v>
      </c>
      <c r="M20" s="312">
        <v>0.17057665629926785</v>
      </c>
      <c r="N20" s="312">
        <v>0.13725658853521921</v>
      </c>
      <c r="O20" s="312">
        <v>0.16475945109847265</v>
      </c>
      <c r="P20" s="312">
        <v>0.15809543754566291</v>
      </c>
      <c r="Q20" s="312">
        <v>0.158463615090017</v>
      </c>
      <c r="R20" s="312">
        <v>0.26829097657085366</v>
      </c>
      <c r="S20" s="312">
        <v>0.41165931234235142</v>
      </c>
      <c r="T20" s="312">
        <v>1.0927319480697795</v>
      </c>
      <c r="U20" s="312">
        <v>1.8532096908712079</v>
      </c>
      <c r="V20" s="312">
        <v>1.9118093583917126</v>
      </c>
      <c r="W20" s="312">
        <v>2.8604098158788993</v>
      </c>
      <c r="X20" s="312">
        <v>3.9196925519914312</v>
      </c>
      <c r="Y20" s="312">
        <v>4.7232581974795833</v>
      </c>
      <c r="Z20" s="312">
        <v>3.6482259960058379</v>
      </c>
      <c r="AA20" s="312">
        <v>2.9827854866951307</v>
      </c>
      <c r="AB20" s="312">
        <v>2.8109507822906878</v>
      </c>
      <c r="AC20" s="312">
        <v>2.8804575948892066</v>
      </c>
      <c r="AD20" s="312">
        <v>2.4358168797838822</v>
      </c>
      <c r="AE20" s="312">
        <v>1.9805283424160751</v>
      </c>
      <c r="AF20" s="312">
        <v>2.4354768578026338</v>
      </c>
      <c r="AG20" s="312">
        <v>2.3215010843694137</v>
      </c>
      <c r="AH20" s="312">
        <v>1.558854294349052</v>
      </c>
      <c r="AI20" s="312">
        <v>1.1477953895448052</v>
      </c>
      <c r="AJ20" s="312">
        <v>0.98432447909201515</v>
      </c>
      <c r="AK20" s="312">
        <v>1.0384111120913375</v>
      </c>
      <c r="AL20" s="312">
        <v>0.94895320360969149</v>
      </c>
      <c r="AM20" s="312">
        <v>0.85190347929525789</v>
      </c>
      <c r="AN20" s="312">
        <v>1.0133040249660894</v>
      </c>
      <c r="AO20" s="312">
        <v>0.70704999513170952</v>
      </c>
      <c r="AP20" s="312">
        <v>0.65816528404875296</v>
      </c>
      <c r="AQ20" s="312">
        <v>0.87532503270640283</v>
      </c>
      <c r="AR20" s="312">
        <v>0.90687452036110805</v>
      </c>
      <c r="AS20" s="312">
        <v>0.82066689821865024</v>
      </c>
    </row>
    <row r="21" spans="1:45">
      <c r="A21" s="311" t="s">
        <v>244</v>
      </c>
      <c r="B21" s="312">
        <v>0</v>
      </c>
      <c r="C21" s="312">
        <v>0</v>
      </c>
      <c r="D21" s="312">
        <v>0</v>
      </c>
      <c r="E21" s="312">
        <v>0</v>
      </c>
      <c r="F21" s="312">
        <v>0</v>
      </c>
      <c r="G21" s="312">
        <v>0</v>
      </c>
      <c r="H21" s="312">
        <v>0</v>
      </c>
      <c r="I21" s="312">
        <v>0</v>
      </c>
      <c r="J21" s="312">
        <v>0</v>
      </c>
      <c r="K21" s="312">
        <v>0</v>
      </c>
      <c r="L21" s="312">
        <v>0</v>
      </c>
      <c r="M21" s="312">
        <v>0</v>
      </c>
      <c r="N21" s="312">
        <v>0</v>
      </c>
      <c r="O21" s="312">
        <v>0</v>
      </c>
      <c r="P21" s="312">
        <v>0</v>
      </c>
      <c r="Q21" s="312">
        <v>0</v>
      </c>
      <c r="R21" s="312">
        <v>0</v>
      </c>
      <c r="S21" s="312">
        <v>0</v>
      </c>
      <c r="T21" s="312">
        <v>0</v>
      </c>
      <c r="U21" s="312">
        <v>0</v>
      </c>
      <c r="V21" s="312">
        <v>0</v>
      </c>
      <c r="W21" s="312">
        <v>0</v>
      </c>
      <c r="X21" s="312">
        <v>0</v>
      </c>
      <c r="Y21" s="312">
        <v>0</v>
      </c>
      <c r="Z21" s="312">
        <v>0</v>
      </c>
      <c r="AA21" s="312">
        <v>2.1980213828385473E-2</v>
      </c>
      <c r="AB21" s="312">
        <v>4.3444978756272791E-3</v>
      </c>
      <c r="AC21" s="312">
        <v>0.57281099956787462</v>
      </c>
      <c r="AD21" s="312">
        <v>1.0137039347952546</v>
      </c>
      <c r="AE21" s="312">
        <v>1.4604508306154698</v>
      </c>
      <c r="AF21" s="312">
        <v>1.9965177883408431</v>
      </c>
      <c r="AG21" s="312">
        <v>1.6891261737331507</v>
      </c>
      <c r="AH21" s="312">
        <v>1.5510500523872255</v>
      </c>
      <c r="AI21" s="312">
        <v>0.66982589648038748</v>
      </c>
      <c r="AJ21" s="312">
        <v>0.43540708249200583</v>
      </c>
      <c r="AK21" s="312">
        <v>0.57426805683050042</v>
      </c>
      <c r="AL21" s="312">
        <v>0.54004914344352961</v>
      </c>
      <c r="AM21" s="312">
        <v>0.88302982845601785</v>
      </c>
      <c r="AN21" s="312">
        <v>1.105344016154558</v>
      </c>
      <c r="AO21" s="312">
        <v>0.70844262123464286</v>
      </c>
      <c r="AP21" s="312">
        <v>0.26783665297428128</v>
      </c>
      <c r="AQ21" s="312">
        <v>0.34182915664827046</v>
      </c>
      <c r="AR21" s="312">
        <v>0.36155491483365532</v>
      </c>
      <c r="AS21" s="312">
        <v>0.48757787869454028</v>
      </c>
    </row>
    <row r="22" spans="1:45">
      <c r="A22" s="311" t="s">
        <v>242</v>
      </c>
      <c r="B22" s="312">
        <v>0</v>
      </c>
      <c r="C22" s="312">
        <v>0</v>
      </c>
      <c r="D22" s="312">
        <v>0</v>
      </c>
      <c r="E22" s="312">
        <v>0</v>
      </c>
      <c r="F22" s="312">
        <v>0</v>
      </c>
      <c r="G22" s="312">
        <v>0</v>
      </c>
      <c r="H22" s="312">
        <v>0</v>
      </c>
      <c r="I22" s="312">
        <v>0</v>
      </c>
      <c r="J22" s="312">
        <v>0</v>
      </c>
      <c r="K22" s="312">
        <v>0</v>
      </c>
      <c r="L22" s="312">
        <v>0</v>
      </c>
      <c r="M22" s="312">
        <v>0</v>
      </c>
      <c r="N22" s="312">
        <v>0</v>
      </c>
      <c r="O22" s="312">
        <v>0</v>
      </c>
      <c r="P22" s="312">
        <v>0</v>
      </c>
      <c r="Q22" s="312">
        <v>0</v>
      </c>
      <c r="R22" s="312">
        <v>0</v>
      </c>
      <c r="S22" s="312">
        <v>0</v>
      </c>
      <c r="T22" s="312">
        <v>0</v>
      </c>
      <c r="U22" s="312">
        <v>0</v>
      </c>
      <c r="V22" s="312">
        <v>0</v>
      </c>
      <c r="W22" s="312">
        <v>0</v>
      </c>
      <c r="X22" s="312">
        <v>0</v>
      </c>
      <c r="Y22" s="312">
        <v>0</v>
      </c>
      <c r="Z22" s="312">
        <v>0</v>
      </c>
      <c r="AA22" s="312">
        <v>0</v>
      </c>
      <c r="AB22" s="312">
        <v>0</v>
      </c>
      <c r="AC22" s="312">
        <v>0</v>
      </c>
      <c r="AD22" s="312">
        <v>0</v>
      </c>
      <c r="AE22" s="312">
        <v>7.5595954587802296E-3</v>
      </c>
      <c r="AF22" s="312">
        <v>5.4851018212544914E-2</v>
      </c>
      <c r="AG22" s="312">
        <v>0.47604354844849089</v>
      </c>
      <c r="AH22" s="312">
        <v>0.15660668917863785</v>
      </c>
      <c r="AI22" s="312">
        <v>0.74242259587043968</v>
      </c>
      <c r="AJ22" s="312">
        <v>0.98348578873275239</v>
      </c>
      <c r="AK22" s="312">
        <v>0.72969434677240042</v>
      </c>
      <c r="AL22" s="312">
        <v>0.70582470634858163</v>
      </c>
      <c r="AM22" s="312">
        <v>1.3682750802572565</v>
      </c>
      <c r="AN22" s="312">
        <v>1.9512507121455545</v>
      </c>
      <c r="AO22" s="312">
        <v>2.0684332031619923</v>
      </c>
      <c r="AP22" s="312">
        <v>2.7421085843292743</v>
      </c>
      <c r="AQ22" s="312">
        <v>2.4576152482821101</v>
      </c>
      <c r="AR22" s="312">
        <v>1.8018838199805913</v>
      </c>
      <c r="AS22" s="312">
        <v>1.5490490117768456</v>
      </c>
    </row>
    <row r="23" spans="1:45">
      <c r="A23" s="311" t="s">
        <v>247</v>
      </c>
      <c r="B23" s="312">
        <v>0</v>
      </c>
      <c r="C23" s="312">
        <v>0</v>
      </c>
      <c r="D23" s="312">
        <v>0</v>
      </c>
      <c r="E23" s="312">
        <v>0</v>
      </c>
      <c r="F23" s="312">
        <v>0</v>
      </c>
      <c r="G23" s="312">
        <v>0</v>
      </c>
      <c r="H23" s="312">
        <v>0</v>
      </c>
      <c r="I23" s="312">
        <v>0</v>
      </c>
      <c r="J23" s="312">
        <v>0</v>
      </c>
      <c r="K23" s="312">
        <v>0</v>
      </c>
      <c r="L23" s="312">
        <v>0</v>
      </c>
      <c r="M23" s="312">
        <v>0</v>
      </c>
      <c r="N23" s="312">
        <v>0</v>
      </c>
      <c r="O23" s="312">
        <v>0</v>
      </c>
      <c r="P23" s="312">
        <v>0</v>
      </c>
      <c r="Q23" s="312">
        <v>0</v>
      </c>
      <c r="R23" s="312">
        <v>0</v>
      </c>
      <c r="S23" s="312">
        <v>0</v>
      </c>
      <c r="T23" s="312">
        <v>0</v>
      </c>
      <c r="U23" s="312">
        <v>0</v>
      </c>
      <c r="V23" s="312">
        <v>0</v>
      </c>
      <c r="W23" s="312">
        <v>0</v>
      </c>
      <c r="X23" s="312">
        <v>1.3627361456980833</v>
      </c>
      <c r="Y23" s="312">
        <v>2.4647288395323939</v>
      </c>
      <c r="Z23" s="312">
        <v>2.4862304176019285</v>
      </c>
      <c r="AA23" s="312">
        <v>2.3252999420164224</v>
      </c>
      <c r="AB23" s="312">
        <v>1.8257932473770826</v>
      </c>
      <c r="AC23" s="312">
        <v>1.9268212100873612</v>
      </c>
      <c r="AD23" s="312">
        <v>1.6449075400900566</v>
      </c>
      <c r="AE23" s="312">
        <v>1.4087951859260386</v>
      </c>
      <c r="AF23" s="312">
        <v>0.83292846495272976</v>
      </c>
      <c r="AG23" s="312">
        <v>0.65123277644536859</v>
      </c>
      <c r="AH23" s="312">
        <v>0.5406296236040129</v>
      </c>
      <c r="AI23" s="312">
        <v>0.29255402768175592</v>
      </c>
      <c r="AJ23" s="312">
        <v>8.4644061117588348E-2</v>
      </c>
      <c r="AK23" s="312">
        <v>7.3635546861755853E-5</v>
      </c>
      <c r="AL23" s="312">
        <v>0</v>
      </c>
      <c r="AM23" s="312">
        <v>3.0232461533540918E-3</v>
      </c>
      <c r="AN23" s="312">
        <v>1.082880408256654E-2</v>
      </c>
      <c r="AO23" s="312">
        <v>0</v>
      </c>
      <c r="AP23" s="312">
        <v>0</v>
      </c>
      <c r="AQ23" s="312">
        <v>0</v>
      </c>
      <c r="AR23" s="312">
        <v>0</v>
      </c>
      <c r="AS23" s="312">
        <v>0</v>
      </c>
    </row>
    <row r="24" spans="1:45">
      <c r="A24" s="311" t="s">
        <v>248</v>
      </c>
      <c r="B24" s="312">
        <v>0</v>
      </c>
      <c r="C24" s="312">
        <v>0</v>
      </c>
      <c r="D24" s="312">
        <v>0</v>
      </c>
      <c r="E24" s="312">
        <v>0</v>
      </c>
      <c r="F24" s="312">
        <v>0</v>
      </c>
      <c r="G24" s="312">
        <v>0</v>
      </c>
      <c r="H24" s="312">
        <v>0</v>
      </c>
      <c r="I24" s="312">
        <v>0</v>
      </c>
      <c r="J24" s="312">
        <v>0</v>
      </c>
      <c r="K24" s="312">
        <v>0</v>
      </c>
      <c r="L24" s="312">
        <v>0</v>
      </c>
      <c r="M24" s="312">
        <v>0</v>
      </c>
      <c r="N24" s="312">
        <v>0</v>
      </c>
      <c r="O24" s="312">
        <v>0</v>
      </c>
      <c r="P24" s="312">
        <v>5.9289876515401279</v>
      </c>
      <c r="Q24" s="312">
        <v>12.766179773245053</v>
      </c>
      <c r="R24" s="312">
        <v>17.225262218426781</v>
      </c>
      <c r="S24" s="312">
        <v>23.624463870248821</v>
      </c>
      <c r="T24" s="312">
        <v>19.375471570538441</v>
      </c>
      <c r="U24" s="312">
        <v>24.22445983092425</v>
      </c>
      <c r="V24" s="312">
        <v>22.886376751384073</v>
      </c>
      <c r="W24" s="312">
        <v>7.3148224139343281</v>
      </c>
      <c r="X24" s="312">
        <v>4.2227950693554117</v>
      </c>
      <c r="Y24" s="312">
        <v>3.0732129700512529</v>
      </c>
      <c r="Z24" s="312">
        <v>2.8864584718389033</v>
      </c>
      <c r="AA24" s="312">
        <v>1.7030184369396069</v>
      </c>
      <c r="AB24" s="312">
        <v>1.0514218710195369</v>
      </c>
      <c r="AC24" s="312">
        <v>0.93774176838825785</v>
      </c>
      <c r="AD24" s="312">
        <v>0.73133934740967832</v>
      </c>
      <c r="AE24" s="312">
        <v>0.45630812145572108</v>
      </c>
      <c r="AF24" s="312">
        <v>0.30424512969974971</v>
      </c>
      <c r="AG24" s="312">
        <v>0.33433227503415675</v>
      </c>
      <c r="AH24" s="312">
        <v>0.4625016343363581</v>
      </c>
      <c r="AI24" s="312">
        <v>0.34100976082641582</v>
      </c>
      <c r="AJ24" s="312">
        <v>0.1269886763496017</v>
      </c>
      <c r="AK24" s="312">
        <v>0.1282541125441862</v>
      </c>
      <c r="AL24" s="312">
        <v>0.15456374238860301</v>
      </c>
      <c r="AM24" s="312">
        <v>6.933781696357201E-2</v>
      </c>
      <c r="AN24" s="312">
        <v>1.1836155043911229E-3</v>
      </c>
      <c r="AO24" s="312">
        <v>0.13894778137829733</v>
      </c>
      <c r="AP24" s="312">
        <v>0.33405265456687011</v>
      </c>
      <c r="AQ24" s="312">
        <v>0.25743379941969591</v>
      </c>
      <c r="AR24" s="312">
        <v>0.20295421148966958</v>
      </c>
      <c r="AS24" s="312">
        <v>0.21326448142033105</v>
      </c>
    </row>
    <row r="25" spans="1:45">
      <c r="A25" s="311" t="s">
        <v>283</v>
      </c>
      <c r="B25" s="312">
        <v>0</v>
      </c>
      <c r="C25" s="312">
        <v>0</v>
      </c>
      <c r="D25" s="312">
        <v>0</v>
      </c>
      <c r="E25" s="312">
        <v>0</v>
      </c>
      <c r="F25" s="312">
        <v>0</v>
      </c>
      <c r="G25" s="312">
        <v>0</v>
      </c>
      <c r="H25" s="312">
        <v>0</v>
      </c>
      <c r="I25" s="312">
        <v>0</v>
      </c>
      <c r="J25" s="312">
        <v>0</v>
      </c>
      <c r="K25" s="312">
        <v>0</v>
      </c>
      <c r="L25" s="312">
        <v>0</v>
      </c>
      <c r="M25" s="312">
        <v>0</v>
      </c>
      <c r="N25" s="312">
        <v>0</v>
      </c>
      <c r="O25" s="312">
        <v>0</v>
      </c>
      <c r="P25" s="312">
        <v>0</v>
      </c>
      <c r="Q25" s="312">
        <v>0</v>
      </c>
      <c r="R25" s="312">
        <v>0</v>
      </c>
      <c r="S25" s="312">
        <v>0</v>
      </c>
      <c r="T25" s="312">
        <v>0</v>
      </c>
      <c r="U25" s="312">
        <v>0</v>
      </c>
      <c r="V25" s="312">
        <v>0</v>
      </c>
      <c r="W25" s="312">
        <v>0</v>
      </c>
      <c r="X25" s="312">
        <v>0</v>
      </c>
      <c r="Y25" s="312">
        <v>0</v>
      </c>
      <c r="Z25" s="312">
        <v>0</v>
      </c>
      <c r="AA25" s="312">
        <v>0</v>
      </c>
      <c r="AB25" s="312">
        <v>0</v>
      </c>
      <c r="AC25" s="312">
        <v>0</v>
      </c>
      <c r="AD25" s="312">
        <v>0</v>
      </c>
      <c r="AE25" s="312">
        <v>0</v>
      </c>
      <c r="AF25" s="312">
        <v>0</v>
      </c>
      <c r="AG25" s="312">
        <v>0</v>
      </c>
      <c r="AH25" s="312">
        <v>0</v>
      </c>
      <c r="AI25" s="312">
        <v>0</v>
      </c>
      <c r="AJ25" s="312">
        <v>0</v>
      </c>
      <c r="AK25" s="312">
        <v>0</v>
      </c>
      <c r="AL25" s="312">
        <v>0</v>
      </c>
      <c r="AM25" s="312">
        <v>7.0974942558707677E-2</v>
      </c>
      <c r="AN25" s="312">
        <v>1.2108430449505649</v>
      </c>
      <c r="AO25" s="312">
        <v>0.4627776362747561</v>
      </c>
      <c r="AP25" s="312">
        <v>0.30496699229621582</v>
      </c>
      <c r="AQ25" s="312">
        <v>0.13330182934738699</v>
      </c>
      <c r="AR25" s="312">
        <v>0.28804530482286717</v>
      </c>
      <c r="AS25" s="312">
        <v>0.14348742212379456</v>
      </c>
    </row>
    <row r="26" spans="1:45">
      <c r="A26" s="311" t="s">
        <v>246</v>
      </c>
      <c r="B26" s="312">
        <v>0</v>
      </c>
      <c r="C26" s="312">
        <v>0</v>
      </c>
      <c r="D26" s="312">
        <v>0</v>
      </c>
      <c r="E26" s="312">
        <v>0</v>
      </c>
      <c r="F26" s="312">
        <v>0</v>
      </c>
      <c r="G26" s="312">
        <v>0</v>
      </c>
      <c r="H26" s="312">
        <v>0</v>
      </c>
      <c r="I26" s="312">
        <v>0</v>
      </c>
      <c r="J26" s="312">
        <v>0</v>
      </c>
      <c r="K26" s="312">
        <v>0</v>
      </c>
      <c r="L26" s="312">
        <v>0</v>
      </c>
      <c r="M26" s="312">
        <v>0</v>
      </c>
      <c r="N26" s="312">
        <v>0</v>
      </c>
      <c r="O26" s="312">
        <v>0</v>
      </c>
      <c r="P26" s="312">
        <v>0</v>
      </c>
      <c r="Q26" s="312">
        <v>0</v>
      </c>
      <c r="R26" s="312">
        <v>0</v>
      </c>
      <c r="S26" s="312">
        <v>0</v>
      </c>
      <c r="T26" s="312">
        <v>0</v>
      </c>
      <c r="U26" s="312">
        <v>0</v>
      </c>
      <c r="V26" s="312">
        <v>0</v>
      </c>
      <c r="W26" s="312">
        <v>0</v>
      </c>
      <c r="X26" s="312">
        <v>0</v>
      </c>
      <c r="Y26" s="312">
        <v>0</v>
      </c>
      <c r="Z26" s="312">
        <v>0</v>
      </c>
      <c r="AA26" s="312">
        <v>0</v>
      </c>
      <c r="AB26" s="312">
        <v>0</v>
      </c>
      <c r="AC26" s="312">
        <v>0</v>
      </c>
      <c r="AD26" s="312">
        <v>0</v>
      </c>
      <c r="AE26" s="312">
        <v>3.8402981244917707E-2</v>
      </c>
      <c r="AF26" s="312">
        <v>1.1648544629462012E-3</v>
      </c>
      <c r="AG26" s="312">
        <v>0.14115426611365053</v>
      </c>
      <c r="AH26" s="312">
        <v>0.11065376679648078</v>
      </c>
      <c r="AI26" s="312">
        <v>8.3892719776498675E-2</v>
      </c>
      <c r="AJ26" s="312">
        <v>8.0980715826236477E-2</v>
      </c>
      <c r="AK26" s="312">
        <v>9.363041068925107E-2</v>
      </c>
      <c r="AL26" s="312">
        <v>9.4277813215082829E-2</v>
      </c>
      <c r="AM26" s="312">
        <v>7.9128881642650709E-2</v>
      </c>
      <c r="AN26" s="312">
        <v>6.8605911024220936E-2</v>
      </c>
      <c r="AO26" s="312">
        <v>4.1217042164339392E-2</v>
      </c>
      <c r="AP26" s="312">
        <v>1.9947831815373657E-2</v>
      </c>
      <c r="AQ26" s="312">
        <v>0</v>
      </c>
      <c r="AR26" s="312">
        <v>0</v>
      </c>
      <c r="AS26" s="312">
        <v>1.8334378360488651E-2</v>
      </c>
    </row>
    <row r="27" spans="1:45">
      <c r="A27" s="311" t="s">
        <v>164</v>
      </c>
      <c r="B27" s="312">
        <v>0</v>
      </c>
      <c r="C27" s="312">
        <v>0</v>
      </c>
      <c r="D27" s="312">
        <v>0</v>
      </c>
      <c r="E27" s="312">
        <v>0</v>
      </c>
      <c r="F27" s="312">
        <v>0</v>
      </c>
      <c r="G27" s="312">
        <v>0</v>
      </c>
      <c r="H27" s="312">
        <v>0</v>
      </c>
      <c r="I27" s="312">
        <v>0</v>
      </c>
      <c r="J27" s="312">
        <v>0</v>
      </c>
      <c r="K27" s="312">
        <v>0.24309910280557645</v>
      </c>
      <c r="L27" s="312">
        <v>2.7680030898477739</v>
      </c>
      <c r="M27" s="312">
        <v>0.12203242546284088</v>
      </c>
      <c r="N27" s="312">
        <v>6.9923133367197465E-2</v>
      </c>
      <c r="O27" s="312">
        <v>0</v>
      </c>
      <c r="P27" s="312">
        <v>0</v>
      </c>
      <c r="Q27" s="312">
        <v>0</v>
      </c>
      <c r="R27" s="312">
        <v>0</v>
      </c>
      <c r="S27" s="312">
        <v>0.10621922154616925</v>
      </c>
      <c r="T27" s="312">
        <v>2.1207026554790787E-2</v>
      </c>
      <c r="U27" s="312">
        <v>0</v>
      </c>
      <c r="V27" s="312">
        <v>0</v>
      </c>
      <c r="W27" s="312">
        <v>0</v>
      </c>
      <c r="X27" s="312">
        <v>0</v>
      </c>
      <c r="Y27" s="312">
        <v>0</v>
      </c>
      <c r="Z27" s="312">
        <v>0</v>
      </c>
      <c r="AA27" s="312">
        <v>0</v>
      </c>
      <c r="AB27" s="312">
        <v>3.2348036381790735E-3</v>
      </c>
      <c r="AC27" s="312">
        <v>0.63157311300406604</v>
      </c>
      <c r="AD27" s="312">
        <v>0.30824076291592917</v>
      </c>
      <c r="AE27" s="312">
        <v>2.8109942704169555E-2</v>
      </c>
      <c r="AF27" s="312">
        <v>3.0427000819386762E-2</v>
      </c>
      <c r="AG27" s="312">
        <v>0.43823853894594578</v>
      </c>
      <c r="AH27" s="312">
        <v>4.5709181843704982E-3</v>
      </c>
      <c r="AI27" s="312">
        <v>3.0519669107988534E-2</v>
      </c>
      <c r="AJ27" s="312">
        <v>1.005560360354707E-2</v>
      </c>
      <c r="AK27" s="312">
        <v>4.4270799808714401E-3</v>
      </c>
      <c r="AL27" s="312">
        <v>4.4930642515481622E-3</v>
      </c>
      <c r="AM27" s="312">
        <v>2.1071864414523134E-2</v>
      </c>
      <c r="AN27" s="312">
        <v>7.3654833446639145E-2</v>
      </c>
      <c r="AO27" s="312">
        <v>0.46124675117162894</v>
      </c>
      <c r="AP27" s="312">
        <v>0.77749483829420285</v>
      </c>
      <c r="AQ27" s="312">
        <v>0.4972529808859889</v>
      </c>
      <c r="AR27" s="312">
        <v>0.18847469292730068</v>
      </c>
      <c r="AS27" s="312">
        <v>0.46095802296073884</v>
      </c>
    </row>
    <row r="28" spans="1:45">
      <c r="A28" s="315" t="s">
        <v>95</v>
      </c>
      <c r="B28" s="312">
        <v>0.10775500000000002</v>
      </c>
      <c r="C28" s="312">
        <v>0.14552799999999996</v>
      </c>
      <c r="D28" s="312">
        <v>0.39178200000000007</v>
      </c>
      <c r="E28" s="312">
        <v>0.55171799999999993</v>
      </c>
      <c r="F28" s="312">
        <v>0.67846300000000004</v>
      </c>
      <c r="G28" s="312">
        <v>1.1722790000000001</v>
      </c>
      <c r="H28" s="312">
        <v>0.85323788000000012</v>
      </c>
      <c r="I28" s="312">
        <v>1.301449874</v>
      </c>
      <c r="J28" s="312">
        <v>1.537458</v>
      </c>
      <c r="K28" s="312">
        <v>1.7408599999999999</v>
      </c>
      <c r="L28" s="312">
        <v>2.5942699999999999</v>
      </c>
      <c r="M28" s="312">
        <v>4.6597409999999995</v>
      </c>
      <c r="N28" s="312">
        <v>5.4381869999999992</v>
      </c>
      <c r="O28" s="312">
        <v>5.4424529999999995</v>
      </c>
      <c r="P28" s="312">
        <v>5.7790219999999994</v>
      </c>
      <c r="Q28" s="312">
        <v>5.7356870000000004</v>
      </c>
      <c r="R28" s="312">
        <v>6.0095589999999994</v>
      </c>
      <c r="S28" s="312">
        <v>7.0760470000000009</v>
      </c>
      <c r="T28" s="312">
        <v>6.9509565681515362</v>
      </c>
      <c r="U28" s="312">
        <v>7.0414865892057108</v>
      </c>
      <c r="V28" s="312">
        <v>7.0964297818448037</v>
      </c>
      <c r="W28" s="312">
        <v>5.7643047320131782</v>
      </c>
      <c r="X28" s="312">
        <v>6.6693049026897544</v>
      </c>
      <c r="Y28" s="312">
        <v>6.8229689286765653</v>
      </c>
      <c r="Z28" s="312">
        <v>7.4719586735854957</v>
      </c>
      <c r="AA28" s="312">
        <v>8.4805722429301031</v>
      </c>
      <c r="AB28" s="312">
        <v>9.0490586096513272</v>
      </c>
      <c r="AC28" s="312">
        <v>10.741781350497581</v>
      </c>
      <c r="AD28" s="312">
        <v>10.85724290874945</v>
      </c>
      <c r="AE28" s="312">
        <v>8.1817243946822344</v>
      </c>
      <c r="AF28" s="312">
        <v>8.797909596061789</v>
      </c>
      <c r="AG28" s="312">
        <v>8.6021978245218396</v>
      </c>
      <c r="AH28" s="312">
        <v>7.4269770711826579</v>
      </c>
      <c r="AI28" s="312">
        <v>5.450225449852117</v>
      </c>
      <c r="AJ28" s="312">
        <v>4.213531392044934</v>
      </c>
      <c r="AK28" s="312">
        <v>3.618506702617764</v>
      </c>
      <c r="AL28" s="312">
        <v>7.3420690592650812</v>
      </c>
      <c r="AM28" s="312">
        <v>7.3166557809039912</v>
      </c>
      <c r="AN28" s="312">
        <v>8.1958723015751556</v>
      </c>
      <c r="AO28" s="312">
        <v>8.7240838852088096</v>
      </c>
      <c r="AP28" s="312">
        <v>10.194916811172241</v>
      </c>
      <c r="AQ28" s="312">
        <v>9.5870645770450889</v>
      </c>
      <c r="AR28" s="312">
        <v>8.3336512099298776</v>
      </c>
      <c r="AS28" s="312">
        <v>8.7204884509516827</v>
      </c>
    </row>
    <row r="29" spans="1:45">
      <c r="A29" s="311" t="s">
        <v>258</v>
      </c>
      <c r="B29" s="313">
        <v>0</v>
      </c>
      <c r="C29" s="313">
        <v>0</v>
      </c>
      <c r="D29" s="313">
        <v>0</v>
      </c>
      <c r="E29" s="313">
        <v>0</v>
      </c>
      <c r="F29" s="313">
        <v>0</v>
      </c>
      <c r="G29" s="313">
        <v>0</v>
      </c>
      <c r="H29" s="313">
        <v>6.2760879999999991E-2</v>
      </c>
      <c r="I29" s="313">
        <v>0.14601987400000002</v>
      </c>
      <c r="J29" s="313">
        <v>0.37630800000000009</v>
      </c>
      <c r="K29" s="313">
        <v>0.55360999999999994</v>
      </c>
      <c r="L29" s="313">
        <v>1.2446200000000001</v>
      </c>
      <c r="M29" s="313">
        <v>2.7968509999999998</v>
      </c>
      <c r="N29" s="313">
        <v>3.3115869999999998</v>
      </c>
      <c r="O29" s="313">
        <v>3.5840909999999995</v>
      </c>
      <c r="P29" s="313">
        <v>3.759992</v>
      </c>
      <c r="Q29" s="313">
        <v>4.0836870000000003</v>
      </c>
      <c r="R29" s="313">
        <v>4.2725589999999993</v>
      </c>
      <c r="S29" s="313">
        <v>4.7550470000000002</v>
      </c>
      <c r="T29" s="313">
        <v>5.4090549999999995</v>
      </c>
      <c r="U29" s="313">
        <v>5.7906330000000006</v>
      </c>
      <c r="V29" s="313">
        <v>5.8093720000000006</v>
      </c>
      <c r="W29" s="313">
        <v>5.3348160000000009</v>
      </c>
      <c r="X29" s="313">
        <v>6.1973549999999999</v>
      </c>
      <c r="Y29" s="313">
        <v>6.7324329999999994</v>
      </c>
      <c r="Z29" s="313">
        <v>6.7708170000000001</v>
      </c>
      <c r="AA29" s="313">
        <v>7.4808200000000014</v>
      </c>
      <c r="AB29" s="313">
        <v>7.3960109999999997</v>
      </c>
      <c r="AC29" s="313">
        <v>8.088610000000001</v>
      </c>
      <c r="AD29" s="313">
        <v>7.8531320000000004</v>
      </c>
      <c r="AE29" s="313">
        <v>5.3623680000000009</v>
      </c>
      <c r="AF29" s="313">
        <v>4.9958149999999995</v>
      </c>
      <c r="AG29" s="313">
        <v>4.6690089999999991</v>
      </c>
      <c r="AH29" s="313">
        <v>3.9930660000000002</v>
      </c>
      <c r="AI29" s="313">
        <v>2.1769459999999996</v>
      </c>
      <c r="AJ29" s="313">
        <v>1.8312130000000002</v>
      </c>
      <c r="AK29" s="313">
        <v>1.9891100000000002</v>
      </c>
      <c r="AL29" s="313">
        <v>2.0506610000000003</v>
      </c>
      <c r="AM29" s="313">
        <v>1.3028230000000001</v>
      </c>
      <c r="AN29" s="313">
        <v>1.4433979725000001</v>
      </c>
      <c r="AO29" s="313">
        <v>1.8209022000000001</v>
      </c>
      <c r="AP29" s="313">
        <v>2.3467260000000003</v>
      </c>
      <c r="AQ29" s="313">
        <v>1.6031360000000001</v>
      </c>
      <c r="AR29" s="313">
        <v>1.6458390000000001</v>
      </c>
      <c r="AS29" s="313">
        <v>1.6539249999999999</v>
      </c>
    </row>
    <row r="30" spans="1:45">
      <c r="A30" s="311" t="s">
        <v>257</v>
      </c>
      <c r="B30" s="313">
        <v>0</v>
      </c>
      <c r="C30" s="313">
        <v>0</v>
      </c>
      <c r="D30" s="313">
        <v>0</v>
      </c>
      <c r="E30" s="313">
        <v>0</v>
      </c>
      <c r="F30" s="313">
        <v>0</v>
      </c>
      <c r="G30" s="313">
        <v>0</v>
      </c>
      <c r="H30" s="313">
        <v>0</v>
      </c>
      <c r="I30" s="313">
        <v>0</v>
      </c>
      <c r="J30" s="313">
        <v>0</v>
      </c>
      <c r="K30" s="313">
        <v>0</v>
      </c>
      <c r="L30" s="313">
        <v>0</v>
      </c>
      <c r="M30" s="313">
        <v>0</v>
      </c>
      <c r="N30" s="313">
        <v>0</v>
      </c>
      <c r="O30" s="313">
        <v>0</v>
      </c>
      <c r="P30" s="313">
        <v>0</v>
      </c>
      <c r="Q30" s="313">
        <v>0</v>
      </c>
      <c r="R30" s="313">
        <v>0</v>
      </c>
      <c r="S30" s="313">
        <v>0</v>
      </c>
      <c r="T30" s="313">
        <v>0</v>
      </c>
      <c r="U30" s="313">
        <v>0</v>
      </c>
      <c r="V30" s="313">
        <v>0</v>
      </c>
      <c r="W30" s="313">
        <v>0</v>
      </c>
      <c r="X30" s="313">
        <v>0</v>
      </c>
      <c r="Y30" s="313">
        <v>0</v>
      </c>
      <c r="Z30" s="313">
        <v>0</v>
      </c>
      <c r="AA30" s="313">
        <v>0</v>
      </c>
      <c r="AB30" s="313">
        <v>0</v>
      </c>
      <c r="AC30" s="313">
        <v>0</v>
      </c>
      <c r="AD30" s="313">
        <v>0</v>
      </c>
      <c r="AE30" s="313">
        <v>0</v>
      </c>
      <c r="AF30" s="313">
        <v>0</v>
      </c>
      <c r="AG30" s="313">
        <v>0</v>
      </c>
      <c r="AH30" s="313">
        <v>0</v>
      </c>
      <c r="AI30" s="313">
        <v>0</v>
      </c>
      <c r="AJ30" s="313">
        <v>0</v>
      </c>
      <c r="AK30" s="313">
        <v>0</v>
      </c>
      <c r="AL30" s="313">
        <v>0</v>
      </c>
      <c r="AM30" s="313">
        <v>0</v>
      </c>
      <c r="AN30" s="313">
        <v>0.98941945350416671</v>
      </c>
      <c r="AO30" s="313">
        <v>1.0492839996199177</v>
      </c>
      <c r="AP30" s="313">
        <v>1.3668932520497803</v>
      </c>
      <c r="AQ30" s="313">
        <v>1.477082957430454</v>
      </c>
      <c r="AR30" s="313">
        <v>1.3213948758052707</v>
      </c>
      <c r="AS30" s="313">
        <v>1.1364345900439237</v>
      </c>
    </row>
    <row r="31" spans="1:45">
      <c r="A31" s="311" t="s">
        <v>241</v>
      </c>
      <c r="B31" s="313">
        <v>0.10775500000000002</v>
      </c>
      <c r="C31" s="313">
        <v>0.14552799999999996</v>
      </c>
      <c r="D31" s="313">
        <v>0.39178200000000007</v>
      </c>
      <c r="E31" s="313">
        <v>0.55171799999999993</v>
      </c>
      <c r="F31" s="313">
        <v>0.67846300000000004</v>
      </c>
      <c r="G31" s="313">
        <v>1.1722790000000001</v>
      </c>
      <c r="H31" s="313">
        <v>0.7904770000000001</v>
      </c>
      <c r="I31" s="313">
        <v>1.15543</v>
      </c>
      <c r="J31" s="313">
        <v>1.1611499999999999</v>
      </c>
      <c r="K31" s="313">
        <v>1.1872499999999999</v>
      </c>
      <c r="L31" s="313">
        <v>1.34965</v>
      </c>
      <c r="M31" s="313">
        <v>1.8628899999999999</v>
      </c>
      <c r="N31" s="313">
        <v>2.1265999999999998</v>
      </c>
      <c r="O31" s="313">
        <v>1.8583619999999998</v>
      </c>
      <c r="P31" s="313">
        <v>2.0190299999999999</v>
      </c>
      <c r="Q31" s="313">
        <v>1.6520000000000001</v>
      </c>
      <c r="R31" s="313">
        <v>1.7369999999999999</v>
      </c>
      <c r="S31" s="313">
        <v>2.3210000000000006</v>
      </c>
      <c r="T31" s="313">
        <v>2.2829999999999995</v>
      </c>
      <c r="U31" s="313">
        <v>2.1890000000000001</v>
      </c>
      <c r="V31" s="313">
        <v>2.3340000000000001</v>
      </c>
      <c r="W31" s="313">
        <v>2.2779999999999996</v>
      </c>
      <c r="X31" s="313">
        <v>2.323</v>
      </c>
      <c r="Y31" s="313">
        <v>2.1390000000000002</v>
      </c>
      <c r="Z31" s="313">
        <v>1.875</v>
      </c>
      <c r="AA31" s="313">
        <v>1.6889999999999998</v>
      </c>
      <c r="AB31" s="313">
        <v>2.1786630590277261</v>
      </c>
      <c r="AC31" s="313">
        <v>2.5160578062220891</v>
      </c>
      <c r="AD31" s="313">
        <v>2.551033698161278</v>
      </c>
      <c r="AE31" s="313">
        <v>2.5350403098341889</v>
      </c>
      <c r="AF31" s="313">
        <v>2.6589790604179564</v>
      </c>
      <c r="AG31" s="313">
        <v>2.6930325245736793</v>
      </c>
      <c r="AH31" s="313">
        <v>2.7703034301352778</v>
      </c>
      <c r="AI31" s="313">
        <v>2.571349826091148</v>
      </c>
      <c r="AJ31" s="313">
        <v>2.1003515404897124</v>
      </c>
      <c r="AK31" s="313">
        <v>1.4851789548149834</v>
      </c>
      <c r="AL31" s="313">
        <v>1.8063218634266875</v>
      </c>
      <c r="AM31" s="313">
        <v>1.8662292018759148</v>
      </c>
      <c r="AN31" s="313">
        <v>1.7420829483221647</v>
      </c>
      <c r="AO31" s="313">
        <v>1.3774557933077138</v>
      </c>
      <c r="AP31" s="313">
        <v>1.8293795118569236</v>
      </c>
      <c r="AQ31" s="313">
        <v>1.5439921615430701</v>
      </c>
      <c r="AR31" s="313">
        <v>1.2546814009066631</v>
      </c>
      <c r="AS31" s="313">
        <v>1.2228648609077601</v>
      </c>
    </row>
    <row r="32" spans="1:45">
      <c r="A32" s="311" t="s">
        <v>256</v>
      </c>
      <c r="B32" s="313">
        <v>0</v>
      </c>
      <c r="C32" s="313">
        <v>0</v>
      </c>
      <c r="D32" s="313">
        <v>0</v>
      </c>
      <c r="E32" s="313">
        <v>0</v>
      </c>
      <c r="F32" s="313">
        <v>0</v>
      </c>
      <c r="G32" s="313">
        <v>0</v>
      </c>
      <c r="H32" s="313">
        <v>0</v>
      </c>
      <c r="I32" s="313">
        <v>0</v>
      </c>
      <c r="J32" s="313">
        <v>0</v>
      </c>
      <c r="K32" s="313">
        <v>0</v>
      </c>
      <c r="L32" s="313">
        <v>0</v>
      </c>
      <c r="M32" s="313">
        <v>0</v>
      </c>
      <c r="N32" s="313">
        <v>0</v>
      </c>
      <c r="O32" s="313">
        <v>0</v>
      </c>
      <c r="P32" s="313">
        <v>0</v>
      </c>
      <c r="Q32" s="313">
        <v>0</v>
      </c>
      <c r="R32" s="313">
        <v>0</v>
      </c>
      <c r="S32" s="313">
        <v>0</v>
      </c>
      <c r="T32" s="313">
        <v>0</v>
      </c>
      <c r="U32" s="313">
        <v>0</v>
      </c>
      <c r="V32" s="313">
        <v>0</v>
      </c>
      <c r="W32" s="313">
        <v>0</v>
      </c>
      <c r="X32" s="313">
        <v>0</v>
      </c>
      <c r="Y32" s="313">
        <v>0</v>
      </c>
      <c r="Z32" s="313">
        <v>0</v>
      </c>
      <c r="AA32" s="313">
        <v>0</v>
      </c>
      <c r="AB32" s="313">
        <v>0</v>
      </c>
      <c r="AC32" s="313">
        <v>0</v>
      </c>
      <c r="AD32" s="313">
        <v>0</v>
      </c>
      <c r="AE32" s="313">
        <v>0</v>
      </c>
      <c r="AF32" s="313">
        <v>0</v>
      </c>
      <c r="AG32" s="313">
        <v>0</v>
      </c>
      <c r="AH32" s="313">
        <v>0</v>
      </c>
      <c r="AI32" s="313">
        <v>0</v>
      </c>
      <c r="AJ32" s="313">
        <v>0</v>
      </c>
      <c r="AK32" s="313">
        <v>5.2272237598828694E-2</v>
      </c>
      <c r="AL32" s="313">
        <v>3.4350794895183023</v>
      </c>
      <c r="AM32" s="313">
        <v>4.1168292026923865</v>
      </c>
      <c r="AN32" s="313">
        <v>3.9484670999999989</v>
      </c>
      <c r="AO32" s="313">
        <v>4.4790150000000004</v>
      </c>
      <c r="AP32" s="313">
        <v>4.7063900000000007</v>
      </c>
      <c r="AQ32" s="313">
        <v>4.9385380000000012</v>
      </c>
      <c r="AR32" s="313">
        <v>4.0623620000000003</v>
      </c>
      <c r="AS32" s="313">
        <v>4.6747989999999993</v>
      </c>
    </row>
    <row r="33" spans="1:45">
      <c r="A33" s="311" t="s">
        <v>284</v>
      </c>
      <c r="B33" s="313">
        <v>0</v>
      </c>
      <c r="C33" s="313">
        <v>0</v>
      </c>
      <c r="D33" s="313">
        <v>0</v>
      </c>
      <c r="E33" s="313">
        <v>0</v>
      </c>
      <c r="F33" s="313">
        <v>0</v>
      </c>
      <c r="G33" s="313">
        <v>0</v>
      </c>
      <c r="H33" s="313">
        <v>0</v>
      </c>
      <c r="I33" s="313">
        <v>0</v>
      </c>
      <c r="J33" s="313">
        <v>0</v>
      </c>
      <c r="K33" s="313">
        <v>0</v>
      </c>
      <c r="L33" s="313">
        <v>0</v>
      </c>
      <c r="M33" s="313">
        <v>0</v>
      </c>
      <c r="N33" s="313">
        <v>0</v>
      </c>
      <c r="O33" s="313">
        <v>0</v>
      </c>
      <c r="P33" s="313">
        <v>0</v>
      </c>
      <c r="Q33" s="313">
        <v>0</v>
      </c>
      <c r="R33" s="313">
        <v>0</v>
      </c>
      <c r="S33" s="313">
        <v>0</v>
      </c>
      <c r="T33" s="313">
        <v>0</v>
      </c>
      <c r="U33" s="313">
        <v>0</v>
      </c>
      <c r="V33" s="313">
        <v>0</v>
      </c>
      <c r="W33" s="313">
        <v>0</v>
      </c>
      <c r="X33" s="313">
        <v>0.42203980099502486</v>
      </c>
      <c r="Y33" s="313">
        <v>0.91189054726368146</v>
      </c>
      <c r="Z33" s="313">
        <v>0.89786069651741296</v>
      </c>
      <c r="AA33" s="313">
        <v>0.8461917833071142</v>
      </c>
      <c r="AB33" s="313">
        <v>0.89526881733297281</v>
      </c>
      <c r="AC33" s="313">
        <v>0.92877086942190501</v>
      </c>
      <c r="AD33" s="313">
        <v>0.9022444820923371</v>
      </c>
      <c r="AE33" s="313">
        <v>1.0169824747952239</v>
      </c>
      <c r="AF33" s="313">
        <v>1.2112660463067124</v>
      </c>
      <c r="AG33" s="313">
        <v>0.95060606731937314</v>
      </c>
      <c r="AH33" s="313">
        <v>0.716063178212345</v>
      </c>
      <c r="AI33" s="313">
        <v>0.55928330250007852</v>
      </c>
      <c r="AJ33" s="313">
        <v>0.15912213287681751</v>
      </c>
      <c r="AK33" s="313">
        <v>0</v>
      </c>
      <c r="AL33" s="313">
        <v>0</v>
      </c>
      <c r="AM33" s="313">
        <v>0</v>
      </c>
      <c r="AN33" s="313">
        <v>0</v>
      </c>
      <c r="AO33" s="313">
        <v>0</v>
      </c>
      <c r="AP33" s="313">
        <v>0</v>
      </c>
      <c r="AQ33" s="313">
        <v>0</v>
      </c>
      <c r="AR33" s="313">
        <v>0</v>
      </c>
      <c r="AS33" s="313">
        <v>0</v>
      </c>
    </row>
    <row r="34" spans="1:45">
      <c r="A34" s="311" t="s">
        <v>285</v>
      </c>
      <c r="B34" s="313">
        <v>0</v>
      </c>
      <c r="C34" s="313">
        <v>0</v>
      </c>
      <c r="D34" s="313">
        <v>0</v>
      </c>
      <c r="E34" s="313">
        <v>0</v>
      </c>
      <c r="F34" s="313">
        <v>0</v>
      </c>
      <c r="G34" s="313">
        <v>0</v>
      </c>
      <c r="H34" s="313">
        <v>0</v>
      </c>
      <c r="I34" s="313">
        <v>0</v>
      </c>
      <c r="J34" s="313">
        <v>0</v>
      </c>
      <c r="K34" s="313">
        <v>0</v>
      </c>
      <c r="L34" s="313">
        <v>0</v>
      </c>
      <c r="M34" s="313">
        <v>0</v>
      </c>
      <c r="N34" s="313">
        <v>0</v>
      </c>
      <c r="O34" s="313">
        <v>0</v>
      </c>
      <c r="P34" s="313">
        <v>0</v>
      </c>
      <c r="Q34" s="313">
        <v>0</v>
      </c>
      <c r="R34" s="313">
        <v>0</v>
      </c>
      <c r="S34" s="313">
        <v>0</v>
      </c>
      <c r="T34" s="313">
        <v>0</v>
      </c>
      <c r="U34" s="313">
        <v>0</v>
      </c>
      <c r="V34" s="313">
        <v>0</v>
      </c>
      <c r="W34" s="313">
        <v>0</v>
      </c>
      <c r="X34" s="313">
        <v>0</v>
      </c>
      <c r="Y34" s="313">
        <v>0</v>
      </c>
      <c r="Z34" s="313">
        <v>0</v>
      </c>
      <c r="AA34" s="313">
        <v>0</v>
      </c>
      <c r="AB34" s="313">
        <v>0</v>
      </c>
      <c r="AC34" s="313">
        <v>0</v>
      </c>
      <c r="AD34" s="313">
        <v>7.577038640945008E-2</v>
      </c>
      <c r="AE34" s="313">
        <v>0.18040363594593908</v>
      </c>
      <c r="AF34" s="313">
        <v>0.24531267199085513</v>
      </c>
      <c r="AG34" s="313">
        <v>0.44553746176861336</v>
      </c>
      <c r="AH34" s="313">
        <v>0.36055699430648475</v>
      </c>
      <c r="AI34" s="313">
        <v>0.2195058701216229</v>
      </c>
      <c r="AJ34" s="313">
        <v>0.12116001861388595</v>
      </c>
      <c r="AK34" s="313">
        <v>9.204794242210719E-2</v>
      </c>
      <c r="AL34" s="313">
        <v>5.0029178190516319E-2</v>
      </c>
      <c r="AM34" s="313">
        <v>4.4535754673903798E-2</v>
      </c>
      <c r="AN34" s="313">
        <v>7.2504827248825066E-2</v>
      </c>
      <c r="AO34" s="313">
        <v>4.2238764441177371E-2</v>
      </c>
      <c r="AP34" s="313">
        <v>2.2624000000000002E-2</v>
      </c>
      <c r="AQ34" s="313">
        <v>4.8753999999999992E-2</v>
      </c>
      <c r="AR34" s="313">
        <v>4.9384999999999998E-2</v>
      </c>
      <c r="AS34" s="313">
        <v>3.2465000000000001E-2</v>
      </c>
    </row>
    <row r="35" spans="1:45">
      <c r="A35" s="311" t="s">
        <v>242</v>
      </c>
      <c r="B35" s="313">
        <v>0</v>
      </c>
      <c r="C35" s="313">
        <v>0</v>
      </c>
      <c r="D35" s="313">
        <v>0</v>
      </c>
      <c r="E35" s="313">
        <v>0</v>
      </c>
      <c r="F35" s="313">
        <v>0</v>
      </c>
      <c r="G35" s="313">
        <v>0</v>
      </c>
      <c r="H35" s="313">
        <v>0</v>
      </c>
      <c r="I35" s="313">
        <v>0</v>
      </c>
      <c r="J35" s="313">
        <v>0</v>
      </c>
      <c r="K35" s="313">
        <v>0</v>
      </c>
      <c r="L35" s="313">
        <v>0</v>
      </c>
      <c r="M35" s="313">
        <v>0</v>
      </c>
      <c r="N35" s="313">
        <v>0</v>
      </c>
      <c r="O35" s="313">
        <v>0</v>
      </c>
      <c r="P35" s="313">
        <v>0</v>
      </c>
      <c r="Q35" s="313">
        <v>0</v>
      </c>
      <c r="R35" s="313">
        <v>0</v>
      </c>
      <c r="S35" s="313">
        <v>0</v>
      </c>
      <c r="T35" s="313">
        <v>0</v>
      </c>
      <c r="U35" s="313">
        <v>0</v>
      </c>
      <c r="V35" s="313">
        <v>0</v>
      </c>
      <c r="W35" s="313">
        <v>0</v>
      </c>
      <c r="X35" s="313">
        <v>0</v>
      </c>
      <c r="Y35" s="313">
        <v>0</v>
      </c>
      <c r="Z35" s="313">
        <v>0</v>
      </c>
      <c r="AA35" s="313">
        <v>0</v>
      </c>
      <c r="AB35" s="313">
        <v>0</v>
      </c>
      <c r="AC35" s="313">
        <v>0</v>
      </c>
      <c r="AD35" s="313">
        <v>0</v>
      </c>
      <c r="AE35" s="313">
        <v>0</v>
      </c>
      <c r="AF35" s="313">
        <v>0</v>
      </c>
      <c r="AG35" s="313">
        <v>0</v>
      </c>
      <c r="AH35" s="313">
        <v>0</v>
      </c>
      <c r="AI35" s="313">
        <v>1.0117051399999998E-3</v>
      </c>
      <c r="AJ35" s="313">
        <v>1.6205281901999997E-2</v>
      </c>
      <c r="AK35" s="313">
        <v>0</v>
      </c>
      <c r="AL35" s="313">
        <v>0</v>
      </c>
      <c r="AM35" s="313">
        <v>0</v>
      </c>
      <c r="AN35" s="313">
        <v>0</v>
      </c>
      <c r="AO35" s="313">
        <v>0</v>
      </c>
      <c r="AP35" s="313">
        <v>0</v>
      </c>
      <c r="AQ35" s="313">
        <v>0</v>
      </c>
      <c r="AR35" s="313">
        <v>0</v>
      </c>
      <c r="AS35" s="313">
        <v>0</v>
      </c>
    </row>
    <row r="36" spans="1:45">
      <c r="A36" s="311" t="s">
        <v>286</v>
      </c>
      <c r="B36" s="313">
        <v>0</v>
      </c>
      <c r="C36" s="313">
        <v>0</v>
      </c>
      <c r="D36" s="313">
        <v>0</v>
      </c>
      <c r="E36" s="313">
        <v>0</v>
      </c>
      <c r="F36" s="313">
        <v>0</v>
      </c>
      <c r="G36" s="313">
        <v>0</v>
      </c>
      <c r="H36" s="313">
        <v>0</v>
      </c>
      <c r="I36" s="313">
        <v>0</v>
      </c>
      <c r="J36" s="313">
        <v>0</v>
      </c>
      <c r="K36" s="313">
        <v>0</v>
      </c>
      <c r="L36" s="313">
        <v>0</v>
      </c>
      <c r="M36" s="313">
        <v>0</v>
      </c>
      <c r="N36" s="313">
        <v>0</v>
      </c>
      <c r="O36" s="313">
        <v>0</v>
      </c>
      <c r="P36" s="313">
        <v>0</v>
      </c>
      <c r="Q36" s="313">
        <v>0</v>
      </c>
      <c r="R36" s="313">
        <v>0</v>
      </c>
      <c r="S36" s="313">
        <v>0</v>
      </c>
      <c r="T36" s="313">
        <v>-0.74109843184846269</v>
      </c>
      <c r="U36" s="313">
        <v>-0.93814641079428984</v>
      </c>
      <c r="V36" s="313">
        <v>-1.0469422181551975</v>
      </c>
      <c r="W36" s="313">
        <v>-1.8485112679868225</v>
      </c>
      <c r="X36" s="313">
        <v>-2.2730898983052708</v>
      </c>
      <c r="Y36" s="313">
        <v>-2.9603546185871155</v>
      </c>
      <c r="Z36" s="313">
        <v>-2.071719022931918</v>
      </c>
      <c r="AA36" s="313">
        <v>-1.5354395403770134</v>
      </c>
      <c r="AB36" s="313">
        <v>-1.4208842667093704</v>
      </c>
      <c r="AC36" s="313">
        <v>-0.79165732514641285</v>
      </c>
      <c r="AD36" s="313">
        <v>-0.52493765791361646</v>
      </c>
      <c r="AE36" s="313">
        <v>-0.91307002589311848</v>
      </c>
      <c r="AF36" s="313">
        <v>-0.31346318265373352</v>
      </c>
      <c r="AG36" s="313">
        <v>-0.1559872291398243</v>
      </c>
      <c r="AH36" s="313">
        <v>-0.41301253147144951</v>
      </c>
      <c r="AI36" s="313">
        <v>-7.7871254000732068E-2</v>
      </c>
      <c r="AJ36" s="313">
        <v>-1.4520581837481698E-2</v>
      </c>
      <c r="AK36" s="313">
        <v>-1.0243221815519765E-4</v>
      </c>
      <c r="AL36" s="313">
        <v>-2.2471870424597364E-5</v>
      </c>
      <c r="AM36" s="313">
        <v>-1.3761378338213762E-2</v>
      </c>
      <c r="AN36" s="313">
        <v>0</v>
      </c>
      <c r="AO36" s="313">
        <v>-4.4811872159999995E-2</v>
      </c>
      <c r="AP36" s="313">
        <v>-7.7095952734463319E-2</v>
      </c>
      <c r="AQ36" s="313">
        <v>-2.4438541928436915E-2</v>
      </c>
      <c r="AR36" s="313">
        <v>-1.1066782056074751E-5</v>
      </c>
      <c r="AS36" s="313">
        <v>0</v>
      </c>
    </row>
    <row r="37" spans="1:45">
      <c r="A37" s="309" t="s">
        <v>287</v>
      </c>
      <c r="B37" s="314">
        <v>0</v>
      </c>
      <c r="C37" s="314">
        <v>0</v>
      </c>
      <c r="D37" s="314">
        <v>0</v>
      </c>
      <c r="E37" s="314">
        <v>0</v>
      </c>
      <c r="F37" s="314">
        <v>0</v>
      </c>
      <c r="G37" s="314">
        <v>0</v>
      </c>
      <c r="H37" s="314">
        <v>0</v>
      </c>
      <c r="I37" s="314">
        <v>0</v>
      </c>
      <c r="J37" s="314">
        <v>0</v>
      </c>
      <c r="K37" s="314">
        <v>0</v>
      </c>
      <c r="L37" s="314">
        <v>0</v>
      </c>
      <c r="M37" s="314">
        <v>2.3347669458389282</v>
      </c>
      <c r="N37" s="314">
        <v>27.207661042213442</v>
      </c>
      <c r="O37" s="314">
        <v>22.869171242551129</v>
      </c>
      <c r="P37" s="314">
        <v>29.007848360335267</v>
      </c>
      <c r="Q37" s="314">
        <v>30.068372228567387</v>
      </c>
      <c r="R37" s="314">
        <v>30.336106165101494</v>
      </c>
      <c r="S37" s="314">
        <v>23.966750720393172</v>
      </c>
      <c r="T37" s="314">
        <v>31.084023868518763</v>
      </c>
      <c r="U37" s="314">
        <v>28.298915233538537</v>
      </c>
      <c r="V37" s="314">
        <v>21.951703069034501</v>
      </c>
      <c r="W37" s="314">
        <v>13.650176102764098</v>
      </c>
      <c r="X37" s="314">
        <v>8.2994792481732205</v>
      </c>
      <c r="Y37" s="314">
        <v>0.6713920818244058</v>
      </c>
      <c r="Z37" s="314">
        <v>0</v>
      </c>
      <c r="AA37" s="314">
        <v>0</v>
      </c>
      <c r="AB37" s="314">
        <v>0</v>
      </c>
      <c r="AC37" s="314">
        <v>0</v>
      </c>
      <c r="AD37" s="314">
        <v>0</v>
      </c>
      <c r="AE37" s="314">
        <v>0</v>
      </c>
      <c r="AF37" s="314">
        <v>0</v>
      </c>
      <c r="AG37" s="314">
        <v>0</v>
      </c>
      <c r="AH37" s="314">
        <v>0</v>
      </c>
      <c r="AI37" s="314">
        <v>0</v>
      </c>
      <c r="AJ37" s="314">
        <v>0</v>
      </c>
      <c r="AK37" s="314">
        <v>0</v>
      </c>
      <c r="AL37" s="314">
        <v>0</v>
      </c>
      <c r="AM37" s="314">
        <v>0</v>
      </c>
      <c r="AN37" s="314">
        <v>0</v>
      </c>
      <c r="AO37" s="314">
        <v>0</v>
      </c>
      <c r="AP37" s="314">
        <v>0</v>
      </c>
      <c r="AQ37" s="314">
        <v>0</v>
      </c>
      <c r="AR37" s="314">
        <v>0</v>
      </c>
      <c r="AS37" s="314">
        <v>0</v>
      </c>
    </row>
    <row r="38" spans="1:45" ht="15">
      <c r="A38" s="311" t="s">
        <v>308</v>
      </c>
      <c r="B38" s="314">
        <v>0</v>
      </c>
      <c r="C38" s="314">
        <v>0</v>
      </c>
      <c r="D38" s="314">
        <v>0</v>
      </c>
      <c r="E38" s="314">
        <v>0</v>
      </c>
      <c r="F38" s="314">
        <v>0</v>
      </c>
      <c r="G38" s="314">
        <v>0</v>
      </c>
      <c r="H38" s="314">
        <v>0</v>
      </c>
      <c r="I38" s="314">
        <v>0</v>
      </c>
      <c r="J38" s="314">
        <v>0</v>
      </c>
      <c r="K38" s="314">
        <v>0</v>
      </c>
      <c r="L38" s="314">
        <v>0</v>
      </c>
      <c r="M38" s="314">
        <v>2.3347669458389282</v>
      </c>
      <c r="N38" s="314">
        <v>27.207661042213442</v>
      </c>
      <c r="O38" s="314">
        <v>22.869171242551129</v>
      </c>
      <c r="P38" s="314">
        <v>29.007848360335267</v>
      </c>
      <c r="Q38" s="314">
        <v>30.068372228567387</v>
      </c>
      <c r="R38" s="314">
        <v>30.336106165101494</v>
      </c>
      <c r="S38" s="314">
        <v>23.966750720393172</v>
      </c>
      <c r="T38" s="314">
        <v>31.084023868518763</v>
      </c>
      <c r="U38" s="314">
        <v>28.298915233538537</v>
      </c>
      <c r="V38" s="314">
        <v>21.951703069034501</v>
      </c>
      <c r="W38" s="314">
        <v>13.650176102764098</v>
      </c>
      <c r="X38" s="314">
        <v>8.2994792481732205</v>
      </c>
      <c r="Y38" s="314">
        <v>0.6713920818244058</v>
      </c>
      <c r="Z38" s="314">
        <v>0</v>
      </c>
      <c r="AA38" s="314">
        <v>0</v>
      </c>
      <c r="AB38" s="314">
        <v>0</v>
      </c>
      <c r="AC38" s="314">
        <v>0</v>
      </c>
      <c r="AD38" s="314">
        <v>0</v>
      </c>
      <c r="AE38" s="314">
        <v>0</v>
      </c>
      <c r="AF38" s="314">
        <v>0</v>
      </c>
      <c r="AG38" s="314">
        <v>0</v>
      </c>
      <c r="AH38" s="314">
        <v>0</v>
      </c>
      <c r="AI38" s="314">
        <v>0</v>
      </c>
      <c r="AJ38" s="314">
        <v>0</v>
      </c>
      <c r="AK38" s="314">
        <v>0</v>
      </c>
      <c r="AL38" s="314">
        <v>0</v>
      </c>
      <c r="AM38" s="314">
        <v>0</v>
      </c>
      <c r="AN38" s="314">
        <v>0</v>
      </c>
      <c r="AO38" s="314">
        <v>0</v>
      </c>
      <c r="AP38" s="314">
        <v>0</v>
      </c>
      <c r="AQ38" s="314">
        <v>0</v>
      </c>
      <c r="AR38" s="314">
        <v>0</v>
      </c>
      <c r="AS38" s="314">
        <v>0</v>
      </c>
    </row>
    <row r="39" spans="1:45">
      <c r="A39" s="309" t="s">
        <v>61</v>
      </c>
      <c r="B39" s="310">
        <v>199.2737768283508</v>
      </c>
      <c r="C39" s="310">
        <v>215.18096460163318</v>
      </c>
      <c r="D39" s="310">
        <v>176.9836588588733</v>
      </c>
      <c r="E39" s="310">
        <v>177.85675579958192</v>
      </c>
      <c r="F39" s="310">
        <v>160.56356539828033</v>
      </c>
      <c r="G39" s="310">
        <v>182.03038655252442</v>
      </c>
      <c r="H39" s="310">
        <v>178.88010845237795</v>
      </c>
      <c r="I39" s="310">
        <v>153.34529204150451</v>
      </c>
      <c r="J39" s="310">
        <v>139.53246903055663</v>
      </c>
      <c r="K39" s="310">
        <v>141.38621636917267</v>
      </c>
      <c r="L39" s="310">
        <v>142.46088666886061</v>
      </c>
      <c r="M39" s="310">
        <v>138.79078934919312</v>
      </c>
      <c r="N39" s="310">
        <v>97.288081051783152</v>
      </c>
      <c r="O39" s="310">
        <v>136.17524715297392</v>
      </c>
      <c r="P39" s="310">
        <v>127.19133420674117</v>
      </c>
      <c r="Q39" s="310">
        <v>156.21632269849243</v>
      </c>
      <c r="R39" s="310">
        <v>169.46802965890163</v>
      </c>
      <c r="S39" s="310">
        <v>172.29555384701024</v>
      </c>
      <c r="T39" s="310">
        <v>169.07309526100087</v>
      </c>
      <c r="U39" s="310">
        <v>185.63410333766794</v>
      </c>
      <c r="V39" s="310">
        <v>208.37272261269234</v>
      </c>
      <c r="W39" s="310">
        <v>216.80244642728303</v>
      </c>
      <c r="X39" s="310">
        <v>232.68443826066462</v>
      </c>
      <c r="Y39" s="310">
        <v>239.61513520524215</v>
      </c>
      <c r="Z39" s="310">
        <v>261.94067406360347</v>
      </c>
      <c r="AA39" s="310">
        <v>275.80652362947194</v>
      </c>
      <c r="AB39" s="310">
        <v>267.4899649102482</v>
      </c>
      <c r="AC39" s="310">
        <v>270.41390980029865</v>
      </c>
      <c r="AD39" s="310">
        <v>287.15932824281748</v>
      </c>
      <c r="AE39" s="310">
        <v>304.13109595582949</v>
      </c>
      <c r="AF39" s="310">
        <v>315.45459567774373</v>
      </c>
      <c r="AG39" s="310">
        <v>308.92549985290555</v>
      </c>
      <c r="AH39" s="310">
        <v>309.39653546920005</v>
      </c>
      <c r="AI39" s="310">
        <v>323.24846233376212</v>
      </c>
      <c r="AJ39" s="310">
        <v>326.37452509221566</v>
      </c>
      <c r="AK39" s="310">
        <v>317.30780729934224</v>
      </c>
      <c r="AL39" s="310">
        <v>312.26199914832034</v>
      </c>
      <c r="AM39" s="310">
        <v>325.97383444091759</v>
      </c>
      <c r="AN39" s="310">
        <v>329.38199704699701</v>
      </c>
      <c r="AO39" s="310">
        <v>337.22639021478739</v>
      </c>
      <c r="AP39" s="310">
        <v>333.23362250854223</v>
      </c>
      <c r="AQ39" s="310">
        <v>335.52523133962234</v>
      </c>
      <c r="AR39" s="310">
        <v>353.56691415888105</v>
      </c>
      <c r="AS39" s="310">
        <v>267.48990119327163</v>
      </c>
    </row>
    <row r="40" spans="1:45">
      <c r="A40" s="315" t="s">
        <v>288</v>
      </c>
      <c r="B40" s="314">
        <v>116.10727728124999</v>
      </c>
      <c r="C40" s="314">
        <v>89.056911500000012</v>
      </c>
      <c r="D40" s="314">
        <v>90.688363062011732</v>
      </c>
      <c r="E40" s="314">
        <v>89.356495807617193</v>
      </c>
      <c r="F40" s="314">
        <v>71.907940398437503</v>
      </c>
      <c r="G40" s="314">
        <v>92.768379337890636</v>
      </c>
      <c r="H40" s="314">
        <v>90.755619890624999</v>
      </c>
      <c r="I40" s="314">
        <v>85.379502617187498</v>
      </c>
      <c r="J40" s="314">
        <v>68.491124445190437</v>
      </c>
      <c r="K40" s="314">
        <v>69.329573215820318</v>
      </c>
      <c r="L40" s="314">
        <v>71.573543223632811</v>
      </c>
      <c r="M40" s="314">
        <v>40.177680593749997</v>
      </c>
      <c r="N40" s="314">
        <v>48.651606000000001</v>
      </c>
      <c r="O40" s="314">
        <v>104.33952754785156</v>
      </c>
      <c r="P40" s="314">
        <v>112.81217388330077</v>
      </c>
      <c r="Q40" s="314">
        <v>137.87892049999999</v>
      </c>
      <c r="R40" s="314">
        <v>143.28209803125</v>
      </c>
      <c r="S40" s="314">
        <v>143.8394080913086</v>
      </c>
      <c r="T40" s="314">
        <v>141.51951609375001</v>
      </c>
      <c r="U40" s="314">
        <v>158.37991230273437</v>
      </c>
      <c r="V40" s="314">
        <v>175.83826475000001</v>
      </c>
      <c r="W40" s="314">
        <v>169.36785651562499</v>
      </c>
      <c r="X40" s="314">
        <v>165.547307875</v>
      </c>
      <c r="Y40" s="314">
        <v>168.31421009374998</v>
      </c>
      <c r="Z40" s="314">
        <v>202.50735049999997</v>
      </c>
      <c r="AA40" s="314">
        <v>198.79951643750002</v>
      </c>
      <c r="AB40" s="314">
        <v>203.29804126562502</v>
      </c>
      <c r="AC40" s="314">
        <v>191.45494115625002</v>
      </c>
      <c r="AD40" s="314">
        <v>205.28856153125</v>
      </c>
      <c r="AE40" s="314">
        <v>217.65685319921874</v>
      </c>
      <c r="AF40" s="314">
        <v>200.89439368749998</v>
      </c>
      <c r="AG40" s="314">
        <v>204.027697453125</v>
      </c>
      <c r="AH40" s="314">
        <v>208.34212314062501</v>
      </c>
      <c r="AI40" s="314">
        <v>200.16848481249997</v>
      </c>
      <c r="AJ40" s="314">
        <v>213.19651741601564</v>
      </c>
      <c r="AK40" s="314">
        <v>206.71046976562499</v>
      </c>
      <c r="AL40" s="314">
        <v>223.60231374999998</v>
      </c>
      <c r="AM40" s="314">
        <v>235.4700098125</v>
      </c>
      <c r="AN40" s="314">
        <v>241.29816249999999</v>
      </c>
      <c r="AO40" s="314">
        <v>236.13492418749996</v>
      </c>
      <c r="AP40" s="314">
        <v>225.33347249999997</v>
      </c>
      <c r="AQ40" s="314">
        <v>233.44466962500002</v>
      </c>
      <c r="AR40" s="314">
        <v>237.30389393749999</v>
      </c>
      <c r="AS40" s="314">
        <v>178.672466875</v>
      </c>
    </row>
    <row r="41" spans="1:45">
      <c r="A41" s="315" t="s">
        <v>289</v>
      </c>
      <c r="B41" s="314">
        <v>39.424044437499994</v>
      </c>
      <c r="C41" s="314">
        <v>45.168194365234385</v>
      </c>
      <c r="D41" s="314">
        <v>45.449559316406251</v>
      </c>
      <c r="E41" s="314">
        <v>33.935733931640627</v>
      </c>
      <c r="F41" s="314">
        <v>34.657217892578124</v>
      </c>
      <c r="G41" s="314">
        <v>32.014570831054691</v>
      </c>
      <c r="H41" s="314">
        <v>30.302315417968753</v>
      </c>
      <c r="I41" s="314">
        <v>20.977456485351563</v>
      </c>
      <c r="J41" s="314">
        <v>13.958375056640625</v>
      </c>
      <c r="K41" s="314">
        <v>9.8140200253906258</v>
      </c>
      <c r="L41" s="314">
        <v>8.9033607109375001</v>
      </c>
      <c r="M41" s="314">
        <v>3.4409993481445311</v>
      </c>
      <c r="N41" s="314">
        <v>0</v>
      </c>
      <c r="O41" s="314">
        <v>0.84151399999999998</v>
      </c>
      <c r="P41" s="314">
        <v>0</v>
      </c>
      <c r="Q41" s="314">
        <v>0.76977993749999996</v>
      </c>
      <c r="R41" s="314">
        <v>1.9505045000000001</v>
      </c>
      <c r="S41" s="314">
        <v>5.5622292812499996</v>
      </c>
      <c r="T41" s="314">
        <v>3.6301296249999999</v>
      </c>
      <c r="U41" s="314">
        <v>3.9397038125000003</v>
      </c>
      <c r="V41" s="314">
        <v>3.0264223437500002</v>
      </c>
      <c r="W41" s="314">
        <v>5.1178892500000002</v>
      </c>
      <c r="X41" s="314">
        <v>10.933408046875002</v>
      </c>
      <c r="Y41" s="314">
        <v>13.393521906250001</v>
      </c>
      <c r="Z41" s="314">
        <v>16.540230718750003</v>
      </c>
      <c r="AA41" s="314">
        <v>11.843760562499998</v>
      </c>
      <c r="AB41" s="314">
        <v>9.8421768188476566</v>
      </c>
      <c r="AC41" s="314">
        <v>19.471645352294921</v>
      </c>
      <c r="AD41" s="314">
        <v>20.051519875</v>
      </c>
      <c r="AE41" s="314">
        <v>17.655926328124998</v>
      </c>
      <c r="AF41" s="314">
        <v>16.119905962890623</v>
      </c>
      <c r="AG41" s="314">
        <v>14.691077601562499</v>
      </c>
      <c r="AH41" s="314">
        <v>7.48554346484375</v>
      </c>
      <c r="AI41" s="314">
        <v>11.88820528125</v>
      </c>
      <c r="AJ41" s="314">
        <v>11.0310060546875</v>
      </c>
      <c r="AK41" s="314">
        <v>11.563468054687499</v>
      </c>
      <c r="AL41" s="314">
        <v>9.0515975156249997</v>
      </c>
      <c r="AM41" s="314">
        <v>4.5847847812499998</v>
      </c>
      <c r="AN41" s="314">
        <v>6.4058163749999997</v>
      </c>
      <c r="AO41" s="314">
        <v>6.90996294921875</v>
      </c>
      <c r="AP41" s="314">
        <v>9.1065519393310552</v>
      </c>
      <c r="AQ41" s="314">
        <v>9.6582628320312516</v>
      </c>
      <c r="AR41" s="314">
        <v>7.8823934882812496</v>
      </c>
      <c r="AS41" s="314">
        <v>6.1735870556640622</v>
      </c>
    </row>
    <row r="42" spans="1:45">
      <c r="A42" s="315" t="s">
        <v>95</v>
      </c>
      <c r="B42" s="314">
        <v>0</v>
      </c>
      <c r="C42" s="314">
        <v>0</v>
      </c>
      <c r="D42" s="314">
        <v>0</v>
      </c>
      <c r="E42" s="314">
        <v>0</v>
      </c>
      <c r="F42" s="314">
        <v>0</v>
      </c>
      <c r="G42" s="314">
        <v>0</v>
      </c>
      <c r="H42" s="314">
        <v>0</v>
      </c>
      <c r="I42" s="314">
        <v>0</v>
      </c>
      <c r="J42" s="314">
        <v>0</v>
      </c>
      <c r="K42" s="314">
        <v>0</v>
      </c>
      <c r="L42" s="314">
        <v>0</v>
      </c>
      <c r="M42" s="314">
        <v>0</v>
      </c>
      <c r="N42" s="314">
        <v>0</v>
      </c>
      <c r="O42" s="314">
        <v>0</v>
      </c>
      <c r="P42" s="314">
        <v>0</v>
      </c>
      <c r="Q42" s="314">
        <v>0</v>
      </c>
      <c r="R42" s="314">
        <v>0</v>
      </c>
      <c r="S42" s="314">
        <v>0</v>
      </c>
      <c r="T42" s="314">
        <v>0</v>
      </c>
      <c r="U42" s="314">
        <v>0</v>
      </c>
      <c r="V42" s="314">
        <v>0</v>
      </c>
      <c r="W42" s="314">
        <v>0</v>
      </c>
      <c r="X42" s="314">
        <v>0</v>
      </c>
      <c r="Y42" s="314">
        <v>0</v>
      </c>
      <c r="Z42" s="314">
        <v>0</v>
      </c>
      <c r="AA42" s="314">
        <v>0</v>
      </c>
      <c r="AB42" s="314">
        <v>0</v>
      </c>
      <c r="AC42" s="314">
        <v>0</v>
      </c>
      <c r="AD42" s="314">
        <v>0</v>
      </c>
      <c r="AE42" s="314">
        <v>0.54274377537335283</v>
      </c>
      <c r="AF42" s="314">
        <v>0.39209709736456805</v>
      </c>
      <c r="AG42" s="314">
        <v>0.57273794390922406</v>
      </c>
      <c r="AH42" s="314">
        <v>1.9077597619399707</v>
      </c>
      <c r="AI42" s="314">
        <v>4.1323980357284045</v>
      </c>
      <c r="AJ42" s="314">
        <v>4.9877212812774534</v>
      </c>
      <c r="AK42" s="314">
        <v>4.6479022987701315</v>
      </c>
      <c r="AL42" s="314">
        <v>0.49110015748169833</v>
      </c>
      <c r="AM42" s="314">
        <v>0.29857959367862369</v>
      </c>
      <c r="AN42" s="314">
        <v>0.89034409986090779</v>
      </c>
      <c r="AO42" s="314">
        <v>0</v>
      </c>
      <c r="AP42" s="314">
        <v>9.1029102104685219E-2</v>
      </c>
      <c r="AQ42" s="314">
        <v>0.37271439298682285</v>
      </c>
      <c r="AR42" s="314">
        <v>1.1983657314385066</v>
      </c>
      <c r="AS42" s="314">
        <v>0.83711954884333817</v>
      </c>
    </row>
    <row r="43" spans="1:45">
      <c r="A43" s="315" t="s">
        <v>160</v>
      </c>
      <c r="B43" s="314">
        <v>17.560807746124265</v>
      </c>
      <c r="C43" s="314">
        <v>33.091294317836763</v>
      </c>
      <c r="D43" s="314">
        <v>12.761869310455323</v>
      </c>
      <c r="E43" s="314">
        <v>20.055269410324094</v>
      </c>
      <c r="F43" s="314">
        <v>20.177727407264712</v>
      </c>
      <c r="G43" s="314">
        <v>19.315629668579099</v>
      </c>
      <c r="H43" s="314">
        <v>20.06819946472168</v>
      </c>
      <c r="I43" s="314">
        <v>17.697091752090454</v>
      </c>
      <c r="J43" s="314">
        <v>19.044365668334962</v>
      </c>
      <c r="K43" s="314">
        <v>25.141657907600397</v>
      </c>
      <c r="L43" s="314">
        <v>21.694554483509066</v>
      </c>
      <c r="M43" s="314">
        <v>38.779115013275153</v>
      </c>
      <c r="N43" s="314">
        <v>5.2165219097518918</v>
      </c>
      <c r="O43" s="314">
        <v>22.417741356697086</v>
      </c>
      <c r="P43" s="314">
        <v>10.367806208515169</v>
      </c>
      <c r="Q43" s="314">
        <v>12.801556083259584</v>
      </c>
      <c r="R43" s="314">
        <v>13.281370675031036</v>
      </c>
      <c r="S43" s="314">
        <v>14.12182891739883</v>
      </c>
      <c r="T43" s="314">
        <v>10.59381282422556</v>
      </c>
      <c r="U43" s="314">
        <v>14.935805252687262</v>
      </c>
      <c r="V43" s="314">
        <v>18.66605748976956</v>
      </c>
      <c r="W43" s="314">
        <v>25.405336828479633</v>
      </c>
      <c r="X43" s="314">
        <v>30.701095137523033</v>
      </c>
      <c r="Y43" s="314">
        <v>32.031492536253438</v>
      </c>
      <c r="Z43" s="314">
        <v>28.215232833457229</v>
      </c>
      <c r="AA43" s="314">
        <v>42.130933037322507</v>
      </c>
      <c r="AB43" s="314">
        <v>35.024196928412536</v>
      </c>
      <c r="AC43" s="314">
        <v>36.609211345489072</v>
      </c>
      <c r="AD43" s="314">
        <v>37.57437808284169</v>
      </c>
      <c r="AE43" s="314">
        <v>36.511200612541884</v>
      </c>
      <c r="AF43" s="314">
        <v>41.069319039898829</v>
      </c>
      <c r="AG43" s="314">
        <v>39.489828771262822</v>
      </c>
      <c r="AH43" s="314">
        <v>40.900992161602048</v>
      </c>
      <c r="AI43" s="314">
        <v>47.988478017984363</v>
      </c>
      <c r="AJ43" s="314">
        <v>40.232856494199865</v>
      </c>
      <c r="AK43" s="314">
        <v>47.160850434728445</v>
      </c>
      <c r="AL43" s="314">
        <v>42.919489148512938</v>
      </c>
      <c r="AM43" s="314">
        <v>45.054489609454791</v>
      </c>
      <c r="AN43" s="314">
        <v>51.683900767966293</v>
      </c>
      <c r="AO43" s="314">
        <v>52.630007611706674</v>
      </c>
      <c r="AP43" s="314">
        <v>50.735586400912098</v>
      </c>
      <c r="AQ43" s="314">
        <v>48.560672144569317</v>
      </c>
      <c r="AR43" s="314">
        <v>44.140039208690546</v>
      </c>
      <c r="AS43" s="314">
        <v>35.234106067803985</v>
      </c>
    </row>
    <row r="44" spans="1:45" ht="15">
      <c r="A44" s="316" t="s">
        <v>309</v>
      </c>
      <c r="B44" s="314">
        <v>2.5436053962707521E-2</v>
      </c>
      <c r="C44" s="314">
        <v>0.74435655332565309</v>
      </c>
      <c r="D44" s="314">
        <v>0</v>
      </c>
      <c r="E44" s="314">
        <v>0</v>
      </c>
      <c r="F44" s="314">
        <v>0</v>
      </c>
      <c r="G44" s="314">
        <v>3.9702770576477052E-2</v>
      </c>
      <c r="H44" s="314">
        <v>0</v>
      </c>
      <c r="I44" s="314">
        <v>0</v>
      </c>
      <c r="J44" s="314">
        <v>0</v>
      </c>
      <c r="K44" s="314">
        <v>0.20996477016448978</v>
      </c>
      <c r="L44" s="314">
        <v>0.42598350889205933</v>
      </c>
      <c r="M44" s="314">
        <v>1.9687130327224731</v>
      </c>
      <c r="N44" s="314">
        <v>0</v>
      </c>
      <c r="O44" s="314">
        <v>0</v>
      </c>
      <c r="P44" s="314">
        <v>3.8013290977478029E-3</v>
      </c>
      <c r="Q44" s="314">
        <v>0</v>
      </c>
      <c r="R44" s="314">
        <v>1.3734171680955012</v>
      </c>
      <c r="S44" s="314">
        <v>1.3688978358647397</v>
      </c>
      <c r="T44" s="314">
        <v>0.38330762842911731</v>
      </c>
      <c r="U44" s="314">
        <v>0.54213492717639988</v>
      </c>
      <c r="V44" s="314">
        <v>1.1022516763116637</v>
      </c>
      <c r="W44" s="314">
        <v>7.5031804061211389</v>
      </c>
      <c r="X44" s="314">
        <v>20.627815099114343</v>
      </c>
      <c r="Y44" s="314">
        <v>21.869466433304584</v>
      </c>
      <c r="Z44" s="314">
        <v>21.768578327905715</v>
      </c>
      <c r="AA44" s="314">
        <v>31.700429814980957</v>
      </c>
      <c r="AB44" s="314">
        <v>27.890886117142784</v>
      </c>
      <c r="AC44" s="314">
        <v>30.216880375812291</v>
      </c>
      <c r="AD44" s="314">
        <v>30.592858962316996</v>
      </c>
      <c r="AE44" s="314">
        <v>27.603760785411353</v>
      </c>
      <c r="AF44" s="314">
        <v>29.822806966724375</v>
      </c>
      <c r="AG44" s="314">
        <v>28.34675476126295</v>
      </c>
      <c r="AH44" s="314">
        <v>29.778621257557518</v>
      </c>
      <c r="AI44" s="314">
        <v>36.149409782477427</v>
      </c>
      <c r="AJ44" s="314">
        <v>30.366521061952596</v>
      </c>
      <c r="AK44" s="314">
        <v>37.849711943720308</v>
      </c>
      <c r="AL44" s="314">
        <v>34.45166777363896</v>
      </c>
      <c r="AM44" s="314">
        <v>34.209136192770565</v>
      </c>
      <c r="AN44" s="314">
        <v>39.045288506924692</v>
      </c>
      <c r="AO44" s="314">
        <v>39.503531789941931</v>
      </c>
      <c r="AP44" s="314">
        <v>37.812894216246775</v>
      </c>
      <c r="AQ44" s="314">
        <v>35.999764655124252</v>
      </c>
      <c r="AR44" s="314">
        <v>32.838812882925325</v>
      </c>
      <c r="AS44" s="314">
        <v>26.116990381848932</v>
      </c>
    </row>
    <row r="45" spans="1:45" ht="15">
      <c r="A45" s="316" t="s">
        <v>310</v>
      </c>
      <c r="B45" s="314">
        <v>17.535371692161558</v>
      </c>
      <c r="C45" s="314">
        <v>32.346937764511111</v>
      </c>
      <c r="D45" s="314">
        <v>12.761869310455323</v>
      </c>
      <c r="E45" s="314">
        <v>20.055269410324094</v>
      </c>
      <c r="F45" s="314">
        <v>20.177727407264712</v>
      </c>
      <c r="G45" s="314">
        <v>19.275926898002623</v>
      </c>
      <c r="H45" s="314">
        <v>20.06819946472168</v>
      </c>
      <c r="I45" s="314">
        <v>17.697091752090454</v>
      </c>
      <c r="J45" s="314">
        <v>19.044365668334962</v>
      </c>
      <c r="K45" s="314">
        <v>24.931693137435907</v>
      </c>
      <c r="L45" s="314">
        <v>21.268570974617006</v>
      </c>
      <c r="M45" s="314">
        <v>36.810401980552676</v>
      </c>
      <c r="N45" s="314">
        <v>5.2165219097518918</v>
      </c>
      <c r="O45" s="314">
        <v>22.417741356697086</v>
      </c>
      <c r="P45" s="314">
        <v>10.364004879417422</v>
      </c>
      <c r="Q45" s="314">
        <v>12.801556083259584</v>
      </c>
      <c r="R45" s="314">
        <v>11.907953506935534</v>
      </c>
      <c r="S45" s="314">
        <v>12.75293108153409</v>
      </c>
      <c r="T45" s="314">
        <v>10.210505195796443</v>
      </c>
      <c r="U45" s="314">
        <v>14.393670325510861</v>
      </c>
      <c r="V45" s="314">
        <v>17.563805813457897</v>
      </c>
      <c r="W45" s="314">
        <v>17.902156422358495</v>
      </c>
      <c r="X45" s="314">
        <v>10.073280038408692</v>
      </c>
      <c r="Y45" s="314">
        <v>10.162026102948857</v>
      </c>
      <c r="Z45" s="314">
        <v>6.4466545055515123</v>
      </c>
      <c r="AA45" s="314">
        <v>10.430503222341546</v>
      </c>
      <c r="AB45" s="314">
        <v>7.1333108112697552</v>
      </c>
      <c r="AC45" s="314">
        <v>6.3923309696767827</v>
      </c>
      <c r="AD45" s="314">
        <v>6.9815191205246947</v>
      </c>
      <c r="AE45" s="314">
        <v>8.9074398271305277</v>
      </c>
      <c r="AF45" s="314">
        <v>11.246512073174458</v>
      </c>
      <c r="AG45" s="314">
        <v>11.143074009999873</v>
      </c>
      <c r="AH45" s="314">
        <v>11.122370904044526</v>
      </c>
      <c r="AI45" s="314">
        <v>11.839068235506939</v>
      </c>
      <c r="AJ45" s="314">
        <v>9.8663354322472721</v>
      </c>
      <c r="AK45" s="314">
        <v>9.311138491008137</v>
      </c>
      <c r="AL45" s="314">
        <v>8.4678213748739815</v>
      </c>
      <c r="AM45" s="314">
        <v>10.845353416684224</v>
      </c>
      <c r="AN45" s="314">
        <v>12.638612261041605</v>
      </c>
      <c r="AO45" s="314">
        <v>13.126475821764746</v>
      </c>
      <c r="AP45" s="314">
        <v>12.922692184665323</v>
      </c>
      <c r="AQ45" s="314">
        <v>12.560907489445064</v>
      </c>
      <c r="AR45" s="314">
        <v>11.301226325765221</v>
      </c>
      <c r="AS45" s="314">
        <v>9.1171156859550528</v>
      </c>
    </row>
    <row r="46" spans="1:45">
      <c r="A46" s="315" t="s">
        <v>161</v>
      </c>
      <c r="B46" s="314">
        <v>13.20003036</v>
      </c>
      <c r="C46" s="314">
        <v>20.517379519999995</v>
      </c>
      <c r="D46" s="314">
        <v>15.01794162</v>
      </c>
      <c r="E46" s="314">
        <v>19.841381560000002</v>
      </c>
      <c r="F46" s="314">
        <v>17.562796679999998</v>
      </c>
      <c r="G46" s="314">
        <v>18.366113259999999</v>
      </c>
      <c r="H46" s="314">
        <v>16.802517379999998</v>
      </c>
      <c r="I46" s="314">
        <v>12.064738179999999</v>
      </c>
      <c r="J46" s="314">
        <v>19.892143479999998</v>
      </c>
      <c r="K46" s="314">
        <v>19.34153298</v>
      </c>
      <c r="L46" s="314">
        <v>20.353322879999997</v>
      </c>
      <c r="M46" s="314">
        <v>31.567660959999998</v>
      </c>
      <c r="N46" s="314">
        <v>20.43056928</v>
      </c>
      <c r="O46" s="314">
        <v>2.5351532799999994</v>
      </c>
      <c r="P46" s="314">
        <v>0.23192311999999995</v>
      </c>
      <c r="Q46" s="314">
        <v>8.1844399999999994E-3</v>
      </c>
      <c r="R46" s="314">
        <v>0.42933944469799135</v>
      </c>
      <c r="S46" s="314">
        <v>0.18138023722878771</v>
      </c>
      <c r="T46" s="314">
        <v>1.528744141722006</v>
      </c>
      <c r="U46" s="314">
        <v>1.5185731721535679E-2</v>
      </c>
      <c r="V46" s="314">
        <v>1.8168188274942951</v>
      </c>
      <c r="W46" s="314">
        <v>3.8500049569219197</v>
      </c>
      <c r="X46" s="314">
        <v>11.654276636199789</v>
      </c>
      <c r="Y46" s="314">
        <v>12.129287856584616</v>
      </c>
      <c r="Z46" s="314">
        <v>2.7025732850918285</v>
      </c>
      <c r="AA46" s="314">
        <v>10.730745302700525</v>
      </c>
      <c r="AB46" s="314">
        <v>6.7798258732991084</v>
      </c>
      <c r="AC46" s="314">
        <v>10.863932308234862</v>
      </c>
      <c r="AD46" s="314">
        <v>12.103212017909748</v>
      </c>
      <c r="AE46" s="314">
        <v>15.139408873261679</v>
      </c>
      <c r="AF46" s="314">
        <v>35.91419692178313</v>
      </c>
      <c r="AG46" s="314">
        <v>32.453677130754009</v>
      </c>
      <c r="AH46" s="314">
        <v>34.287917605621615</v>
      </c>
      <c r="AI46" s="314">
        <v>40.412270880921788</v>
      </c>
      <c r="AJ46" s="314">
        <v>37.815153034983226</v>
      </c>
      <c r="AK46" s="314">
        <v>32.419502712152521</v>
      </c>
      <c r="AL46" s="314">
        <v>26.044536209851195</v>
      </c>
      <c r="AM46" s="314">
        <v>32.214523525790732</v>
      </c>
      <c r="AN46" s="314">
        <v>21.570310179255031</v>
      </c>
      <c r="AO46" s="314">
        <v>29.215016312646046</v>
      </c>
      <c r="AP46" s="314">
        <v>34.960625097616543</v>
      </c>
      <c r="AQ46" s="314">
        <v>33.495105422206237</v>
      </c>
      <c r="AR46" s="314">
        <v>47.318765549621773</v>
      </c>
      <c r="AS46" s="314">
        <v>32.532678079910283</v>
      </c>
    </row>
    <row r="47" spans="1:45">
      <c r="A47" s="315" t="s">
        <v>162</v>
      </c>
      <c r="B47" s="314">
        <v>0.2036506796875</v>
      </c>
      <c r="C47" s="314">
        <v>5.4058328815307615</v>
      </c>
      <c r="D47" s="314">
        <v>0</v>
      </c>
      <c r="E47" s="314">
        <v>0</v>
      </c>
      <c r="F47" s="314">
        <v>0</v>
      </c>
      <c r="G47" s="314">
        <v>0</v>
      </c>
      <c r="H47" s="314">
        <v>3.3834039062500001E-2</v>
      </c>
      <c r="I47" s="314">
        <v>2.7516496093749999E-2</v>
      </c>
      <c r="J47" s="314">
        <v>1.5273391503906251</v>
      </c>
      <c r="K47" s="314">
        <v>1.5798746718750001</v>
      </c>
      <c r="L47" s="314">
        <v>2.1705698007812502</v>
      </c>
      <c r="M47" s="314">
        <v>3.6022362724609374</v>
      </c>
      <c r="N47" s="314">
        <v>3.5349653320312502</v>
      </c>
      <c r="O47" s="314">
        <v>0</v>
      </c>
      <c r="P47" s="314">
        <v>0.50197534765624996</v>
      </c>
      <c r="Q47" s="314">
        <v>0.24259410937499998</v>
      </c>
      <c r="R47" s="314">
        <v>0</v>
      </c>
      <c r="S47" s="314">
        <v>0.39037140625</v>
      </c>
      <c r="T47" s="314">
        <v>2.280569896484375</v>
      </c>
      <c r="U47" s="314">
        <v>0.13216861523437501</v>
      </c>
      <c r="V47" s="314">
        <v>4.115201953125E-2</v>
      </c>
      <c r="W47" s="314">
        <v>0.10239976611328126</v>
      </c>
      <c r="X47" s="314">
        <v>0.82092551171875006</v>
      </c>
      <c r="Y47" s="314">
        <v>0</v>
      </c>
      <c r="Z47" s="314">
        <v>0</v>
      </c>
      <c r="AA47" s="314">
        <v>0</v>
      </c>
      <c r="AB47" s="314">
        <v>0</v>
      </c>
      <c r="AC47" s="314">
        <v>0</v>
      </c>
      <c r="AD47" s="314">
        <v>0</v>
      </c>
      <c r="AE47" s="314">
        <v>1.1696000703125</v>
      </c>
      <c r="AF47" s="314">
        <v>0</v>
      </c>
      <c r="AG47" s="314">
        <v>0</v>
      </c>
      <c r="AH47" s="314">
        <v>0</v>
      </c>
      <c r="AI47" s="314">
        <v>1.3426912109375E-2</v>
      </c>
      <c r="AJ47" s="314">
        <v>0.34349159374999999</v>
      </c>
      <c r="AK47" s="314">
        <v>7.9112001953125007E-3</v>
      </c>
      <c r="AL47" s="314">
        <v>0</v>
      </c>
      <c r="AM47" s="314">
        <v>0</v>
      </c>
      <c r="AN47" s="314">
        <v>0.9027008125</v>
      </c>
      <c r="AO47" s="314">
        <v>0</v>
      </c>
      <c r="AP47" s="314">
        <v>0.27485881249999999</v>
      </c>
      <c r="AQ47" s="314">
        <v>0</v>
      </c>
      <c r="AR47" s="314">
        <v>0</v>
      </c>
      <c r="AS47" s="314">
        <v>0</v>
      </c>
    </row>
    <row r="48" spans="1:45">
      <c r="A48" s="315" t="s">
        <v>290</v>
      </c>
      <c r="B48" s="314">
        <v>12.003146689999999</v>
      </c>
      <c r="C48" s="314">
        <v>20.549636809999999</v>
      </c>
      <c r="D48" s="314">
        <v>13.065925549999999</v>
      </c>
      <c r="E48" s="314">
        <v>14.667875089999999</v>
      </c>
      <c r="F48" s="314">
        <v>16.154597020000001</v>
      </c>
      <c r="G48" s="314">
        <v>17.81846208</v>
      </c>
      <c r="H48" s="314">
        <v>17.67475026</v>
      </c>
      <c r="I48" s="314">
        <v>14.209888959999997</v>
      </c>
      <c r="J48" s="314">
        <v>13.729899229999999</v>
      </c>
      <c r="K48" s="314">
        <v>13.21557112</v>
      </c>
      <c r="L48" s="314">
        <v>15.57213157</v>
      </c>
      <c r="M48" s="314">
        <v>17.26812031</v>
      </c>
      <c r="N48" s="314">
        <v>17.649389530000001</v>
      </c>
      <c r="O48" s="314">
        <v>4.2143015199999994</v>
      </c>
      <c r="P48" s="314">
        <v>1.0117612199999999</v>
      </c>
      <c r="Q48" s="314">
        <v>1.8176579599999998</v>
      </c>
      <c r="R48" s="314">
        <v>1.8286145458025489</v>
      </c>
      <c r="S48" s="314">
        <v>0.82312691357401457</v>
      </c>
      <c r="T48" s="314">
        <v>2.1530175921724641</v>
      </c>
      <c r="U48" s="314">
        <v>0.97832748858168794</v>
      </c>
      <c r="V48" s="314">
        <v>1.0774797868415882</v>
      </c>
      <c r="W48" s="314">
        <v>3.8644415099845388</v>
      </c>
      <c r="X48" s="314">
        <v>5.1438417409091013</v>
      </c>
      <c r="Y48" s="314">
        <v>5.7077814985002995</v>
      </c>
      <c r="Z48" s="314">
        <v>4.7230504512800504</v>
      </c>
      <c r="AA48" s="314">
        <v>5.3739349184161993</v>
      </c>
      <c r="AB48" s="314">
        <v>5.4953144400184719</v>
      </c>
      <c r="AC48" s="314">
        <v>6.185544404326226</v>
      </c>
      <c r="AD48" s="314">
        <v>5.7654750622931541</v>
      </c>
      <c r="AE48" s="314">
        <v>8.8813160951652605</v>
      </c>
      <c r="AF48" s="314">
        <v>13.762979921919921</v>
      </c>
      <c r="AG48" s="314">
        <v>10.608907738119605</v>
      </c>
      <c r="AH48" s="314">
        <v>9.7020791652561531</v>
      </c>
      <c r="AI48" s="314">
        <v>11.853919335162759</v>
      </c>
      <c r="AJ48" s="314">
        <v>11.488784576676943</v>
      </c>
      <c r="AK48" s="314">
        <v>8.8720483156051664</v>
      </c>
      <c r="AL48" s="314">
        <v>2.7197483399941373</v>
      </c>
      <c r="AM48" s="314">
        <v>1.2130336338684109</v>
      </c>
      <c r="AN48" s="314">
        <v>1.21860622354763</v>
      </c>
      <c r="AO48" s="314">
        <v>3.7830992787159277</v>
      </c>
      <c r="AP48" s="314">
        <v>6.9659827498278943</v>
      </c>
      <c r="AQ48" s="314">
        <v>3.17891328220372</v>
      </c>
      <c r="AR48" s="314">
        <v>9.8276402433489078</v>
      </c>
      <c r="AS48" s="314">
        <v>10.295847566049956</v>
      </c>
    </row>
    <row r="49" spans="1:45">
      <c r="A49" s="316" t="s">
        <v>291</v>
      </c>
      <c r="B49" s="314">
        <v>9.03412799</v>
      </c>
      <c r="C49" s="314">
        <v>16.742955009999999</v>
      </c>
      <c r="D49" s="314">
        <v>10.74740675</v>
      </c>
      <c r="E49" s="314">
        <v>11.12216909</v>
      </c>
      <c r="F49" s="314">
        <v>13.483283119999999</v>
      </c>
      <c r="G49" s="314">
        <v>15.007372279999998</v>
      </c>
      <c r="H49" s="314">
        <v>14.51186246</v>
      </c>
      <c r="I49" s="314">
        <v>13.312270559999998</v>
      </c>
      <c r="J49" s="314">
        <v>12.31814413</v>
      </c>
      <c r="K49" s="314">
        <v>11.80237062</v>
      </c>
      <c r="L49" s="314">
        <v>14.170718369999999</v>
      </c>
      <c r="M49" s="314">
        <v>15.839667409999999</v>
      </c>
      <c r="N49" s="314">
        <v>16.771518929999999</v>
      </c>
      <c r="O49" s="314">
        <v>3.4325856199999998</v>
      </c>
      <c r="P49" s="314">
        <v>0.33182372000000004</v>
      </c>
      <c r="Q49" s="314">
        <v>0.8837194599999999</v>
      </c>
      <c r="R49" s="314">
        <v>1.042583145802549</v>
      </c>
      <c r="S49" s="314">
        <v>0.14068251357401451</v>
      </c>
      <c r="T49" s="314">
        <v>1.4467339921724645</v>
      </c>
      <c r="U49" s="314">
        <v>6.0643188581688018E-2</v>
      </c>
      <c r="V49" s="314">
        <v>0.28894148684158838</v>
      </c>
      <c r="W49" s="314">
        <v>3.1150662099845388</v>
      </c>
      <c r="X49" s="314">
        <v>4.3524244409091022</v>
      </c>
      <c r="Y49" s="314">
        <v>4.8729364985002999</v>
      </c>
      <c r="Z49" s="314">
        <v>3.9395732512800503</v>
      </c>
      <c r="AA49" s="314">
        <v>4.6647660184161994</v>
      </c>
      <c r="AB49" s="314">
        <v>4.692065840018472</v>
      </c>
      <c r="AC49" s="314">
        <v>5.4378260043262259</v>
      </c>
      <c r="AD49" s="314">
        <v>5.1361958622931541</v>
      </c>
      <c r="AE49" s="314">
        <v>8.2785248951652601</v>
      </c>
      <c r="AF49" s="314">
        <v>13.06521032191992</v>
      </c>
      <c r="AG49" s="314">
        <v>9.9438697381196057</v>
      </c>
      <c r="AH49" s="314">
        <v>9.0073840652561525</v>
      </c>
      <c r="AI49" s="314">
        <v>11.230269735162759</v>
      </c>
      <c r="AJ49" s="314">
        <v>10.880317376676944</v>
      </c>
      <c r="AK49" s="314">
        <v>8.271443795124819</v>
      </c>
      <c r="AL49" s="314">
        <v>2.1674839503823211</v>
      </c>
      <c r="AM49" s="314">
        <v>0.66329411271362571</v>
      </c>
      <c r="AN49" s="314">
        <v>0.69168422354763004</v>
      </c>
      <c r="AO49" s="314">
        <v>3.2943010787159279</v>
      </c>
      <c r="AP49" s="314">
        <v>6.494969349827894</v>
      </c>
      <c r="AQ49" s="314">
        <v>2.7960197822037203</v>
      </c>
      <c r="AR49" s="314">
        <v>9.3911558433489084</v>
      </c>
      <c r="AS49" s="314">
        <v>10.008358166049955</v>
      </c>
    </row>
    <row r="50" spans="1:45">
      <c r="A50" s="316" t="s">
        <v>292</v>
      </c>
      <c r="B50" s="314">
        <v>1.5008762999999998</v>
      </c>
      <c r="C50" s="314">
        <v>1.9034465999999999</v>
      </c>
      <c r="D50" s="314">
        <v>1.1633907999999999</v>
      </c>
      <c r="E50" s="314">
        <v>1.7998595999999998</v>
      </c>
      <c r="F50" s="314">
        <v>1.5300130999999999</v>
      </c>
      <c r="G50" s="314">
        <v>1.3237378</v>
      </c>
      <c r="H50" s="314">
        <v>1.7647629999999999</v>
      </c>
      <c r="I50" s="314">
        <v>0.3492632</v>
      </c>
      <c r="J50" s="314">
        <v>0.81389109999999998</v>
      </c>
      <c r="K50" s="314">
        <v>0.73622450000000006</v>
      </c>
      <c r="L50" s="314">
        <v>0.70931079999999991</v>
      </c>
      <c r="M50" s="314">
        <v>0.87452970000000008</v>
      </c>
      <c r="N50" s="314">
        <v>0.60629140000000004</v>
      </c>
      <c r="O50" s="314">
        <v>0.7348055</v>
      </c>
      <c r="P50" s="314">
        <v>0.67993749999999997</v>
      </c>
      <c r="Q50" s="314">
        <v>0.93393849999999989</v>
      </c>
      <c r="R50" s="314">
        <v>0.78603139999999994</v>
      </c>
      <c r="S50" s="314">
        <v>0.68244440000000006</v>
      </c>
      <c r="T50" s="314">
        <v>0.7062835999999999</v>
      </c>
      <c r="U50" s="314">
        <v>0.87954349999999992</v>
      </c>
      <c r="V50" s="314">
        <v>0.78853829999999991</v>
      </c>
      <c r="W50" s="314">
        <v>0.74700889999999998</v>
      </c>
      <c r="X50" s="314">
        <v>0.79109249999999998</v>
      </c>
      <c r="Y50" s="314">
        <v>0.83484499999999995</v>
      </c>
      <c r="Z50" s="314">
        <v>0.78347719999999998</v>
      </c>
      <c r="AA50" s="314">
        <v>0.70916889999999999</v>
      </c>
      <c r="AB50" s="314">
        <v>0.80324859999999998</v>
      </c>
      <c r="AC50" s="314">
        <v>0.74771840000000001</v>
      </c>
      <c r="AD50" s="314">
        <v>0.62927919999999993</v>
      </c>
      <c r="AE50" s="314">
        <v>0.60279119999999997</v>
      </c>
      <c r="AF50" s="314">
        <v>0.69776959999999999</v>
      </c>
      <c r="AG50" s="314">
        <v>0.66503800000000002</v>
      </c>
      <c r="AH50" s="314">
        <v>0.69469510000000001</v>
      </c>
      <c r="AI50" s="314">
        <v>0.62360320000000002</v>
      </c>
      <c r="AJ50" s="314">
        <v>0.60846719999999999</v>
      </c>
      <c r="AK50" s="314">
        <v>0.60060452048034663</v>
      </c>
      <c r="AL50" s="314">
        <v>0.55226438961181634</v>
      </c>
      <c r="AM50" s="314">
        <v>0.54973952115478508</v>
      </c>
      <c r="AN50" s="314">
        <v>0.526922</v>
      </c>
      <c r="AO50" s="314">
        <v>0.48879819999999996</v>
      </c>
      <c r="AP50" s="314">
        <v>0.47101339999999997</v>
      </c>
      <c r="AQ50" s="314">
        <v>0.38289349999999994</v>
      </c>
      <c r="AR50" s="314">
        <v>0.43648439999999999</v>
      </c>
      <c r="AS50" s="314">
        <v>0.28748939999999995</v>
      </c>
    </row>
    <row r="51" spans="1:45">
      <c r="A51" s="316" t="s">
        <v>293</v>
      </c>
      <c r="B51" s="314">
        <v>1.4681423999999996</v>
      </c>
      <c r="C51" s="314">
        <v>1.9032351999999999</v>
      </c>
      <c r="D51" s="314">
        <v>1.1551279999999999</v>
      </c>
      <c r="E51" s="314">
        <v>1.7458463999999998</v>
      </c>
      <c r="F51" s="314">
        <v>1.1413008</v>
      </c>
      <c r="G51" s="314">
        <v>1.4873519999999998</v>
      </c>
      <c r="H51" s="314">
        <v>1.3981247999999999</v>
      </c>
      <c r="I51" s="314">
        <v>0.54835519999999993</v>
      </c>
      <c r="J51" s="314">
        <v>0.59786399999999995</v>
      </c>
      <c r="K51" s="314">
        <v>0.67697599999999991</v>
      </c>
      <c r="L51" s="314">
        <v>0.69210240000000001</v>
      </c>
      <c r="M51" s="314">
        <v>0.55392319999999995</v>
      </c>
      <c r="N51" s="314">
        <v>0.27157919999999997</v>
      </c>
      <c r="O51" s="314">
        <v>4.6910399999999998E-2</v>
      </c>
      <c r="P51" s="314">
        <v>0</v>
      </c>
      <c r="Q51" s="314">
        <v>0</v>
      </c>
      <c r="R51" s="314">
        <v>0</v>
      </c>
      <c r="S51" s="314">
        <v>0</v>
      </c>
      <c r="T51" s="314">
        <v>0</v>
      </c>
      <c r="U51" s="314">
        <v>3.8140799999999996E-2</v>
      </c>
      <c r="V51" s="314">
        <v>0</v>
      </c>
      <c r="W51" s="314">
        <v>2.3663999999999998E-3</v>
      </c>
      <c r="X51" s="314">
        <v>3.2479999999999998E-4</v>
      </c>
      <c r="Y51" s="314">
        <v>0</v>
      </c>
      <c r="Z51" s="314">
        <v>0</v>
      </c>
      <c r="AA51" s="314">
        <v>0</v>
      </c>
      <c r="AB51" s="314">
        <v>0</v>
      </c>
      <c r="AC51" s="314">
        <v>0</v>
      </c>
      <c r="AD51" s="314">
        <v>0</v>
      </c>
      <c r="AE51" s="314">
        <v>0</v>
      </c>
      <c r="AF51" s="314">
        <v>0</v>
      </c>
      <c r="AG51" s="314">
        <v>0</v>
      </c>
      <c r="AH51" s="314">
        <v>0</v>
      </c>
      <c r="AI51" s="314">
        <v>4.6399999999999996E-5</v>
      </c>
      <c r="AJ51" s="314">
        <v>0</v>
      </c>
      <c r="AK51" s="314">
        <v>0</v>
      </c>
      <c r="AL51" s="314">
        <v>0</v>
      </c>
      <c r="AM51" s="314">
        <v>0</v>
      </c>
      <c r="AN51" s="314">
        <v>0</v>
      </c>
      <c r="AO51" s="314">
        <v>0</v>
      </c>
      <c r="AP51" s="314">
        <v>0</v>
      </c>
      <c r="AQ51" s="314">
        <v>0</v>
      </c>
      <c r="AR51" s="314">
        <v>0</v>
      </c>
      <c r="AS51" s="314">
        <v>0</v>
      </c>
    </row>
    <row r="52" spans="1:45" ht="15">
      <c r="A52" s="315" t="s">
        <v>311</v>
      </c>
      <c r="B52" s="314">
        <v>0.77481963378906249</v>
      </c>
      <c r="C52" s="314">
        <v>1.39171520703125</v>
      </c>
      <c r="D52" s="314">
        <v>0</v>
      </c>
      <c r="E52" s="314">
        <v>0</v>
      </c>
      <c r="F52" s="314">
        <v>0.103286</v>
      </c>
      <c r="G52" s="314">
        <v>1.7472313750000001</v>
      </c>
      <c r="H52" s="314">
        <v>3.2428719999999998</v>
      </c>
      <c r="I52" s="314">
        <v>2.9890975507812501</v>
      </c>
      <c r="J52" s="314">
        <v>2.8892220000000002</v>
      </c>
      <c r="K52" s="314">
        <v>2.9639864484863283</v>
      </c>
      <c r="L52" s="314">
        <v>2.1934040000000001</v>
      </c>
      <c r="M52" s="314">
        <v>3.9549768515624999</v>
      </c>
      <c r="N52" s="314">
        <v>1.805029</v>
      </c>
      <c r="O52" s="314">
        <v>1.8270094484252928</v>
      </c>
      <c r="P52" s="314">
        <v>2.2656944272689818</v>
      </c>
      <c r="Q52" s="314">
        <v>2.6976296683578491</v>
      </c>
      <c r="R52" s="314">
        <v>8.6961024621200558</v>
      </c>
      <c r="S52" s="314">
        <v>7.3772089999999997</v>
      </c>
      <c r="T52" s="314">
        <v>7.3673050876464838</v>
      </c>
      <c r="U52" s="314">
        <v>7.2530001342086798</v>
      </c>
      <c r="V52" s="314">
        <v>7.9065273953056341</v>
      </c>
      <c r="W52" s="314">
        <v>9.0945176001586905</v>
      </c>
      <c r="X52" s="314">
        <v>7.8835833124389652</v>
      </c>
      <c r="Y52" s="314">
        <v>8.0388413139038093</v>
      </c>
      <c r="Z52" s="314">
        <v>7.2522362750244147</v>
      </c>
      <c r="AA52" s="314">
        <v>6.927633371032714</v>
      </c>
      <c r="AB52" s="314">
        <v>7.0504095840454104</v>
      </c>
      <c r="AC52" s="314">
        <v>5.828635233703614</v>
      </c>
      <c r="AD52" s="314">
        <v>6.3761816735229484</v>
      </c>
      <c r="AE52" s="314">
        <v>6.5740470018310555</v>
      </c>
      <c r="AF52" s="314">
        <v>7.3017030463867183</v>
      </c>
      <c r="AG52" s="314">
        <v>7.0815732141723631</v>
      </c>
      <c r="AH52" s="314">
        <v>6.7701201693115234</v>
      </c>
      <c r="AI52" s="314">
        <v>6.7912790581054683</v>
      </c>
      <c r="AJ52" s="314">
        <v>7.2789946406250001</v>
      </c>
      <c r="AK52" s="314">
        <v>5.9256545175781259</v>
      </c>
      <c r="AL52" s="314">
        <v>7.4332140268554694</v>
      </c>
      <c r="AM52" s="314">
        <v>7.1384134843750005</v>
      </c>
      <c r="AN52" s="314">
        <v>5.4121560888671878</v>
      </c>
      <c r="AO52" s="314">
        <v>8.5533798749999992</v>
      </c>
      <c r="AP52" s="314">
        <v>5.765515906250001</v>
      </c>
      <c r="AQ52" s="314">
        <v>6.8148936406249998</v>
      </c>
      <c r="AR52" s="314">
        <v>5.8958159999999999</v>
      </c>
      <c r="AS52" s="314">
        <v>3.7440960000000003</v>
      </c>
    </row>
    <row r="53" spans="1:45">
      <c r="A53" s="309" t="s">
        <v>63</v>
      </c>
      <c r="B53" s="310">
        <v>0</v>
      </c>
      <c r="C53" s="310">
        <v>0</v>
      </c>
      <c r="D53" s="310">
        <v>0</v>
      </c>
      <c r="E53" s="310">
        <v>1.4848081875000001</v>
      </c>
      <c r="F53" s="310">
        <v>1.8126218124999998</v>
      </c>
      <c r="G53" s="310">
        <v>2.6481344423828124</v>
      </c>
      <c r="H53" s="310">
        <v>0.877966625</v>
      </c>
      <c r="I53" s="310">
        <v>0.87673043750000001</v>
      </c>
      <c r="J53" s="310">
        <v>0</v>
      </c>
      <c r="K53" s="310">
        <v>0.60931393749999996</v>
      </c>
      <c r="L53" s="310">
        <v>3.4261272499999995</v>
      </c>
      <c r="M53" s="310">
        <v>32.542289943847656</v>
      </c>
      <c r="N53" s="310">
        <v>14.263620524262926</v>
      </c>
      <c r="O53" s="310">
        <v>19.639901497717752</v>
      </c>
      <c r="P53" s="310">
        <v>40.785858696815446</v>
      </c>
      <c r="Q53" s="310">
        <v>62.029147192590258</v>
      </c>
      <c r="R53" s="310">
        <v>62.621708582701096</v>
      </c>
      <c r="S53" s="310">
        <v>67.310823009640373</v>
      </c>
      <c r="T53" s="310">
        <v>52.773118484254333</v>
      </c>
      <c r="U53" s="310">
        <v>67.526334825481413</v>
      </c>
      <c r="V53" s="310">
        <v>60.07259798939679</v>
      </c>
      <c r="W53" s="310">
        <v>45.477671757194571</v>
      </c>
      <c r="X53" s="310">
        <v>63.158706012169006</v>
      </c>
      <c r="Y53" s="310">
        <v>88.095686118609223</v>
      </c>
      <c r="Z53" s="310">
        <v>81.59646550533634</v>
      </c>
      <c r="AA53" s="310">
        <v>74.713983159157181</v>
      </c>
      <c r="AB53" s="310">
        <v>65.789025719492599</v>
      </c>
      <c r="AC53" s="310">
        <v>65.375082245830754</v>
      </c>
      <c r="AD53" s="310">
        <v>60.640980263391803</v>
      </c>
      <c r="AE53" s="310">
        <v>45.937686947811848</v>
      </c>
      <c r="AF53" s="310">
        <v>37.778314636247487</v>
      </c>
      <c r="AG53" s="310">
        <v>36.628435120498914</v>
      </c>
      <c r="AH53" s="310">
        <v>35.405516532852523</v>
      </c>
      <c r="AI53" s="310">
        <v>80.544403689994198</v>
      </c>
      <c r="AJ53" s="310">
        <v>128.93323874380286</v>
      </c>
      <c r="AK53" s="310">
        <v>116.43392926019925</v>
      </c>
      <c r="AL53" s="310">
        <v>115.59804925330756</v>
      </c>
      <c r="AM53" s="310">
        <v>106.59814308153781</v>
      </c>
      <c r="AN53" s="310">
        <v>95.952181636443854</v>
      </c>
      <c r="AO53" s="310">
        <v>79.067945385512019</v>
      </c>
      <c r="AP53" s="310">
        <v>86.62650460228457</v>
      </c>
      <c r="AQ53" s="310">
        <v>92.92101397967572</v>
      </c>
      <c r="AR53" s="310">
        <v>72.581271376950568</v>
      </c>
      <c r="AS53" s="310">
        <v>49.306585394139638</v>
      </c>
    </row>
    <row r="54" spans="1:45">
      <c r="A54" s="315" t="s">
        <v>288</v>
      </c>
      <c r="B54" s="314">
        <v>0</v>
      </c>
      <c r="C54" s="314">
        <v>0</v>
      </c>
      <c r="D54" s="314">
        <v>0</v>
      </c>
      <c r="E54" s="314">
        <v>0</v>
      </c>
      <c r="F54" s="314">
        <v>0</v>
      </c>
      <c r="G54" s="314">
        <v>0</v>
      </c>
      <c r="H54" s="314">
        <v>0</v>
      </c>
      <c r="I54" s="314">
        <v>0</v>
      </c>
      <c r="J54" s="314">
        <v>0</v>
      </c>
      <c r="K54" s="314">
        <v>0</v>
      </c>
      <c r="L54" s="314">
        <v>0</v>
      </c>
      <c r="M54" s="314">
        <v>29.020004037597658</v>
      </c>
      <c r="N54" s="314">
        <v>9.9478712656250003</v>
      </c>
      <c r="O54" s="314">
        <v>4.6564025625000003</v>
      </c>
      <c r="P54" s="314">
        <v>14.463389336914062</v>
      </c>
      <c r="Q54" s="314">
        <v>27.559712384765621</v>
      </c>
      <c r="R54" s="314">
        <v>40.238019843749996</v>
      </c>
      <c r="S54" s="314">
        <v>44.882903093750002</v>
      </c>
      <c r="T54" s="314">
        <v>40.527795824218749</v>
      </c>
      <c r="U54" s="314">
        <v>47.581198048828121</v>
      </c>
      <c r="V54" s="314">
        <v>51.351307750000004</v>
      </c>
      <c r="W54" s="314">
        <v>44.115269937500003</v>
      </c>
      <c r="X54" s="314">
        <v>56.831082195312497</v>
      </c>
      <c r="Y54" s="314">
        <v>77.735502600585932</v>
      </c>
      <c r="Z54" s="314">
        <v>71.555510960937497</v>
      </c>
      <c r="AA54" s="314">
        <v>65.422305496093742</v>
      </c>
      <c r="AB54" s="314">
        <v>56.632997376586914</v>
      </c>
      <c r="AC54" s="314">
        <v>58.818669925964358</v>
      </c>
      <c r="AD54" s="314">
        <v>50.86051038641358</v>
      </c>
      <c r="AE54" s="314">
        <v>41.929323768402099</v>
      </c>
      <c r="AF54" s="314">
        <v>33.542043628265375</v>
      </c>
      <c r="AG54" s="314">
        <v>28.612225735565183</v>
      </c>
      <c r="AH54" s="314">
        <v>31.252846103088377</v>
      </c>
      <c r="AI54" s="314">
        <v>75.181388013854985</v>
      </c>
      <c r="AJ54" s="314">
        <v>119.83174163566589</v>
      </c>
      <c r="AK54" s="314">
        <v>107.37595826014328</v>
      </c>
      <c r="AL54" s="314">
        <v>110.51781066411591</v>
      </c>
      <c r="AM54" s="314">
        <v>95.498100487152101</v>
      </c>
      <c r="AN54" s="314">
        <v>82.728898512886047</v>
      </c>
      <c r="AO54" s="314">
        <v>67.625829577255246</v>
      </c>
      <c r="AP54" s="314">
        <v>78.509821195632938</v>
      </c>
      <c r="AQ54" s="314">
        <v>81.832312495483407</v>
      </c>
      <c r="AR54" s="314">
        <v>66.267644284484874</v>
      </c>
      <c r="AS54" s="314">
        <v>45.924131391983032</v>
      </c>
    </row>
    <row r="55" spans="1:45">
      <c r="A55" s="315" t="s">
        <v>289</v>
      </c>
      <c r="B55" s="314">
        <v>0</v>
      </c>
      <c r="C55" s="314">
        <v>0</v>
      </c>
      <c r="D55" s="314">
        <v>0</v>
      </c>
      <c r="E55" s="314">
        <v>0</v>
      </c>
      <c r="F55" s="314">
        <v>0</v>
      </c>
      <c r="G55" s="314">
        <v>0</v>
      </c>
      <c r="H55" s="314">
        <v>0</v>
      </c>
      <c r="I55" s="314">
        <v>0</v>
      </c>
      <c r="J55" s="314">
        <v>0</v>
      </c>
      <c r="K55" s="314">
        <v>0</v>
      </c>
      <c r="L55" s="314">
        <v>0</v>
      </c>
      <c r="M55" s="314">
        <v>0</v>
      </c>
      <c r="N55" s="314">
        <v>0</v>
      </c>
      <c r="O55" s="314">
        <v>0</v>
      </c>
      <c r="P55" s="314">
        <v>0</v>
      </c>
      <c r="Q55" s="314">
        <v>0</v>
      </c>
      <c r="R55" s="314">
        <v>0</v>
      </c>
      <c r="S55" s="314">
        <v>0.20970009375000001</v>
      </c>
      <c r="T55" s="314">
        <v>0</v>
      </c>
      <c r="U55" s="314">
        <v>0</v>
      </c>
      <c r="V55" s="314">
        <v>0</v>
      </c>
      <c r="W55" s="314">
        <v>0</v>
      </c>
      <c r="X55" s="314">
        <v>0</v>
      </c>
      <c r="Y55" s="314">
        <v>0</v>
      </c>
      <c r="Z55" s="314">
        <v>0</v>
      </c>
      <c r="AA55" s="314">
        <v>0</v>
      </c>
      <c r="AB55" s="314">
        <v>0</v>
      </c>
      <c r="AC55" s="314">
        <v>0</v>
      </c>
      <c r="AD55" s="314">
        <v>0</v>
      </c>
      <c r="AE55" s="314">
        <v>0</v>
      </c>
      <c r="AF55" s="314">
        <v>0</v>
      </c>
      <c r="AG55" s="314">
        <v>0</v>
      </c>
      <c r="AH55" s="314">
        <v>0</v>
      </c>
      <c r="AI55" s="314">
        <v>0</v>
      </c>
      <c r="AJ55" s="314">
        <v>0</v>
      </c>
      <c r="AK55" s="314">
        <v>0</v>
      </c>
      <c r="AL55" s="314">
        <v>0</v>
      </c>
      <c r="AM55" s="314">
        <v>0</v>
      </c>
      <c r="AN55" s="314">
        <v>0</v>
      </c>
      <c r="AO55" s="314">
        <v>0</v>
      </c>
      <c r="AP55" s="314">
        <v>0</v>
      </c>
      <c r="AQ55" s="314">
        <v>2.747143560546875</v>
      </c>
      <c r="AR55" s="314">
        <v>0</v>
      </c>
      <c r="AS55" s="314">
        <v>0</v>
      </c>
    </row>
    <row r="56" spans="1:45">
      <c r="A56" s="315" t="s">
        <v>95</v>
      </c>
      <c r="B56" s="314">
        <v>0</v>
      </c>
      <c r="C56" s="314">
        <v>0</v>
      </c>
      <c r="D56" s="314">
        <v>0</v>
      </c>
      <c r="E56" s="314">
        <v>0</v>
      </c>
      <c r="F56" s="314">
        <v>0</v>
      </c>
      <c r="G56" s="314">
        <v>0</v>
      </c>
      <c r="H56" s="314">
        <v>0</v>
      </c>
      <c r="I56" s="314">
        <v>0</v>
      </c>
      <c r="J56" s="314">
        <v>0</v>
      </c>
      <c r="K56" s="314">
        <v>0</v>
      </c>
      <c r="L56" s="314">
        <v>0</v>
      </c>
      <c r="M56" s="314">
        <v>0</v>
      </c>
      <c r="N56" s="314">
        <v>0</v>
      </c>
      <c r="O56" s="314">
        <v>4.6985344961285591E-2</v>
      </c>
      <c r="P56" s="314">
        <v>0.1198690477758646</v>
      </c>
      <c r="Q56" s="314">
        <v>0.35639847628772259</v>
      </c>
      <c r="R56" s="314">
        <v>0.53493201732635498</v>
      </c>
      <c r="S56" s="314">
        <v>0.88899707174231324</v>
      </c>
      <c r="T56" s="314">
        <v>1.2090360175695463</v>
      </c>
      <c r="U56" s="314">
        <v>1.3280628477306</v>
      </c>
      <c r="V56" s="314">
        <v>1.1683397071742314</v>
      </c>
      <c r="W56" s="314">
        <v>0.67415611273792087</v>
      </c>
      <c r="X56" s="314">
        <v>1.9365813433382137</v>
      </c>
      <c r="Y56" s="314">
        <v>3.1113415849194728</v>
      </c>
      <c r="Z56" s="314">
        <v>3.6361955783308932</v>
      </c>
      <c r="AA56" s="314">
        <v>4.3468993484626646</v>
      </c>
      <c r="AB56" s="314">
        <v>3.9980173865300142</v>
      </c>
      <c r="AC56" s="314">
        <v>4.1753229136163981</v>
      </c>
      <c r="AD56" s="314">
        <v>3.3564084443631037</v>
      </c>
      <c r="AE56" s="314">
        <v>1.2415360784788081</v>
      </c>
      <c r="AF56" s="314">
        <v>0.68041196029445628</v>
      </c>
      <c r="AG56" s="314">
        <v>0.55315941704475313</v>
      </c>
      <c r="AH56" s="314">
        <v>0.29583245627811161</v>
      </c>
      <c r="AI56" s="314">
        <v>3.824168820408654E-3</v>
      </c>
      <c r="AJ56" s="314">
        <v>2.7955989888426062E-3</v>
      </c>
      <c r="AK56" s="314">
        <v>3.2175761669339669E-3</v>
      </c>
      <c r="AL56" s="314">
        <v>0.70298828518284673</v>
      </c>
      <c r="AM56" s="314">
        <v>0.64012688527086381</v>
      </c>
      <c r="AN56" s="314">
        <v>1.4110292329328022</v>
      </c>
      <c r="AO56" s="314">
        <v>1.7205400738817773</v>
      </c>
      <c r="AP56" s="314">
        <v>2.8601410901793556</v>
      </c>
      <c r="AQ56" s="314">
        <v>1.8327805635797949</v>
      </c>
      <c r="AR56" s="314">
        <v>1.2169504127781845</v>
      </c>
      <c r="AS56" s="314">
        <v>0.30314479119692533</v>
      </c>
    </row>
    <row r="57" spans="1:45">
      <c r="A57" s="315" t="s">
        <v>160</v>
      </c>
      <c r="B57" s="314">
        <v>0</v>
      </c>
      <c r="C57" s="314">
        <v>0</v>
      </c>
      <c r="D57" s="314">
        <v>0</v>
      </c>
      <c r="E57" s="314">
        <v>0</v>
      </c>
      <c r="F57" s="314">
        <v>0</v>
      </c>
      <c r="G57" s="314">
        <v>0</v>
      </c>
      <c r="H57" s="314">
        <v>0</v>
      </c>
      <c r="I57" s="314">
        <v>0</v>
      </c>
      <c r="J57" s="314">
        <v>0</v>
      </c>
      <c r="K57" s="314">
        <v>0</v>
      </c>
      <c r="L57" s="314">
        <v>0</v>
      </c>
      <c r="M57" s="314">
        <v>0</v>
      </c>
      <c r="N57" s="314">
        <v>3.5402106336379253</v>
      </c>
      <c r="O57" s="314">
        <v>11.796931917756465</v>
      </c>
      <c r="P57" s="314">
        <v>10.290997712125519</v>
      </c>
      <c r="Q57" s="314">
        <v>11.646458273880658</v>
      </c>
      <c r="R57" s="314">
        <v>5.5850789014404896</v>
      </c>
      <c r="S57" s="314">
        <v>3.8284127684583478</v>
      </c>
      <c r="T57" s="314">
        <v>3.4962127506292928</v>
      </c>
      <c r="U57" s="314">
        <v>5.7279359279930109</v>
      </c>
      <c r="V57" s="314">
        <v>1.0643437546426291</v>
      </c>
      <c r="W57" s="314">
        <v>0.58218149537135944</v>
      </c>
      <c r="X57" s="314">
        <v>1.9588744834954077</v>
      </c>
      <c r="Y57" s="314">
        <v>2.7133024057727875</v>
      </c>
      <c r="Z57" s="314">
        <v>1.387590595751452</v>
      </c>
      <c r="AA57" s="314">
        <v>0.71124891562026005</v>
      </c>
      <c r="AB57" s="314">
        <v>0.61422106707020985</v>
      </c>
      <c r="AC57" s="314">
        <v>0</v>
      </c>
      <c r="AD57" s="314">
        <v>0.64443144318914192</v>
      </c>
      <c r="AE57" s="314">
        <v>0.61586095863958845</v>
      </c>
      <c r="AF57" s="314">
        <v>0</v>
      </c>
      <c r="AG57" s="314">
        <v>0.5635430885667998</v>
      </c>
      <c r="AH57" s="314">
        <v>0</v>
      </c>
      <c r="AI57" s="314">
        <v>0.68086994481880103</v>
      </c>
      <c r="AJ57" s="314">
        <v>1.3065921076065448</v>
      </c>
      <c r="AK57" s="314">
        <v>0.239297892639037</v>
      </c>
      <c r="AL57" s="314">
        <v>1.6182994253212468</v>
      </c>
      <c r="AM57" s="314">
        <v>0</v>
      </c>
      <c r="AN57" s="314">
        <v>0</v>
      </c>
      <c r="AO57" s="314">
        <v>0</v>
      </c>
      <c r="AP57" s="314">
        <v>0</v>
      </c>
      <c r="AQ57" s="314">
        <v>0</v>
      </c>
      <c r="AR57" s="314">
        <v>0</v>
      </c>
      <c r="AS57" s="314">
        <v>0.69970164122701584</v>
      </c>
    </row>
    <row r="58" spans="1:45" ht="15">
      <c r="A58" s="316" t="s">
        <v>309</v>
      </c>
      <c r="B58" s="314">
        <v>0</v>
      </c>
      <c r="C58" s="314">
        <v>0</v>
      </c>
      <c r="D58" s="314">
        <v>0</v>
      </c>
      <c r="E58" s="314">
        <v>0</v>
      </c>
      <c r="F58" s="314">
        <v>0</v>
      </c>
      <c r="G58" s="314">
        <v>0</v>
      </c>
      <c r="H58" s="314">
        <v>0</v>
      </c>
      <c r="I58" s="314">
        <v>0</v>
      </c>
      <c r="J58" s="314">
        <v>0</v>
      </c>
      <c r="K58" s="314">
        <v>0</v>
      </c>
      <c r="L58" s="314">
        <v>0</v>
      </c>
      <c r="M58" s="314">
        <v>0</v>
      </c>
      <c r="N58" s="314">
        <v>0</v>
      </c>
      <c r="O58" s="314">
        <v>0</v>
      </c>
      <c r="P58" s="314">
        <v>9.8599906597137466E-2</v>
      </c>
      <c r="Q58" s="314">
        <v>0.3074852870178223</v>
      </c>
      <c r="R58" s="314">
        <v>0.33747550369176049</v>
      </c>
      <c r="S58" s="314">
        <v>0.28309173316645886</v>
      </c>
      <c r="T58" s="314">
        <v>7.5935635686092962E-2</v>
      </c>
      <c r="U58" s="314">
        <v>5.9723932939092131E-2</v>
      </c>
      <c r="V58" s="314">
        <v>9.6581293231275019E-3</v>
      </c>
      <c r="W58" s="314">
        <v>9.7004989702401026E-2</v>
      </c>
      <c r="X58" s="314">
        <v>0</v>
      </c>
      <c r="Y58" s="314">
        <v>0</v>
      </c>
      <c r="Z58" s="314">
        <v>4.5704788717848442E-3</v>
      </c>
      <c r="AA58" s="314">
        <v>5.6552788246541164E-4</v>
      </c>
      <c r="AB58" s="314">
        <v>0.61422106707020985</v>
      </c>
      <c r="AC58" s="314">
        <v>0</v>
      </c>
      <c r="AD58" s="314">
        <v>4.7023270892901814E-2</v>
      </c>
      <c r="AE58" s="314">
        <v>0</v>
      </c>
      <c r="AF58" s="314">
        <v>0</v>
      </c>
      <c r="AG58" s="314">
        <v>0</v>
      </c>
      <c r="AH58" s="314">
        <v>0</v>
      </c>
      <c r="AI58" s="314">
        <v>0</v>
      </c>
      <c r="AJ58" s="314">
        <v>0</v>
      </c>
      <c r="AK58" s="314">
        <v>0.239297892639037</v>
      </c>
      <c r="AL58" s="314">
        <v>0</v>
      </c>
      <c r="AM58" s="314">
        <v>0</v>
      </c>
      <c r="AN58" s="314">
        <v>0</v>
      </c>
      <c r="AO58" s="314">
        <v>0</v>
      </c>
      <c r="AP58" s="314">
        <v>0</v>
      </c>
      <c r="AQ58" s="314">
        <v>0</v>
      </c>
      <c r="AR58" s="314">
        <v>0</v>
      </c>
      <c r="AS58" s="314">
        <v>0.69970164122701584</v>
      </c>
    </row>
    <row r="59" spans="1:45" ht="15">
      <c r="A59" s="316" t="s">
        <v>310</v>
      </c>
      <c r="B59" s="314">
        <v>0</v>
      </c>
      <c r="C59" s="314">
        <v>0</v>
      </c>
      <c r="D59" s="314">
        <v>0</v>
      </c>
      <c r="E59" s="314">
        <v>0</v>
      </c>
      <c r="F59" s="314">
        <v>0</v>
      </c>
      <c r="G59" s="314">
        <v>0</v>
      </c>
      <c r="H59" s="314">
        <v>0</v>
      </c>
      <c r="I59" s="314">
        <v>0</v>
      </c>
      <c r="J59" s="314">
        <v>0</v>
      </c>
      <c r="K59" s="314">
        <v>0</v>
      </c>
      <c r="L59" s="314">
        <v>0</v>
      </c>
      <c r="M59" s="314">
        <v>0</v>
      </c>
      <c r="N59" s="314">
        <v>0</v>
      </c>
      <c r="O59" s="314">
        <v>0</v>
      </c>
      <c r="P59" s="314">
        <v>0.75848454135894783</v>
      </c>
      <c r="Q59" s="314">
        <v>1.8625413029861453</v>
      </c>
      <c r="R59" s="314">
        <v>1.5062858495374252</v>
      </c>
      <c r="S59" s="314">
        <v>1.7512430911275279</v>
      </c>
      <c r="T59" s="314">
        <v>0.70408167014160083</v>
      </c>
      <c r="U59" s="314">
        <v>1.2245063347592853</v>
      </c>
      <c r="V59" s="314">
        <v>1.0546856253195016</v>
      </c>
      <c r="W59" s="314">
        <v>0.48517650566895837</v>
      </c>
      <c r="X59" s="314">
        <v>1.9588744834954077</v>
      </c>
      <c r="Y59" s="314">
        <v>2.7133024057727875</v>
      </c>
      <c r="Z59" s="314">
        <v>1.3830201168796672</v>
      </c>
      <c r="AA59" s="314">
        <v>0.7106833877377946</v>
      </c>
      <c r="AB59" s="314">
        <v>0</v>
      </c>
      <c r="AC59" s="314">
        <v>0</v>
      </c>
      <c r="AD59" s="314">
        <v>0.5974081722962401</v>
      </c>
      <c r="AE59" s="314">
        <v>0.61586095863958845</v>
      </c>
      <c r="AF59" s="314">
        <v>0</v>
      </c>
      <c r="AG59" s="314">
        <v>0.5635430885667998</v>
      </c>
      <c r="AH59" s="314">
        <v>0</v>
      </c>
      <c r="AI59" s="314">
        <v>0.68086994481880103</v>
      </c>
      <c r="AJ59" s="314">
        <v>1.3065921076065448</v>
      </c>
      <c r="AK59" s="314">
        <v>0</v>
      </c>
      <c r="AL59" s="314">
        <v>1.6182994253212468</v>
      </c>
      <c r="AM59" s="314">
        <v>0</v>
      </c>
      <c r="AN59" s="314">
        <v>0</v>
      </c>
      <c r="AO59" s="314">
        <v>0</v>
      </c>
      <c r="AP59" s="314">
        <v>0</v>
      </c>
      <c r="AQ59" s="314">
        <v>0</v>
      </c>
      <c r="AR59" s="314">
        <v>0</v>
      </c>
      <c r="AS59" s="314">
        <v>0</v>
      </c>
    </row>
    <row r="60" spans="1:45" ht="15">
      <c r="A60" s="316" t="s">
        <v>312</v>
      </c>
      <c r="B60" s="314">
        <v>0</v>
      </c>
      <c r="C60" s="314">
        <v>0</v>
      </c>
      <c r="D60" s="314">
        <v>0</v>
      </c>
      <c r="E60" s="314">
        <v>0</v>
      </c>
      <c r="F60" s="314">
        <v>0</v>
      </c>
      <c r="G60" s="314">
        <v>0</v>
      </c>
      <c r="H60" s="314">
        <v>0</v>
      </c>
      <c r="I60" s="314">
        <v>0</v>
      </c>
      <c r="J60" s="314">
        <v>0</v>
      </c>
      <c r="K60" s="314">
        <v>0</v>
      </c>
      <c r="L60" s="314">
        <v>0</v>
      </c>
      <c r="M60" s="314">
        <v>0</v>
      </c>
      <c r="N60" s="314">
        <v>3.5402106336379253</v>
      </c>
      <c r="O60" s="314">
        <v>11.796931917756465</v>
      </c>
      <c r="P60" s="314">
        <v>9.4339132641694334</v>
      </c>
      <c r="Q60" s="314">
        <v>9.4764316838766902</v>
      </c>
      <c r="R60" s="314">
        <v>3.7413175482113035</v>
      </c>
      <c r="S60" s="314">
        <v>1.7940779441643611</v>
      </c>
      <c r="T60" s="314">
        <v>2.716195444801599</v>
      </c>
      <c r="U60" s="314">
        <v>4.4437056602946337</v>
      </c>
      <c r="V60" s="314">
        <v>0</v>
      </c>
      <c r="W60" s="314">
        <v>0</v>
      </c>
      <c r="X60" s="314">
        <v>0</v>
      </c>
      <c r="Y60" s="314">
        <v>0</v>
      </c>
      <c r="Z60" s="314">
        <v>0</v>
      </c>
      <c r="AA60" s="314">
        <v>0</v>
      </c>
      <c r="AB60" s="314">
        <v>0</v>
      </c>
      <c r="AC60" s="314">
        <v>0</v>
      </c>
      <c r="AD60" s="314">
        <v>0</v>
      </c>
      <c r="AE60" s="314">
        <v>0</v>
      </c>
      <c r="AF60" s="314">
        <v>0</v>
      </c>
      <c r="AG60" s="314">
        <v>0</v>
      </c>
      <c r="AH60" s="314">
        <v>0</v>
      </c>
      <c r="AI60" s="314">
        <v>0</v>
      </c>
      <c r="AJ60" s="314">
        <v>0</v>
      </c>
      <c r="AK60" s="314">
        <v>0</v>
      </c>
      <c r="AL60" s="314">
        <v>0</v>
      </c>
      <c r="AM60" s="314">
        <v>0</v>
      </c>
      <c r="AN60" s="314">
        <v>0</v>
      </c>
      <c r="AO60" s="314">
        <v>0</v>
      </c>
      <c r="AP60" s="314">
        <v>0</v>
      </c>
      <c r="AQ60" s="314">
        <v>0</v>
      </c>
      <c r="AR60" s="314">
        <v>0</v>
      </c>
      <c r="AS60" s="314">
        <v>0</v>
      </c>
    </row>
    <row r="61" spans="1:45">
      <c r="A61" s="315" t="s">
        <v>161</v>
      </c>
      <c r="B61" s="314">
        <v>0</v>
      </c>
      <c r="C61" s="314">
        <v>0</v>
      </c>
      <c r="D61" s="314">
        <v>0</v>
      </c>
      <c r="E61" s="314">
        <v>0</v>
      </c>
      <c r="F61" s="314">
        <v>0</v>
      </c>
      <c r="G61" s="314">
        <v>0</v>
      </c>
      <c r="H61" s="314">
        <v>0</v>
      </c>
      <c r="I61" s="314">
        <v>0</v>
      </c>
      <c r="J61" s="314">
        <v>0</v>
      </c>
      <c r="K61" s="314">
        <v>0</v>
      </c>
      <c r="L61" s="314">
        <v>0</v>
      </c>
      <c r="M61" s="314">
        <v>0</v>
      </c>
      <c r="N61" s="314">
        <v>0</v>
      </c>
      <c r="O61" s="314">
        <v>1.5303523399999999</v>
      </c>
      <c r="P61" s="314">
        <v>10.270506619999999</v>
      </c>
      <c r="Q61" s="314">
        <v>15.818637339999999</v>
      </c>
      <c r="R61" s="314">
        <v>10.734721560805518</v>
      </c>
      <c r="S61" s="314">
        <v>13.972360861561542</v>
      </c>
      <c r="T61" s="314">
        <v>4.4056857837427259</v>
      </c>
      <c r="U61" s="314">
        <v>8.5213452831035426</v>
      </c>
      <c r="V61" s="314">
        <v>3.9460935292844574</v>
      </c>
      <c r="W61" s="314">
        <v>6.7014484993549259E-3</v>
      </c>
      <c r="X61" s="314">
        <v>8.4835705892025534E-2</v>
      </c>
      <c r="Y61" s="314">
        <v>1.9752815169723392</v>
      </c>
      <c r="Z61" s="314">
        <v>2.8703916076331213</v>
      </c>
      <c r="AA61" s="314">
        <v>0.92493150178284544</v>
      </c>
      <c r="AB61" s="314">
        <v>0.22171249477421279</v>
      </c>
      <c r="AC61" s="314">
        <v>0</v>
      </c>
      <c r="AD61" s="314">
        <v>0.31841314308924812</v>
      </c>
      <c r="AE61" s="314">
        <v>0.29908890791635206</v>
      </c>
      <c r="AF61" s="314">
        <v>0.23949271956265453</v>
      </c>
      <c r="AG61" s="314">
        <v>0.15156162932217856</v>
      </c>
      <c r="AH61" s="314">
        <v>9.523989111030343E-3</v>
      </c>
      <c r="AI61" s="314">
        <v>0</v>
      </c>
      <c r="AJ61" s="314">
        <v>7.5042140415756617E-3</v>
      </c>
      <c r="AK61" s="314">
        <v>0</v>
      </c>
      <c r="AL61" s="314">
        <v>8.1352536875751343E-3</v>
      </c>
      <c r="AM61" s="314">
        <v>0</v>
      </c>
      <c r="AN61" s="314">
        <v>0</v>
      </c>
      <c r="AO61" s="314">
        <v>0</v>
      </c>
      <c r="AP61" s="314">
        <v>0.1382686602222766</v>
      </c>
      <c r="AQ61" s="314">
        <v>0.95052511006564944</v>
      </c>
      <c r="AR61" s="314">
        <v>0</v>
      </c>
      <c r="AS61" s="314">
        <v>0.32259556973266601</v>
      </c>
    </row>
    <row r="62" spans="1:45">
      <c r="A62" s="315" t="s">
        <v>162</v>
      </c>
      <c r="B62" s="314">
        <v>0</v>
      </c>
      <c r="C62" s="314">
        <v>0</v>
      </c>
      <c r="D62" s="314">
        <v>0</v>
      </c>
      <c r="E62" s="314">
        <v>1.4848081875000001</v>
      </c>
      <c r="F62" s="314">
        <v>1.8126218124999998</v>
      </c>
      <c r="G62" s="314">
        <v>1.7977634423828124</v>
      </c>
      <c r="H62" s="314">
        <v>0.877966625</v>
      </c>
      <c r="I62" s="314">
        <v>0.87673043750000001</v>
      </c>
      <c r="J62" s="314">
        <v>0</v>
      </c>
      <c r="K62" s="314">
        <v>0.60931393749999996</v>
      </c>
      <c r="L62" s="314">
        <v>3.4261272499999995</v>
      </c>
      <c r="M62" s="314">
        <v>3.52228590625</v>
      </c>
      <c r="N62" s="314">
        <v>0.77553862500000004</v>
      </c>
      <c r="O62" s="314">
        <v>0.59159331250000002</v>
      </c>
      <c r="P62" s="314">
        <v>0</v>
      </c>
      <c r="Q62" s="314">
        <v>1.1600048476562501</v>
      </c>
      <c r="R62" s="314">
        <v>0.69891764453125005</v>
      </c>
      <c r="S62" s="314">
        <v>1.05836475</v>
      </c>
      <c r="T62" s="314">
        <v>1.60886542578125</v>
      </c>
      <c r="U62" s="314">
        <v>1.1560016484375</v>
      </c>
      <c r="V62" s="314">
        <v>0.72802004687499999</v>
      </c>
      <c r="W62" s="314">
        <v>0</v>
      </c>
      <c r="X62" s="314">
        <v>2.2129565312500001</v>
      </c>
      <c r="Y62" s="314">
        <v>1.6314088437500001</v>
      </c>
      <c r="Z62" s="314">
        <v>1.9693488437500002</v>
      </c>
      <c r="AA62" s="314">
        <v>3.1686174218750001</v>
      </c>
      <c r="AB62" s="314">
        <v>4.317305078125</v>
      </c>
      <c r="AC62" s="314">
        <v>2.3810894062500001</v>
      </c>
      <c r="AD62" s="314">
        <v>5.2737458593750004</v>
      </c>
      <c r="AE62" s="314">
        <v>1.8518772343749998</v>
      </c>
      <c r="AF62" s="314">
        <v>3.316366328125</v>
      </c>
      <c r="AG62" s="314">
        <v>6.7479452500000008</v>
      </c>
      <c r="AH62" s="314">
        <v>3.8473139843749999</v>
      </c>
      <c r="AI62" s="314">
        <v>4.6783215625000008</v>
      </c>
      <c r="AJ62" s="314">
        <v>7.7846051875000004</v>
      </c>
      <c r="AK62" s="314">
        <v>8.8154555312500005</v>
      </c>
      <c r="AL62" s="314">
        <v>2.750815625</v>
      </c>
      <c r="AM62" s="314">
        <v>9.8974059375000003</v>
      </c>
      <c r="AN62" s="314">
        <v>11.812253890625</v>
      </c>
      <c r="AO62" s="314">
        <v>9.7215757343750013</v>
      </c>
      <c r="AP62" s="314">
        <v>5.1182736562500004</v>
      </c>
      <c r="AQ62" s="314">
        <v>5.5582522500000007</v>
      </c>
      <c r="AR62" s="314">
        <v>5.0966766796874996</v>
      </c>
      <c r="AS62" s="314">
        <v>2.0570119999999998</v>
      </c>
    </row>
    <row r="63" spans="1:45">
      <c r="A63" s="315" t="s">
        <v>290</v>
      </c>
      <c r="B63" s="314">
        <v>0</v>
      </c>
      <c r="C63" s="314">
        <v>0</v>
      </c>
      <c r="D63" s="314">
        <v>0</v>
      </c>
      <c r="E63" s="314">
        <v>0</v>
      </c>
      <c r="F63" s="314">
        <v>0</v>
      </c>
      <c r="G63" s="314">
        <v>0</v>
      </c>
      <c r="H63" s="314">
        <v>0</v>
      </c>
      <c r="I63" s="314">
        <v>0</v>
      </c>
      <c r="J63" s="314">
        <v>0</v>
      </c>
      <c r="K63" s="314">
        <v>0</v>
      </c>
      <c r="L63" s="314">
        <v>0</v>
      </c>
      <c r="M63" s="314">
        <v>0</v>
      </c>
      <c r="N63" s="314">
        <v>0</v>
      </c>
      <c r="O63" s="314">
        <v>1.0176360199999999</v>
      </c>
      <c r="P63" s="314">
        <v>5.6410959800000002</v>
      </c>
      <c r="Q63" s="314">
        <v>5.4879358699999994</v>
      </c>
      <c r="R63" s="314">
        <v>4.8300386148474876</v>
      </c>
      <c r="S63" s="314">
        <v>2.4700843703781721</v>
      </c>
      <c r="T63" s="314">
        <v>1.5139753815315196</v>
      </c>
      <c r="U63" s="314">
        <v>3.0628982930214486</v>
      </c>
      <c r="V63" s="314">
        <v>1.8010763249556268</v>
      </c>
      <c r="W63" s="314">
        <v>2.0415999999999998E-3</v>
      </c>
      <c r="X63" s="314">
        <v>3.2479999999999998E-4</v>
      </c>
      <c r="Y63" s="314">
        <v>0.60249943418681162</v>
      </c>
      <c r="Z63" s="314">
        <v>9.5829833606231984E-2</v>
      </c>
      <c r="AA63" s="314">
        <v>0.1399804753226617</v>
      </c>
      <c r="AB63" s="314">
        <v>0</v>
      </c>
      <c r="AC63" s="314">
        <v>0</v>
      </c>
      <c r="AD63" s="314">
        <v>0.18747098696173609</v>
      </c>
      <c r="AE63" s="314">
        <v>0</v>
      </c>
      <c r="AF63" s="314">
        <v>0</v>
      </c>
      <c r="AG63" s="314">
        <v>0</v>
      </c>
      <c r="AH63" s="314">
        <v>0</v>
      </c>
      <c r="AI63" s="314">
        <v>0</v>
      </c>
      <c r="AJ63" s="314">
        <v>0</v>
      </c>
      <c r="AK63" s="314">
        <v>0</v>
      </c>
      <c r="AL63" s="314">
        <v>0</v>
      </c>
      <c r="AM63" s="314">
        <v>0.56250977161485805</v>
      </c>
      <c r="AN63" s="314">
        <v>0</v>
      </c>
      <c r="AO63" s="314">
        <v>0</v>
      </c>
      <c r="AP63" s="314">
        <v>0</v>
      </c>
      <c r="AQ63" s="314">
        <v>0</v>
      </c>
      <c r="AR63" s="314">
        <v>0</v>
      </c>
      <c r="AS63" s="314">
        <v>0</v>
      </c>
    </row>
    <row r="64" spans="1:45">
      <c r="A64" s="316" t="s">
        <v>291</v>
      </c>
      <c r="B64" s="314">
        <v>0</v>
      </c>
      <c r="C64" s="314">
        <v>0</v>
      </c>
      <c r="D64" s="314">
        <v>0</v>
      </c>
      <c r="E64" s="314">
        <v>0</v>
      </c>
      <c r="F64" s="314">
        <v>0</v>
      </c>
      <c r="G64" s="314">
        <v>0</v>
      </c>
      <c r="H64" s="314">
        <v>0</v>
      </c>
      <c r="I64" s="314">
        <v>0</v>
      </c>
      <c r="J64" s="314">
        <v>0</v>
      </c>
      <c r="K64" s="314">
        <v>0</v>
      </c>
      <c r="L64" s="314">
        <v>0</v>
      </c>
      <c r="M64" s="314">
        <v>0</v>
      </c>
      <c r="N64" s="314">
        <v>0</v>
      </c>
      <c r="O64" s="314">
        <v>1.0176360199999999</v>
      </c>
      <c r="P64" s="314">
        <v>5.6410959800000002</v>
      </c>
      <c r="Q64" s="314">
        <v>5.4879358699999994</v>
      </c>
      <c r="R64" s="314">
        <v>4.8300386148474876</v>
      </c>
      <c r="S64" s="314">
        <v>2.4700843703781721</v>
      </c>
      <c r="T64" s="314">
        <v>1.5139753815315196</v>
      </c>
      <c r="U64" s="314">
        <v>3.0628982930214486</v>
      </c>
      <c r="V64" s="314">
        <v>1.8010763249556268</v>
      </c>
      <c r="W64" s="314">
        <v>0</v>
      </c>
      <c r="X64" s="314">
        <v>0</v>
      </c>
      <c r="Y64" s="314">
        <v>0.60249943418681162</v>
      </c>
      <c r="Z64" s="314">
        <v>9.5829833606231984E-2</v>
      </c>
      <c r="AA64" s="314">
        <v>0.1399804753226617</v>
      </c>
      <c r="AB64" s="314">
        <v>0</v>
      </c>
      <c r="AC64" s="314">
        <v>0</v>
      </c>
      <c r="AD64" s="314">
        <v>0.18747098696173609</v>
      </c>
      <c r="AE64" s="314">
        <v>0</v>
      </c>
      <c r="AF64" s="314">
        <v>0</v>
      </c>
      <c r="AG64" s="314">
        <v>0</v>
      </c>
      <c r="AH64" s="314">
        <v>0</v>
      </c>
      <c r="AI64" s="314">
        <v>0</v>
      </c>
      <c r="AJ64" s="314">
        <v>0</v>
      </c>
      <c r="AK64" s="314">
        <v>0</v>
      </c>
      <c r="AL64" s="314">
        <v>0</v>
      </c>
      <c r="AM64" s="314">
        <v>0.56250977161485805</v>
      </c>
      <c r="AN64" s="314">
        <v>0</v>
      </c>
      <c r="AO64" s="314">
        <v>0</v>
      </c>
      <c r="AP64" s="314">
        <v>0</v>
      </c>
      <c r="AQ64" s="314">
        <v>0</v>
      </c>
      <c r="AR64" s="314">
        <v>0</v>
      </c>
      <c r="AS64" s="314">
        <v>0</v>
      </c>
    </row>
    <row r="65" spans="1:45">
      <c r="A65" s="316" t="s">
        <v>292</v>
      </c>
      <c r="B65" s="314">
        <v>0</v>
      </c>
      <c r="C65" s="314">
        <v>0</v>
      </c>
      <c r="D65" s="314">
        <v>0</v>
      </c>
      <c r="E65" s="314">
        <v>0</v>
      </c>
      <c r="F65" s="314">
        <v>0</v>
      </c>
      <c r="G65" s="314">
        <v>0</v>
      </c>
      <c r="H65" s="314">
        <v>0</v>
      </c>
      <c r="I65" s="314">
        <v>0</v>
      </c>
      <c r="J65" s="314">
        <v>0</v>
      </c>
      <c r="K65" s="314">
        <v>0</v>
      </c>
      <c r="L65" s="314">
        <v>0</v>
      </c>
      <c r="M65" s="314">
        <v>0</v>
      </c>
      <c r="N65" s="314">
        <v>0</v>
      </c>
      <c r="O65" s="314">
        <v>0</v>
      </c>
      <c r="P65" s="314">
        <v>0</v>
      </c>
      <c r="Q65" s="314">
        <v>0</v>
      </c>
      <c r="R65" s="314">
        <v>0</v>
      </c>
      <c r="S65" s="314">
        <v>0</v>
      </c>
      <c r="T65" s="314">
        <v>0</v>
      </c>
      <c r="U65" s="314">
        <v>0</v>
      </c>
      <c r="V65" s="314">
        <v>0</v>
      </c>
      <c r="W65" s="314">
        <v>0</v>
      </c>
      <c r="X65" s="314">
        <v>0</v>
      </c>
      <c r="Y65" s="314">
        <v>0</v>
      </c>
      <c r="Z65" s="314">
        <v>0</v>
      </c>
      <c r="AA65" s="314">
        <v>0</v>
      </c>
      <c r="AB65" s="314">
        <v>0</v>
      </c>
      <c r="AC65" s="314">
        <v>0</v>
      </c>
      <c r="AD65" s="314">
        <v>0</v>
      </c>
      <c r="AE65" s="314">
        <v>0</v>
      </c>
      <c r="AF65" s="314">
        <v>0</v>
      </c>
      <c r="AG65" s="314">
        <v>0</v>
      </c>
      <c r="AH65" s="314">
        <v>0</v>
      </c>
      <c r="AI65" s="314">
        <v>0</v>
      </c>
      <c r="AJ65" s="314">
        <v>0</v>
      </c>
      <c r="AK65" s="314">
        <v>0</v>
      </c>
      <c r="AL65" s="314">
        <v>0</v>
      </c>
      <c r="AM65" s="314">
        <v>0</v>
      </c>
      <c r="AN65" s="314">
        <v>0</v>
      </c>
      <c r="AO65" s="314">
        <v>0</v>
      </c>
      <c r="AP65" s="314">
        <v>0</v>
      </c>
      <c r="AQ65" s="314">
        <v>0</v>
      </c>
      <c r="AR65" s="314">
        <v>0</v>
      </c>
      <c r="AS65" s="314">
        <v>0</v>
      </c>
    </row>
    <row r="66" spans="1:45">
      <c r="A66" s="316" t="s">
        <v>293</v>
      </c>
      <c r="B66" s="314">
        <v>0</v>
      </c>
      <c r="C66" s="314">
        <v>0</v>
      </c>
      <c r="D66" s="314">
        <v>0</v>
      </c>
      <c r="E66" s="314">
        <v>0</v>
      </c>
      <c r="F66" s="314">
        <v>0</v>
      </c>
      <c r="G66" s="314">
        <v>0</v>
      </c>
      <c r="H66" s="314">
        <v>0</v>
      </c>
      <c r="I66" s="314">
        <v>0</v>
      </c>
      <c r="J66" s="314">
        <v>0</v>
      </c>
      <c r="K66" s="314">
        <v>0</v>
      </c>
      <c r="L66" s="314">
        <v>0</v>
      </c>
      <c r="M66" s="314">
        <v>0</v>
      </c>
      <c r="N66" s="314">
        <v>0</v>
      </c>
      <c r="O66" s="314">
        <v>0</v>
      </c>
      <c r="P66" s="314">
        <v>0</v>
      </c>
      <c r="Q66" s="314">
        <v>0</v>
      </c>
      <c r="R66" s="314">
        <v>0</v>
      </c>
      <c r="S66" s="314">
        <v>0</v>
      </c>
      <c r="T66" s="314">
        <v>0</v>
      </c>
      <c r="U66" s="314">
        <v>0</v>
      </c>
      <c r="V66" s="314">
        <v>0</v>
      </c>
      <c r="W66" s="314">
        <v>2.0415999999999998E-3</v>
      </c>
      <c r="X66" s="314">
        <v>3.2479999999999998E-4</v>
      </c>
      <c r="Y66" s="314">
        <v>0</v>
      </c>
      <c r="Z66" s="314">
        <v>0</v>
      </c>
      <c r="AA66" s="314">
        <v>0</v>
      </c>
      <c r="AB66" s="314">
        <v>0</v>
      </c>
      <c r="AC66" s="314">
        <v>0</v>
      </c>
      <c r="AD66" s="314">
        <v>0</v>
      </c>
      <c r="AE66" s="314">
        <v>0</v>
      </c>
      <c r="AF66" s="314">
        <v>0</v>
      </c>
      <c r="AG66" s="314">
        <v>0</v>
      </c>
      <c r="AH66" s="314">
        <v>0</v>
      </c>
      <c r="AI66" s="314">
        <v>0</v>
      </c>
      <c r="AJ66" s="314">
        <v>0</v>
      </c>
      <c r="AK66" s="314">
        <v>0</v>
      </c>
      <c r="AL66" s="314">
        <v>0</v>
      </c>
      <c r="AM66" s="314">
        <v>0</v>
      </c>
      <c r="AN66" s="314">
        <v>0</v>
      </c>
      <c r="AO66" s="314">
        <v>0</v>
      </c>
      <c r="AP66" s="314">
        <v>0</v>
      </c>
      <c r="AQ66" s="314">
        <v>0</v>
      </c>
      <c r="AR66" s="314">
        <v>0</v>
      </c>
      <c r="AS66" s="314">
        <v>0</v>
      </c>
    </row>
    <row r="67" spans="1:45" ht="15">
      <c r="A67" s="315" t="s">
        <v>311</v>
      </c>
      <c r="B67" s="314">
        <v>0</v>
      </c>
      <c r="C67" s="314">
        <v>0</v>
      </c>
      <c r="D67" s="314">
        <v>0</v>
      </c>
      <c r="E67" s="314">
        <v>0</v>
      </c>
      <c r="F67" s="314">
        <v>0</v>
      </c>
      <c r="G67" s="314">
        <v>0.85037099999999999</v>
      </c>
      <c r="H67" s="314">
        <v>0</v>
      </c>
      <c r="I67" s="314">
        <v>0</v>
      </c>
      <c r="J67" s="314">
        <v>0</v>
      </c>
      <c r="K67" s="314">
        <v>0</v>
      </c>
      <c r="L67" s="314">
        <v>0</v>
      </c>
      <c r="M67" s="314">
        <v>0</v>
      </c>
      <c r="N67" s="314">
        <v>0</v>
      </c>
      <c r="O67" s="314">
        <v>0</v>
      </c>
      <c r="P67" s="314">
        <v>0</v>
      </c>
      <c r="Q67" s="314">
        <v>0</v>
      </c>
      <c r="R67" s="314">
        <v>0</v>
      </c>
      <c r="S67" s="314">
        <v>0</v>
      </c>
      <c r="T67" s="314">
        <v>1.154730078125E-2</v>
      </c>
      <c r="U67" s="314">
        <v>0.14889277636718751</v>
      </c>
      <c r="V67" s="314">
        <v>1.341687646484375E-2</v>
      </c>
      <c r="W67" s="314">
        <v>9.7321163085937495E-2</v>
      </c>
      <c r="X67" s="314">
        <v>0.13405095288085936</v>
      </c>
      <c r="Y67" s="314">
        <v>0.32634973242187498</v>
      </c>
      <c r="Z67" s="314">
        <v>8.1598085327148434E-2</v>
      </c>
      <c r="AA67" s="314">
        <v>0</v>
      </c>
      <c r="AB67" s="314">
        <v>4.7723164062500002E-3</v>
      </c>
      <c r="AC67" s="314">
        <v>0</v>
      </c>
      <c r="AD67" s="314">
        <v>0</v>
      </c>
      <c r="AE67" s="314">
        <v>0</v>
      </c>
      <c r="AF67" s="314">
        <v>0</v>
      </c>
      <c r="AG67" s="314">
        <v>0</v>
      </c>
      <c r="AH67" s="314">
        <v>0</v>
      </c>
      <c r="AI67" s="314">
        <v>0</v>
      </c>
      <c r="AJ67" s="314">
        <v>0</v>
      </c>
      <c r="AK67" s="314">
        <v>0</v>
      </c>
      <c r="AL67" s="314">
        <v>0</v>
      </c>
      <c r="AM67" s="314">
        <v>0</v>
      </c>
      <c r="AN67" s="314">
        <v>0</v>
      </c>
      <c r="AO67" s="314">
        <v>0</v>
      </c>
      <c r="AP67" s="314">
        <v>0</v>
      </c>
      <c r="AQ67" s="314">
        <v>0</v>
      </c>
      <c r="AR67" s="314">
        <v>0</v>
      </c>
      <c r="AS67" s="314">
        <v>0</v>
      </c>
    </row>
    <row r="68" spans="1:45">
      <c r="A68" s="309" t="s">
        <v>200</v>
      </c>
      <c r="B68" s="310">
        <v>2.2920400834094226</v>
      </c>
      <c r="C68" s="310">
        <v>2.9663804220722954</v>
      </c>
      <c r="D68" s="310">
        <v>-4.584544810626527</v>
      </c>
      <c r="E68" s="310">
        <v>7.0470871174870302</v>
      </c>
      <c r="F68" s="310">
        <v>-5.3807355502482617</v>
      </c>
      <c r="G68" s="310">
        <v>2.9356160960430904</v>
      </c>
      <c r="H68" s="310">
        <v>6.0737787068885796</v>
      </c>
      <c r="I68" s="310">
        <v>-8.5200668114585891</v>
      </c>
      <c r="J68" s="310">
        <v>-6.3866535782592759</v>
      </c>
      <c r="K68" s="310">
        <v>0.37184516622480129</v>
      </c>
      <c r="L68" s="310">
        <v>5.110951098600407</v>
      </c>
      <c r="M68" s="310">
        <v>0.95156036715251435</v>
      </c>
      <c r="N68" s="310">
        <v>-2.326415535786734</v>
      </c>
      <c r="O68" s="310">
        <v>9.4062866944733088</v>
      </c>
      <c r="P68" s="310">
        <v>-4.7266014792833726</v>
      </c>
      <c r="Q68" s="310">
        <v>0.40880917726534516</v>
      </c>
      <c r="R68" s="310">
        <v>1.7611753468603171</v>
      </c>
      <c r="S68" s="310">
        <v>5.9121886256971541</v>
      </c>
      <c r="T68" s="310">
        <v>-2.005059185614781</v>
      </c>
      <c r="U68" s="310">
        <v>0.83083431518695394</v>
      </c>
      <c r="V68" s="310">
        <v>1.2483141557992696</v>
      </c>
      <c r="W68" s="310">
        <v>-4.8684703951879076</v>
      </c>
      <c r="X68" s="310">
        <v>17.60531198519967</v>
      </c>
      <c r="Y68" s="310">
        <v>4.5311496189565581</v>
      </c>
      <c r="Z68" s="310">
        <v>1.6714685998436685</v>
      </c>
      <c r="AA68" s="310">
        <v>14.234336354671965</v>
      </c>
      <c r="AB68" s="310">
        <v>-3.8209202065198324</v>
      </c>
      <c r="AC68" s="310">
        <v>-3.4836870509630073</v>
      </c>
      <c r="AD68" s="310">
        <v>0.50775183730024331</v>
      </c>
      <c r="AE68" s="310">
        <v>-1.1628676170300838</v>
      </c>
      <c r="AF68" s="310">
        <v>6.2483048425323657</v>
      </c>
      <c r="AG68" s="310">
        <v>-6.233564373921852</v>
      </c>
      <c r="AH68" s="310">
        <v>0.52127105492847714</v>
      </c>
      <c r="AI68" s="310">
        <v>6.7409595892110721</v>
      </c>
      <c r="AJ68" s="310">
        <v>-1.6615720242878076</v>
      </c>
      <c r="AK68" s="310">
        <v>1.7534110183967255</v>
      </c>
      <c r="AL68" s="310">
        <v>0.3646818740422747</v>
      </c>
      <c r="AM68" s="310">
        <v>-3.2562556279138843</v>
      </c>
      <c r="AN68" s="310">
        <v>-2.4598137039526824</v>
      </c>
      <c r="AO68" s="310">
        <v>7.9624684905084298</v>
      </c>
      <c r="AP68" s="310">
        <v>-0.77833006457939902</v>
      </c>
      <c r="AQ68" s="310">
        <v>-9.2966366396083036</v>
      </c>
      <c r="AR68" s="310">
        <v>13.106111713072643</v>
      </c>
      <c r="AS68" s="310">
        <v>-5.7589610788719998</v>
      </c>
    </row>
    <row r="69" spans="1:45">
      <c r="A69" s="315" t="s">
        <v>288</v>
      </c>
      <c r="B69" s="314">
        <v>1.525786694580078</v>
      </c>
      <c r="C69" s="314">
        <v>3.9462925324707028</v>
      </c>
      <c r="D69" s="314">
        <v>-7.6260068559570318</v>
      </c>
      <c r="E69" s="314">
        <v>4.3412198847656249</v>
      </c>
      <c r="F69" s="314">
        <v>-3.4632820880737305</v>
      </c>
      <c r="G69" s="314">
        <v>0.62471692102050813</v>
      </c>
      <c r="H69" s="314">
        <v>0.99583929632568347</v>
      </c>
      <c r="I69" s="314">
        <v>-1.2586362518310548</v>
      </c>
      <c r="J69" s="314">
        <v>5.0817184111328126</v>
      </c>
      <c r="K69" s="314">
        <v>-2.6085184866104121</v>
      </c>
      <c r="L69" s="314">
        <v>2.9550497287559514</v>
      </c>
      <c r="M69" s="314">
        <v>1.9554497034606939</v>
      </c>
      <c r="N69" s="314">
        <v>-1.8505475072326665</v>
      </c>
      <c r="O69" s="314">
        <v>5.5015745732421877</v>
      </c>
      <c r="P69" s="314">
        <v>-1.512608815917968</v>
      </c>
      <c r="Q69" s="314">
        <v>0.49119800219726528</v>
      </c>
      <c r="R69" s="314">
        <v>-3.4591744446334833</v>
      </c>
      <c r="S69" s="314">
        <v>2.1786667782745366</v>
      </c>
      <c r="T69" s="314">
        <v>0.44966197982406508</v>
      </c>
      <c r="U69" s="314">
        <v>0.33222446530151339</v>
      </c>
      <c r="V69" s="314">
        <v>-0.31366039714241101</v>
      </c>
      <c r="W69" s="314">
        <v>-3.4186794677581784</v>
      </c>
      <c r="X69" s="314">
        <v>4.0669079822196963</v>
      </c>
      <c r="Y69" s="314">
        <v>-0.8164435049209593</v>
      </c>
      <c r="Z69" s="314">
        <v>6.4904176539115888</v>
      </c>
      <c r="AA69" s="314">
        <v>2.3987679966430675</v>
      </c>
      <c r="AB69" s="314">
        <v>-0.50430061657333347</v>
      </c>
      <c r="AC69" s="314">
        <v>-4.729091441261291</v>
      </c>
      <c r="AD69" s="314">
        <v>-3.2710575244598381</v>
      </c>
      <c r="AE69" s="314">
        <v>5.8511871919097915</v>
      </c>
      <c r="AF69" s="314">
        <v>-1.9611493492164609</v>
      </c>
      <c r="AG69" s="314">
        <v>-1.3294135688323978</v>
      </c>
      <c r="AH69" s="314">
        <v>-5.7843667188645087E-2</v>
      </c>
      <c r="AI69" s="314">
        <v>4.6725254804782868</v>
      </c>
      <c r="AJ69" s="314">
        <v>-2.1712132698822035</v>
      </c>
      <c r="AK69" s="314">
        <v>2.6233431193828558</v>
      </c>
      <c r="AL69" s="314">
        <v>1.929366904958723</v>
      </c>
      <c r="AM69" s="314">
        <v>-7.0437500850982664</v>
      </c>
      <c r="AN69" s="314">
        <v>-2.4927278898849474</v>
      </c>
      <c r="AO69" s="314">
        <v>3.3713285473690036</v>
      </c>
      <c r="AP69" s="314">
        <v>1.2146539609413143</v>
      </c>
      <c r="AQ69" s="314">
        <v>-6.5287151653556812</v>
      </c>
      <c r="AR69" s="314">
        <v>2.0019465507049583</v>
      </c>
      <c r="AS69" s="314">
        <v>3.7627367619781489</v>
      </c>
    </row>
    <row r="70" spans="1:45">
      <c r="A70" s="315" t="s">
        <v>289</v>
      </c>
      <c r="B70" s="314">
        <v>-1.4248498325195318</v>
      </c>
      <c r="C70" s="314">
        <v>3.3910643554687425E-2</v>
      </c>
      <c r="D70" s="314">
        <v>2.9846173276367178</v>
      </c>
      <c r="E70" s="314">
        <v>-0.48314257369995112</v>
      </c>
      <c r="F70" s="314">
        <v>7.6316819488525089E-2</v>
      </c>
      <c r="G70" s="314">
        <v>-1.9331434540100096</v>
      </c>
      <c r="H70" s="314">
        <v>0.81272818356323229</v>
      </c>
      <c r="I70" s="314">
        <v>-0.21934320230102533</v>
      </c>
      <c r="J70" s="314">
        <v>-0.53139790591430658</v>
      </c>
      <c r="K70" s="314">
        <v>-0.77233035159301744</v>
      </c>
      <c r="L70" s="314">
        <v>0.41836490628051792</v>
      </c>
      <c r="M70" s="314">
        <v>-0.28620322857666003</v>
      </c>
      <c r="N70" s="314">
        <v>3.7522478263549806</v>
      </c>
      <c r="O70" s="314">
        <v>-2.2001194355163576</v>
      </c>
      <c r="P70" s="314">
        <v>0.29363014059448211</v>
      </c>
      <c r="Q70" s="314">
        <v>-0.2515710284652708</v>
      </c>
      <c r="R70" s="314">
        <v>1.422352731994629</v>
      </c>
      <c r="S70" s="314">
        <v>1.1184895838394162</v>
      </c>
      <c r="T70" s="314">
        <v>-0.98817325456237748</v>
      </c>
      <c r="U70" s="314">
        <v>2.825143784576416</v>
      </c>
      <c r="V70" s="314">
        <v>-4.1232499595870973</v>
      </c>
      <c r="W70" s="314">
        <v>0.23601108875274646</v>
      </c>
      <c r="X70" s="314">
        <v>2.5478828681373602</v>
      </c>
      <c r="Y70" s="314">
        <v>-0.18241927722930917</v>
      </c>
      <c r="Z70" s="314">
        <v>-1.7428810562324522</v>
      </c>
      <c r="AA70" s="314">
        <v>0.70436771648406971</v>
      </c>
      <c r="AB70" s="314">
        <v>0.28804402716064459</v>
      </c>
      <c r="AC70" s="314">
        <v>1.1496923662948608</v>
      </c>
      <c r="AD70" s="314">
        <v>-9.3516274932861521E-2</v>
      </c>
      <c r="AE70" s="314">
        <v>-2.1285555436744694</v>
      </c>
      <c r="AF70" s="314">
        <v>2.1664618469696046</v>
      </c>
      <c r="AG70" s="314">
        <v>-2.2858595914306639</v>
      </c>
      <c r="AH70" s="314">
        <v>0.81000469453430179</v>
      </c>
      <c r="AI70" s="314">
        <v>-0.2718314439201357</v>
      </c>
      <c r="AJ70" s="314">
        <v>0.57364810905456509</v>
      </c>
      <c r="AK70" s="314">
        <v>0.12802801190185537</v>
      </c>
      <c r="AL70" s="314">
        <v>-1.1931092609939573</v>
      </c>
      <c r="AM70" s="314">
        <v>1.3513939475708008</v>
      </c>
      <c r="AN70" s="314">
        <v>-1.3647917531738294</v>
      </c>
      <c r="AO70" s="314">
        <v>3.1391096273231511</v>
      </c>
      <c r="AP70" s="314">
        <v>-0.46874884279632623</v>
      </c>
      <c r="AQ70" s="314">
        <v>-0.21211982443618738</v>
      </c>
      <c r="AR70" s="314">
        <v>0.35600396182250982</v>
      </c>
      <c r="AS70" s="314">
        <v>-2.9206486411590573</v>
      </c>
    </row>
    <row r="71" spans="1:45">
      <c r="A71" s="315" t="s">
        <v>95</v>
      </c>
      <c r="B71" s="314">
        <v>0</v>
      </c>
      <c r="C71" s="314">
        <v>0</v>
      </c>
      <c r="D71" s="314">
        <v>0</v>
      </c>
      <c r="E71" s="314">
        <v>0</v>
      </c>
      <c r="F71" s="314">
        <v>0</v>
      </c>
      <c r="G71" s="314">
        <v>0</v>
      </c>
      <c r="H71" s="314">
        <v>0</v>
      </c>
      <c r="I71" s="314">
        <v>0</v>
      </c>
      <c r="J71" s="314">
        <v>0</v>
      </c>
      <c r="K71" s="314">
        <v>-4.5635183016105516E-4</v>
      </c>
      <c r="L71" s="314">
        <v>-1.1734761346998538E-3</v>
      </c>
      <c r="M71" s="314">
        <v>-1.043089897510981E-2</v>
      </c>
      <c r="N71" s="314">
        <v>-3.0314800146412886E-3</v>
      </c>
      <c r="O71" s="314">
        <v>-9.0213052181551973E-3</v>
      </c>
      <c r="P71" s="314">
        <v>3.2086722478964769E-3</v>
      </c>
      <c r="Q71" s="314">
        <v>-2.6023512503660319E-3</v>
      </c>
      <c r="R71" s="314">
        <v>-1.6748546787701317E-2</v>
      </c>
      <c r="S71" s="314">
        <v>4.1149935967789167E-2</v>
      </c>
      <c r="T71" s="314">
        <v>-2.7325557370424594E-2</v>
      </c>
      <c r="U71" s="314">
        <v>3.9866579795020535E-5</v>
      </c>
      <c r="V71" s="314">
        <v>-1.9417433873467733E-2</v>
      </c>
      <c r="W71" s="314">
        <v>1.1058620195426597E-2</v>
      </c>
      <c r="X71" s="314">
        <v>-8.4322635372034126E-3</v>
      </c>
      <c r="Y71" s="314">
        <v>2.2339534272628355E-2</v>
      </c>
      <c r="Z71" s="314">
        <v>2.2360860359837816E-2</v>
      </c>
      <c r="AA71" s="314">
        <v>-1.2418904308057477E-3</v>
      </c>
      <c r="AB71" s="314">
        <v>1.5475633382513298E-2</v>
      </c>
      <c r="AC71" s="314">
        <v>9.0302250547995289E-4</v>
      </c>
      <c r="AD71" s="314">
        <v>-1.8051986158245843E-2</v>
      </c>
      <c r="AE71" s="314">
        <v>-5.3879610920668973E-2</v>
      </c>
      <c r="AF71" s="314">
        <v>3.2882722316669194E-2</v>
      </c>
      <c r="AG71" s="314">
        <v>2.9211025864523905E-2</v>
      </c>
      <c r="AH71" s="314">
        <v>-4.6030824282319568E-2</v>
      </c>
      <c r="AI71" s="314">
        <v>-5.3208133009047566E-2</v>
      </c>
      <c r="AJ71" s="314">
        <v>0.20268533709116807</v>
      </c>
      <c r="AK71" s="314">
        <v>-0.10837965881102235</v>
      </c>
      <c r="AL71" s="314">
        <v>1.6077536554583875E-2</v>
      </c>
      <c r="AM71" s="314">
        <v>1.3128521715143508E-2</v>
      </c>
      <c r="AN71" s="314">
        <v>0.2488694416636448</v>
      </c>
      <c r="AO71" s="314">
        <v>-0.15155528661238904</v>
      </c>
      <c r="AP71" s="314">
        <v>-1.66929647504723E-2</v>
      </c>
      <c r="AQ71" s="314">
        <v>-0.12789665375470805</v>
      </c>
      <c r="AR71" s="314">
        <v>4.4508181754847834E-3</v>
      </c>
      <c r="AS71" s="314">
        <v>8.2095777975209575E-2</v>
      </c>
    </row>
    <row r="72" spans="1:45">
      <c r="A72" s="315" t="s">
        <v>160</v>
      </c>
      <c r="B72" s="314">
        <v>-0.79801543954849263</v>
      </c>
      <c r="C72" s="314">
        <v>-2.9836853757286073</v>
      </c>
      <c r="D72" s="314">
        <v>1.1631638384628296</v>
      </c>
      <c r="E72" s="314">
        <v>0.39692121120452883</v>
      </c>
      <c r="F72" s="314">
        <v>-0.70548230298995906</v>
      </c>
      <c r="G72" s="314">
        <v>1.1842115625762939</v>
      </c>
      <c r="H72" s="314">
        <v>-1.3877387046816736E-3</v>
      </c>
      <c r="I72" s="314">
        <v>-0.81449035909652712</v>
      </c>
      <c r="J72" s="314">
        <v>-5.9986617372131334</v>
      </c>
      <c r="K72" s="314">
        <v>5.0116779117965704</v>
      </c>
      <c r="L72" s="314">
        <v>1.4704628204536436</v>
      </c>
      <c r="M72" s="314">
        <v>-1.8818650736999518</v>
      </c>
      <c r="N72" s="314">
        <v>-2.640125383348539</v>
      </c>
      <c r="O72" s="314">
        <v>2.5928307011994911</v>
      </c>
      <c r="P72" s="314">
        <v>-1.9529724811882523</v>
      </c>
      <c r="Q72" s="314">
        <v>0.32814007188592093</v>
      </c>
      <c r="R72" s="314">
        <v>2.7426945464260495</v>
      </c>
      <c r="S72" s="314">
        <v>0.21346034756986842</v>
      </c>
      <c r="T72" s="314">
        <v>-1.1668646033502332</v>
      </c>
      <c r="U72" s="314">
        <v>-1.9125732837333942</v>
      </c>
      <c r="V72" s="314">
        <v>2.4985355033476844</v>
      </c>
      <c r="W72" s="314">
        <v>0.83124856923390789</v>
      </c>
      <c r="X72" s="314">
        <v>12.700945958822121</v>
      </c>
      <c r="Y72" s="314">
        <v>1.5850916922511338E-2</v>
      </c>
      <c r="Z72" s="314">
        <v>-0.8169380582606538</v>
      </c>
      <c r="AA72" s="314">
        <v>5.1603983209770652</v>
      </c>
      <c r="AB72" s="314">
        <v>-1.8440740361522756</v>
      </c>
      <c r="AC72" s="314">
        <v>0.59511328220595683</v>
      </c>
      <c r="AD72" s="314">
        <v>1.3073487462017557</v>
      </c>
      <c r="AE72" s="314">
        <v>-3.5737728673552982</v>
      </c>
      <c r="AF72" s="314">
        <v>3.8641568592334243</v>
      </c>
      <c r="AG72" s="314">
        <v>-0.66803794534940786</v>
      </c>
      <c r="AH72" s="314">
        <v>-1.0683170993678457</v>
      </c>
      <c r="AI72" s="314">
        <v>1.4714468453824048</v>
      </c>
      <c r="AJ72" s="314">
        <v>0.20248432873165423</v>
      </c>
      <c r="AK72" s="314">
        <v>0.1323821057233584</v>
      </c>
      <c r="AL72" s="314">
        <v>0.74493691864564648</v>
      </c>
      <c r="AM72" s="314">
        <v>-1.554956986226216</v>
      </c>
      <c r="AN72" s="314">
        <v>0.31458098666471335</v>
      </c>
      <c r="AO72" s="314">
        <v>1.162175309464309</v>
      </c>
      <c r="AP72" s="314">
        <v>-0.97688105660558988</v>
      </c>
      <c r="AQ72" s="314">
        <v>-0.9319338474388893</v>
      </c>
      <c r="AR72" s="314">
        <v>3.686581531501715</v>
      </c>
      <c r="AS72" s="314">
        <v>-2.6913110640932847</v>
      </c>
    </row>
    <row r="73" spans="1:45" ht="15">
      <c r="A73" s="316" t="s">
        <v>309</v>
      </c>
      <c r="B73" s="314">
        <v>0.68738354684829717</v>
      </c>
      <c r="C73" s="314">
        <v>-1.268376808948517</v>
      </c>
      <c r="D73" s="314">
        <v>1.2483377037048427E-2</v>
      </c>
      <c r="E73" s="314">
        <v>0.27144305557250981</v>
      </c>
      <c r="F73" s="314">
        <v>-0.19734060316085805</v>
      </c>
      <c r="G73" s="314">
        <v>-0.22620254631042475</v>
      </c>
      <c r="H73" s="314">
        <v>5.4579577045440697E-2</v>
      </c>
      <c r="I73" s="314">
        <v>-0.11230346334457403</v>
      </c>
      <c r="J73" s="314">
        <v>-0.54279225116729735</v>
      </c>
      <c r="K73" s="314">
        <v>0.83338274219512942</v>
      </c>
      <c r="L73" s="314">
        <v>0.24286269235610963</v>
      </c>
      <c r="M73" s="314">
        <v>-0.44325374479293822</v>
      </c>
      <c r="N73" s="314">
        <v>-0.51285091827392582</v>
      </c>
      <c r="O73" s="314">
        <v>0.10104026601791383</v>
      </c>
      <c r="P73" s="314">
        <v>-3.0082122859954874E-2</v>
      </c>
      <c r="Q73" s="314">
        <v>0.40660142349243156</v>
      </c>
      <c r="R73" s="314">
        <v>1.1151282349495755</v>
      </c>
      <c r="S73" s="314">
        <v>0.57340110258928645</v>
      </c>
      <c r="T73" s="314">
        <v>1.0324135496166942</v>
      </c>
      <c r="U73" s="314">
        <v>-1.5376437983213773</v>
      </c>
      <c r="V73" s="314">
        <v>0.20649551621106246</v>
      </c>
      <c r="W73" s="314">
        <v>0.69025319203205071</v>
      </c>
      <c r="X73" s="314">
        <v>0.69503678738163832</v>
      </c>
      <c r="Y73" s="314">
        <v>2.759250262177575</v>
      </c>
      <c r="Z73" s="314">
        <v>0.1501190276856339</v>
      </c>
      <c r="AA73" s="314">
        <v>3.5918560908319841</v>
      </c>
      <c r="AB73" s="314">
        <v>-1.4525663780399065</v>
      </c>
      <c r="AC73" s="314">
        <v>0.33889456280043806</v>
      </c>
      <c r="AD73" s="314">
        <v>0.49287179621948252</v>
      </c>
      <c r="AE73" s="314">
        <v>-1.8123355349661801</v>
      </c>
      <c r="AF73" s="314">
        <v>2.1782224939989763</v>
      </c>
      <c r="AG73" s="314">
        <v>8.9346313884862694E-2</v>
      </c>
      <c r="AH73" s="314">
        <v>-1.4118228032449747</v>
      </c>
      <c r="AI73" s="314">
        <v>1.9353796118113293</v>
      </c>
      <c r="AJ73" s="314">
        <v>0.53627701132352135</v>
      </c>
      <c r="AK73" s="314">
        <v>-0.18469395133520028</v>
      </c>
      <c r="AL73" s="314">
        <v>0.25912819643712981</v>
      </c>
      <c r="AM73" s="314">
        <v>-1.3969940420452129</v>
      </c>
      <c r="AN73" s="314">
        <v>0.66061910048985273</v>
      </c>
      <c r="AO73" s="314">
        <v>-0.7384079564210182</v>
      </c>
      <c r="AP73" s="314">
        <v>0.6441132644060279</v>
      </c>
      <c r="AQ73" s="314">
        <v>-0.25029526141644154</v>
      </c>
      <c r="AR73" s="314">
        <v>2.3860478865152257</v>
      </c>
      <c r="AS73" s="314">
        <v>-1.7385433071995078</v>
      </c>
    </row>
    <row r="74" spans="1:45" ht="15">
      <c r="A74" s="316" t="s">
        <v>310</v>
      </c>
      <c r="B74" s="314">
        <v>-1.4853989863967898</v>
      </c>
      <c r="C74" s="314">
        <v>-1.7153085667800902</v>
      </c>
      <c r="D74" s="314">
        <v>1.1506804614257811</v>
      </c>
      <c r="E74" s="314">
        <v>0.12547815563201903</v>
      </c>
      <c r="F74" s="314">
        <v>-0.50814169982910107</v>
      </c>
      <c r="G74" s="314">
        <v>1.4104141088867186</v>
      </c>
      <c r="H74" s="314">
        <v>-5.5967315750122371E-2</v>
      </c>
      <c r="I74" s="314">
        <v>-0.70218689575195303</v>
      </c>
      <c r="J74" s="314">
        <v>-5.4558694860458363</v>
      </c>
      <c r="K74" s="314">
        <v>4.1782951696014408</v>
      </c>
      <c r="L74" s="314">
        <v>1.2276001280975339</v>
      </c>
      <c r="M74" s="314">
        <v>-2.2437891477966314</v>
      </c>
      <c r="N74" s="314">
        <v>-2.5022958557891846</v>
      </c>
      <c r="O74" s="314">
        <v>1.5463684399795543</v>
      </c>
      <c r="P74" s="314">
        <v>-1.4844551868057252</v>
      </c>
      <c r="Q74" s="314">
        <v>7.7627516365051108E-2</v>
      </c>
      <c r="R74" s="314">
        <v>1.5561709984150363</v>
      </c>
      <c r="S74" s="314">
        <v>8.8543348832193836E-2</v>
      </c>
      <c r="T74" s="314">
        <v>-2.7164040742035045</v>
      </c>
      <c r="U74" s="314">
        <v>-4.8262669888805565E-2</v>
      </c>
      <c r="V74" s="314">
        <v>1.3648595721163812</v>
      </c>
      <c r="W74" s="314">
        <v>1.0739495857439483</v>
      </c>
      <c r="X74" s="314">
        <v>12.636415245907543</v>
      </c>
      <c r="Y74" s="314">
        <v>-2.3513097603537063</v>
      </c>
      <c r="Z74" s="314">
        <v>-0.45794343430056361</v>
      </c>
      <c r="AA74" s="314">
        <v>1.5685422301450813</v>
      </c>
      <c r="AB74" s="314">
        <v>-0.39150765811236909</v>
      </c>
      <c r="AC74" s="314">
        <v>0.25621871940551877</v>
      </c>
      <c r="AD74" s="314">
        <v>0.81447694998227305</v>
      </c>
      <c r="AE74" s="314">
        <v>-1.7614373323891181</v>
      </c>
      <c r="AF74" s="314">
        <v>1.6859343652344483</v>
      </c>
      <c r="AG74" s="314">
        <v>-0.75738425923427055</v>
      </c>
      <c r="AH74" s="314">
        <v>0.34350570387712892</v>
      </c>
      <c r="AI74" s="314">
        <v>-0.46393276642892456</v>
      </c>
      <c r="AJ74" s="314">
        <v>-0.33379268259186712</v>
      </c>
      <c r="AK74" s="314">
        <v>0.31707605705855868</v>
      </c>
      <c r="AL74" s="314">
        <v>0.48563684278166219</v>
      </c>
      <c r="AM74" s="314">
        <v>-0.15796294418100321</v>
      </c>
      <c r="AN74" s="314">
        <v>-0.34603811382513938</v>
      </c>
      <c r="AO74" s="314">
        <v>1.9005832658853272</v>
      </c>
      <c r="AP74" s="314">
        <v>-1.6209943210116178</v>
      </c>
      <c r="AQ74" s="314">
        <v>-0.68163858602244776</v>
      </c>
      <c r="AR74" s="314">
        <v>1.3005336449864893</v>
      </c>
      <c r="AS74" s="314">
        <v>-0.95276775689377702</v>
      </c>
    </row>
    <row r="75" spans="1:45" ht="15">
      <c r="A75" s="316" t="s">
        <v>312</v>
      </c>
      <c r="B75" s="314">
        <v>0</v>
      </c>
      <c r="C75" s="314">
        <v>0</v>
      </c>
      <c r="D75" s="314">
        <v>0</v>
      </c>
      <c r="E75" s="314">
        <v>0</v>
      </c>
      <c r="F75" s="314">
        <v>0</v>
      </c>
      <c r="G75" s="314">
        <v>0</v>
      </c>
      <c r="H75" s="314">
        <v>0</v>
      </c>
      <c r="I75" s="314">
        <v>0</v>
      </c>
      <c r="J75" s="314">
        <v>0</v>
      </c>
      <c r="K75" s="314">
        <v>0</v>
      </c>
      <c r="L75" s="314">
        <v>0</v>
      </c>
      <c r="M75" s="314">
        <v>0.80517781888961792</v>
      </c>
      <c r="N75" s="314">
        <v>0.37502139071457097</v>
      </c>
      <c r="O75" s="314">
        <v>0.94542199520202308</v>
      </c>
      <c r="P75" s="314">
        <v>-0.43843517152257228</v>
      </c>
      <c r="Q75" s="314">
        <v>-0.15608886797156174</v>
      </c>
      <c r="R75" s="314">
        <v>7.1395313061438204E-2</v>
      </c>
      <c r="S75" s="314">
        <v>-0.44848410385161186</v>
      </c>
      <c r="T75" s="314">
        <v>0.51712592123657708</v>
      </c>
      <c r="U75" s="314">
        <v>-0.32666681552321131</v>
      </c>
      <c r="V75" s="314">
        <v>0.92718041502024073</v>
      </c>
      <c r="W75" s="314">
        <v>-0.9329542085420911</v>
      </c>
      <c r="X75" s="314">
        <v>-0.63050607446705964</v>
      </c>
      <c r="Y75" s="314">
        <v>-0.39208958490135731</v>
      </c>
      <c r="Z75" s="314">
        <v>-0.50911365164572409</v>
      </c>
      <c r="AA75" s="314">
        <v>0</v>
      </c>
      <c r="AB75" s="314">
        <v>0</v>
      </c>
      <c r="AC75" s="314">
        <v>0</v>
      </c>
      <c r="AD75" s="314">
        <v>0</v>
      </c>
      <c r="AE75" s="314">
        <v>0</v>
      </c>
      <c r="AF75" s="314">
        <v>0</v>
      </c>
      <c r="AG75" s="314">
        <v>0</v>
      </c>
      <c r="AH75" s="314">
        <v>0</v>
      </c>
      <c r="AI75" s="314">
        <v>0</v>
      </c>
      <c r="AJ75" s="314">
        <v>0</v>
      </c>
      <c r="AK75" s="314">
        <v>0</v>
      </c>
      <c r="AL75" s="314">
        <v>1.718794268544519E-4</v>
      </c>
      <c r="AM75" s="314">
        <v>0</v>
      </c>
      <c r="AN75" s="314">
        <v>0</v>
      </c>
      <c r="AO75" s="314">
        <v>0</v>
      </c>
      <c r="AP75" s="314">
        <v>0</v>
      </c>
      <c r="AQ75" s="314">
        <v>0</v>
      </c>
      <c r="AR75" s="314">
        <v>0</v>
      </c>
      <c r="AS75" s="314">
        <v>0</v>
      </c>
    </row>
    <row r="76" spans="1:45">
      <c r="A76" s="315" t="s">
        <v>161</v>
      </c>
      <c r="B76" s="314">
        <v>0.83839932000000017</v>
      </c>
      <c r="C76" s="314">
        <v>0.95063649999999955</v>
      </c>
      <c r="D76" s="314">
        <v>-0.45506405999999988</v>
      </c>
      <c r="E76" s="314">
        <v>1.2117109400000001</v>
      </c>
      <c r="F76" s="314">
        <v>-1.6155073000000006</v>
      </c>
      <c r="G76" s="314">
        <v>2.5739603999999998</v>
      </c>
      <c r="H76" s="314">
        <v>0.82249023999999959</v>
      </c>
      <c r="I76" s="314">
        <v>-3.4176474200000002</v>
      </c>
      <c r="J76" s="314">
        <v>-2.0047280000000005</v>
      </c>
      <c r="K76" s="314">
        <v>0.77959089999999964</v>
      </c>
      <c r="L76" s="314">
        <v>0.88129865999999901</v>
      </c>
      <c r="M76" s="314">
        <v>-0.88920721999999985</v>
      </c>
      <c r="N76" s="314">
        <v>0.12736460000000022</v>
      </c>
      <c r="O76" s="314">
        <v>1.3284541599999997</v>
      </c>
      <c r="P76" s="314">
        <v>-0.97413227999999941</v>
      </c>
      <c r="Q76" s="314">
        <v>-1.0532178800000005</v>
      </c>
      <c r="R76" s="314">
        <v>1.3806308286126496</v>
      </c>
      <c r="S76" s="314">
        <v>0.5498574362586266</v>
      </c>
      <c r="T76" s="314">
        <v>1.4259341307544091</v>
      </c>
      <c r="U76" s="314">
        <v>1.5346279668350715</v>
      </c>
      <c r="V76" s="314">
        <v>-0.19634855233936466</v>
      </c>
      <c r="W76" s="314">
        <v>-1.0689494177746544</v>
      </c>
      <c r="X76" s="314">
        <v>-5.5965154343156465E-2</v>
      </c>
      <c r="Y76" s="314">
        <v>2.1045085234941601</v>
      </c>
      <c r="Z76" s="314">
        <v>-2.5050433150187486</v>
      </c>
      <c r="AA76" s="314">
        <v>6.203401048037513</v>
      </c>
      <c r="AB76" s="314">
        <v>1.0939761255306379E-2</v>
      </c>
      <c r="AC76" s="314">
        <v>-0.75270497684217919</v>
      </c>
      <c r="AD76" s="314">
        <v>1.8115335709480134</v>
      </c>
      <c r="AE76" s="314">
        <v>-1.6534503314106828</v>
      </c>
      <c r="AF76" s="314">
        <v>1.5332002029644984</v>
      </c>
      <c r="AG76" s="314">
        <v>-0.9430079396634411</v>
      </c>
      <c r="AH76" s="314">
        <v>0.83069331948227221</v>
      </c>
      <c r="AI76" s="314">
        <v>1.1570959914692758</v>
      </c>
      <c r="AJ76" s="314">
        <v>0.1447764221191794</v>
      </c>
      <c r="AK76" s="314">
        <v>-1.5625696488498955</v>
      </c>
      <c r="AL76" s="314">
        <v>-0.96562455765819077</v>
      </c>
      <c r="AM76" s="314">
        <v>2.4118290888450904</v>
      </c>
      <c r="AN76" s="314">
        <v>-4.0989213610915343E-2</v>
      </c>
      <c r="AO76" s="314">
        <v>0.40508544319049278</v>
      </c>
      <c r="AP76" s="314">
        <v>-0.78500032087847194</v>
      </c>
      <c r="AQ76" s="314">
        <v>6.5085689387513801E-2</v>
      </c>
      <c r="AR76" s="314">
        <v>3.0028017509520097</v>
      </c>
      <c r="AS76" s="314">
        <v>-2.5521930940434401</v>
      </c>
    </row>
    <row r="77" spans="1:45">
      <c r="A77" s="315" t="s">
        <v>162</v>
      </c>
      <c r="B77" s="314">
        <v>1.9345978822021483</v>
      </c>
      <c r="C77" s="314">
        <v>-5.6882669396057128</v>
      </c>
      <c r="D77" s="314">
        <v>-0.45301129150390618</v>
      </c>
      <c r="E77" s="314">
        <v>1.4501526483764646</v>
      </c>
      <c r="F77" s="314">
        <v>1.6033648193359507E-2</v>
      </c>
      <c r="G77" s="314">
        <v>-0.55144518963623068</v>
      </c>
      <c r="H77" s="314">
        <v>1.5188406540527344</v>
      </c>
      <c r="I77" s="314">
        <v>-1.7358787778320313</v>
      </c>
      <c r="J77" s="314">
        <v>-0.97045845605468772</v>
      </c>
      <c r="K77" s="314">
        <v>-1.521409971801758</v>
      </c>
      <c r="L77" s="314">
        <v>0.33038253076171875</v>
      </c>
      <c r="M77" s="314">
        <v>0.22100387431335444</v>
      </c>
      <c r="N77" s="314">
        <v>-9.1112133441925036E-2</v>
      </c>
      <c r="O77" s="314">
        <v>0.76170811474609379</v>
      </c>
      <c r="P77" s="314">
        <v>-0.6865552382812502</v>
      </c>
      <c r="Q77" s="314">
        <v>0.92864026208496098</v>
      </c>
      <c r="R77" s="314">
        <v>-0.87360328936767551</v>
      </c>
      <c r="S77" s="314">
        <v>1.2902235922851562</v>
      </c>
      <c r="T77" s="314">
        <v>-2.0395661580924984</v>
      </c>
      <c r="U77" s="314">
        <v>0.44872362158203138</v>
      </c>
      <c r="V77" s="314">
        <v>1.2336834756088257</v>
      </c>
      <c r="W77" s="314">
        <v>-0.21098625588989267</v>
      </c>
      <c r="X77" s="314">
        <v>-0.85412045298767092</v>
      </c>
      <c r="Y77" s="314">
        <v>1.0161785752563475</v>
      </c>
      <c r="Z77" s="314">
        <v>0.43093387054443344</v>
      </c>
      <c r="AA77" s="314">
        <v>2.7745608398437593E-2</v>
      </c>
      <c r="AB77" s="314">
        <v>-0.54060251593017572</v>
      </c>
      <c r="AC77" s="314">
        <v>0.67210637951660135</v>
      </c>
      <c r="AD77" s="314">
        <v>-0.67118985577392598</v>
      </c>
      <c r="AE77" s="314">
        <v>0.92992368176269524</v>
      </c>
      <c r="AF77" s="314">
        <v>-0.4612259432678224</v>
      </c>
      <c r="AG77" s="314">
        <v>-0.49639107673263555</v>
      </c>
      <c r="AH77" s="314">
        <v>0.81649401733398441</v>
      </c>
      <c r="AI77" s="314">
        <v>-0.34749544067382809</v>
      </c>
      <c r="AJ77" s="314">
        <v>-0.39455319726562499</v>
      </c>
      <c r="AK77" s="314">
        <v>0.37449642071914657</v>
      </c>
      <c r="AL77" s="314">
        <v>-0.69898286614990224</v>
      </c>
      <c r="AM77" s="314">
        <v>0.9202228728027344</v>
      </c>
      <c r="AN77" s="314">
        <v>0.3179223897705078</v>
      </c>
      <c r="AO77" s="314">
        <v>-6.2378897949218748E-2</v>
      </c>
      <c r="AP77" s="314">
        <v>0.94783952856445297</v>
      </c>
      <c r="AQ77" s="314">
        <v>-0.36887461285400391</v>
      </c>
      <c r="AR77" s="314">
        <v>1.0375956816406251</v>
      </c>
      <c r="AS77" s="314">
        <v>-0.90897505126953126</v>
      </c>
    </row>
    <row r="78" spans="1:45">
      <c r="A78" s="315" t="s">
        <v>290</v>
      </c>
      <c r="B78" s="314">
        <v>4.788529999999995E-2</v>
      </c>
      <c r="C78" s="314">
        <v>7.0875283800000002</v>
      </c>
      <c r="D78" s="314">
        <v>-0.77135745999999994</v>
      </c>
      <c r="E78" s="314">
        <v>0.26611014000000011</v>
      </c>
      <c r="F78" s="314">
        <v>0.14157393000000015</v>
      </c>
      <c r="G78" s="314">
        <v>0.59612957999999983</v>
      </c>
      <c r="H78" s="314">
        <v>1.1632934100000001</v>
      </c>
      <c r="I78" s="314">
        <v>-0.68668958000000013</v>
      </c>
      <c r="J78" s="314">
        <v>-0.48926879999999995</v>
      </c>
      <c r="K78" s="314">
        <v>-0.96459440000000019</v>
      </c>
      <c r="L78" s="314">
        <v>-0.28881197000000003</v>
      </c>
      <c r="M78" s="314">
        <v>0.5364467599999998</v>
      </c>
      <c r="N78" s="314">
        <v>-0.82550430000000019</v>
      </c>
      <c r="O78" s="314">
        <v>1.38030086</v>
      </c>
      <c r="P78" s="314">
        <v>-0.29909732</v>
      </c>
      <c r="Q78" s="314">
        <v>0.26003241999999965</v>
      </c>
      <c r="R78" s="314">
        <v>7.8623312847941329E-3</v>
      </c>
      <c r="S78" s="314">
        <v>1.4469601896533113</v>
      </c>
      <c r="T78" s="314">
        <v>-0.46493542865401716</v>
      </c>
      <c r="U78" s="314">
        <v>-2.1482073365834466</v>
      </c>
      <c r="V78" s="314">
        <v>2.3333366528112229</v>
      </c>
      <c r="W78" s="314">
        <v>-0.94107956423486061</v>
      </c>
      <c r="X78" s="314">
        <v>-1.1199953008135053</v>
      </c>
      <c r="Y78" s="314">
        <v>2.4867834840041971</v>
      </c>
      <c r="Z78" s="314">
        <v>-1.3700747136070046</v>
      </c>
      <c r="AA78" s="314">
        <v>0.5851868333178063</v>
      </c>
      <c r="AB78" s="314">
        <v>-0.61454895922000663</v>
      </c>
      <c r="AC78" s="314">
        <v>-0.21251027949754839</v>
      </c>
      <c r="AD78" s="314">
        <v>1.614794634936497</v>
      </c>
      <c r="AE78" s="314">
        <v>-1.1495882081422326</v>
      </c>
      <c r="AF78" s="314">
        <v>1.6582609211349915</v>
      </c>
      <c r="AG78" s="314">
        <v>-0.52942833628002761</v>
      </c>
      <c r="AH78" s="314">
        <v>-0.62249951372658141</v>
      </c>
      <c r="AI78" s="314">
        <v>6.8714373216481953E-4</v>
      </c>
      <c r="AJ78" s="314">
        <v>-2.0195805907085064E-3</v>
      </c>
      <c r="AK78" s="314">
        <v>-0.10141326054835698</v>
      </c>
      <c r="AL78" s="314">
        <v>0.13031003721686593</v>
      </c>
      <c r="AM78" s="314">
        <v>0.17199315112963082</v>
      </c>
      <c r="AN78" s="314">
        <v>0.68907915932517516</v>
      </c>
      <c r="AO78" s="314">
        <v>-0.80547178476288039</v>
      </c>
      <c r="AP78" s="314">
        <v>-1.1243555699813931E-2</v>
      </c>
      <c r="AQ78" s="314">
        <v>0.23435166478200706</v>
      </c>
      <c r="AR78" s="314">
        <v>0.12028177038715893</v>
      </c>
      <c r="AS78" s="314">
        <v>0.50513551915450516</v>
      </c>
    </row>
    <row r="79" spans="1:45">
      <c r="A79" s="316" t="s">
        <v>291</v>
      </c>
      <c r="B79" s="314">
        <v>-0.18501630000000008</v>
      </c>
      <c r="C79" s="314">
        <v>6.4572079800000006</v>
      </c>
      <c r="D79" s="314">
        <v>-0.20671746000000008</v>
      </c>
      <c r="E79" s="314">
        <v>-0.23685795999999998</v>
      </c>
      <c r="F79" s="314">
        <v>1.7574230000000135E-2</v>
      </c>
      <c r="G79" s="314">
        <v>-5.870442000000009E-2</v>
      </c>
      <c r="H79" s="314">
        <v>0.36507101000000003</v>
      </c>
      <c r="I79" s="314">
        <v>0.36845601999999977</v>
      </c>
      <c r="J79" s="314">
        <v>-0.20031840000000001</v>
      </c>
      <c r="K79" s="314">
        <v>-0.84810730000000023</v>
      </c>
      <c r="L79" s="314">
        <v>-0.21659427000000009</v>
      </c>
      <c r="M79" s="314">
        <v>0.49606625999999976</v>
      </c>
      <c r="N79" s="314">
        <v>-0.62367650000000019</v>
      </c>
      <c r="O79" s="314">
        <v>1.2310307599999999</v>
      </c>
      <c r="P79" s="314">
        <v>-0.32115862000000001</v>
      </c>
      <c r="Q79" s="314">
        <v>0.41158011999999966</v>
      </c>
      <c r="R79" s="314">
        <v>2.0356431284794141E-2</v>
      </c>
      <c r="S79" s="314">
        <v>1.4335422896533112</v>
      </c>
      <c r="T79" s="314">
        <v>-0.32655462865401719</v>
      </c>
      <c r="U79" s="314">
        <v>-2.0129551365834466</v>
      </c>
      <c r="V79" s="314">
        <v>2.210738352811223</v>
      </c>
      <c r="W79" s="314">
        <v>-0.71143686423486052</v>
      </c>
      <c r="X79" s="314">
        <v>-1.1364872008135052</v>
      </c>
      <c r="Y79" s="314">
        <v>2.3277839840041974</v>
      </c>
      <c r="Z79" s="314">
        <v>-1.3135304136070047</v>
      </c>
      <c r="AA79" s="314">
        <v>0.54200773331780627</v>
      </c>
      <c r="AB79" s="314">
        <v>-0.44389215922000669</v>
      </c>
      <c r="AC79" s="314">
        <v>-0.32039177949754838</v>
      </c>
      <c r="AD79" s="314">
        <v>1.595864134936497</v>
      </c>
      <c r="AE79" s="314">
        <v>-1.0157217081422327</v>
      </c>
      <c r="AF79" s="314">
        <v>1.5749724211349916</v>
      </c>
      <c r="AG79" s="314">
        <v>-0.66027583628002762</v>
      </c>
      <c r="AH79" s="314">
        <v>-0.6868021137265814</v>
      </c>
      <c r="AI79" s="314">
        <v>3.2913143732164835E-2</v>
      </c>
      <c r="AJ79" s="314">
        <v>4.7340869409291497E-2</v>
      </c>
      <c r="AK79" s="314">
        <v>-8.8644872242692907E-2</v>
      </c>
      <c r="AL79" s="314">
        <v>0.10225842273017161</v>
      </c>
      <c r="AM79" s="314">
        <v>0.17215634041185737</v>
      </c>
      <c r="AN79" s="314">
        <v>0.71079835932517521</v>
      </c>
      <c r="AO79" s="314">
        <v>-0.81176268476288038</v>
      </c>
      <c r="AP79" s="314">
        <v>-4.8657855699813929E-2</v>
      </c>
      <c r="AQ79" s="314">
        <v>0.28440226478200709</v>
      </c>
      <c r="AR79" s="314">
        <v>9.9185970387158928E-2</v>
      </c>
      <c r="AS79" s="314">
        <v>0.5210283191545052</v>
      </c>
    </row>
    <row r="80" spans="1:45">
      <c r="A80" s="316" t="s">
        <v>292</v>
      </c>
      <c r="B80" s="314">
        <v>7.9085599999999992E-2</v>
      </c>
      <c r="C80" s="314">
        <v>0.11824999999999998</v>
      </c>
      <c r="D80" s="314">
        <v>-0.20963359999999998</v>
      </c>
      <c r="E80" s="314">
        <v>5.5672100000000002E-2</v>
      </c>
      <c r="F80" s="314">
        <v>0.19851810000000003</v>
      </c>
      <c r="G80" s="314">
        <v>0.55795079999999997</v>
      </c>
      <c r="H80" s="314">
        <v>0.50251520000000005</v>
      </c>
      <c r="I80" s="314">
        <v>-0.67355199999999993</v>
      </c>
      <c r="J80" s="314">
        <v>-8.6275199999999996E-2</v>
      </c>
      <c r="K80" s="314">
        <v>-0.10363429999999998</v>
      </c>
      <c r="L80" s="314">
        <v>-6.9294499999999995E-2</v>
      </c>
      <c r="M80" s="314">
        <v>2.7481300000000028E-2</v>
      </c>
      <c r="N80" s="314">
        <v>-6.7639000000000019E-2</v>
      </c>
      <c r="O80" s="314">
        <v>4.6401300000000006E-2</v>
      </c>
      <c r="P80" s="314">
        <v>-6.1962999999999879E-3</v>
      </c>
      <c r="Q80" s="314">
        <v>8.2633099999999987E-2</v>
      </c>
      <c r="R80" s="314">
        <v>1.6413099999999986E-2</v>
      </c>
      <c r="S80" s="314">
        <v>-9.3181000000000028E-3</v>
      </c>
      <c r="T80" s="314">
        <v>-7.6436799999999999E-2</v>
      </c>
      <c r="U80" s="314">
        <v>1.2392600000000045E-2</v>
      </c>
      <c r="V80" s="314">
        <v>4.1955099999999995E-2</v>
      </c>
      <c r="W80" s="314">
        <v>-0.10533710000000002</v>
      </c>
      <c r="X80" s="314">
        <v>-3.8312999999999954E-3</v>
      </c>
      <c r="Y80" s="314">
        <v>0.12122989999999996</v>
      </c>
      <c r="Z80" s="314">
        <v>-5.2739499999999981E-2</v>
      </c>
      <c r="AA80" s="314">
        <v>8.4335900000000005E-2</v>
      </c>
      <c r="AB80" s="314">
        <v>-0.16081999999999996</v>
      </c>
      <c r="AC80" s="314">
        <v>0.10249909999999998</v>
      </c>
      <c r="AD80" s="314">
        <v>1.2156099999999989E-2</v>
      </c>
      <c r="AE80" s="314">
        <v>-0.1415689</v>
      </c>
      <c r="AF80" s="314">
        <v>6.3429300000000008E-2</v>
      </c>
      <c r="AG80" s="314">
        <v>0.17798989999999998</v>
      </c>
      <c r="AH80" s="314">
        <v>5.0800199999999997E-2</v>
      </c>
      <c r="AI80" s="314">
        <v>-6.2246800000000019E-2</v>
      </c>
      <c r="AJ80" s="314">
        <v>-5.0729250000000004E-2</v>
      </c>
      <c r="AK80" s="314">
        <v>-4.2881988305664059E-2</v>
      </c>
      <c r="AL80" s="314">
        <v>2.1694814486694323E-2</v>
      </c>
      <c r="AM80" s="314">
        <v>2.5441071777342408E-4</v>
      </c>
      <c r="AN80" s="314">
        <v>-2.6488000000000136E-3</v>
      </c>
      <c r="AO80" s="314">
        <v>6.290900000000009E-3</v>
      </c>
      <c r="AP80" s="314">
        <v>3.7414299999999998E-2</v>
      </c>
      <c r="AQ80" s="314">
        <v>-5.0421800000000003E-2</v>
      </c>
      <c r="AR80" s="314">
        <v>2.1095799999999991E-2</v>
      </c>
      <c r="AS80" s="314">
        <v>-1.5892799999999995E-2</v>
      </c>
    </row>
    <row r="81" spans="1:45">
      <c r="A81" s="316" t="s">
        <v>293</v>
      </c>
      <c r="B81" s="314">
        <v>0.15381600000000004</v>
      </c>
      <c r="C81" s="314">
        <v>0.51207040000000004</v>
      </c>
      <c r="D81" s="314">
        <v>-0.35500639999999994</v>
      </c>
      <c r="E81" s="314">
        <v>0.44729600000000008</v>
      </c>
      <c r="F81" s="314">
        <v>-7.4518400000000012E-2</v>
      </c>
      <c r="G81" s="314">
        <v>9.6883199999999975E-2</v>
      </c>
      <c r="H81" s="314">
        <v>0.2957072</v>
      </c>
      <c r="I81" s="314">
        <v>-0.38159359999999998</v>
      </c>
      <c r="J81" s="314">
        <v>-0.20267519999999997</v>
      </c>
      <c r="K81" s="314">
        <v>-1.2852800000000032E-2</v>
      </c>
      <c r="L81" s="314">
        <v>-2.9231999999999869E-3</v>
      </c>
      <c r="M81" s="314">
        <v>1.28992E-2</v>
      </c>
      <c r="N81" s="314">
        <v>-0.1341888</v>
      </c>
      <c r="O81" s="314">
        <v>0.1028688</v>
      </c>
      <c r="P81" s="314">
        <v>2.8257600000000008E-2</v>
      </c>
      <c r="Q81" s="314">
        <v>-0.23418080000000002</v>
      </c>
      <c r="R81" s="314">
        <v>-2.8907199999999994E-2</v>
      </c>
      <c r="S81" s="314">
        <v>2.2736000000000006E-2</v>
      </c>
      <c r="T81" s="314">
        <v>-6.1943999999999999E-2</v>
      </c>
      <c r="U81" s="314">
        <v>-0.14764480000000002</v>
      </c>
      <c r="V81" s="314">
        <v>8.0643199999999998E-2</v>
      </c>
      <c r="W81" s="314">
        <v>-0.12430559999999999</v>
      </c>
      <c r="X81" s="314">
        <v>2.03232E-2</v>
      </c>
      <c r="Y81" s="314">
        <v>3.7769600000000007E-2</v>
      </c>
      <c r="Z81" s="314">
        <v>-3.804800000000004E-3</v>
      </c>
      <c r="AA81" s="314">
        <v>-4.1156800000000007E-2</v>
      </c>
      <c r="AB81" s="314">
        <v>-9.8367999999999928E-3</v>
      </c>
      <c r="AC81" s="314">
        <v>5.3824000000000025E-3</v>
      </c>
      <c r="AD81" s="314">
        <v>6.7743999999999981E-3</v>
      </c>
      <c r="AE81" s="314">
        <v>7.7024000000000025E-3</v>
      </c>
      <c r="AF81" s="314">
        <v>1.9859199999999997E-2</v>
      </c>
      <c r="AG81" s="314">
        <v>-4.7142399999999987E-2</v>
      </c>
      <c r="AH81" s="314">
        <v>1.3502399999999998E-2</v>
      </c>
      <c r="AI81" s="314">
        <v>3.0020800000000004E-2</v>
      </c>
      <c r="AJ81" s="314">
        <v>1.3687999999999999E-3</v>
      </c>
      <c r="AK81" s="314">
        <v>3.011359999999999E-2</v>
      </c>
      <c r="AL81" s="314">
        <v>6.3568000000000062E-3</v>
      </c>
      <c r="AM81" s="314">
        <v>-4.1759999999999714E-4</v>
      </c>
      <c r="AN81" s="314">
        <v>-1.9070400000000001E-2</v>
      </c>
      <c r="AO81" s="314">
        <v>0</v>
      </c>
      <c r="AP81" s="314">
        <v>0</v>
      </c>
      <c r="AQ81" s="314">
        <v>3.7119999999999997E-4</v>
      </c>
      <c r="AR81" s="314">
        <v>0</v>
      </c>
      <c r="AS81" s="314">
        <v>0</v>
      </c>
    </row>
    <row r="82" spans="1:45" ht="15">
      <c r="A82" s="315" t="s">
        <v>311</v>
      </c>
      <c r="B82" s="314">
        <v>0.16823615869522085</v>
      </c>
      <c r="C82" s="314">
        <v>-0.38003531861877432</v>
      </c>
      <c r="D82" s="314">
        <v>0.57311369073486329</v>
      </c>
      <c r="E82" s="314">
        <v>-0.13588513315963743</v>
      </c>
      <c r="F82" s="314">
        <v>0.16961174313354488</v>
      </c>
      <c r="G82" s="314">
        <v>0.44118627609252931</v>
      </c>
      <c r="H82" s="314">
        <v>0.76197466165161132</v>
      </c>
      <c r="I82" s="314">
        <v>-0.38738122039794931</v>
      </c>
      <c r="J82" s="314">
        <v>-1.4738570902099608</v>
      </c>
      <c r="K82" s="314">
        <v>0.44788591626358026</v>
      </c>
      <c r="L82" s="314">
        <v>-0.65462210151672373</v>
      </c>
      <c r="M82" s="314">
        <v>1.3063664506301877</v>
      </c>
      <c r="N82" s="314">
        <v>-0.79570715810394277</v>
      </c>
      <c r="O82" s="314">
        <v>5.0559026020050135E-2</v>
      </c>
      <c r="P82" s="314">
        <v>0.40192584326171876</v>
      </c>
      <c r="Q82" s="314">
        <v>-0.29181031918716427</v>
      </c>
      <c r="R82" s="314">
        <v>0.55716118933105474</v>
      </c>
      <c r="S82" s="314">
        <v>-0.92661923815155023</v>
      </c>
      <c r="T82" s="314">
        <v>0.80620970583629603</v>
      </c>
      <c r="U82" s="314">
        <v>-0.24914476937103275</v>
      </c>
      <c r="V82" s="314">
        <v>-0.16456513302612308</v>
      </c>
      <c r="W82" s="314">
        <v>-0.30709396771240238</v>
      </c>
      <c r="X82" s="314">
        <v>0.32808834770202644</v>
      </c>
      <c r="Y82" s="314">
        <v>-0.11564863284301752</v>
      </c>
      <c r="Z82" s="314">
        <v>1.1626933581466676</v>
      </c>
      <c r="AA82" s="314">
        <v>-0.84428927875518811</v>
      </c>
      <c r="AB82" s="314">
        <v>-0.63185350044250499</v>
      </c>
      <c r="AC82" s="314">
        <v>-0.20719540388488772</v>
      </c>
      <c r="AD82" s="314">
        <v>-0.17210947346115113</v>
      </c>
      <c r="AE82" s="314">
        <v>0.61526807080078127</v>
      </c>
      <c r="AF82" s="314">
        <v>-0.58428241760253907</v>
      </c>
      <c r="AG82" s="314">
        <v>-1.063694149780281E-2</v>
      </c>
      <c r="AH82" s="314">
        <v>-0.1412298718566895</v>
      </c>
      <c r="AI82" s="314">
        <v>0.11173914575195315</v>
      </c>
      <c r="AJ82" s="314">
        <v>-0.21738017354583739</v>
      </c>
      <c r="AK82" s="314">
        <v>0.26752392887878407</v>
      </c>
      <c r="AL82" s="314">
        <v>0.40170716146850582</v>
      </c>
      <c r="AM82" s="314">
        <v>0.47388386134719845</v>
      </c>
      <c r="AN82" s="314">
        <v>-0.13175682470703121</v>
      </c>
      <c r="AO82" s="314">
        <v>0.90417553248596194</v>
      </c>
      <c r="AP82" s="314">
        <v>-0.68225681335449195</v>
      </c>
      <c r="AQ82" s="314">
        <v>-1.4265338899383544</v>
      </c>
      <c r="AR82" s="314">
        <v>2.8964496478881832</v>
      </c>
      <c r="AS82" s="314">
        <v>-1.0358012874145506</v>
      </c>
    </row>
    <row r="83" spans="1:45" ht="15">
      <c r="A83" s="309" t="s">
        <v>313</v>
      </c>
      <c r="B83" s="310">
        <v>0.88023674348861702</v>
      </c>
      <c r="C83" s="310">
        <v>-0.14646565404281592</v>
      </c>
      <c r="D83" s="310">
        <v>0.76573867571380627</v>
      </c>
      <c r="E83" s="310">
        <v>-0.22622059835876412</v>
      </c>
      <c r="F83" s="310">
        <v>-0.78079137624237038</v>
      </c>
      <c r="G83" s="310">
        <v>-0.38646828240509012</v>
      </c>
      <c r="H83" s="310">
        <v>4.4138852478028401E-3</v>
      </c>
      <c r="I83" s="310">
        <v>3.4979909012146211E-2</v>
      </c>
      <c r="J83" s="310">
        <v>2.0014752734580998</v>
      </c>
      <c r="K83" s="310">
        <v>-1.7763573277262878</v>
      </c>
      <c r="L83" s="310">
        <v>0.58729280972732523</v>
      </c>
      <c r="M83" s="310">
        <v>1.0380936100961307</v>
      </c>
      <c r="N83" s="310">
        <v>0.19957403387072969</v>
      </c>
      <c r="O83" s="310">
        <v>-1.3061978733119379</v>
      </c>
      <c r="P83" s="310">
        <v>1.0387847593152986</v>
      </c>
      <c r="Q83" s="310">
        <v>1.5949960104406282</v>
      </c>
      <c r="R83" s="310">
        <v>-1.3059141986201601</v>
      </c>
      <c r="S83" s="310">
        <v>-7.758249541448099</v>
      </c>
      <c r="T83" s="310">
        <v>1.7394877972445482</v>
      </c>
      <c r="U83" s="310">
        <v>7.0426565891374215</v>
      </c>
      <c r="V83" s="310">
        <v>2.3860644188304221</v>
      </c>
      <c r="W83" s="310">
        <v>3.4264743247762373</v>
      </c>
      <c r="X83" s="310">
        <v>1.661745175765174</v>
      </c>
      <c r="Y83" s="310">
        <v>4.5886562658049215</v>
      </c>
      <c r="Z83" s="310">
        <v>5.5648168753073337</v>
      </c>
      <c r="AA83" s="310">
        <v>-7.3503688631932338</v>
      </c>
      <c r="AB83" s="310">
        <v>7.8618294496590329</v>
      </c>
      <c r="AC83" s="310">
        <v>0.97286596565886174</v>
      </c>
      <c r="AD83" s="310">
        <v>1.6784916969204573</v>
      </c>
      <c r="AE83" s="310">
        <v>0.43578335356516384</v>
      </c>
      <c r="AF83" s="310">
        <v>-0.46042956841745142</v>
      </c>
      <c r="AG83" s="310">
        <v>-3.0890419831993521</v>
      </c>
      <c r="AH83" s="310">
        <v>-7.2471936441762139</v>
      </c>
      <c r="AI83" s="310">
        <v>-0.9469063146247586</v>
      </c>
      <c r="AJ83" s="310">
        <v>1.3373330578705378</v>
      </c>
      <c r="AK83" s="310">
        <v>0.38432614614605354</v>
      </c>
      <c r="AL83" s="310">
        <v>0.17800756961916372</v>
      </c>
      <c r="AM83" s="310">
        <v>2.0738427908326575</v>
      </c>
      <c r="AN83" s="310">
        <v>5.8829813585441091</v>
      </c>
      <c r="AO83" s="310">
        <v>4.2213203500597452</v>
      </c>
      <c r="AP83" s="310">
        <v>10.762382194891655</v>
      </c>
      <c r="AQ83" s="310">
        <v>3.4983664390368046</v>
      </c>
      <c r="AR83" s="310">
        <v>-4.3895070555243354</v>
      </c>
      <c r="AS83" s="310">
        <v>6.6205657617644871</v>
      </c>
    </row>
    <row r="84" spans="1:45">
      <c r="A84" s="315" t="s">
        <v>288</v>
      </c>
      <c r="B84" s="314">
        <v>-4.8526500000000007E-2</v>
      </c>
      <c r="C84" s="314">
        <v>-0.58830199999999999</v>
      </c>
      <c r="D84" s="314">
        <v>0.50966850000000008</v>
      </c>
      <c r="E84" s="314">
        <v>-0.45455024999999993</v>
      </c>
      <c r="F84" s="314">
        <v>-1.0699205000000001</v>
      </c>
      <c r="G84" s="314">
        <v>-5.5505937499999982E-3</v>
      </c>
      <c r="H84" s="314">
        <v>-8.4865312499998354E-3</v>
      </c>
      <c r="I84" s="314">
        <v>-2.9033593749998587E-3</v>
      </c>
      <c r="J84" s="314">
        <v>1.9131488750000003</v>
      </c>
      <c r="K84" s="314">
        <v>-1.7857610510253905</v>
      </c>
      <c r="L84" s="314">
        <v>0.4647001297607421</v>
      </c>
      <c r="M84" s="314">
        <v>0.60714157922363277</v>
      </c>
      <c r="N84" s="314">
        <v>0.26962600195312497</v>
      </c>
      <c r="O84" s="314">
        <v>-0.70394245629882812</v>
      </c>
      <c r="P84" s="314">
        <v>1.2118143603515623</v>
      </c>
      <c r="Q84" s="314">
        <v>0.85496245605468735</v>
      </c>
      <c r="R84" s="314">
        <v>-0.38313553308105469</v>
      </c>
      <c r="S84" s="314">
        <v>-0.20471511999511716</v>
      </c>
      <c r="T84" s="314">
        <v>4.2774233398437556E-2</v>
      </c>
      <c r="U84" s="314">
        <v>-8.5477208984375053E-2</v>
      </c>
      <c r="V84" s="314">
        <v>4.1307929238281247</v>
      </c>
      <c r="W84" s="314">
        <v>1.3649057226562498</v>
      </c>
      <c r="X84" s="314">
        <v>1.77080190625</v>
      </c>
      <c r="Y84" s="314">
        <v>-0.28892643750000002</v>
      </c>
      <c r="Z84" s="314">
        <v>1.2285922744140625</v>
      </c>
      <c r="AA84" s="314">
        <v>0.74527359594726561</v>
      </c>
      <c r="AB84" s="314">
        <v>1.4856612343750002</v>
      </c>
      <c r="AC84" s="314">
        <v>-1.7277778041687011</v>
      </c>
      <c r="AD84" s="314">
        <v>4.4518108306884852E-2</v>
      </c>
      <c r="AE84" s="314">
        <v>-0.36112178124999994</v>
      </c>
      <c r="AF84" s="314">
        <v>-1.5044169042968751</v>
      </c>
      <c r="AG84" s="314">
        <v>-0.42430821875000008</v>
      </c>
      <c r="AH84" s="314">
        <v>-2.9333846171875004</v>
      </c>
      <c r="AI84" s="314">
        <v>0.71717126953124999</v>
      </c>
      <c r="AJ84" s="314">
        <v>0.35858471679687498</v>
      </c>
      <c r="AK84" s="314">
        <v>-1.7519179116210937</v>
      </c>
      <c r="AL84" s="314">
        <v>1.098868234375</v>
      </c>
      <c r="AM84" s="314">
        <v>-2.00754991015625</v>
      </c>
      <c r="AN84" s="314">
        <v>-2.0271407296447754</v>
      </c>
      <c r="AO84" s="314">
        <v>0.97159021368408205</v>
      </c>
      <c r="AP84" s="314">
        <v>-1.1174635111083986</v>
      </c>
      <c r="AQ84" s="314">
        <v>-5.1264903310546872</v>
      </c>
      <c r="AR84" s="314">
        <v>-3.9188104298095703</v>
      </c>
      <c r="AS84" s="314">
        <v>-0.70302147534179693</v>
      </c>
    </row>
    <row r="85" spans="1:45">
      <c r="A85" s="315" t="s">
        <v>289</v>
      </c>
      <c r="B85" s="314">
        <v>0</v>
      </c>
      <c r="C85" s="314">
        <v>0</v>
      </c>
      <c r="D85" s="314">
        <v>0</v>
      </c>
      <c r="E85" s="314">
        <v>0</v>
      </c>
      <c r="F85" s="314">
        <v>0</v>
      </c>
      <c r="G85" s="314">
        <v>1.7400194213867189E-2</v>
      </c>
      <c r="H85" s="314">
        <v>-3.9138381408691407E-2</v>
      </c>
      <c r="I85" s="314">
        <v>-7.157697424316406E-2</v>
      </c>
      <c r="J85" s="314">
        <v>-3.9861383300781254E-2</v>
      </c>
      <c r="K85" s="314">
        <v>0</v>
      </c>
      <c r="L85" s="314">
        <v>0</v>
      </c>
      <c r="M85" s="314">
        <v>0</v>
      </c>
      <c r="N85" s="314">
        <v>-0.43679275781249999</v>
      </c>
      <c r="O85" s="314">
        <v>0</v>
      </c>
      <c r="P85" s="314">
        <v>0</v>
      </c>
      <c r="Q85" s="314">
        <v>0</v>
      </c>
      <c r="R85" s="314">
        <v>0.77238056249999998</v>
      </c>
      <c r="S85" s="314">
        <v>-4.0027776250000002</v>
      </c>
      <c r="T85" s="314">
        <v>-0.94183698071289057</v>
      </c>
      <c r="U85" s="314">
        <v>3.2179886661376953</v>
      </c>
      <c r="V85" s="314">
        <v>0.38826774804687503</v>
      </c>
      <c r="W85" s="314">
        <v>0</v>
      </c>
      <c r="X85" s="314">
        <v>-0.42284446874999998</v>
      </c>
      <c r="Y85" s="314">
        <v>-0.97322023437499994</v>
      </c>
      <c r="Z85" s="314">
        <v>-2.0628498779296876E-2</v>
      </c>
      <c r="AA85" s="314">
        <v>-1.0002359375E-2</v>
      </c>
      <c r="AB85" s="314">
        <v>-4.1287597656250001E-2</v>
      </c>
      <c r="AC85" s="314">
        <v>-0.81477164550781245</v>
      </c>
      <c r="AD85" s="314">
        <v>5.5235199218750003E-2</v>
      </c>
      <c r="AE85" s="314">
        <v>-0.28347809374999999</v>
      </c>
      <c r="AF85" s="314">
        <v>0</v>
      </c>
      <c r="AG85" s="314">
        <v>-1.3173780058593751</v>
      </c>
      <c r="AH85" s="314">
        <v>-5.6271957890624993</v>
      </c>
      <c r="AI85" s="314">
        <v>-0.47002784375000001</v>
      </c>
      <c r="AJ85" s="314">
        <v>-0.59057267187499995</v>
      </c>
      <c r="AK85" s="314">
        <v>-5.2277613281250003E-2</v>
      </c>
      <c r="AL85" s="314">
        <v>0</v>
      </c>
      <c r="AM85" s="314">
        <v>0</v>
      </c>
      <c r="AN85" s="314">
        <v>0</v>
      </c>
      <c r="AO85" s="314">
        <v>0</v>
      </c>
      <c r="AP85" s="314">
        <v>0</v>
      </c>
      <c r="AQ85" s="314">
        <v>-2.747143560546875</v>
      </c>
      <c r="AR85" s="314">
        <v>0</v>
      </c>
      <c r="AS85" s="314">
        <v>0</v>
      </c>
    </row>
    <row r="86" spans="1:45">
      <c r="A86" s="315" t="s">
        <v>160</v>
      </c>
      <c r="B86" s="314">
        <v>-5.7902364902496228E-2</v>
      </c>
      <c r="C86" s="314">
        <v>0.16266411951065091</v>
      </c>
      <c r="D86" s="314">
        <v>0.21074992870330789</v>
      </c>
      <c r="E86" s="314">
        <v>2.2745570144653893E-2</v>
      </c>
      <c r="F86" s="314">
        <v>0.21428969715118409</v>
      </c>
      <c r="G86" s="314">
        <v>0.21614074260711685</v>
      </c>
      <c r="H86" s="314">
        <v>-1.1715209503173812E-2</v>
      </c>
      <c r="I86" s="314">
        <v>-5.56293211746215E-2</v>
      </c>
      <c r="J86" s="314">
        <v>3.6674022178649845E-2</v>
      </c>
      <c r="K86" s="314">
        <v>7.0406797847747837E-2</v>
      </c>
      <c r="L86" s="314">
        <v>-2.8316587638856638E-3</v>
      </c>
      <c r="M86" s="314">
        <v>0.51680797512054466</v>
      </c>
      <c r="N86" s="314">
        <v>0.44849273332141326</v>
      </c>
      <c r="O86" s="314">
        <v>-0.49492861117143477</v>
      </c>
      <c r="P86" s="314">
        <v>-0.21434022403553121</v>
      </c>
      <c r="Q86" s="314">
        <v>0.17610948896754511</v>
      </c>
      <c r="R86" s="314">
        <v>8.7987516719321285E-2</v>
      </c>
      <c r="S86" s="314">
        <v>-1.2951878179399747</v>
      </c>
      <c r="T86" s="314">
        <v>0.75110614744644266</v>
      </c>
      <c r="U86" s="314">
        <v>2.7081420888577039</v>
      </c>
      <c r="V86" s="314">
        <v>-2.3662821124912572</v>
      </c>
      <c r="W86" s="314">
        <v>0.60982093754838873</v>
      </c>
      <c r="X86" s="314">
        <v>0.2836712653548954</v>
      </c>
      <c r="Y86" s="314">
        <v>1.1317101487913346</v>
      </c>
      <c r="Z86" s="314">
        <v>2.0873509852380403</v>
      </c>
      <c r="AA86" s="314">
        <v>-5.0804446117114948</v>
      </c>
      <c r="AB86" s="314">
        <v>2.6571565353335718</v>
      </c>
      <c r="AC86" s="314">
        <v>3.797838983472845</v>
      </c>
      <c r="AD86" s="314">
        <v>0.15142484105281481</v>
      </c>
      <c r="AE86" s="314">
        <v>0.23165147116479057</v>
      </c>
      <c r="AF86" s="314">
        <v>1.1321534886396001</v>
      </c>
      <c r="AG86" s="314">
        <v>2.1628882998979204</v>
      </c>
      <c r="AH86" s="314">
        <v>0.58417345267068788</v>
      </c>
      <c r="AI86" s="314">
        <v>0.55211478901800581</v>
      </c>
      <c r="AJ86" s="314">
        <v>-0.31160192238557277</v>
      </c>
      <c r="AK86" s="314">
        <v>1.3874993229987509</v>
      </c>
      <c r="AL86" s="314">
        <v>0.70985154538698614</v>
      </c>
      <c r="AM86" s="314">
        <v>-0.56194336580181192</v>
      </c>
      <c r="AN86" s="314">
        <v>4.5654198168227413</v>
      </c>
      <c r="AO86" s="314">
        <v>5.1587205553610742</v>
      </c>
      <c r="AP86" s="314">
        <v>6.3521897562988281</v>
      </c>
      <c r="AQ86" s="314">
        <v>8.7687225552031336</v>
      </c>
      <c r="AR86" s="314">
        <v>-1.6672132347899402</v>
      </c>
      <c r="AS86" s="314">
        <v>-0.94860725649764865</v>
      </c>
    </row>
    <row r="87" spans="1:45" ht="15">
      <c r="A87" s="316" t="s">
        <v>309</v>
      </c>
      <c r="B87" s="314">
        <v>4.6929988861105221E-5</v>
      </c>
      <c r="C87" s="314">
        <v>-4.6929988861021954E-5</v>
      </c>
      <c r="D87" s="314">
        <v>9.3859977722099419E-5</v>
      </c>
      <c r="E87" s="314">
        <v>-5.5511151231257827E-17</v>
      </c>
      <c r="F87" s="314">
        <v>0</v>
      </c>
      <c r="G87" s="314">
        <v>-0.12117323123931885</v>
      </c>
      <c r="H87" s="314">
        <v>-2.3371134452819825E-2</v>
      </c>
      <c r="I87" s="314">
        <v>-2.6937813606262191E-2</v>
      </c>
      <c r="J87" s="314">
        <v>-9.8552976608276398E-3</v>
      </c>
      <c r="K87" s="314">
        <v>-8.400468006134032E-3</v>
      </c>
      <c r="L87" s="314">
        <v>4.692998886104971E-5</v>
      </c>
      <c r="M87" s="314">
        <v>0.10897143413543703</v>
      </c>
      <c r="N87" s="314">
        <v>-1.1638637237548793E-2</v>
      </c>
      <c r="O87" s="314">
        <v>-2.3371134452819818E-2</v>
      </c>
      <c r="P87" s="314">
        <v>5.0684387969970879E-3</v>
      </c>
      <c r="Q87" s="314">
        <v>2.6421583728790249E-2</v>
      </c>
      <c r="R87" s="314">
        <v>-7.0828775085719914E-3</v>
      </c>
      <c r="S87" s="314">
        <v>-6.6611706532305721</v>
      </c>
      <c r="T87" s="314">
        <v>-10.498773317530674</v>
      </c>
      <c r="U87" s="314">
        <v>-10.987176723842376</v>
      </c>
      <c r="V87" s="314">
        <v>-13.047473135981726</v>
      </c>
      <c r="W87" s="314">
        <v>-3.1836302305537272</v>
      </c>
      <c r="X87" s="314">
        <v>-7.2351231964730474</v>
      </c>
      <c r="Y87" s="314">
        <v>-0.18854452247963494</v>
      </c>
      <c r="Z87" s="314">
        <v>0.98350108753366039</v>
      </c>
      <c r="AA87" s="314">
        <v>-3.8200465914067778</v>
      </c>
      <c r="AB87" s="314">
        <v>2.0384656052060812</v>
      </c>
      <c r="AC87" s="314">
        <v>3.1552512557713279</v>
      </c>
      <c r="AD87" s="314">
        <v>-0.12319436667227632</v>
      </c>
      <c r="AE87" s="314">
        <v>-2.2660672029913176E-2</v>
      </c>
      <c r="AF87" s="314">
        <v>0.60846531070404497</v>
      </c>
      <c r="AG87" s="314">
        <v>3.3581874150261517</v>
      </c>
      <c r="AH87" s="314">
        <v>0.23907092162213125</v>
      </c>
      <c r="AI87" s="314">
        <v>7.7520680416641105E-2</v>
      </c>
      <c r="AJ87" s="314">
        <v>-0.60789982733215608</v>
      </c>
      <c r="AK87" s="314">
        <v>0.48610195328333217</v>
      </c>
      <c r="AL87" s="314">
        <v>-4.5315477244492475E-2</v>
      </c>
      <c r="AM87" s="314">
        <v>-0.32876702111651862</v>
      </c>
      <c r="AN87" s="314">
        <v>-1.6273259915242311E-2</v>
      </c>
      <c r="AO87" s="314">
        <v>-1.4866958507508024</v>
      </c>
      <c r="AP87" s="314">
        <v>0.41413128149815936</v>
      </c>
      <c r="AQ87" s="314">
        <v>3.343886323189019</v>
      </c>
      <c r="AR87" s="314">
        <v>-1.7820074966889734</v>
      </c>
      <c r="AS87" s="314">
        <v>-2.4352814303041637</v>
      </c>
    </row>
    <row r="88" spans="1:45" ht="15">
      <c r="A88" s="316" t="s">
        <v>310</v>
      </c>
      <c r="B88" s="314">
        <v>-5.7949294891357334E-2</v>
      </c>
      <c r="C88" s="314">
        <v>0.16271104949951193</v>
      </c>
      <c r="D88" s="314">
        <v>0.21065606872558579</v>
      </c>
      <c r="E88" s="314">
        <v>2.2745570144653948E-2</v>
      </c>
      <c r="F88" s="314">
        <v>0.21428969715118409</v>
      </c>
      <c r="G88" s="314">
        <v>0.33731397384643569</v>
      </c>
      <c r="H88" s="314">
        <v>1.1655924949646013E-2</v>
      </c>
      <c r="I88" s="314">
        <v>-2.8691507568359309E-2</v>
      </c>
      <c r="J88" s="314">
        <v>4.6529319839477487E-2</v>
      </c>
      <c r="K88" s="314">
        <v>7.8807265853881869E-2</v>
      </c>
      <c r="L88" s="314">
        <v>-2.8785887527467136E-3</v>
      </c>
      <c r="M88" s="314">
        <v>6.2337962989807316E-2</v>
      </c>
      <c r="N88" s="314">
        <v>-7.4088267898559379E-3</v>
      </c>
      <c r="O88" s="314">
        <v>-0.34618569000244159</v>
      </c>
      <c r="P88" s="314">
        <v>-9.7352927818298352E-2</v>
      </c>
      <c r="Q88" s="314">
        <v>2.2698380165100174E-2</v>
      </c>
      <c r="R88" s="314">
        <v>0.16609487069477463</v>
      </c>
      <c r="S88" s="314">
        <v>-0.87972557931357787</v>
      </c>
      <c r="T88" s="314">
        <v>-0.58269315920121356</v>
      </c>
      <c r="U88" s="314">
        <v>1.5515624372447885</v>
      </c>
      <c r="V88" s="314">
        <v>-1.8586885255284504</v>
      </c>
      <c r="W88" s="314">
        <v>4.6032462412130493E-2</v>
      </c>
      <c r="X88" s="314">
        <v>0.13914886521165351</v>
      </c>
      <c r="Y88" s="314">
        <v>0.45762928158243216</v>
      </c>
      <c r="Z88" s="314">
        <v>0.82839608858629565</v>
      </c>
      <c r="AA88" s="314">
        <v>-1.2603980203047171</v>
      </c>
      <c r="AB88" s="314">
        <v>0.61869093012749043</v>
      </c>
      <c r="AC88" s="314">
        <v>0.64258772770151706</v>
      </c>
      <c r="AD88" s="314">
        <v>0.27461920772509113</v>
      </c>
      <c r="AE88" s="314">
        <v>0.25431214319470374</v>
      </c>
      <c r="AF88" s="314">
        <v>0.523688177935555</v>
      </c>
      <c r="AG88" s="314">
        <v>-1.1952991151282313</v>
      </c>
      <c r="AH88" s="314">
        <v>0.34510253104855659</v>
      </c>
      <c r="AI88" s="314">
        <v>0.47459410860136475</v>
      </c>
      <c r="AJ88" s="314">
        <v>0.29629790494658331</v>
      </c>
      <c r="AK88" s="314">
        <v>0.90139736971541884</v>
      </c>
      <c r="AL88" s="314">
        <v>0.75533890205833309</v>
      </c>
      <c r="AM88" s="314">
        <v>-0.23317634468529327</v>
      </c>
      <c r="AN88" s="314">
        <v>4.5816930767379835</v>
      </c>
      <c r="AO88" s="314">
        <v>6.6454164061118766</v>
      </c>
      <c r="AP88" s="314">
        <v>5.9380584748006688</v>
      </c>
      <c r="AQ88" s="314">
        <v>5.4248362320141146</v>
      </c>
      <c r="AR88" s="314">
        <v>0.11479426189903327</v>
      </c>
      <c r="AS88" s="314">
        <v>1.486674173806515</v>
      </c>
    </row>
    <row r="89" spans="1:45" ht="15">
      <c r="A89" s="316" t="s">
        <v>312</v>
      </c>
      <c r="B89" s="314">
        <v>0</v>
      </c>
      <c r="C89" s="314">
        <v>0</v>
      </c>
      <c r="D89" s="314">
        <v>0</v>
      </c>
      <c r="E89" s="314">
        <v>0</v>
      </c>
      <c r="F89" s="314">
        <v>0</v>
      </c>
      <c r="G89" s="314">
        <v>0</v>
      </c>
      <c r="H89" s="314">
        <v>0</v>
      </c>
      <c r="I89" s="314">
        <v>0</v>
      </c>
      <c r="J89" s="314">
        <v>0</v>
      </c>
      <c r="K89" s="314">
        <v>0</v>
      </c>
      <c r="L89" s="314">
        <v>0</v>
      </c>
      <c r="M89" s="314">
        <v>0.34549857799530032</v>
      </c>
      <c r="N89" s="314">
        <v>0.46754019734881802</v>
      </c>
      <c r="O89" s="314">
        <v>-0.12537178671617338</v>
      </c>
      <c r="P89" s="314">
        <v>-0.12205573501422995</v>
      </c>
      <c r="Q89" s="314">
        <v>0.12698952507365469</v>
      </c>
      <c r="R89" s="314">
        <v>-7.1024476466881342E-2</v>
      </c>
      <c r="S89" s="314">
        <v>6.2457084146041755</v>
      </c>
      <c r="T89" s="314">
        <v>11.832572624178329</v>
      </c>
      <c r="U89" s="314">
        <v>12.143756375455292</v>
      </c>
      <c r="V89" s="314">
        <v>12.539879549018918</v>
      </c>
      <c r="W89" s="314">
        <v>3.7474187056899853</v>
      </c>
      <c r="X89" s="314">
        <v>7.3796455966162888</v>
      </c>
      <c r="Y89" s="314">
        <v>0.86262538968853741</v>
      </c>
      <c r="Z89" s="314">
        <v>0.27545380911808448</v>
      </c>
      <c r="AA89" s="314">
        <v>0</v>
      </c>
      <c r="AB89" s="314">
        <v>0</v>
      </c>
      <c r="AC89" s="314">
        <v>0</v>
      </c>
      <c r="AD89" s="314">
        <v>0</v>
      </c>
      <c r="AE89" s="314">
        <v>0</v>
      </c>
      <c r="AF89" s="314">
        <v>0</v>
      </c>
      <c r="AG89" s="314">
        <v>0</v>
      </c>
      <c r="AH89" s="314">
        <v>0</v>
      </c>
      <c r="AI89" s="314">
        <v>0</v>
      </c>
      <c r="AJ89" s="314">
        <v>0</v>
      </c>
      <c r="AK89" s="314">
        <v>0</v>
      </c>
      <c r="AL89" s="314">
        <v>-1.718794268544519E-4</v>
      </c>
      <c r="AM89" s="314">
        <v>0</v>
      </c>
      <c r="AN89" s="314">
        <v>0</v>
      </c>
      <c r="AO89" s="314">
        <v>0</v>
      </c>
      <c r="AP89" s="314">
        <v>0</v>
      </c>
      <c r="AQ89" s="314">
        <v>0</v>
      </c>
      <c r="AR89" s="314">
        <v>0</v>
      </c>
      <c r="AS89" s="314">
        <v>0</v>
      </c>
    </row>
    <row r="90" spans="1:45">
      <c r="A90" s="315" t="s">
        <v>161</v>
      </c>
      <c r="B90" s="314">
        <v>-0.34190728000000004</v>
      </c>
      <c r="C90" s="314">
        <v>1.6782700000000095E-2</v>
      </c>
      <c r="D90" s="314">
        <v>0.2281067800000002</v>
      </c>
      <c r="E90" s="314">
        <v>0.17504585999999989</v>
      </c>
      <c r="F90" s="314">
        <v>4.7635280000000085E-2</v>
      </c>
      <c r="G90" s="314">
        <v>0.29086948000000007</v>
      </c>
      <c r="H90" s="314">
        <v>4.0968179999999965E-2</v>
      </c>
      <c r="I90" s="314">
        <v>-7.1728800000000009E-2</v>
      </c>
      <c r="J90" s="314">
        <v>-7.963735999999999E-2</v>
      </c>
      <c r="K90" s="314">
        <v>5.7566959999999834E-2</v>
      </c>
      <c r="L90" s="314">
        <v>1.2322640000000079E-2</v>
      </c>
      <c r="M90" s="314">
        <v>-0.20736979999999983</v>
      </c>
      <c r="N90" s="314">
        <v>0.27362697999999996</v>
      </c>
      <c r="O90" s="314">
        <v>-6.1567220000000089E-2</v>
      </c>
      <c r="P90" s="314">
        <v>-7.8028060000000177E-2</v>
      </c>
      <c r="Q90" s="314">
        <v>9.2971559999999898E-2</v>
      </c>
      <c r="R90" s="314">
        <v>-1.777208145803046</v>
      </c>
      <c r="S90" s="314">
        <v>-1.5687149564257807</v>
      </c>
      <c r="T90" s="314">
        <v>1.64770543612154</v>
      </c>
      <c r="U90" s="314">
        <v>0.20180556733558858</v>
      </c>
      <c r="V90" s="314">
        <v>0.96884194814609914</v>
      </c>
      <c r="W90" s="314">
        <v>0.84246781134747617</v>
      </c>
      <c r="X90" s="314">
        <v>2.9735757352384762E-2</v>
      </c>
      <c r="Y90" s="314">
        <v>3.4679332120564812</v>
      </c>
      <c r="Z90" s="314">
        <v>1.5341889889109483</v>
      </c>
      <c r="AA90" s="314">
        <v>-3.7328471381429149</v>
      </c>
      <c r="AB90" s="314">
        <v>2.2512661193263974</v>
      </c>
      <c r="AC90" s="314">
        <v>-0.27330848225462567</v>
      </c>
      <c r="AD90" s="314">
        <v>-2.2352785116580565E-2</v>
      </c>
      <c r="AE90" s="314">
        <v>-1.0169570233330896</v>
      </c>
      <c r="AF90" s="314">
        <v>-0.55772214704168144</v>
      </c>
      <c r="AG90" s="314">
        <v>-2.1947386558199571</v>
      </c>
      <c r="AH90" s="314">
        <v>1.0151748200992969</v>
      </c>
      <c r="AI90" s="314">
        <v>-0.48573134077459978</v>
      </c>
      <c r="AJ90" s="314">
        <v>-1.6261494555886378</v>
      </c>
      <c r="AK90" s="314">
        <v>0.65758873981918775</v>
      </c>
      <c r="AL90" s="314">
        <v>-1.1179617070094301</v>
      </c>
      <c r="AM90" s="314">
        <v>0.98646891123548341</v>
      </c>
      <c r="AN90" s="314">
        <v>1.1102170807990159</v>
      </c>
      <c r="AO90" s="314">
        <v>-1.9277441204776182</v>
      </c>
      <c r="AP90" s="314">
        <v>0.60545675150554612</v>
      </c>
      <c r="AQ90" s="314">
        <v>0.71087275061562494</v>
      </c>
      <c r="AR90" s="314">
        <v>-0.7825310788362182</v>
      </c>
      <c r="AS90" s="314">
        <v>3.5098821002769465</v>
      </c>
    </row>
    <row r="91" spans="1:45">
      <c r="A91" s="315" t="s">
        <v>162</v>
      </c>
      <c r="B91" s="314">
        <v>1.193560666015625</v>
      </c>
      <c r="C91" s="314">
        <v>2.0334439086913958E-2</v>
      </c>
      <c r="D91" s="314">
        <v>-0.18511893728637688</v>
      </c>
      <c r="E91" s="314">
        <v>2.7654202209472734E-2</v>
      </c>
      <c r="F91" s="314">
        <v>2.4950863922119156E-2</v>
      </c>
      <c r="G91" s="314">
        <v>-5.6188115234375086E-2</v>
      </c>
      <c r="H91" s="314">
        <v>-9.7458046203613313E-2</v>
      </c>
      <c r="I91" s="314">
        <v>0.1496734461364746</v>
      </c>
      <c r="J91" s="314">
        <v>7.1599925598144515E-2</v>
      </c>
      <c r="K91" s="314">
        <v>-0.13592468170928945</v>
      </c>
      <c r="L91" s="314">
        <v>0.150194513671875</v>
      </c>
      <c r="M91" s="314">
        <v>0.16470980810546876</v>
      </c>
      <c r="N91" s="314">
        <v>-2.7611200256347598E-2</v>
      </c>
      <c r="O91" s="314">
        <v>-8.3182544433593755E-2</v>
      </c>
      <c r="P91" s="314">
        <v>-1.0903522491455042E-2</v>
      </c>
      <c r="Q91" s="314">
        <v>0.28335307198333748</v>
      </c>
      <c r="R91" s="314">
        <v>-0.16070061692428583</v>
      </c>
      <c r="S91" s="314">
        <v>-0.82444997665405262</v>
      </c>
      <c r="T91" s="314">
        <v>-0.53788587792968745</v>
      </c>
      <c r="U91" s="314">
        <v>-0.35344659423828118</v>
      </c>
      <c r="V91" s="314">
        <v>-0.35160330378723154</v>
      </c>
      <c r="W91" s="314">
        <v>-0.27291517236328128</v>
      </c>
      <c r="X91" s="314">
        <v>-0.56846735375976576</v>
      </c>
      <c r="Y91" s="314">
        <v>0.69562123925781261</v>
      </c>
      <c r="Z91" s="314">
        <v>0.65007507998657177</v>
      </c>
      <c r="AA91" s="314">
        <v>-1.3837465336914063</v>
      </c>
      <c r="AB91" s="314">
        <v>0.55746265185546862</v>
      </c>
      <c r="AC91" s="314">
        <v>-0.37966441601562528</v>
      </c>
      <c r="AD91" s="314">
        <v>0.71080893542480461</v>
      </c>
      <c r="AE91" s="314">
        <v>1.8013068710937503</v>
      </c>
      <c r="AF91" s="314">
        <v>-4.7948497436523296E-2</v>
      </c>
      <c r="AG91" s="314">
        <v>-1.2372319941406247</v>
      </c>
      <c r="AH91" s="314">
        <v>-0.48491136816406255</v>
      </c>
      <c r="AI91" s="314">
        <v>-0.96140345507812519</v>
      </c>
      <c r="AJ91" s="314">
        <v>2.1493353242187498</v>
      </c>
      <c r="AK91" s="314">
        <v>-9.7444232910156192E-2</v>
      </c>
      <c r="AL91" s="314">
        <v>-0.98419035156250001</v>
      </c>
      <c r="AM91" s="314">
        <v>4.209922512943268</v>
      </c>
      <c r="AN91" s="314">
        <v>1.8269642929687497</v>
      </c>
      <c r="AO91" s="314">
        <v>-0.28465042089843751</v>
      </c>
      <c r="AP91" s="314">
        <v>4.1172242860717772</v>
      </c>
      <c r="AQ91" s="314">
        <v>2.0753573204956055</v>
      </c>
      <c r="AR91" s="314">
        <v>3.55968743762207</v>
      </c>
      <c r="AS91" s="314">
        <v>3.2923458859863279</v>
      </c>
    </row>
    <row r="92" spans="1:45">
      <c r="A92" s="315" t="s">
        <v>290</v>
      </c>
      <c r="B92" s="314">
        <v>0.10736960000000001</v>
      </c>
      <c r="C92" s="314">
        <v>0.23863519999999999</v>
      </c>
      <c r="D92" s="314">
        <v>0</v>
      </c>
      <c r="E92" s="314">
        <v>0</v>
      </c>
      <c r="F92" s="314">
        <v>0</v>
      </c>
      <c r="G92" s="314">
        <v>4.1713200000000001E-3</v>
      </c>
      <c r="H92" s="314">
        <v>2.1801699999999999E-3</v>
      </c>
      <c r="I92" s="314">
        <v>3.8593370000000002E-2</v>
      </c>
      <c r="J92" s="314">
        <v>1.3505459999999999E-2</v>
      </c>
      <c r="K92" s="314">
        <v>-4.1237630000000004E-2</v>
      </c>
      <c r="L92" s="314">
        <v>-0.10835725</v>
      </c>
      <c r="M92" s="314">
        <v>-5.7256790000000002E-2</v>
      </c>
      <c r="N92" s="314">
        <v>-1.8554299999999947E-3</v>
      </c>
      <c r="O92" s="314">
        <v>2.8482979999999998E-2</v>
      </c>
      <c r="P92" s="314">
        <v>-1.6985999999994186E-4</v>
      </c>
      <c r="Q92" s="314">
        <v>6.0285999999999187E-3</v>
      </c>
      <c r="R92" s="314">
        <v>-2.8180970617520753E-2</v>
      </c>
      <c r="S92" s="314">
        <v>-0.25895358718122052</v>
      </c>
      <c r="T92" s="314">
        <v>0.56039563707744411</v>
      </c>
      <c r="U92" s="314">
        <v>1.0281179274509649</v>
      </c>
      <c r="V92" s="314">
        <v>-0.55781795272835022</v>
      </c>
      <c r="W92" s="314">
        <v>0.72308349555810714</v>
      </c>
      <c r="X92" s="314">
        <v>0.32293291672976893</v>
      </c>
      <c r="Y92" s="314">
        <v>2.9778797107984353E-2</v>
      </c>
      <c r="Z92" s="314">
        <v>0.11626544641591474</v>
      </c>
      <c r="AA92" s="314">
        <v>1.6040300056797305</v>
      </c>
      <c r="AB92" s="314">
        <v>0.85577996955961055</v>
      </c>
      <c r="AC92" s="314">
        <v>-0.18044291913479679</v>
      </c>
      <c r="AD92" s="314">
        <v>0.31044456588046326</v>
      </c>
      <c r="AE92" s="314">
        <v>8.5593766329165558E-2</v>
      </c>
      <c r="AF92" s="314">
        <v>0.27126273683521585</v>
      </c>
      <c r="AG92" s="314">
        <v>-5.0565940387667221E-2</v>
      </c>
      <c r="AH92" s="314">
        <v>0.63564740629598804</v>
      </c>
      <c r="AI92" s="314">
        <v>0.19144209015917937</v>
      </c>
      <c r="AJ92" s="314">
        <v>1.5137528361743386</v>
      </c>
      <c r="AK92" s="314">
        <v>-0.24916936247266655</v>
      </c>
      <c r="AL92" s="314">
        <v>0.50991696344985971</v>
      </c>
      <c r="AM92" s="314">
        <v>-0.78656666122103969</v>
      </c>
      <c r="AN92" s="314">
        <v>0.11745329383861247</v>
      </c>
      <c r="AO92" s="314">
        <v>0.1339760161284376</v>
      </c>
      <c r="AP92" s="314">
        <v>0.69993926466296419</v>
      </c>
      <c r="AQ92" s="314">
        <v>-0.4005023298556849</v>
      </c>
      <c r="AR92" s="314">
        <v>-0.73171507124387991</v>
      </c>
      <c r="AS92" s="314">
        <v>2.9165316753094075</v>
      </c>
    </row>
    <row r="93" spans="1:45">
      <c r="A93" s="316" t="s">
        <v>291</v>
      </c>
      <c r="B93" s="314">
        <v>0</v>
      </c>
      <c r="C93" s="314">
        <v>0</v>
      </c>
      <c r="D93" s="314">
        <v>0</v>
      </c>
      <c r="E93" s="314">
        <v>0</v>
      </c>
      <c r="F93" s="314">
        <v>0</v>
      </c>
      <c r="G93" s="314">
        <v>3.0604199999999999E-3</v>
      </c>
      <c r="H93" s="314">
        <v>9.7377E-4</v>
      </c>
      <c r="I93" s="314">
        <v>7.9292699999999987E-3</v>
      </c>
      <c r="J93" s="314">
        <v>8.3465999999999998E-4</v>
      </c>
      <c r="K93" s="314">
        <v>-4.075923E-2</v>
      </c>
      <c r="L93" s="314">
        <v>6.7236500000000003E-3</v>
      </c>
      <c r="M93" s="314">
        <v>-1.2519899999999999E-3</v>
      </c>
      <c r="N93" s="314">
        <v>5.1007000000000678E-4</v>
      </c>
      <c r="O93" s="314">
        <v>3.6817779999999994E-2</v>
      </c>
      <c r="P93" s="314">
        <v>-2.6894599999999422E-3</v>
      </c>
      <c r="Q93" s="314">
        <v>6.7236499999999921E-2</v>
      </c>
      <c r="R93" s="314">
        <v>-9.7840706175207626E-3</v>
      </c>
      <c r="S93" s="314">
        <v>5.2553012818779471E-2</v>
      </c>
      <c r="T93" s="314">
        <v>0.71422513707744417</v>
      </c>
      <c r="U93" s="314">
        <v>1.0723366274509649</v>
      </c>
      <c r="V93" s="314">
        <v>-0.16988925272835015</v>
      </c>
      <c r="W93" s="314">
        <v>0.77067309555810715</v>
      </c>
      <c r="X93" s="314">
        <v>0.46444921672976891</v>
      </c>
      <c r="Y93" s="314">
        <v>-4.4464902892015656E-2</v>
      </c>
      <c r="Z93" s="314">
        <v>7.246234641591473E-2</v>
      </c>
      <c r="AA93" s="314">
        <v>1.5781595056797306</v>
      </c>
      <c r="AB93" s="314">
        <v>0.70808286955961064</v>
      </c>
      <c r="AC93" s="314">
        <v>-0.23135551913479679</v>
      </c>
      <c r="AD93" s="314">
        <v>0.29532466588046324</v>
      </c>
      <c r="AE93" s="314">
        <v>7.0134266329165557E-2</v>
      </c>
      <c r="AF93" s="314">
        <v>0.33148483683521585</v>
      </c>
      <c r="AG93" s="314">
        <v>-4.7900740387667229E-2</v>
      </c>
      <c r="AH93" s="314">
        <v>0.59319140629598799</v>
      </c>
      <c r="AI93" s="314">
        <v>0.17926569015917937</v>
      </c>
      <c r="AJ93" s="314">
        <v>1.1228792361743387</v>
      </c>
      <c r="AK93" s="314">
        <v>-0.24773263337110404</v>
      </c>
      <c r="AL93" s="314">
        <v>0.48124176344985969</v>
      </c>
      <c r="AM93" s="314">
        <v>-0.80249615165072719</v>
      </c>
      <c r="AN93" s="314">
        <v>0.12610919383861247</v>
      </c>
      <c r="AO93" s="314">
        <v>0.19242261612843758</v>
      </c>
      <c r="AP93" s="314">
        <v>0.79482306466296415</v>
      </c>
      <c r="AQ93" s="314">
        <v>-0.27189362985568488</v>
      </c>
      <c r="AR93" s="314">
        <v>-0.57033197124387991</v>
      </c>
      <c r="AS93" s="314">
        <v>3.0269303753094077</v>
      </c>
    </row>
    <row r="94" spans="1:45">
      <c r="A94" s="316" t="s">
        <v>292</v>
      </c>
      <c r="B94" s="314">
        <v>0</v>
      </c>
      <c r="C94" s="314">
        <v>0</v>
      </c>
      <c r="D94" s="314">
        <v>0</v>
      </c>
      <c r="E94" s="314">
        <v>0</v>
      </c>
      <c r="F94" s="314">
        <v>0</v>
      </c>
      <c r="G94" s="314">
        <v>-1.4190000000000001E-4</v>
      </c>
      <c r="H94" s="314">
        <v>0</v>
      </c>
      <c r="I94" s="314">
        <v>-3.3109999999999997E-4</v>
      </c>
      <c r="J94" s="314">
        <v>1.8919999999999999E-4</v>
      </c>
      <c r="K94" s="314">
        <v>-7.5679999999999996E-4</v>
      </c>
      <c r="L94" s="314">
        <v>-0.1150809</v>
      </c>
      <c r="M94" s="314">
        <v>0</v>
      </c>
      <c r="N94" s="314">
        <v>4.7300000000000025E-5</v>
      </c>
      <c r="O94" s="314">
        <v>-3.9731999999999996E-3</v>
      </c>
      <c r="P94" s="314">
        <v>-1.7027999999999998E-3</v>
      </c>
      <c r="Q94" s="314">
        <v>-2.2278299999999997E-2</v>
      </c>
      <c r="R94" s="314">
        <v>-1.1825000000000002E-3</v>
      </c>
      <c r="S94" s="314">
        <v>-1.2297999999999999E-3</v>
      </c>
      <c r="T94" s="314">
        <v>-7.0950000000000006E-4</v>
      </c>
      <c r="U94" s="314">
        <v>-2.4123E-3</v>
      </c>
      <c r="V94" s="314">
        <v>-3.7366999999999899E-3</v>
      </c>
      <c r="W94" s="314">
        <v>-6.4327999999999989E-3</v>
      </c>
      <c r="X94" s="314">
        <v>-4.6826999999999997E-3</v>
      </c>
      <c r="Y94" s="314">
        <v>-4.6826999999999997E-3</v>
      </c>
      <c r="Z94" s="314">
        <v>-2.9184099999999998E-2</v>
      </c>
      <c r="AA94" s="314">
        <v>-4.498230000000001E-2</v>
      </c>
      <c r="AB94" s="314">
        <v>0.10760749999999999</v>
      </c>
      <c r="AC94" s="314">
        <v>-4.2570000000000038E-3</v>
      </c>
      <c r="AD94" s="314">
        <v>-1.2534500000000001E-2</v>
      </c>
      <c r="AE94" s="314">
        <v>-9.3180999999999993E-3</v>
      </c>
      <c r="AF94" s="314">
        <v>-0.13873089999999999</v>
      </c>
      <c r="AG94" s="314">
        <v>-5.9597999999999998E-2</v>
      </c>
      <c r="AH94" s="314">
        <v>0</v>
      </c>
      <c r="AI94" s="314">
        <v>-3.3110000000000001E-2</v>
      </c>
      <c r="AJ94" s="314">
        <v>0</v>
      </c>
      <c r="AK94" s="314">
        <v>0</v>
      </c>
      <c r="AL94" s="314">
        <v>0</v>
      </c>
      <c r="AM94" s="314">
        <v>0</v>
      </c>
      <c r="AN94" s="314">
        <v>-8.6558999999999994E-3</v>
      </c>
      <c r="AO94" s="314">
        <v>-5.7611399999999993E-2</v>
      </c>
      <c r="AP94" s="314">
        <v>-9.488379999999999E-2</v>
      </c>
      <c r="AQ94" s="314">
        <v>-0.12860869999999999</v>
      </c>
      <c r="AR94" s="314">
        <v>-0.16115109999999999</v>
      </c>
      <c r="AS94" s="314">
        <v>-0.1079859</v>
      </c>
    </row>
    <row r="95" spans="1:45">
      <c r="A95" s="316" t="s">
        <v>293</v>
      </c>
      <c r="B95" s="314">
        <v>0.10736960000000001</v>
      </c>
      <c r="C95" s="314">
        <v>0.23863519999999999</v>
      </c>
      <c r="D95" s="314">
        <v>0</v>
      </c>
      <c r="E95" s="314">
        <v>0</v>
      </c>
      <c r="F95" s="314">
        <v>0</v>
      </c>
      <c r="G95" s="314">
        <v>1.2528000000000001E-3</v>
      </c>
      <c r="H95" s="314">
        <v>1.2063999999999998E-3</v>
      </c>
      <c r="I95" s="314">
        <v>3.0995200000000001E-2</v>
      </c>
      <c r="J95" s="314">
        <v>1.2481599999999999E-2</v>
      </c>
      <c r="K95" s="314">
        <v>2.7839999999999999E-4</v>
      </c>
      <c r="L95" s="314">
        <v>0</v>
      </c>
      <c r="M95" s="314">
        <v>-5.60048E-2</v>
      </c>
      <c r="N95" s="314">
        <v>-2.4128000000000014E-3</v>
      </c>
      <c r="O95" s="314">
        <v>-4.3615999999999993E-3</v>
      </c>
      <c r="P95" s="314">
        <v>4.2224000000000003E-3</v>
      </c>
      <c r="Q95" s="314">
        <v>-3.8929600000000002E-2</v>
      </c>
      <c r="R95" s="314">
        <v>-1.7214399999999991E-2</v>
      </c>
      <c r="S95" s="314">
        <v>-0.31027679999999996</v>
      </c>
      <c r="T95" s="314">
        <v>-0.15312000000000001</v>
      </c>
      <c r="U95" s="314">
        <v>-4.1806399999999994E-2</v>
      </c>
      <c r="V95" s="314">
        <v>-0.38419200000000003</v>
      </c>
      <c r="W95" s="314">
        <v>-4.1156799999999993E-2</v>
      </c>
      <c r="X95" s="314">
        <v>-0.1368336</v>
      </c>
      <c r="Y95" s="314">
        <v>7.8926400000000008E-2</v>
      </c>
      <c r="Z95" s="314">
        <v>7.2987200000000002E-2</v>
      </c>
      <c r="AA95" s="314">
        <v>7.0852799999999994E-2</v>
      </c>
      <c r="AB95" s="314">
        <v>4.0089599999999996E-2</v>
      </c>
      <c r="AC95" s="314">
        <v>5.5169600000000006E-2</v>
      </c>
      <c r="AD95" s="314">
        <v>2.7654399999999999E-2</v>
      </c>
      <c r="AE95" s="314">
        <v>2.47776E-2</v>
      </c>
      <c r="AF95" s="314">
        <v>7.850879999999999E-2</v>
      </c>
      <c r="AG95" s="314">
        <v>5.6932800000000006E-2</v>
      </c>
      <c r="AH95" s="314">
        <v>4.2455999999999994E-2</v>
      </c>
      <c r="AI95" s="314">
        <v>4.5286399999999997E-2</v>
      </c>
      <c r="AJ95" s="314">
        <v>0.39087359999999999</v>
      </c>
      <c r="AK95" s="314">
        <v>-1.4367291015625003E-3</v>
      </c>
      <c r="AL95" s="314">
        <v>2.8675200000000001E-2</v>
      </c>
      <c r="AM95" s="314">
        <v>1.5929490429687498E-2</v>
      </c>
      <c r="AN95" s="314">
        <v>0</v>
      </c>
      <c r="AO95" s="314">
        <v>-8.3519999999999992E-4</v>
      </c>
      <c r="AP95" s="314">
        <v>0</v>
      </c>
      <c r="AQ95" s="314">
        <v>0</v>
      </c>
      <c r="AR95" s="314">
        <v>-2.3199999999999997E-4</v>
      </c>
      <c r="AS95" s="314">
        <v>-2.4128000000000001E-3</v>
      </c>
    </row>
    <row r="96" spans="1:45" ht="15">
      <c r="A96" s="315" t="s">
        <v>311</v>
      </c>
      <c r="B96" s="314">
        <v>2.7642622375488292E-2</v>
      </c>
      <c r="C96" s="314">
        <v>3.4198873596191157E-3</v>
      </c>
      <c r="D96" s="314">
        <v>2.3324042968749931E-3</v>
      </c>
      <c r="E96" s="314">
        <v>2.8840192871092962E-3</v>
      </c>
      <c r="F96" s="314">
        <v>2.2532826843263409E-3</v>
      </c>
      <c r="G96" s="314">
        <v>-0.85331131024169915</v>
      </c>
      <c r="H96" s="314">
        <v>0.11806370361328125</v>
      </c>
      <c r="I96" s="314">
        <v>4.8551547668457033E-2</v>
      </c>
      <c r="J96" s="314">
        <v>8.6045733982086203E-2</v>
      </c>
      <c r="K96" s="314">
        <v>5.859227716064451E-2</v>
      </c>
      <c r="L96" s="314">
        <v>7.1264435058593728E-2</v>
      </c>
      <c r="M96" s="314">
        <v>1.4060837646484303E-2</v>
      </c>
      <c r="N96" s="314">
        <v>-0.32591229333496097</v>
      </c>
      <c r="O96" s="314">
        <v>8.9399785919189734E-3</v>
      </c>
      <c r="P96" s="314">
        <v>0.13041206549072265</v>
      </c>
      <c r="Q96" s="314">
        <v>0.18157083343505862</v>
      </c>
      <c r="R96" s="314">
        <v>0.18294298858642574</v>
      </c>
      <c r="S96" s="314">
        <v>0.39654954174804685</v>
      </c>
      <c r="T96" s="314">
        <v>0.21722920184326172</v>
      </c>
      <c r="U96" s="314">
        <v>0.32552614257812496</v>
      </c>
      <c r="V96" s="314">
        <v>0.17386516781616213</v>
      </c>
      <c r="W96" s="314">
        <v>0.15911153002929687</v>
      </c>
      <c r="X96" s="314">
        <v>0.2459151525878906</v>
      </c>
      <c r="Y96" s="314">
        <v>0.52575954046630857</v>
      </c>
      <c r="Z96" s="314">
        <v>-3.1027400878906208E-2</v>
      </c>
      <c r="AA96" s="314">
        <v>0.50736817810058588</v>
      </c>
      <c r="AB96" s="314">
        <v>9.5790536865234352E-2</v>
      </c>
      <c r="AC96" s="314">
        <v>0.55099224926757806</v>
      </c>
      <c r="AD96" s="314">
        <v>0.42841283215332032</v>
      </c>
      <c r="AE96" s="314">
        <v>-2.1211856689453093E-2</v>
      </c>
      <c r="AF96" s="314">
        <v>0.2462417548828125</v>
      </c>
      <c r="AG96" s="314">
        <v>-2.7707468139648445E-2</v>
      </c>
      <c r="AH96" s="314">
        <v>-0.436697548828125</v>
      </c>
      <c r="AI96" s="314">
        <v>-0.49047182373046871</v>
      </c>
      <c r="AJ96" s="314">
        <v>-0.15601576947021484</v>
      </c>
      <c r="AK96" s="314">
        <v>0.49004720361328125</v>
      </c>
      <c r="AL96" s="314">
        <v>-3.8477115020751941E-2</v>
      </c>
      <c r="AM96" s="314">
        <v>0.23351130383300781</v>
      </c>
      <c r="AN96" s="314">
        <v>0.29006760375976565</v>
      </c>
      <c r="AO96" s="314">
        <v>0.16942810626220703</v>
      </c>
      <c r="AP96" s="314">
        <v>0.10503564746093751</v>
      </c>
      <c r="AQ96" s="314">
        <v>0.21755003417968746</v>
      </c>
      <c r="AR96" s="314">
        <v>-0.84892467846679676</v>
      </c>
      <c r="AS96" s="314">
        <v>-1.4465651679687501</v>
      </c>
    </row>
    <row r="97" spans="1:45">
      <c r="A97" s="309" t="s">
        <v>294</v>
      </c>
      <c r="B97" s="310">
        <v>19.097079618914623</v>
      </c>
      <c r="C97" s="310">
        <v>21.207043447263448</v>
      </c>
      <c r="D97" s="310">
        <v>23.632983372406112</v>
      </c>
      <c r="E97" s="310">
        <v>22.426144588695173</v>
      </c>
      <c r="F97" s="310">
        <v>22.424877095838127</v>
      </c>
      <c r="G97" s="310">
        <v>29.52876548642163</v>
      </c>
      <c r="H97" s="310">
        <v>23.813053859780638</v>
      </c>
      <c r="I97" s="310">
        <v>21.740962842863922</v>
      </c>
      <c r="J97" s="310">
        <v>20.231788319687883</v>
      </c>
      <c r="K97" s="310">
        <v>17.989743961873376</v>
      </c>
      <c r="L97" s="310">
        <v>18.768778188931655</v>
      </c>
      <c r="M97" s="310">
        <v>19.071443556691424</v>
      </c>
      <c r="N97" s="310">
        <v>19.178804791440548</v>
      </c>
      <c r="O97" s="310">
        <v>24.296056721349554</v>
      </c>
      <c r="P97" s="310">
        <v>27.849609110032969</v>
      </c>
      <c r="Q97" s="310">
        <v>25.031290181887329</v>
      </c>
      <c r="R97" s="310">
        <v>34.024217735660052</v>
      </c>
      <c r="S97" s="310">
        <v>32.126569930757817</v>
      </c>
      <c r="T97" s="310">
        <v>30.800320244435738</v>
      </c>
      <c r="U97" s="310">
        <v>31.8020644588198</v>
      </c>
      <c r="V97" s="310">
        <v>38.05902939069788</v>
      </c>
      <c r="W97" s="310">
        <v>39.453824644279067</v>
      </c>
      <c r="X97" s="310">
        <v>38.933931258698664</v>
      </c>
      <c r="Y97" s="310">
        <v>39.515565322343285</v>
      </c>
      <c r="Z97" s="310">
        <v>40.917634223341892</v>
      </c>
      <c r="AA97" s="310">
        <v>39.654655600111454</v>
      </c>
      <c r="AB97" s="310">
        <v>36.684695342830764</v>
      </c>
      <c r="AC97" s="310">
        <v>39.70869801981123</v>
      </c>
      <c r="AD97" s="310">
        <v>40.673113945951592</v>
      </c>
      <c r="AE97" s="310">
        <v>41.145613158021483</v>
      </c>
      <c r="AF97" s="310">
        <v>42.681912679519726</v>
      </c>
      <c r="AG97" s="310">
        <v>45.992917331729323</v>
      </c>
      <c r="AH97" s="310">
        <v>45.061468330105455</v>
      </c>
      <c r="AI97" s="310">
        <v>46.940318140566781</v>
      </c>
      <c r="AJ97" s="310">
        <v>48.798804830408102</v>
      </c>
      <c r="AK97" s="310">
        <v>47.496962670251754</v>
      </c>
      <c r="AL97" s="310">
        <v>48.36873258642251</v>
      </c>
      <c r="AM97" s="310">
        <v>49.181751351849549</v>
      </c>
      <c r="AN97" s="310">
        <v>49.803418150283861</v>
      </c>
      <c r="AO97" s="310">
        <v>49.728618070162455</v>
      </c>
      <c r="AP97" s="310">
        <v>50.347106155318102</v>
      </c>
      <c r="AQ97" s="310">
        <v>54.382441759052924</v>
      </c>
      <c r="AR97" s="310">
        <v>61.692911370693658</v>
      </c>
      <c r="AS97" s="310">
        <v>48.337633196336832</v>
      </c>
    </row>
    <row r="98" spans="1:45">
      <c r="A98" s="315" t="s">
        <v>160</v>
      </c>
      <c r="B98" s="314">
        <v>7.3144468307495122E-3</v>
      </c>
      <c r="C98" s="314">
        <v>4.341478118896484E-3</v>
      </c>
      <c r="D98" s="314">
        <v>5.1437077713012693E-3</v>
      </c>
      <c r="E98" s="314">
        <v>7.5503967285156244E-4</v>
      </c>
      <c r="F98" s="314">
        <v>1.8875991821289061E-4</v>
      </c>
      <c r="G98" s="314">
        <v>7.5503967285156244E-4</v>
      </c>
      <c r="H98" s="314">
        <v>5.3272287101745606E-2</v>
      </c>
      <c r="I98" s="314">
        <v>1.4628893661499023E-3</v>
      </c>
      <c r="J98" s="314">
        <v>0</v>
      </c>
      <c r="K98" s="314">
        <v>0</v>
      </c>
      <c r="L98" s="314">
        <v>9.4119968414306643E-5</v>
      </c>
      <c r="M98" s="314">
        <v>3.7751983642578127E-4</v>
      </c>
      <c r="N98" s="314">
        <v>1.6949220228699301E-3</v>
      </c>
      <c r="O98" s="314">
        <v>3.3153653549080151E-3</v>
      </c>
      <c r="P98" s="314">
        <v>8.2582464218139643E-3</v>
      </c>
      <c r="Q98" s="314">
        <v>1.2269394683837894E-2</v>
      </c>
      <c r="R98" s="314">
        <v>1.421823267744712E-2</v>
      </c>
      <c r="S98" s="314">
        <v>0.25317647850024916</v>
      </c>
      <c r="T98" s="314">
        <v>1.099015696470405E-2</v>
      </c>
      <c r="U98" s="314">
        <v>1.083308717398208E-2</v>
      </c>
      <c r="V98" s="314">
        <v>0.18497435043954213</v>
      </c>
      <c r="W98" s="314">
        <v>5.4615056120749291E-3</v>
      </c>
      <c r="X98" s="314">
        <v>1.8907075579040387E-2</v>
      </c>
      <c r="Y98" s="314">
        <v>8.0069166392538718E-4</v>
      </c>
      <c r="Z98" s="314">
        <v>0</v>
      </c>
      <c r="AA98" s="314">
        <v>1.172899702498341E-3</v>
      </c>
      <c r="AB98" s="314">
        <v>0</v>
      </c>
      <c r="AC98" s="314">
        <v>0</v>
      </c>
      <c r="AD98" s="314">
        <v>0</v>
      </c>
      <c r="AE98" s="314">
        <v>0</v>
      </c>
      <c r="AF98" s="314">
        <v>0</v>
      </c>
      <c r="AG98" s="314">
        <v>0</v>
      </c>
      <c r="AH98" s="314">
        <v>1.4126704054882676E-4</v>
      </c>
      <c r="AI98" s="314">
        <v>0</v>
      </c>
      <c r="AJ98" s="314">
        <v>0</v>
      </c>
      <c r="AK98" s="314">
        <v>0</v>
      </c>
      <c r="AL98" s="314">
        <v>7.6514547273052042E-2</v>
      </c>
      <c r="AM98" s="314">
        <v>0.15234675570949269</v>
      </c>
      <c r="AN98" s="314">
        <v>5.9919459919128053E-2</v>
      </c>
      <c r="AO98" s="314">
        <v>3.2744946586156912E-2</v>
      </c>
      <c r="AP98" s="314">
        <v>4.7017629597883655E-5</v>
      </c>
      <c r="AQ98" s="314">
        <v>1.8785685159775309E-4</v>
      </c>
      <c r="AR98" s="314">
        <v>2.3457526404009396E-4</v>
      </c>
      <c r="AS98" s="314">
        <v>1.8785685159775309E-4</v>
      </c>
    </row>
    <row r="99" spans="1:45" ht="15">
      <c r="A99" s="316" t="s">
        <v>309</v>
      </c>
      <c r="B99" s="314">
        <v>0</v>
      </c>
      <c r="C99" s="314">
        <v>0</v>
      </c>
      <c r="D99" s="314">
        <v>0</v>
      </c>
      <c r="E99" s="314">
        <v>0</v>
      </c>
      <c r="F99" s="314">
        <v>0</v>
      </c>
      <c r="G99" s="314">
        <v>0</v>
      </c>
      <c r="H99" s="314">
        <v>9.3859977722167973E-4</v>
      </c>
      <c r="I99" s="314">
        <v>0</v>
      </c>
      <c r="J99" s="314">
        <v>0</v>
      </c>
      <c r="K99" s="314">
        <v>0</v>
      </c>
      <c r="L99" s="314">
        <v>4.6929988861083991E-5</v>
      </c>
      <c r="M99" s="314">
        <v>0</v>
      </c>
      <c r="N99" s="314">
        <v>0</v>
      </c>
      <c r="O99" s="314">
        <v>7.7744174719737204E-4</v>
      </c>
      <c r="P99" s="314">
        <v>0</v>
      </c>
      <c r="Q99" s="314">
        <v>0</v>
      </c>
      <c r="R99" s="314">
        <v>2.1248632525716002E-3</v>
      </c>
      <c r="S99" s="314">
        <v>1.8869637271552E-3</v>
      </c>
      <c r="T99" s="314">
        <v>2.5453285704835631E-3</v>
      </c>
      <c r="U99" s="314">
        <v>3.0639744601744191E-3</v>
      </c>
      <c r="V99" s="314">
        <v>2.2143028204243548E-3</v>
      </c>
      <c r="W99" s="314">
        <v>1.131253524226251E-3</v>
      </c>
      <c r="X99" s="314">
        <v>1.0040205880792744E-2</v>
      </c>
      <c r="Y99" s="314">
        <v>5.6605811102217142E-4</v>
      </c>
      <c r="Z99" s="314">
        <v>0</v>
      </c>
      <c r="AA99" s="314">
        <v>0</v>
      </c>
      <c r="AB99" s="314">
        <v>0</v>
      </c>
      <c r="AC99" s="314">
        <v>0</v>
      </c>
      <c r="AD99" s="314">
        <v>0</v>
      </c>
      <c r="AE99" s="314">
        <v>0</v>
      </c>
      <c r="AF99" s="314">
        <v>0</v>
      </c>
      <c r="AG99" s="314">
        <v>0</v>
      </c>
      <c r="AH99" s="314">
        <v>1.4126704054882676E-4</v>
      </c>
      <c r="AI99" s="314">
        <v>0</v>
      </c>
      <c r="AJ99" s="314">
        <v>0</v>
      </c>
      <c r="AK99" s="314">
        <v>0</v>
      </c>
      <c r="AL99" s="314">
        <v>7.6514547273052042E-2</v>
      </c>
      <c r="AM99" s="314">
        <v>9.575665953662775E-2</v>
      </c>
      <c r="AN99" s="314">
        <v>5.9919459919128053E-2</v>
      </c>
      <c r="AO99" s="314">
        <v>3.2744946586156912E-2</v>
      </c>
      <c r="AP99" s="314">
        <v>4.7017629597883655E-5</v>
      </c>
      <c r="AQ99" s="314">
        <v>0</v>
      </c>
      <c r="AR99" s="314">
        <v>0</v>
      </c>
      <c r="AS99" s="314">
        <v>0</v>
      </c>
    </row>
    <row r="100" spans="1:45" ht="15">
      <c r="A100" s="316" t="s">
        <v>310</v>
      </c>
      <c r="B100" s="314">
        <v>7.3144468307495122E-3</v>
      </c>
      <c r="C100" s="314">
        <v>4.341478118896484E-3</v>
      </c>
      <c r="D100" s="314">
        <v>5.1437077713012693E-3</v>
      </c>
      <c r="E100" s="314">
        <v>7.5503967285156244E-4</v>
      </c>
      <c r="F100" s="314">
        <v>1.8875991821289061E-4</v>
      </c>
      <c r="G100" s="314">
        <v>7.5503967285156244E-4</v>
      </c>
      <c r="H100" s="314">
        <v>5.2333687324523925E-2</v>
      </c>
      <c r="I100" s="314">
        <v>1.4628893661499023E-3</v>
      </c>
      <c r="J100" s="314">
        <v>0</v>
      </c>
      <c r="K100" s="314">
        <v>0</v>
      </c>
      <c r="L100" s="314">
        <v>4.7189979553222652E-5</v>
      </c>
      <c r="M100" s="314">
        <v>3.7751983642578127E-4</v>
      </c>
      <c r="N100" s="314">
        <v>1.6949220228699301E-3</v>
      </c>
      <c r="O100" s="314">
        <v>2.5379236077106432E-3</v>
      </c>
      <c r="P100" s="314">
        <v>8.2582464218139643E-3</v>
      </c>
      <c r="Q100" s="314">
        <v>1.2269394683837894E-2</v>
      </c>
      <c r="R100" s="314">
        <v>1.209336942487552E-2</v>
      </c>
      <c r="S100" s="314">
        <v>0.25128951477309397</v>
      </c>
      <c r="T100" s="314">
        <v>8.4448283942204876E-3</v>
      </c>
      <c r="U100" s="314">
        <v>7.7691127138076622E-3</v>
      </c>
      <c r="V100" s="314">
        <v>0.18276004761911779</v>
      </c>
      <c r="W100" s="314">
        <v>4.3302520878486777E-3</v>
      </c>
      <c r="X100" s="314">
        <v>8.8668696982476432E-3</v>
      </c>
      <c r="Y100" s="314">
        <v>2.3463355290321579E-4</v>
      </c>
      <c r="Z100" s="314">
        <v>0</v>
      </c>
      <c r="AA100" s="314">
        <v>1.172899702498341E-3</v>
      </c>
      <c r="AB100" s="314">
        <v>0</v>
      </c>
      <c r="AC100" s="314">
        <v>0</v>
      </c>
      <c r="AD100" s="314">
        <v>0</v>
      </c>
      <c r="AE100" s="314">
        <v>0</v>
      </c>
      <c r="AF100" s="314">
        <v>0</v>
      </c>
      <c r="AG100" s="314">
        <v>0</v>
      </c>
      <c r="AH100" s="314">
        <v>0</v>
      </c>
      <c r="AI100" s="314">
        <v>0</v>
      </c>
      <c r="AJ100" s="314">
        <v>0</v>
      </c>
      <c r="AK100" s="314">
        <v>0</v>
      </c>
      <c r="AL100" s="314">
        <v>0</v>
      </c>
      <c r="AM100" s="314">
        <v>5.6590096172864944E-2</v>
      </c>
      <c r="AN100" s="314">
        <v>0</v>
      </c>
      <c r="AO100" s="314">
        <v>0</v>
      </c>
      <c r="AP100" s="314">
        <v>0</v>
      </c>
      <c r="AQ100" s="314">
        <v>1.8785685159775309E-4</v>
      </c>
      <c r="AR100" s="314">
        <v>2.3457526404009396E-4</v>
      </c>
      <c r="AS100" s="314">
        <v>1.8785685159775309E-4</v>
      </c>
    </row>
    <row r="101" spans="1:45">
      <c r="A101" s="315" t="s">
        <v>161</v>
      </c>
      <c r="B101" s="314">
        <v>2.8457481760096548</v>
      </c>
      <c r="C101" s="314">
        <v>4.840222652297169</v>
      </c>
      <c r="D101" s="314">
        <v>6.3548957578184071</v>
      </c>
      <c r="E101" s="314">
        <v>7.1578904847840388</v>
      </c>
      <c r="F101" s="314">
        <v>5.9272358243671803</v>
      </c>
      <c r="G101" s="314">
        <v>7.1160947412116675</v>
      </c>
      <c r="H101" s="314">
        <v>5.1726580243976414</v>
      </c>
      <c r="I101" s="314">
        <v>6.030506920861054</v>
      </c>
      <c r="J101" s="314">
        <v>7.1842371000589802</v>
      </c>
      <c r="K101" s="314">
        <v>6.2292324650081436</v>
      </c>
      <c r="L101" s="314">
        <v>6.1194781390999626</v>
      </c>
      <c r="M101" s="314">
        <v>5.6977036527798326</v>
      </c>
      <c r="N101" s="314">
        <v>4.0891802018200236</v>
      </c>
      <c r="O101" s="314">
        <v>3.3952491573618349</v>
      </c>
      <c r="P101" s="314">
        <v>4.974668168855291</v>
      </c>
      <c r="Q101" s="314">
        <v>4.1652822249476351</v>
      </c>
      <c r="R101" s="314">
        <v>5.9328735752184665</v>
      </c>
      <c r="S101" s="314">
        <v>6.594721959735879</v>
      </c>
      <c r="T101" s="314">
        <v>4.7766162259992742</v>
      </c>
      <c r="U101" s="314">
        <v>4.6642152091822329</v>
      </c>
      <c r="V101" s="314">
        <v>6.9702820836910577</v>
      </c>
      <c r="W101" s="314">
        <v>5.8044117744636035</v>
      </c>
      <c r="X101" s="314">
        <v>4.724251352281315</v>
      </c>
      <c r="Y101" s="314">
        <v>4.4146407145717461</v>
      </c>
      <c r="Z101" s="314">
        <v>3.860962380522043</v>
      </c>
      <c r="AA101" s="314">
        <v>2.5246775921571563</v>
      </c>
      <c r="AB101" s="314">
        <v>2.090360466793638</v>
      </c>
      <c r="AC101" s="314">
        <v>2.2297299153717156</v>
      </c>
      <c r="AD101" s="314">
        <v>2.005865925621698</v>
      </c>
      <c r="AE101" s="314">
        <v>2.346595801317823</v>
      </c>
      <c r="AF101" s="314">
        <v>1.4457099114329688</v>
      </c>
      <c r="AG101" s="314">
        <v>1.7919314900292356</v>
      </c>
      <c r="AH101" s="314">
        <v>1.4495694580543057</v>
      </c>
      <c r="AI101" s="314">
        <v>1.3294109400045764</v>
      </c>
      <c r="AJ101" s="314">
        <v>1.5737343586100259</v>
      </c>
      <c r="AK101" s="314">
        <v>1.2572045586387797</v>
      </c>
      <c r="AL101" s="314">
        <v>1.3904683664348898</v>
      </c>
      <c r="AM101" s="314">
        <v>2.0105292039908145</v>
      </c>
      <c r="AN101" s="314">
        <v>1.5672256250928414</v>
      </c>
      <c r="AO101" s="314">
        <v>1.6498249661369015</v>
      </c>
      <c r="AP101" s="314">
        <v>2.0856856130407158</v>
      </c>
      <c r="AQ101" s="314">
        <v>1.6172309316330287</v>
      </c>
      <c r="AR101" s="314">
        <v>1.8739764940969366</v>
      </c>
      <c r="AS101" s="314">
        <v>1.427402633283396</v>
      </c>
    </row>
    <row r="102" spans="1:45">
      <c r="A102" s="315" t="s">
        <v>162</v>
      </c>
      <c r="B102" s="314">
        <v>10.631641476074218</v>
      </c>
      <c r="C102" s="314">
        <v>11.345088756847382</v>
      </c>
      <c r="D102" s="314">
        <v>12.177515736816407</v>
      </c>
      <c r="E102" s="314">
        <v>10.013627344238282</v>
      </c>
      <c r="F102" s="314">
        <v>9.2389083415527349</v>
      </c>
      <c r="G102" s="314">
        <v>13.905384576660156</v>
      </c>
      <c r="H102" s="314">
        <v>10.14669048828125</v>
      </c>
      <c r="I102" s="314">
        <v>7.4802542026367185</v>
      </c>
      <c r="J102" s="314">
        <v>4.8784996196289061</v>
      </c>
      <c r="K102" s="314">
        <v>3.6975647868652346</v>
      </c>
      <c r="L102" s="314">
        <v>3.436544359863281</v>
      </c>
      <c r="M102" s="314">
        <v>3.5796346340751652</v>
      </c>
      <c r="N102" s="314">
        <v>2.6607312875976561</v>
      </c>
      <c r="O102" s="314">
        <v>3.5903838486328121</v>
      </c>
      <c r="P102" s="314">
        <v>5.177808374755859</v>
      </c>
      <c r="Q102" s="314">
        <v>4.9346703122558591</v>
      </c>
      <c r="R102" s="314">
        <v>8.575571600097657</v>
      </c>
      <c r="S102" s="314">
        <v>6.3164004704589845</v>
      </c>
      <c r="T102" s="314">
        <v>7.3973049077148438</v>
      </c>
      <c r="U102" s="314">
        <v>8.1698613427734372</v>
      </c>
      <c r="V102" s="314">
        <v>11.998589543945313</v>
      </c>
      <c r="W102" s="314">
        <v>10.046304275878907</v>
      </c>
      <c r="X102" s="314">
        <v>10.2892211171875</v>
      </c>
      <c r="Y102" s="314">
        <v>11.116067684570311</v>
      </c>
      <c r="Z102" s="314">
        <v>11.12109084790039</v>
      </c>
      <c r="AA102" s="314">
        <v>10.198870176757813</v>
      </c>
      <c r="AB102" s="314">
        <v>8.287621306152344</v>
      </c>
      <c r="AC102" s="314">
        <v>9.036481173339844</v>
      </c>
      <c r="AD102" s="314">
        <v>10.311497471679687</v>
      </c>
      <c r="AE102" s="314">
        <v>9.5186048366699225</v>
      </c>
      <c r="AF102" s="314">
        <v>8.6355374182128912</v>
      </c>
      <c r="AG102" s="314">
        <v>11.797680284423828</v>
      </c>
      <c r="AH102" s="314">
        <v>11.739692441650391</v>
      </c>
      <c r="AI102" s="314">
        <v>12.169942694824218</v>
      </c>
      <c r="AJ102" s="314">
        <v>13.593622565673829</v>
      </c>
      <c r="AK102" s="314">
        <v>12.588449654785157</v>
      </c>
      <c r="AL102" s="314">
        <v>13.090792973144531</v>
      </c>
      <c r="AM102" s="314">
        <v>11.737358396484375</v>
      </c>
      <c r="AN102" s="314">
        <v>11.64899564501953</v>
      </c>
      <c r="AO102" s="314">
        <v>11.473234611328126</v>
      </c>
      <c r="AP102" s="314">
        <v>10.601480783691406</v>
      </c>
      <c r="AQ102" s="314">
        <v>12.408360741943358</v>
      </c>
      <c r="AR102" s="314">
        <v>11.259859068359376</v>
      </c>
      <c r="AS102" s="314">
        <v>7.7310035993652342</v>
      </c>
    </row>
    <row r="103" spans="1:45">
      <c r="A103" s="315" t="s">
        <v>290</v>
      </c>
      <c r="B103" s="314">
        <v>5.6123755199999996</v>
      </c>
      <c r="C103" s="314">
        <v>5.0173905599999991</v>
      </c>
      <c r="D103" s="314">
        <v>5.095428169999999</v>
      </c>
      <c r="E103" s="314">
        <v>5.2538717200000002</v>
      </c>
      <c r="F103" s="314">
        <v>7.2585441699999995</v>
      </c>
      <c r="G103" s="314">
        <v>8.4786377799999997</v>
      </c>
      <c r="H103" s="314">
        <v>8.3914560599999977</v>
      </c>
      <c r="I103" s="314">
        <v>8.16690483</v>
      </c>
      <c r="J103" s="314">
        <v>8.0981235999999974</v>
      </c>
      <c r="K103" s="314">
        <v>7.988974709999999</v>
      </c>
      <c r="L103" s="314">
        <v>9.0923655699999983</v>
      </c>
      <c r="M103" s="314">
        <v>9.6910577499999988</v>
      </c>
      <c r="N103" s="314">
        <v>12.361844379999999</v>
      </c>
      <c r="O103" s="314">
        <v>17.266387349999999</v>
      </c>
      <c r="P103" s="314">
        <v>17.652969320000004</v>
      </c>
      <c r="Q103" s="314">
        <v>15.876541249999999</v>
      </c>
      <c r="R103" s="314">
        <v>19.452362327666485</v>
      </c>
      <c r="S103" s="314">
        <v>18.883710022062708</v>
      </c>
      <c r="T103" s="314">
        <v>18.551983953756917</v>
      </c>
      <c r="U103" s="314">
        <v>18.895234819690145</v>
      </c>
      <c r="V103" s="314">
        <v>18.834749412621964</v>
      </c>
      <c r="W103" s="314">
        <v>23.514875988654069</v>
      </c>
      <c r="X103" s="314">
        <v>23.832809924954518</v>
      </c>
      <c r="Y103" s="314">
        <v>23.914826231537308</v>
      </c>
      <c r="Z103" s="314">
        <v>25.934132256066007</v>
      </c>
      <c r="AA103" s="314">
        <v>26.92814531292175</v>
      </c>
      <c r="AB103" s="314">
        <v>26.306713569884785</v>
      </c>
      <c r="AC103" s="314">
        <v>28.442486931099673</v>
      </c>
      <c r="AD103" s="314">
        <v>28.355750548650207</v>
      </c>
      <c r="AE103" s="314">
        <v>29.280412520033735</v>
      </c>
      <c r="AF103" s="314">
        <v>32.600665349873864</v>
      </c>
      <c r="AG103" s="314">
        <v>32.403305557276262</v>
      </c>
      <c r="AH103" s="314">
        <v>31.872065163360208</v>
      </c>
      <c r="AI103" s="314">
        <v>33.440964505737988</v>
      </c>
      <c r="AJ103" s="314">
        <v>33.620977406124254</v>
      </c>
      <c r="AK103" s="314">
        <v>33.65130845682782</v>
      </c>
      <c r="AL103" s="314">
        <v>33.801754699570033</v>
      </c>
      <c r="AM103" s="314">
        <v>35.281516995664866</v>
      </c>
      <c r="AN103" s="314">
        <v>36.527277420252361</v>
      </c>
      <c r="AO103" s="314">
        <v>36.57281354611127</v>
      </c>
      <c r="AP103" s="314">
        <v>37.65989274095638</v>
      </c>
      <c r="AQ103" s="314">
        <v>40.356662228624941</v>
      </c>
      <c r="AR103" s="314">
        <v>48.558841232973307</v>
      </c>
      <c r="AS103" s="314">
        <v>39.179039106836605</v>
      </c>
    </row>
    <row r="104" spans="1:45">
      <c r="A104" s="316" t="s">
        <v>291</v>
      </c>
      <c r="B104" s="314">
        <v>5.5920365199999997</v>
      </c>
      <c r="C104" s="314">
        <v>4.9953473599999993</v>
      </c>
      <c r="D104" s="314">
        <v>5.0840531699999998</v>
      </c>
      <c r="E104" s="314">
        <v>5.2433341200000001</v>
      </c>
      <c r="F104" s="314">
        <v>7.2513869699999995</v>
      </c>
      <c r="G104" s="314">
        <v>8.467347479999999</v>
      </c>
      <c r="H104" s="314">
        <v>8.3877765599999989</v>
      </c>
      <c r="I104" s="314">
        <v>8.1643195300000002</v>
      </c>
      <c r="J104" s="314">
        <v>8.0957382999999989</v>
      </c>
      <c r="K104" s="314">
        <v>7.9869079099999993</v>
      </c>
      <c r="L104" s="314">
        <v>9.0894937699999989</v>
      </c>
      <c r="M104" s="314">
        <v>9.6901707499999983</v>
      </c>
      <c r="N104" s="314">
        <v>12.352226079999999</v>
      </c>
      <c r="O104" s="314">
        <v>17.261928049999998</v>
      </c>
      <c r="P104" s="314">
        <v>17.651018720000003</v>
      </c>
      <c r="Q104" s="314">
        <v>15.875465049999999</v>
      </c>
      <c r="R104" s="314">
        <v>19.451288827666485</v>
      </c>
      <c r="S104" s="314">
        <v>18.880632322062709</v>
      </c>
      <c r="T104" s="314">
        <v>18.535235153756918</v>
      </c>
      <c r="U104" s="314">
        <v>18.878762419690144</v>
      </c>
      <c r="V104" s="314">
        <v>18.821792112621964</v>
      </c>
      <c r="W104" s="314">
        <v>23.50288948865407</v>
      </c>
      <c r="X104" s="314">
        <v>23.829219624954519</v>
      </c>
      <c r="Y104" s="314">
        <v>23.909426731537309</v>
      </c>
      <c r="Z104" s="314">
        <v>25.933283556066009</v>
      </c>
      <c r="AA104" s="314">
        <v>26.927957012921752</v>
      </c>
      <c r="AB104" s="314">
        <v>26.306618969884784</v>
      </c>
      <c r="AC104" s="314">
        <v>28.442113031099673</v>
      </c>
      <c r="AD104" s="314">
        <v>28.355750548650207</v>
      </c>
      <c r="AE104" s="314">
        <v>29.279230020033737</v>
      </c>
      <c r="AF104" s="314">
        <v>32.600618049873866</v>
      </c>
      <c r="AG104" s="314">
        <v>32.403069057276262</v>
      </c>
      <c r="AH104" s="314">
        <v>31.872065163360208</v>
      </c>
      <c r="AI104" s="314">
        <v>33.440586105737985</v>
      </c>
      <c r="AJ104" s="314">
        <v>33.620977406124254</v>
      </c>
      <c r="AK104" s="314">
        <v>33.65130845682782</v>
      </c>
      <c r="AL104" s="314">
        <v>33.801754699570033</v>
      </c>
      <c r="AM104" s="314">
        <v>35.281516995664866</v>
      </c>
      <c r="AN104" s="314">
        <v>36.527277420252361</v>
      </c>
      <c r="AO104" s="314">
        <v>36.561013438587672</v>
      </c>
      <c r="AP104" s="314">
        <v>37.656870433857577</v>
      </c>
      <c r="AQ104" s="314">
        <v>40.356662228624941</v>
      </c>
      <c r="AR104" s="314">
        <v>48.558841232973307</v>
      </c>
      <c r="AS104" s="314">
        <v>39.179039106836605</v>
      </c>
    </row>
    <row r="105" spans="1:45">
      <c r="A105" s="316" t="s">
        <v>292</v>
      </c>
      <c r="B105" s="314">
        <v>2.0338999999999999E-2</v>
      </c>
      <c r="C105" s="314">
        <v>1.9676799999999994E-2</v>
      </c>
      <c r="D105" s="314">
        <v>1.0122200000000001E-2</v>
      </c>
      <c r="E105" s="314">
        <v>7.5680000000000001E-3</v>
      </c>
      <c r="F105" s="314">
        <v>5.4868E-3</v>
      </c>
      <c r="G105" s="314">
        <v>1.0547899999999999E-2</v>
      </c>
      <c r="H105" s="314">
        <v>3.1691000000000002E-3</v>
      </c>
      <c r="I105" s="314">
        <v>1.7500999999999997E-3</v>
      </c>
      <c r="J105" s="314">
        <v>9.9329999999999991E-4</v>
      </c>
      <c r="K105" s="314">
        <v>1.3243999999999999E-3</v>
      </c>
      <c r="L105" s="314">
        <v>2.1758000000000003E-3</v>
      </c>
      <c r="M105" s="314">
        <v>2.8379999999999996E-4</v>
      </c>
      <c r="N105" s="314">
        <v>7.0950000000000006E-4</v>
      </c>
      <c r="O105" s="314">
        <v>2.6961000000000003E-3</v>
      </c>
      <c r="P105" s="314">
        <v>9.4599999999999996E-5</v>
      </c>
      <c r="Q105" s="314">
        <v>4.73E-4</v>
      </c>
      <c r="R105" s="314">
        <v>3.3109999999999997E-4</v>
      </c>
      <c r="S105" s="314">
        <v>8.0410000000000008E-4</v>
      </c>
      <c r="T105" s="314">
        <v>1.2108799999999999E-2</v>
      </c>
      <c r="U105" s="314">
        <v>2.4595999999999997E-3</v>
      </c>
      <c r="V105" s="314">
        <v>6.1490000000000004E-4</v>
      </c>
      <c r="W105" s="314">
        <v>8.0409999999999998E-4</v>
      </c>
      <c r="X105" s="314">
        <v>3.3582999999999998E-3</v>
      </c>
      <c r="Y105" s="314">
        <v>8.9870000000000011E-4</v>
      </c>
      <c r="Z105" s="314">
        <v>7.0950000000000006E-4</v>
      </c>
      <c r="AA105" s="314">
        <v>1.4189999999999998E-4</v>
      </c>
      <c r="AB105" s="314">
        <v>9.4599999999999996E-5</v>
      </c>
      <c r="AC105" s="314">
        <v>1.4189999999999998E-4</v>
      </c>
      <c r="AD105" s="314">
        <v>0</v>
      </c>
      <c r="AE105" s="314">
        <v>1.1825E-3</v>
      </c>
      <c r="AF105" s="314">
        <v>4.7299999999999998E-5</v>
      </c>
      <c r="AG105" s="314">
        <v>2.3649999999999998E-4</v>
      </c>
      <c r="AH105" s="314">
        <v>0</v>
      </c>
      <c r="AI105" s="314">
        <v>3.7839999999999998E-4</v>
      </c>
      <c r="AJ105" s="314">
        <v>0</v>
      </c>
      <c r="AK105" s="314">
        <v>0</v>
      </c>
      <c r="AL105" s="314">
        <v>0</v>
      </c>
      <c r="AM105" s="314">
        <v>0</v>
      </c>
      <c r="AN105" s="314">
        <v>0</v>
      </c>
      <c r="AO105" s="314">
        <v>1.1800107523599999E-2</v>
      </c>
      <c r="AP105" s="314">
        <v>3.0223070987999996E-3</v>
      </c>
      <c r="AQ105" s="314">
        <v>0</v>
      </c>
      <c r="AR105" s="314">
        <v>0</v>
      </c>
      <c r="AS105" s="314">
        <v>0</v>
      </c>
    </row>
    <row r="106" spans="1:45">
      <c r="A106" s="316" t="s">
        <v>293</v>
      </c>
      <c r="B106" s="314">
        <v>0</v>
      </c>
      <c r="C106" s="314">
        <v>2.3663999999999998E-3</v>
      </c>
      <c r="D106" s="314">
        <v>1.2527999999999999E-3</v>
      </c>
      <c r="E106" s="314">
        <v>2.9696000000000002E-3</v>
      </c>
      <c r="F106" s="314">
        <v>1.6704000000000001E-3</v>
      </c>
      <c r="G106" s="314">
        <v>7.4239999999999994E-4</v>
      </c>
      <c r="H106" s="314">
        <v>5.1039999999999994E-4</v>
      </c>
      <c r="I106" s="314">
        <v>8.3520000000000003E-4</v>
      </c>
      <c r="J106" s="314">
        <v>1.3919999999999998E-3</v>
      </c>
      <c r="K106" s="314">
        <v>7.4239999999999994E-4</v>
      </c>
      <c r="L106" s="314">
        <v>6.96E-4</v>
      </c>
      <c r="M106" s="314">
        <v>6.0319999999999992E-4</v>
      </c>
      <c r="N106" s="314">
        <v>8.908799999999998E-3</v>
      </c>
      <c r="O106" s="314">
        <v>1.7631999999999997E-3</v>
      </c>
      <c r="P106" s="314">
        <v>1.8559999999999998E-3</v>
      </c>
      <c r="Q106" s="314">
        <v>6.0319999999999992E-4</v>
      </c>
      <c r="R106" s="314">
        <v>7.4240000000000005E-4</v>
      </c>
      <c r="S106" s="314">
        <v>2.2735999999999998E-3</v>
      </c>
      <c r="T106" s="314">
        <v>4.64E-3</v>
      </c>
      <c r="U106" s="314">
        <v>1.4012800000000001E-2</v>
      </c>
      <c r="V106" s="314">
        <v>1.2342400000000002E-2</v>
      </c>
      <c r="W106" s="314">
        <v>1.11824E-2</v>
      </c>
      <c r="X106" s="314">
        <v>2.32E-4</v>
      </c>
      <c r="Y106" s="314">
        <v>4.5007999999999992E-3</v>
      </c>
      <c r="Z106" s="314">
        <v>1.392E-4</v>
      </c>
      <c r="AA106" s="314">
        <v>4.6399999999999996E-5</v>
      </c>
      <c r="AB106" s="314">
        <v>0</v>
      </c>
      <c r="AC106" s="314">
        <v>2.3199999999999997E-4</v>
      </c>
      <c r="AD106" s="314">
        <v>0</v>
      </c>
      <c r="AE106" s="314">
        <v>0</v>
      </c>
      <c r="AF106" s="314">
        <v>0</v>
      </c>
      <c r="AG106" s="314">
        <v>0</v>
      </c>
      <c r="AH106" s="314">
        <v>0</v>
      </c>
      <c r="AI106" s="314">
        <v>0</v>
      </c>
      <c r="AJ106" s="314">
        <v>0</v>
      </c>
      <c r="AK106" s="314">
        <v>0</v>
      </c>
      <c r="AL106" s="314">
        <v>0</v>
      </c>
      <c r="AM106" s="314">
        <v>0</v>
      </c>
      <c r="AN106" s="314">
        <v>0</v>
      </c>
      <c r="AO106" s="314">
        <v>0</v>
      </c>
      <c r="AP106" s="314">
        <v>0</v>
      </c>
      <c r="AQ106" s="314">
        <v>0</v>
      </c>
      <c r="AR106" s="314">
        <v>0</v>
      </c>
      <c r="AS106" s="314">
        <v>0</v>
      </c>
    </row>
    <row r="107" spans="1:45" ht="15">
      <c r="A107" s="315" t="s">
        <v>311</v>
      </c>
      <c r="B107" s="314">
        <v>0</v>
      </c>
      <c r="C107" s="314">
        <v>0</v>
      </c>
      <c r="D107" s="314">
        <v>0</v>
      </c>
      <c r="E107" s="314">
        <v>0</v>
      </c>
      <c r="F107" s="314">
        <v>0</v>
      </c>
      <c r="G107" s="314">
        <v>2.7893348876953123E-2</v>
      </c>
      <c r="H107" s="314">
        <v>4.8977E-2</v>
      </c>
      <c r="I107" s="314">
        <v>6.1834E-2</v>
      </c>
      <c r="J107" s="314">
        <v>7.0927999999999991E-2</v>
      </c>
      <c r="K107" s="314">
        <v>7.397200000000001E-2</v>
      </c>
      <c r="L107" s="314">
        <v>0.12029599999999999</v>
      </c>
      <c r="M107" s="314">
        <v>0.10267000000000001</v>
      </c>
      <c r="N107" s="314">
        <v>6.5353999999999995E-2</v>
      </c>
      <c r="O107" s="314">
        <v>4.0721E-2</v>
      </c>
      <c r="P107" s="314">
        <v>3.5904999999999999E-2</v>
      </c>
      <c r="Q107" s="314">
        <v>4.2527000000000002E-2</v>
      </c>
      <c r="R107" s="314">
        <v>4.9192E-2</v>
      </c>
      <c r="S107" s="314">
        <v>7.8561000000000006E-2</v>
      </c>
      <c r="T107" s="314">
        <v>6.3424999999999995E-2</v>
      </c>
      <c r="U107" s="314">
        <v>6.1920000000000003E-2</v>
      </c>
      <c r="V107" s="314">
        <v>7.0433999999999997E-2</v>
      </c>
      <c r="W107" s="314">
        <v>8.2771099670410159E-2</v>
      </c>
      <c r="X107" s="314">
        <v>6.8741788696289066E-2</v>
      </c>
      <c r="Y107" s="314">
        <v>6.923E-2</v>
      </c>
      <c r="Z107" s="314">
        <v>1.44873885345459E-3</v>
      </c>
      <c r="AA107" s="314">
        <v>1.7896185722351076E-3</v>
      </c>
      <c r="AB107" s="314">
        <v>0</v>
      </c>
      <c r="AC107" s="314">
        <v>0</v>
      </c>
      <c r="AD107" s="314">
        <v>0</v>
      </c>
      <c r="AE107" s="314">
        <v>0</v>
      </c>
      <c r="AF107" s="314">
        <v>0</v>
      </c>
      <c r="AG107" s="314">
        <v>0</v>
      </c>
      <c r="AH107" s="314">
        <v>0</v>
      </c>
      <c r="AI107" s="314">
        <v>0</v>
      </c>
      <c r="AJ107" s="314">
        <v>1.0470499999999999E-2</v>
      </c>
      <c r="AK107" s="314">
        <v>0</v>
      </c>
      <c r="AL107" s="314">
        <v>9.2020000000000001E-3</v>
      </c>
      <c r="AM107" s="314">
        <v>0</v>
      </c>
      <c r="AN107" s="314">
        <v>0</v>
      </c>
      <c r="AO107" s="314">
        <v>0</v>
      </c>
      <c r="AP107" s="314">
        <v>0</v>
      </c>
      <c r="AQ107" s="314">
        <v>0</v>
      </c>
      <c r="AR107" s="314">
        <v>0</v>
      </c>
      <c r="AS107" s="314">
        <v>0</v>
      </c>
    </row>
    <row r="108" spans="1:45">
      <c r="A108" s="317"/>
      <c r="B108" s="317"/>
      <c r="C108" s="317"/>
      <c r="D108" s="317"/>
      <c r="E108" s="317"/>
      <c r="F108" s="317"/>
      <c r="G108" s="317"/>
      <c r="H108" s="317"/>
      <c r="I108" s="317"/>
      <c r="J108" s="317"/>
      <c r="K108" s="317"/>
      <c r="L108" s="317"/>
      <c r="M108" s="317"/>
      <c r="N108" s="317"/>
      <c r="O108" s="317"/>
      <c r="P108" s="317"/>
      <c r="Q108" s="317"/>
      <c r="R108" s="317"/>
      <c r="S108" s="317"/>
      <c r="T108" s="317"/>
      <c r="U108" s="317"/>
      <c r="V108" s="317"/>
      <c r="W108" s="317"/>
      <c r="X108" s="317"/>
      <c r="Y108" s="317"/>
      <c r="Z108" s="317"/>
      <c r="AA108" s="317"/>
      <c r="AB108" s="317"/>
      <c r="AC108" s="317"/>
      <c r="AD108" s="317"/>
      <c r="AE108" s="317"/>
      <c r="AF108" s="317"/>
      <c r="AG108" s="317"/>
      <c r="AH108" s="317"/>
      <c r="AI108" s="317"/>
      <c r="AJ108" s="317"/>
      <c r="AK108" s="317"/>
      <c r="AL108" s="317"/>
      <c r="AM108" s="317"/>
      <c r="AN108" s="317"/>
      <c r="AO108" s="317"/>
      <c r="AP108" s="317"/>
      <c r="AQ108" s="317"/>
      <c r="AR108" s="317"/>
      <c r="AS108" s="317"/>
    </row>
    <row r="109" spans="1:45">
      <c r="A109" s="332" t="s">
        <v>295</v>
      </c>
      <c r="B109" s="322"/>
      <c r="C109" s="322"/>
      <c r="D109" s="322"/>
      <c r="E109" s="322"/>
      <c r="F109" s="322"/>
      <c r="G109" s="322"/>
      <c r="H109" s="322"/>
      <c r="I109" s="322"/>
      <c r="J109" s="322"/>
      <c r="K109" s="322"/>
      <c r="L109" s="322"/>
      <c r="M109" s="322"/>
      <c r="N109" s="322"/>
      <c r="O109" s="322"/>
      <c r="P109" s="322"/>
      <c r="Q109" s="322"/>
      <c r="R109" s="322"/>
      <c r="S109" s="322"/>
      <c r="T109" s="322"/>
      <c r="U109" s="322"/>
      <c r="V109" s="322"/>
      <c r="W109" s="322"/>
      <c r="X109" s="322"/>
      <c r="Y109" s="322"/>
      <c r="Z109" s="322"/>
      <c r="AA109" s="322"/>
      <c r="AB109" s="322"/>
      <c r="AC109" s="322"/>
      <c r="AD109" s="322"/>
      <c r="AE109" s="322"/>
      <c r="AF109" s="322"/>
      <c r="AG109" s="322"/>
      <c r="AH109" s="322"/>
      <c r="AI109" s="322"/>
      <c r="AJ109" s="322"/>
      <c r="AK109" s="322"/>
      <c r="AL109" s="322"/>
      <c r="AM109" s="322"/>
      <c r="AN109" s="322"/>
      <c r="AO109" s="322"/>
      <c r="AP109" s="322"/>
      <c r="AQ109" s="322"/>
      <c r="AR109" s="322"/>
      <c r="AS109" s="322"/>
    </row>
    <row r="110" spans="1:45">
      <c r="A110" s="309" t="s">
        <v>296</v>
      </c>
      <c r="B110" s="310">
        <v>163.46995644799804</v>
      </c>
      <c r="C110" s="310">
        <v>138.78921850756836</v>
      </c>
      <c r="D110" s="310">
        <v>162.28411200097656</v>
      </c>
      <c r="E110" s="310">
        <v>150.91342091430667</v>
      </c>
      <c r="F110" s="310">
        <v>137.89130746527101</v>
      </c>
      <c r="G110" s="310">
        <v>143.00197076245115</v>
      </c>
      <c r="H110" s="310">
        <v>134.08842392025755</v>
      </c>
      <c r="I110" s="310">
        <v>127.5732100319519</v>
      </c>
      <c r="J110" s="310">
        <v>106.60181225915528</v>
      </c>
      <c r="K110" s="310">
        <v>114.12589687699128</v>
      </c>
      <c r="L110" s="310">
        <v>116.42043420537186</v>
      </c>
      <c r="M110" s="310">
        <v>69.433093813415439</v>
      </c>
      <c r="N110" s="310">
        <v>123.26386931988064</v>
      </c>
      <c r="O110" s="310">
        <v>165.97707458699583</v>
      </c>
      <c r="P110" s="310">
        <v>190.16454478981578</v>
      </c>
      <c r="Q110" s="310">
        <v>210.10642555418013</v>
      </c>
      <c r="R110" s="310">
        <v>214.82720101774785</v>
      </c>
      <c r="S110" s="310">
        <v>207.13301843982819</v>
      </c>
      <c r="T110" s="310">
        <v>203.93817670761331</v>
      </c>
      <c r="U110" s="310">
        <v>202.2132478327355</v>
      </c>
      <c r="V110" s="310">
        <v>217.26710102726474</v>
      </c>
      <c r="W110" s="310">
        <v>211.99373516737737</v>
      </c>
      <c r="X110" s="310">
        <v>199.97014795903868</v>
      </c>
      <c r="Y110" s="310">
        <v>227.04953315792383</v>
      </c>
      <c r="Z110" s="310">
        <v>236.2547069565239</v>
      </c>
      <c r="AA110" s="310">
        <v>223.89713083283232</v>
      </c>
      <c r="AB110" s="310">
        <v>230.6288135251427</v>
      </c>
      <c r="AC110" s="310">
        <v>228.065280006752</v>
      </c>
      <c r="AD110" s="310">
        <v>240.01250690415191</v>
      </c>
      <c r="AE110" s="310">
        <v>240.17063225461197</v>
      </c>
      <c r="AF110" s="310">
        <v>227.9747543960724</v>
      </c>
      <c r="AG110" s="310">
        <v>235.3606899517479</v>
      </c>
      <c r="AH110" s="310">
        <v>231.52119674638365</v>
      </c>
      <c r="AI110" s="310">
        <v>219.10916360309983</v>
      </c>
      <c r="AJ110" s="310">
        <v>234.12553456730652</v>
      </c>
      <c r="AK110" s="310">
        <v>227.42510645602036</v>
      </c>
      <c r="AL110" s="310">
        <v>236.33782602613067</v>
      </c>
      <c r="AM110" s="310">
        <v>248.63661827705383</v>
      </c>
      <c r="AN110" s="310">
        <v>255.32857138085936</v>
      </c>
      <c r="AO110" s="310">
        <v>241.67887881814767</v>
      </c>
      <c r="AP110" s="310">
        <v>239.21386200551603</v>
      </c>
      <c r="AQ110" s="310">
        <v>257.80246652646252</v>
      </c>
      <c r="AR110" s="319">
        <v>252.47207770900653</v>
      </c>
      <c r="AS110" s="310">
        <v>188.1115405366358</v>
      </c>
    </row>
    <row r="111" spans="1:45">
      <c r="A111" s="315" t="s">
        <v>288</v>
      </c>
      <c r="B111" s="314">
        <v>122.50282772924804</v>
      </c>
      <c r="C111" s="314">
        <v>93.833274510498057</v>
      </c>
      <c r="D111" s="314">
        <v>119.40566241015625</v>
      </c>
      <c r="E111" s="314">
        <v>116.40638636914065</v>
      </c>
      <c r="F111" s="314">
        <v>103.32139623944093</v>
      </c>
      <c r="G111" s="314">
        <v>109.194903756958</v>
      </c>
      <c r="H111" s="314">
        <v>104.70371983184813</v>
      </c>
      <c r="I111" s="314">
        <v>106.46697877697754</v>
      </c>
      <c r="J111" s="314">
        <v>92.214898008544921</v>
      </c>
      <c r="K111" s="314">
        <v>103.57092465653228</v>
      </c>
      <c r="L111" s="314">
        <v>107.96662358714676</v>
      </c>
      <c r="M111" s="314">
        <v>64.562095851104729</v>
      </c>
      <c r="N111" s="314">
        <v>103.75898559667969</v>
      </c>
      <c r="O111" s="314">
        <v>152.68325645434572</v>
      </c>
      <c r="P111" s="314">
        <v>170.32375460437012</v>
      </c>
      <c r="Q111" s="314">
        <v>188.46403729028322</v>
      </c>
      <c r="R111" s="314">
        <v>188.47701883354949</v>
      </c>
      <c r="S111" s="314">
        <v>182.5207524136963</v>
      </c>
      <c r="T111" s="314">
        <v>182.35990703430176</v>
      </c>
      <c r="U111" s="314">
        <v>192.27855666149904</v>
      </c>
      <c r="V111" s="314">
        <v>202.02105332585526</v>
      </c>
      <c r="W111" s="314">
        <v>196.27614517761231</v>
      </c>
      <c r="X111" s="314">
        <v>189.61143851040651</v>
      </c>
      <c r="Y111" s="314">
        <v>212.29951534057619</v>
      </c>
      <c r="Z111" s="314">
        <v>217.71730705718994</v>
      </c>
      <c r="AA111" s="314">
        <v>212.74773579931639</v>
      </c>
      <c r="AB111" s="314">
        <v>221.03339309234241</v>
      </c>
      <c r="AC111" s="314">
        <v>208.92855519335936</v>
      </c>
      <c r="AD111" s="314">
        <v>219.9227056484375</v>
      </c>
      <c r="AE111" s="314">
        <v>220.10267219726563</v>
      </c>
      <c r="AF111" s="314">
        <v>214.02131019030762</v>
      </c>
      <c r="AG111" s="314">
        <v>217.06637496969225</v>
      </c>
      <c r="AH111" s="314">
        <v>219.2184621713867</v>
      </c>
      <c r="AI111" s="314">
        <v>206.47909909521485</v>
      </c>
      <c r="AJ111" s="314">
        <v>223.07760396212768</v>
      </c>
      <c r="AK111" s="314">
        <v>215.93738887099838</v>
      </c>
      <c r="AL111" s="314">
        <v>226.09311923779296</v>
      </c>
      <c r="AM111" s="314">
        <v>245.4032274052887</v>
      </c>
      <c r="AN111" s="314">
        <v>247.55796324877929</v>
      </c>
      <c r="AO111" s="314">
        <v>237.90806292389297</v>
      </c>
      <c r="AP111" s="314">
        <v>229.63856116870116</v>
      </c>
      <c r="AQ111" s="314">
        <v>247.93208390124511</v>
      </c>
      <c r="AR111" s="314">
        <v>244.94575409399414</v>
      </c>
      <c r="AS111" s="314">
        <v>179.01732557861328</v>
      </c>
    </row>
    <row r="112" spans="1:45">
      <c r="A112" s="315" t="s">
        <v>289</v>
      </c>
      <c r="B112" s="314">
        <v>40.967128718750004</v>
      </c>
      <c r="C112" s="314">
        <v>44.955943997070314</v>
      </c>
      <c r="D112" s="314">
        <v>42.878449590820317</v>
      </c>
      <c r="E112" s="314">
        <v>34.507034545166015</v>
      </c>
      <c r="F112" s="314">
        <v>34.569911225830083</v>
      </c>
      <c r="G112" s="314">
        <v>33.807067005493167</v>
      </c>
      <c r="H112" s="314">
        <v>29.384704088409425</v>
      </c>
      <c r="I112" s="314">
        <v>21.106231254974368</v>
      </c>
      <c r="J112" s="314">
        <v>14.386914250610353</v>
      </c>
      <c r="K112" s="314">
        <v>10.554972220458986</v>
      </c>
      <c r="L112" s="314">
        <v>8.4538106182250985</v>
      </c>
      <c r="M112" s="314">
        <v>3.6869074158630371</v>
      </c>
      <c r="N112" s="314">
        <v>-3.3199858669433597</v>
      </c>
      <c r="O112" s="314">
        <v>3.0416334433288568</v>
      </c>
      <c r="P112" s="314">
        <v>-0.29363014059448211</v>
      </c>
      <c r="Q112" s="314">
        <v>1.0213509972152708</v>
      </c>
      <c r="R112" s="314">
        <v>-0.24422870660400453</v>
      </c>
      <c r="S112" s="314">
        <v>8.2368172169418337</v>
      </c>
      <c r="T112" s="314">
        <v>5.5601398971405036</v>
      </c>
      <c r="U112" s="314">
        <v>-2.1034287079315188</v>
      </c>
      <c r="V112" s="314">
        <v>6.7614046021652214</v>
      </c>
      <c r="W112" s="314">
        <v>4.8818782510910044</v>
      </c>
      <c r="X112" s="314">
        <v>8.8083696914329526</v>
      </c>
      <c r="Y112" s="314">
        <v>14.549161530891418</v>
      </c>
      <c r="Z112" s="314">
        <v>18.303740051593781</v>
      </c>
      <c r="AA112" s="314">
        <v>11.14939503351593</v>
      </c>
      <c r="AB112" s="314">
        <v>9.5954204328002923</v>
      </c>
      <c r="AC112" s="314">
        <v>19.13672481339264</v>
      </c>
      <c r="AD112" s="314">
        <v>20.089801255714413</v>
      </c>
      <c r="AE112" s="314">
        <v>20.067960057346344</v>
      </c>
      <c r="AF112" s="314">
        <v>13.95344420576477</v>
      </c>
      <c r="AG112" s="314">
        <v>18.294314982055663</v>
      </c>
      <c r="AH112" s="314">
        <v>12.302734574996949</v>
      </c>
      <c r="AI112" s="314">
        <v>12.630064507884981</v>
      </c>
      <c r="AJ112" s="314">
        <v>11.047930605178834</v>
      </c>
      <c r="AK112" s="314">
        <v>11.487717585021972</v>
      </c>
      <c r="AL112" s="314">
        <v>10.244706788337709</v>
      </c>
      <c r="AM112" s="314">
        <v>3.233390871765137</v>
      </c>
      <c r="AN112" s="314">
        <v>7.7706081320800786</v>
      </c>
      <c r="AO112" s="314">
        <v>3.7708158942546852</v>
      </c>
      <c r="AP112" s="314">
        <v>9.5753008368148791</v>
      </c>
      <c r="AQ112" s="314">
        <v>9.870382625217438</v>
      </c>
      <c r="AR112" s="314">
        <v>7.5263236150124069</v>
      </c>
      <c r="AS112" s="314">
        <v>9.0942149580225049</v>
      </c>
    </row>
    <row r="113" spans="1:45" ht="15">
      <c r="A113" s="315" t="s">
        <v>312</v>
      </c>
      <c r="B113" s="314">
        <v>0</v>
      </c>
      <c r="C113" s="314">
        <v>0</v>
      </c>
      <c r="D113" s="314">
        <v>0</v>
      </c>
      <c r="E113" s="314">
        <v>0</v>
      </c>
      <c r="F113" s="314">
        <v>0</v>
      </c>
      <c r="G113" s="314">
        <v>0</v>
      </c>
      <c r="H113" s="314">
        <v>0</v>
      </c>
      <c r="I113" s="314">
        <v>0</v>
      </c>
      <c r="J113" s="314">
        <v>0</v>
      </c>
      <c r="K113" s="314">
        <v>0</v>
      </c>
      <c r="L113" s="314">
        <v>0</v>
      </c>
      <c r="M113" s="314">
        <v>1.1840905464476783</v>
      </c>
      <c r="N113" s="314">
        <v>22.824869590144299</v>
      </c>
      <c r="O113" s="314">
        <v>10.252184689321243</v>
      </c>
      <c r="P113" s="314">
        <v>20.134420326040125</v>
      </c>
      <c r="Q113" s="314">
        <v>20.621037266681633</v>
      </c>
      <c r="R113" s="314">
        <v>26.594410890802358</v>
      </c>
      <c r="S113" s="314">
        <v>16.375448809190072</v>
      </c>
      <c r="T113" s="314">
        <v>16.018129776171037</v>
      </c>
      <c r="U113" s="314">
        <v>12.038119879167994</v>
      </c>
      <c r="V113" s="314">
        <v>8.4846430992442627</v>
      </c>
      <c r="W113" s="314">
        <v>10.835711738674055</v>
      </c>
      <c r="X113" s="314">
        <v>1.5503397571992139</v>
      </c>
      <c r="Y113" s="314">
        <v>0.20085628645622325</v>
      </c>
      <c r="Z113" s="314">
        <v>0.23365984774016335</v>
      </c>
      <c r="AA113" s="314">
        <v>0</v>
      </c>
      <c r="AB113" s="314">
        <v>0</v>
      </c>
      <c r="AC113" s="314">
        <v>0</v>
      </c>
      <c r="AD113" s="314">
        <v>0</v>
      </c>
      <c r="AE113" s="314">
        <v>0</v>
      </c>
      <c r="AF113" s="314">
        <v>0</v>
      </c>
      <c r="AG113" s="314">
        <v>0</v>
      </c>
      <c r="AH113" s="314">
        <v>0</v>
      </c>
      <c r="AI113" s="314">
        <v>0</v>
      </c>
      <c r="AJ113" s="314">
        <v>0</v>
      </c>
      <c r="AK113" s="314">
        <v>0</v>
      </c>
      <c r="AL113" s="314">
        <v>0</v>
      </c>
      <c r="AM113" s="314">
        <v>0</v>
      </c>
      <c r="AN113" s="314">
        <v>0</v>
      </c>
      <c r="AO113" s="314">
        <v>0</v>
      </c>
      <c r="AP113" s="314">
        <v>0</v>
      </c>
      <c r="AQ113" s="314">
        <v>0</v>
      </c>
      <c r="AR113" s="314">
        <v>0</v>
      </c>
      <c r="AS113" s="314">
        <v>0</v>
      </c>
    </row>
    <row r="114" spans="1:45">
      <c r="A114" s="309" t="s">
        <v>297</v>
      </c>
      <c r="B114" s="310">
        <v>8.5592185044650364</v>
      </c>
      <c r="C114" s="310">
        <v>8.8220815352584907</v>
      </c>
      <c r="D114" s="310">
        <v>9.2285616278920202</v>
      </c>
      <c r="E114" s="310">
        <v>8.6766950297154608</v>
      </c>
      <c r="F114" s="310">
        <v>8.3467439581521887</v>
      </c>
      <c r="G114" s="310">
        <v>9.5653010725425531</v>
      </c>
      <c r="H114" s="310">
        <v>7.8640089496491896</v>
      </c>
      <c r="I114" s="310">
        <v>7.8484824737385566</v>
      </c>
      <c r="J114" s="310">
        <v>6.2461470227147089</v>
      </c>
      <c r="K114" s="310">
        <v>6.475179460433651</v>
      </c>
      <c r="L114" s="310">
        <v>6.3521136380148278</v>
      </c>
      <c r="M114" s="310">
        <v>2.7701526694743279</v>
      </c>
      <c r="N114" s="310">
        <v>3.139775162172441</v>
      </c>
      <c r="O114" s="310">
        <v>-1.9543198046136467E-2</v>
      </c>
      <c r="P114" s="310">
        <v>1.9202716331026579</v>
      </c>
      <c r="Q114" s="310">
        <v>3.765893737082564</v>
      </c>
      <c r="R114" s="310">
        <v>7.5144875244865545</v>
      </c>
      <c r="S114" s="310">
        <v>5.333575867962395</v>
      </c>
      <c r="T114" s="310">
        <v>-2.1650049747219953</v>
      </c>
      <c r="U114" s="310">
        <v>-9.2601460026057794</v>
      </c>
      <c r="V114" s="310">
        <v>-1.9623793774179603</v>
      </c>
      <c r="W114" s="310">
        <v>8.1860077429511762</v>
      </c>
      <c r="X114" s="310">
        <v>3.0238493310283445</v>
      </c>
      <c r="Y114" s="310">
        <v>14.344489246823741</v>
      </c>
      <c r="Z114" s="310">
        <v>14.987282443638861</v>
      </c>
      <c r="AA114" s="310">
        <v>13.616046936144897</v>
      </c>
      <c r="AB114" s="310">
        <v>12.202633455148202</v>
      </c>
      <c r="AC114" s="310">
        <v>12.89854249801914</v>
      </c>
      <c r="AD114" s="310">
        <v>10.575637867835127</v>
      </c>
      <c r="AE114" s="310">
        <v>16.208366526833203</v>
      </c>
      <c r="AF114" s="310">
        <v>7.7181907264652807</v>
      </c>
      <c r="AG114" s="310">
        <v>10.927287099494094</v>
      </c>
      <c r="AH114" s="310">
        <v>13.884939460446446</v>
      </c>
      <c r="AI114" s="310">
        <v>10.642752951338451</v>
      </c>
      <c r="AJ114" s="310">
        <v>13.336501453324615</v>
      </c>
      <c r="AK114" s="310">
        <v>12.05496732721366</v>
      </c>
      <c r="AL114" s="310">
        <v>15.459556775559093</v>
      </c>
      <c r="AM114" s="310">
        <v>15.877109966749373</v>
      </c>
      <c r="AN114" s="310">
        <v>14.725859212304556</v>
      </c>
      <c r="AO114" s="310">
        <v>13.582930199997719</v>
      </c>
      <c r="AP114" s="310">
        <v>15.307582432245709</v>
      </c>
      <c r="AQ114" s="310">
        <v>16.832047829690538</v>
      </c>
      <c r="AR114" s="319">
        <v>12.447116471310189</v>
      </c>
      <c r="AS114" s="310">
        <v>14.328228041676226</v>
      </c>
    </row>
    <row r="115" spans="1:45">
      <c r="A115" s="309" t="s">
        <v>298</v>
      </c>
      <c r="B115" s="310">
        <v>154.91073794353301</v>
      </c>
      <c r="C115" s="310">
        <v>129.96713697230987</v>
      </c>
      <c r="D115" s="310">
        <v>153.05555037308454</v>
      </c>
      <c r="E115" s="310">
        <v>142.23672588459121</v>
      </c>
      <c r="F115" s="310">
        <v>129.54456350711882</v>
      </c>
      <c r="G115" s="310">
        <v>133.4366696899086</v>
      </c>
      <c r="H115" s="310">
        <v>126.22441497060836</v>
      </c>
      <c r="I115" s="310">
        <v>119.72472755821335</v>
      </c>
      <c r="J115" s="310">
        <v>100.35566523644057</v>
      </c>
      <c r="K115" s="310">
        <v>107.65071741655763</v>
      </c>
      <c r="L115" s="310">
        <v>110.06832056735703</v>
      </c>
      <c r="M115" s="310">
        <v>66.662941143941111</v>
      </c>
      <c r="N115" s="310">
        <v>120.1240941577082</v>
      </c>
      <c r="O115" s="310">
        <v>165.99661778504196</v>
      </c>
      <c r="P115" s="310">
        <v>188.24427315671312</v>
      </c>
      <c r="Q115" s="310">
        <v>206.34053181709757</v>
      </c>
      <c r="R115" s="310">
        <v>207.3127134932613</v>
      </c>
      <c r="S115" s="310">
        <v>201.7994425718658</v>
      </c>
      <c r="T115" s="310">
        <v>206.1031816823353</v>
      </c>
      <c r="U115" s="310">
        <v>211.47339383534128</v>
      </c>
      <c r="V115" s="310">
        <v>219.2294804046827</v>
      </c>
      <c r="W115" s="310">
        <v>203.80772742442619</v>
      </c>
      <c r="X115" s="310">
        <v>196.94629862801034</v>
      </c>
      <c r="Y115" s="310">
        <v>212.70504391110009</v>
      </c>
      <c r="Z115" s="310">
        <v>221.26742451288504</v>
      </c>
      <c r="AA115" s="310">
        <v>210.28108389668742</v>
      </c>
      <c r="AB115" s="310">
        <v>218.4261800699945</v>
      </c>
      <c r="AC115" s="310">
        <v>215.16673750873287</v>
      </c>
      <c r="AD115" s="310">
        <v>229.43686903631678</v>
      </c>
      <c r="AE115" s="310">
        <v>223.96226572777877</v>
      </c>
      <c r="AF115" s="310">
        <v>220.25656366960712</v>
      </c>
      <c r="AG115" s="310">
        <v>224.43340285225381</v>
      </c>
      <c r="AH115" s="310">
        <v>217.63625728593721</v>
      </c>
      <c r="AI115" s="310">
        <v>208.46641065176138</v>
      </c>
      <c r="AJ115" s="310">
        <v>220.7890331139819</v>
      </c>
      <c r="AK115" s="310">
        <v>215.3701391288067</v>
      </c>
      <c r="AL115" s="310">
        <v>220.87826925057158</v>
      </c>
      <c r="AM115" s="310">
        <v>232.75950831030445</v>
      </c>
      <c r="AN115" s="310">
        <v>240.6027121685548</v>
      </c>
      <c r="AO115" s="310">
        <v>228.09594861814995</v>
      </c>
      <c r="AP115" s="310">
        <v>223.90627957327033</v>
      </c>
      <c r="AQ115" s="310">
        <v>240.97041869677199</v>
      </c>
      <c r="AR115" s="319">
        <v>240.02496123769635</v>
      </c>
      <c r="AS115" s="310">
        <v>173.78331249495957</v>
      </c>
    </row>
    <row r="116" spans="1:45">
      <c r="A116" s="315" t="s">
        <v>160</v>
      </c>
      <c r="B116" s="314">
        <v>58.865736115837095</v>
      </c>
      <c r="C116" s="314">
        <v>57.122673752632139</v>
      </c>
      <c r="D116" s="314">
        <v>66.016581948223106</v>
      </c>
      <c r="E116" s="314">
        <v>60.229970923213955</v>
      </c>
      <c r="F116" s="314">
        <v>58.601865993499757</v>
      </c>
      <c r="G116" s="314">
        <v>60.440224340915677</v>
      </c>
      <c r="H116" s="314">
        <v>57.099959483757019</v>
      </c>
      <c r="I116" s="314">
        <v>59.562543835735319</v>
      </c>
      <c r="J116" s="314">
        <v>54.445960286178583</v>
      </c>
      <c r="K116" s="314">
        <v>59.225265726127631</v>
      </c>
      <c r="L116" s="314">
        <v>60.821579971313476</v>
      </c>
      <c r="M116" s="314">
        <v>34.440366719782482</v>
      </c>
      <c r="N116" s="314">
        <v>76.927462947309962</v>
      </c>
      <c r="O116" s="314">
        <v>76.482945108316329</v>
      </c>
      <c r="P116" s="314">
        <v>82.791268244674555</v>
      </c>
      <c r="Q116" s="314">
        <v>87.42583530404859</v>
      </c>
      <c r="R116" s="314">
        <v>85.618040045092727</v>
      </c>
      <c r="S116" s="314">
        <v>81.457616148560604</v>
      </c>
      <c r="T116" s="314">
        <v>84.54125973235017</v>
      </c>
      <c r="U116" s="314">
        <v>85.285404783595709</v>
      </c>
      <c r="V116" s="314">
        <v>80.401665611179027</v>
      </c>
      <c r="W116" s="314">
        <v>74.60751685279314</v>
      </c>
      <c r="X116" s="314">
        <v>69.389774145693409</v>
      </c>
      <c r="Y116" s="314">
        <v>73.003196969007504</v>
      </c>
      <c r="Z116" s="314">
        <v>74.815412727350235</v>
      </c>
      <c r="AA116" s="314">
        <v>64.542479966056362</v>
      </c>
      <c r="AB116" s="314">
        <v>67.280343306206774</v>
      </c>
      <c r="AC116" s="314">
        <v>70.641858714835365</v>
      </c>
      <c r="AD116" s="314">
        <v>72.056192600258953</v>
      </c>
      <c r="AE116" s="314">
        <v>71.55531997611817</v>
      </c>
      <c r="AF116" s="314">
        <v>76.583738249431789</v>
      </c>
      <c r="AG116" s="314">
        <v>77.449650036020145</v>
      </c>
      <c r="AH116" s="314">
        <v>69.758811970509512</v>
      </c>
      <c r="AI116" s="314">
        <v>66.980590913076526</v>
      </c>
      <c r="AJ116" s="314">
        <v>70.705782713519426</v>
      </c>
      <c r="AK116" s="314">
        <v>66.561206156897029</v>
      </c>
      <c r="AL116" s="314">
        <v>64.528274232060284</v>
      </c>
      <c r="AM116" s="314">
        <v>62.842717221974198</v>
      </c>
      <c r="AN116" s="314">
        <v>63.704493152904554</v>
      </c>
      <c r="AO116" s="314">
        <v>62.84841716954115</v>
      </c>
      <c r="AP116" s="314">
        <v>61.115307998105372</v>
      </c>
      <c r="AQ116" s="314">
        <v>67.972550390156314</v>
      </c>
      <c r="AR116" s="314">
        <v>69.648659748265885</v>
      </c>
      <c r="AS116" s="314">
        <v>44.768229170698888</v>
      </c>
    </row>
    <row r="117" spans="1:45" ht="15">
      <c r="A117" s="316" t="s">
        <v>309</v>
      </c>
      <c r="B117" s="314">
        <v>7.2552824179458622</v>
      </c>
      <c r="C117" s="314">
        <v>6.0382939468002306</v>
      </c>
      <c r="D117" s="314">
        <v>4.7582785006141668</v>
      </c>
      <c r="E117" s="314">
        <v>4.2363231645011901</v>
      </c>
      <c r="F117" s="314">
        <v>3.2403280109024051</v>
      </c>
      <c r="G117" s="314">
        <v>2.6990844493675228</v>
      </c>
      <c r="H117" s="314">
        <v>2.5742976089859004</v>
      </c>
      <c r="I117" s="314">
        <v>1.7525065740394594</v>
      </c>
      <c r="J117" s="314">
        <v>1.0558308893966675</v>
      </c>
      <c r="K117" s="314">
        <v>3.6626040506744384</v>
      </c>
      <c r="L117" s="314">
        <v>6.7597955955505364</v>
      </c>
      <c r="M117" s="314">
        <v>3.7247393559265136</v>
      </c>
      <c r="N117" s="314">
        <v>5.2964246828842168</v>
      </c>
      <c r="O117" s="314">
        <v>4.0847393004798889</v>
      </c>
      <c r="P117" s="314">
        <v>6.3735617872238155</v>
      </c>
      <c r="Q117" s="314">
        <v>10.727773083744051</v>
      </c>
      <c r="R117" s="314">
        <v>18.008452161461264</v>
      </c>
      <c r="S117" s="314">
        <v>22.395240299368776</v>
      </c>
      <c r="T117" s="314">
        <v>23.889275569702018</v>
      </c>
      <c r="U117" s="314">
        <v>25.806914116676769</v>
      </c>
      <c r="V117" s="314">
        <v>30.636999597739432</v>
      </c>
      <c r="W117" s="314">
        <v>38.692735644745554</v>
      </c>
      <c r="X117" s="314">
        <v>38.678596885041735</v>
      </c>
      <c r="Y117" s="314">
        <v>53.69797058589625</v>
      </c>
      <c r="Z117" s="314">
        <v>53.378952571947373</v>
      </c>
      <c r="AA117" s="314">
        <v>46.528429511253442</v>
      </c>
      <c r="AB117" s="314">
        <v>50.33865390131453</v>
      </c>
      <c r="AC117" s="314">
        <v>53.387092675250919</v>
      </c>
      <c r="AD117" s="314">
        <v>53.511680475114055</v>
      </c>
      <c r="AE117" s="314">
        <v>56.604615602105611</v>
      </c>
      <c r="AF117" s="314">
        <v>60.694120377205493</v>
      </c>
      <c r="AG117" s="314">
        <v>64.167891508963535</v>
      </c>
      <c r="AH117" s="314">
        <v>57.821965278026759</v>
      </c>
      <c r="AI117" s="314">
        <v>54.960749523288861</v>
      </c>
      <c r="AJ117" s="314">
        <v>57.610579107728498</v>
      </c>
      <c r="AK117" s="314">
        <v>51.298451034486078</v>
      </c>
      <c r="AL117" s="314">
        <v>49.360526996364129</v>
      </c>
      <c r="AM117" s="314">
        <v>51.228269201473303</v>
      </c>
      <c r="AN117" s="314">
        <v>49.062514700704511</v>
      </c>
      <c r="AO117" s="314">
        <v>45.189578851019164</v>
      </c>
      <c r="AP117" s="314">
        <v>47.45616302914312</v>
      </c>
      <c r="AQ117" s="314">
        <v>51.961135214776625</v>
      </c>
      <c r="AR117" s="314">
        <v>53.972892286113293</v>
      </c>
      <c r="AS117" s="314">
        <v>34.113393774932803</v>
      </c>
    </row>
    <row r="118" spans="1:45" ht="15">
      <c r="A118" s="316" t="s">
        <v>310</v>
      </c>
      <c r="B118" s="314">
        <v>51.610453697891231</v>
      </c>
      <c r="C118" s="314">
        <v>51.084379805831908</v>
      </c>
      <c r="D118" s="314">
        <v>61.258303447608938</v>
      </c>
      <c r="E118" s="314">
        <v>55.993647758712768</v>
      </c>
      <c r="F118" s="314">
        <v>55.361537982597355</v>
      </c>
      <c r="G118" s="314">
        <v>57.741139891548151</v>
      </c>
      <c r="H118" s="314">
        <v>54.525661874771117</v>
      </c>
      <c r="I118" s="314">
        <v>57.810037261695861</v>
      </c>
      <c r="J118" s="314">
        <v>53.390129396781916</v>
      </c>
      <c r="K118" s="314">
        <v>55.562661675453192</v>
      </c>
      <c r="L118" s="314">
        <v>54.06178437576294</v>
      </c>
      <c r="M118" s="314">
        <v>30.715627363855969</v>
      </c>
      <c r="N118" s="314">
        <v>71.63103826442574</v>
      </c>
      <c r="O118" s="314">
        <v>72.398205807836433</v>
      </c>
      <c r="P118" s="314">
        <v>76.417706457450734</v>
      </c>
      <c r="Q118" s="314">
        <v>76.698062220304536</v>
      </c>
      <c r="R118" s="314">
        <v>67.609587883631463</v>
      </c>
      <c r="S118" s="314">
        <v>59.062375849191824</v>
      </c>
      <c r="T118" s="314">
        <v>60.651984162648148</v>
      </c>
      <c r="U118" s="314">
        <v>59.478490666918944</v>
      </c>
      <c r="V118" s="314">
        <v>49.764666013439594</v>
      </c>
      <c r="W118" s="314">
        <v>35.914781208047593</v>
      </c>
      <c r="X118" s="314">
        <v>30.711177260651674</v>
      </c>
      <c r="Y118" s="314">
        <v>19.305226383111254</v>
      </c>
      <c r="Z118" s="314">
        <v>21.436460155402855</v>
      </c>
      <c r="AA118" s="314">
        <v>18.014050454802916</v>
      </c>
      <c r="AB118" s="314">
        <v>16.941689404892248</v>
      </c>
      <c r="AC118" s="314">
        <v>17.254766039584442</v>
      </c>
      <c r="AD118" s="314">
        <v>18.544512125144898</v>
      </c>
      <c r="AE118" s="314">
        <v>14.950704374012561</v>
      </c>
      <c r="AF118" s="314">
        <v>15.889617872226296</v>
      </c>
      <c r="AG118" s="314">
        <v>13.281758527056613</v>
      </c>
      <c r="AH118" s="314">
        <v>11.936846692482749</v>
      </c>
      <c r="AI118" s="314">
        <v>12.019841389787658</v>
      </c>
      <c r="AJ118" s="314">
        <v>13.095203605790925</v>
      </c>
      <c r="AK118" s="314">
        <v>15.262755122410947</v>
      </c>
      <c r="AL118" s="314">
        <v>15.167747235696151</v>
      </c>
      <c r="AM118" s="314">
        <v>11.614448020500893</v>
      </c>
      <c r="AN118" s="314">
        <v>14.641978452200043</v>
      </c>
      <c r="AO118" s="314">
        <v>17.658838318521987</v>
      </c>
      <c r="AP118" s="314">
        <v>13.659144968962252</v>
      </c>
      <c r="AQ118" s="314">
        <v>16.011415175379689</v>
      </c>
      <c r="AR118" s="314">
        <v>15.675767462152603</v>
      </c>
      <c r="AS118" s="314">
        <v>10.654835395766085</v>
      </c>
    </row>
    <row r="119" spans="1:45">
      <c r="A119" s="315" t="s">
        <v>161</v>
      </c>
      <c r="B119" s="314">
        <v>27.648739579999997</v>
      </c>
      <c r="C119" s="314">
        <v>25.5193598</v>
      </c>
      <c r="D119" s="314">
        <v>31.03415502</v>
      </c>
      <c r="E119" s="314">
        <v>30.15915562</v>
      </c>
      <c r="F119" s="314">
        <v>28.927995139999997</v>
      </c>
      <c r="G119" s="314">
        <v>29.984477599999998</v>
      </c>
      <c r="H119" s="314">
        <v>30.077495139999996</v>
      </c>
      <c r="I119" s="314">
        <v>31.17416412</v>
      </c>
      <c r="J119" s="314">
        <v>25.452412919999997</v>
      </c>
      <c r="K119" s="314">
        <v>28.099941320000003</v>
      </c>
      <c r="L119" s="314">
        <v>28.322622459999998</v>
      </c>
      <c r="M119" s="314">
        <v>15.085900059999997</v>
      </c>
      <c r="N119" s="314">
        <v>28.212730259999994</v>
      </c>
      <c r="O119" s="314">
        <v>46.062580080000004</v>
      </c>
      <c r="P119" s="314">
        <v>54.807838139999994</v>
      </c>
      <c r="Q119" s="314">
        <v>62.701178759999991</v>
      </c>
      <c r="R119" s="314">
        <v>61.819297662829293</v>
      </c>
      <c r="S119" s="314">
        <v>65.510782368959397</v>
      </c>
      <c r="T119" s="314">
        <v>64.291487699627922</v>
      </c>
      <c r="U119" s="314">
        <v>68.063730300284988</v>
      </c>
      <c r="V119" s="314">
        <v>71.828024297594197</v>
      </c>
      <c r="W119" s="314">
        <v>70.608649617284925</v>
      </c>
      <c r="X119" s="314">
        <v>66.245210940488491</v>
      </c>
      <c r="Y119" s="314">
        <v>73.557607507362633</v>
      </c>
      <c r="Z119" s="314">
        <v>80.708062139180214</v>
      </c>
      <c r="AA119" s="314">
        <v>78.12532199794488</v>
      </c>
      <c r="AB119" s="314">
        <v>83.652069579504229</v>
      </c>
      <c r="AC119" s="314">
        <v>80.71489939709538</v>
      </c>
      <c r="AD119" s="314">
        <v>87.074772624422252</v>
      </c>
      <c r="AE119" s="314">
        <v>84.476309595324764</v>
      </c>
      <c r="AF119" s="314">
        <v>74.273654175000374</v>
      </c>
      <c r="AG119" s="314">
        <v>74.882195559134686</v>
      </c>
      <c r="AH119" s="314">
        <v>75.95688098388257</v>
      </c>
      <c r="AI119" s="314">
        <v>72.34184093331379</v>
      </c>
      <c r="AJ119" s="314">
        <v>73.947165769324258</v>
      </c>
      <c r="AK119" s="314">
        <v>71.997483623964769</v>
      </c>
      <c r="AL119" s="314">
        <v>81.231732506627651</v>
      </c>
      <c r="AM119" s="314">
        <v>83.420727121116727</v>
      </c>
      <c r="AN119" s="314">
        <v>91.781735106187938</v>
      </c>
      <c r="AO119" s="314">
        <v>87.89298207310685</v>
      </c>
      <c r="AP119" s="314">
        <v>85.172077728834182</v>
      </c>
      <c r="AQ119" s="314">
        <v>92.28177895371249</v>
      </c>
      <c r="AR119" s="314">
        <v>83.514098530481377</v>
      </c>
      <c r="AS119" s="314">
        <v>66.480507281416124</v>
      </c>
    </row>
    <row r="120" spans="1:45">
      <c r="A120" s="315" t="s">
        <v>162</v>
      </c>
      <c r="B120" s="314">
        <v>63.129371268554685</v>
      </c>
      <c r="C120" s="314">
        <v>43.810875017578127</v>
      </c>
      <c r="D120" s="314">
        <v>51.31337237255859</v>
      </c>
      <c r="E120" s="314">
        <v>47.176539720703119</v>
      </c>
      <c r="F120" s="314">
        <v>37.668722486328122</v>
      </c>
      <c r="G120" s="314">
        <v>38.789219223632813</v>
      </c>
      <c r="H120" s="314">
        <v>34.624600746093748</v>
      </c>
      <c r="I120" s="314">
        <v>25.16088407421875</v>
      </c>
      <c r="J120" s="314">
        <v>17.507711429687497</v>
      </c>
      <c r="K120" s="314">
        <v>15.506976238281251</v>
      </c>
      <c r="L120" s="314">
        <v>15.249872449462892</v>
      </c>
      <c r="M120" s="314">
        <v>13.307369751136781</v>
      </c>
      <c r="N120" s="314">
        <v>9.2181742710037238</v>
      </c>
      <c r="O120" s="314">
        <v>14.15366287890625</v>
      </c>
      <c r="P120" s="314">
        <v>13.2216871171875</v>
      </c>
      <c r="Q120" s="314">
        <v>14.987288187499999</v>
      </c>
      <c r="R120" s="314">
        <v>17.202436578125003</v>
      </c>
      <c r="S120" s="314">
        <v>16.806076068603517</v>
      </c>
      <c r="T120" s="314">
        <v>18.236921542968751</v>
      </c>
      <c r="U120" s="314">
        <v>16.972628445312502</v>
      </c>
      <c r="V120" s="314">
        <v>22.442600927001955</v>
      </c>
      <c r="W120" s="314">
        <v>17.690036537109375</v>
      </c>
      <c r="X120" s="314">
        <v>19.689070567459105</v>
      </c>
      <c r="Y120" s="314">
        <v>21.552378410156251</v>
      </c>
      <c r="Z120" s="314">
        <v>22.044172249999999</v>
      </c>
      <c r="AA120" s="314">
        <v>22.242837144531251</v>
      </c>
      <c r="AB120" s="314">
        <v>22.533359779296877</v>
      </c>
      <c r="AC120" s="314">
        <v>20.815383386718747</v>
      </c>
      <c r="AD120" s="314">
        <v>25.039214390380863</v>
      </c>
      <c r="AE120" s="314">
        <v>23.159911734375001</v>
      </c>
      <c r="AF120" s="314">
        <v>21.301186600585936</v>
      </c>
      <c r="AG120" s="314">
        <v>25.933448648437498</v>
      </c>
      <c r="AH120" s="314">
        <v>23.928413425781251</v>
      </c>
      <c r="AI120" s="314">
        <v>24.319121226318359</v>
      </c>
      <c r="AJ120" s="314">
        <v>29.648274462890626</v>
      </c>
      <c r="AK120" s="314">
        <v>31.194642558593749</v>
      </c>
      <c r="AL120" s="314">
        <v>22.680335941406252</v>
      </c>
      <c r="AM120" s="314">
        <v>32.656321078125004</v>
      </c>
      <c r="AN120" s="314">
        <v>31.509691142578124</v>
      </c>
      <c r="AO120" s="314">
        <v>27.958440666748043</v>
      </c>
      <c r="AP120" s="314">
        <v>27.933212241210938</v>
      </c>
      <c r="AQ120" s="314">
        <v>26.416424551757814</v>
      </c>
      <c r="AR120" s="314">
        <v>26.808521552734376</v>
      </c>
      <c r="AS120" s="314">
        <v>17.497943522705079</v>
      </c>
    </row>
    <row r="121" spans="1:45">
      <c r="A121" s="315" t="s">
        <v>290</v>
      </c>
      <c r="B121" s="314">
        <v>0</v>
      </c>
      <c r="C121" s="314">
        <v>0</v>
      </c>
      <c r="D121" s="314">
        <v>0</v>
      </c>
      <c r="E121" s="314">
        <v>0</v>
      </c>
      <c r="F121" s="314">
        <v>0</v>
      </c>
      <c r="G121" s="314">
        <v>0</v>
      </c>
      <c r="H121" s="314">
        <v>0</v>
      </c>
      <c r="I121" s="314">
        <v>0</v>
      </c>
      <c r="J121" s="314">
        <v>0</v>
      </c>
      <c r="K121" s="314">
        <v>0</v>
      </c>
      <c r="L121" s="314">
        <v>0</v>
      </c>
      <c r="M121" s="314">
        <v>0</v>
      </c>
      <c r="N121" s="314">
        <v>0.99415715999999987</v>
      </c>
      <c r="O121" s="314">
        <v>22.545114019999996</v>
      </c>
      <c r="P121" s="314">
        <v>30.464042849999998</v>
      </c>
      <c r="Q121" s="314">
        <v>35.410208589999996</v>
      </c>
      <c r="R121" s="314">
        <v>36.575201561268841</v>
      </c>
      <c r="S121" s="314">
        <v>33.199032309765727</v>
      </c>
      <c r="T121" s="314">
        <v>32.548034420704511</v>
      </c>
      <c r="U121" s="314">
        <v>34.687996595313592</v>
      </c>
      <c r="V121" s="314">
        <v>37.71819461719501</v>
      </c>
      <c r="W121" s="314">
        <v>34.786349479731889</v>
      </c>
      <c r="X121" s="314">
        <v>35.011902070834182</v>
      </c>
      <c r="Y121" s="314">
        <v>38.406413497302744</v>
      </c>
      <c r="Z121" s="314">
        <v>37.629162981767202</v>
      </c>
      <c r="AA121" s="314">
        <v>38.839240016040243</v>
      </c>
      <c r="AB121" s="314">
        <v>38.80650801360521</v>
      </c>
      <c r="AC121" s="314">
        <v>37.831419643076579</v>
      </c>
      <c r="AD121" s="314">
        <v>40.36362894375911</v>
      </c>
      <c r="AE121" s="314">
        <v>38.618948659983765</v>
      </c>
      <c r="AF121" s="314">
        <v>43.1425329784025</v>
      </c>
      <c r="AG121" s="314">
        <v>40.6724572844427</v>
      </c>
      <c r="AH121" s="314">
        <v>42.104367499279512</v>
      </c>
      <c r="AI121" s="314">
        <v>38.820446243276798</v>
      </c>
      <c r="AJ121" s="314">
        <v>41.23204783215386</v>
      </c>
      <c r="AK121" s="314">
        <v>40.110822362261267</v>
      </c>
      <c r="AL121" s="314">
        <v>45.734015894637558</v>
      </c>
      <c r="AM121" s="314">
        <v>48.413218832877575</v>
      </c>
      <c r="AN121" s="314">
        <v>48.254013726351957</v>
      </c>
      <c r="AO121" s="314">
        <v>44.842144270630733</v>
      </c>
      <c r="AP121" s="314">
        <v>44.420123863806644</v>
      </c>
      <c r="AQ121" s="314">
        <v>49.564449057786035</v>
      </c>
      <c r="AR121" s="314">
        <v>53.492153851903176</v>
      </c>
      <c r="AS121" s="314">
        <v>41.959677287998971</v>
      </c>
    </row>
    <row r="122" spans="1:45">
      <c r="A122" s="316" t="s">
        <v>291</v>
      </c>
      <c r="B122" s="314">
        <v>0</v>
      </c>
      <c r="C122" s="314">
        <v>0</v>
      </c>
      <c r="D122" s="314">
        <v>0</v>
      </c>
      <c r="E122" s="314">
        <v>0</v>
      </c>
      <c r="F122" s="314">
        <v>0</v>
      </c>
      <c r="G122" s="314">
        <v>0</v>
      </c>
      <c r="H122" s="314">
        <v>0</v>
      </c>
      <c r="I122" s="314">
        <v>0</v>
      </c>
      <c r="J122" s="314">
        <v>0</v>
      </c>
      <c r="K122" s="314">
        <v>0</v>
      </c>
      <c r="L122" s="314">
        <v>0</v>
      </c>
      <c r="M122" s="314">
        <v>0</v>
      </c>
      <c r="N122" s="314">
        <v>0.87490915999999985</v>
      </c>
      <c r="O122" s="314">
        <v>22.227274019999996</v>
      </c>
      <c r="P122" s="314">
        <v>29.932066849999998</v>
      </c>
      <c r="Q122" s="314">
        <v>35.282330189999996</v>
      </c>
      <c r="R122" s="314">
        <v>36.461567961268841</v>
      </c>
      <c r="S122" s="314">
        <v>33.199032309765727</v>
      </c>
      <c r="T122" s="314">
        <v>32.548034420704511</v>
      </c>
      <c r="U122" s="314">
        <v>34.687996595313592</v>
      </c>
      <c r="V122" s="314">
        <v>37.71819461719501</v>
      </c>
      <c r="W122" s="314">
        <v>34.786349479731889</v>
      </c>
      <c r="X122" s="314">
        <v>35.011902070834182</v>
      </c>
      <c r="Y122" s="314">
        <v>38.228005497302746</v>
      </c>
      <c r="Z122" s="314">
        <v>37.456554981767205</v>
      </c>
      <c r="AA122" s="314">
        <v>38.710572816040241</v>
      </c>
      <c r="AB122" s="314">
        <v>38.733196013605209</v>
      </c>
      <c r="AC122" s="314">
        <v>37.706046843076578</v>
      </c>
      <c r="AD122" s="314">
        <v>40.241318543759107</v>
      </c>
      <c r="AE122" s="314">
        <v>38.483971059983766</v>
      </c>
      <c r="AF122" s="314">
        <v>42.997440178402499</v>
      </c>
      <c r="AG122" s="314">
        <v>40.597196484442698</v>
      </c>
      <c r="AH122" s="314">
        <v>42.009804299279509</v>
      </c>
      <c r="AI122" s="314">
        <v>38.698507043276798</v>
      </c>
      <c r="AJ122" s="314">
        <v>41.172331032153863</v>
      </c>
      <c r="AK122" s="314">
        <v>40.039134362261265</v>
      </c>
      <c r="AL122" s="314">
        <v>45.629987094637556</v>
      </c>
      <c r="AM122" s="314">
        <v>48.329884432877577</v>
      </c>
      <c r="AN122" s="314">
        <v>48.254013726351957</v>
      </c>
      <c r="AO122" s="314">
        <v>44.842144270630733</v>
      </c>
      <c r="AP122" s="314">
        <v>44.420123863806644</v>
      </c>
      <c r="AQ122" s="314">
        <v>49.564449057786035</v>
      </c>
      <c r="AR122" s="314">
        <v>53.492153851903176</v>
      </c>
      <c r="AS122" s="314">
        <v>41.959677287998971</v>
      </c>
    </row>
    <row r="123" spans="1:45">
      <c r="A123" s="316" t="s">
        <v>293</v>
      </c>
      <c r="B123" s="314">
        <v>0</v>
      </c>
      <c r="C123" s="314">
        <v>0</v>
      </c>
      <c r="D123" s="314">
        <v>0</v>
      </c>
      <c r="E123" s="314">
        <v>0</v>
      </c>
      <c r="F123" s="314">
        <v>0</v>
      </c>
      <c r="G123" s="314">
        <v>0</v>
      </c>
      <c r="H123" s="314">
        <v>0</v>
      </c>
      <c r="I123" s="314">
        <v>0</v>
      </c>
      <c r="J123" s="314">
        <v>0</v>
      </c>
      <c r="K123" s="314">
        <v>0</v>
      </c>
      <c r="L123" s="314">
        <v>0</v>
      </c>
      <c r="M123" s="314">
        <v>0</v>
      </c>
      <c r="N123" s="314">
        <v>0.11924799999999999</v>
      </c>
      <c r="O123" s="314">
        <v>0.31784000000000001</v>
      </c>
      <c r="P123" s="314">
        <v>0.531976</v>
      </c>
      <c r="Q123" s="314">
        <v>0.1278784</v>
      </c>
      <c r="R123" s="314">
        <v>0.1136336</v>
      </c>
      <c r="S123" s="314">
        <v>0</v>
      </c>
      <c r="T123" s="314">
        <v>0</v>
      </c>
      <c r="U123" s="314">
        <v>0</v>
      </c>
      <c r="V123" s="314">
        <v>0</v>
      </c>
      <c r="W123" s="314">
        <v>0</v>
      </c>
      <c r="X123" s="314">
        <v>0</v>
      </c>
      <c r="Y123" s="314">
        <v>0.17840800000000001</v>
      </c>
      <c r="Z123" s="314">
        <v>0.17260799999999998</v>
      </c>
      <c r="AA123" s="314">
        <v>0.12866720000000001</v>
      </c>
      <c r="AB123" s="314">
        <v>7.3312000000000016E-2</v>
      </c>
      <c r="AC123" s="314">
        <v>0.12537279999999998</v>
      </c>
      <c r="AD123" s="314">
        <v>0.12231039999999999</v>
      </c>
      <c r="AE123" s="314">
        <v>0.13497759999999998</v>
      </c>
      <c r="AF123" s="314">
        <v>0.14509279999999999</v>
      </c>
      <c r="AG123" s="314">
        <v>7.5260800000000017E-2</v>
      </c>
      <c r="AH123" s="314">
        <v>9.45632E-2</v>
      </c>
      <c r="AI123" s="314">
        <v>0.1219392</v>
      </c>
      <c r="AJ123" s="314">
        <v>5.97168E-2</v>
      </c>
      <c r="AK123" s="314">
        <v>7.1688000000000002E-2</v>
      </c>
      <c r="AL123" s="314">
        <v>0.10402879999999999</v>
      </c>
      <c r="AM123" s="314">
        <v>8.3334400000000003E-2</v>
      </c>
      <c r="AN123" s="314">
        <v>0</v>
      </c>
      <c r="AO123" s="314">
        <v>0</v>
      </c>
      <c r="AP123" s="314">
        <v>0</v>
      </c>
      <c r="AQ123" s="314">
        <v>0</v>
      </c>
      <c r="AR123" s="314">
        <v>0</v>
      </c>
      <c r="AS123" s="314">
        <v>0</v>
      </c>
    </row>
    <row r="124" spans="1:45" ht="15">
      <c r="A124" s="315" t="s">
        <v>311</v>
      </c>
      <c r="B124" s="314">
        <v>5.2668909791412357</v>
      </c>
      <c r="C124" s="314">
        <v>3.5142284020996097</v>
      </c>
      <c r="D124" s="314">
        <v>4.6914410323028566</v>
      </c>
      <c r="E124" s="314">
        <v>4.6710596206741331</v>
      </c>
      <c r="F124" s="314">
        <v>4.3459798872909543</v>
      </c>
      <c r="G124" s="314">
        <v>4.2227485253601076</v>
      </c>
      <c r="H124" s="314">
        <v>4.4223596007575985</v>
      </c>
      <c r="I124" s="314">
        <v>3.8271355282592774</v>
      </c>
      <c r="J124" s="314">
        <v>2.9495806005744933</v>
      </c>
      <c r="K124" s="314">
        <v>4.8185341321487432</v>
      </c>
      <c r="L124" s="314">
        <v>5.6742456865806581</v>
      </c>
      <c r="M124" s="314">
        <v>3.8293046130218507</v>
      </c>
      <c r="N124" s="314">
        <v>4.7715695193945313</v>
      </c>
      <c r="O124" s="314">
        <v>6.7523156978193661</v>
      </c>
      <c r="P124" s="314">
        <v>6.959436804851074</v>
      </c>
      <c r="Q124" s="314">
        <v>5.8160209755490113</v>
      </c>
      <c r="R124" s="314">
        <v>6.0977376459454344</v>
      </c>
      <c r="S124" s="314">
        <v>4.8259356759765621</v>
      </c>
      <c r="T124" s="314">
        <v>6.4854782866839606</v>
      </c>
      <c r="U124" s="314">
        <v>6.463633710834503</v>
      </c>
      <c r="V124" s="314">
        <v>6.8389949517124951</v>
      </c>
      <c r="W124" s="314">
        <v>6.1151749375068665</v>
      </c>
      <c r="X124" s="314">
        <v>6.6103409035351559</v>
      </c>
      <c r="Y124" s="314">
        <v>6.1854475272709655</v>
      </c>
      <c r="Z124" s="314">
        <v>6.0706144145874026</v>
      </c>
      <c r="AA124" s="314">
        <v>6.531204772114716</v>
      </c>
      <c r="AB124" s="314">
        <v>6.153899391381378</v>
      </c>
      <c r="AC124" s="314">
        <v>5.1631763670068365</v>
      </c>
      <c r="AD124" s="314">
        <v>4.9030604774955746</v>
      </c>
      <c r="AE124" s="314">
        <v>6.1517757619770812</v>
      </c>
      <c r="AF124" s="314">
        <v>4.9554516661865238</v>
      </c>
      <c r="AG124" s="314">
        <v>5.4956513242187501</v>
      </c>
      <c r="AH124" s="314">
        <v>5.8877834064843757</v>
      </c>
      <c r="AI124" s="314">
        <v>6.0044113357759095</v>
      </c>
      <c r="AJ124" s="314">
        <v>5.2557623360937491</v>
      </c>
      <c r="AK124" s="314">
        <v>5.5059844270898433</v>
      </c>
      <c r="AL124" s="314">
        <v>6.7039106758398441</v>
      </c>
      <c r="AM124" s="314">
        <v>5.4265240562109387</v>
      </c>
      <c r="AN124" s="314">
        <v>5.3527790405322264</v>
      </c>
      <c r="AO124" s="314">
        <v>4.5539644381231685</v>
      </c>
      <c r="AP124" s="314">
        <v>5.265557741313172</v>
      </c>
      <c r="AQ124" s="314">
        <v>4.7352157433593751</v>
      </c>
      <c r="AR124" s="314">
        <v>6.5615275543115228</v>
      </c>
      <c r="AS124" s="314">
        <v>3.0769552321405027</v>
      </c>
    </row>
    <row r="125" spans="1:45">
      <c r="A125" s="315"/>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314"/>
      <c r="AI125" s="314"/>
      <c r="AJ125" s="314"/>
      <c r="AK125" s="314"/>
      <c r="AL125" s="314"/>
      <c r="AM125" s="314"/>
      <c r="AN125" s="314"/>
      <c r="AO125" s="314"/>
      <c r="AP125" s="314"/>
      <c r="AQ125" s="314"/>
      <c r="AR125" s="314">
        <v>0</v>
      </c>
      <c r="AS125" s="314"/>
    </row>
    <row r="126" spans="1:45">
      <c r="A126" s="306" t="s">
        <v>202</v>
      </c>
      <c r="B126" s="310">
        <v>24.948120000000003</v>
      </c>
      <c r="C126" s="310">
        <v>10.105080000000001</v>
      </c>
      <c r="D126" s="310">
        <v>16.435200000000002</v>
      </c>
      <c r="E126" s="310">
        <v>9.36036</v>
      </c>
      <c r="F126" s="310">
        <v>2.5551600000000003</v>
      </c>
      <c r="G126" s="310">
        <v>0.61631999999999998</v>
      </c>
      <c r="H126" s="310">
        <v>3.8520000000000006E-2</v>
      </c>
      <c r="I126" s="310">
        <v>3.8520000000000006E-2</v>
      </c>
      <c r="J126" s="310">
        <v>0.19259999999999999</v>
      </c>
      <c r="K126" s="310">
        <v>1.8746400000000003</v>
      </c>
      <c r="L126" s="310">
        <v>6.4200000000000007E-2</v>
      </c>
      <c r="M126" s="310">
        <v>0.61103772151898739</v>
      </c>
      <c r="N126" s="310">
        <v>8.1331179348300947E-2</v>
      </c>
      <c r="O126" s="310">
        <v>0.13070756816672174</v>
      </c>
      <c r="P126" s="310">
        <v>9.4044500503472531E-2</v>
      </c>
      <c r="Q126" s="310">
        <v>6.676800000000001E-3</v>
      </c>
      <c r="R126" s="310">
        <v>0.14496093919390579</v>
      </c>
      <c r="S126" s="310">
        <v>0.30851049515195356</v>
      </c>
      <c r="T126" s="310">
        <v>2.5174277197114656</v>
      </c>
      <c r="U126" s="310">
        <v>0.75785115646258494</v>
      </c>
      <c r="V126" s="310">
        <v>0.25686978260869564</v>
      </c>
      <c r="W126" s="310">
        <v>0.61447124437154799</v>
      </c>
      <c r="X126" s="310">
        <v>0.23895667572000001</v>
      </c>
      <c r="Y126" s="310">
        <v>1.0894545454545469E-3</v>
      </c>
      <c r="Z126" s="310">
        <v>3.8848787602634612E-2</v>
      </c>
      <c r="AA126" s="310">
        <v>6.1444536000000011E-4</v>
      </c>
      <c r="AB126" s="310">
        <v>1.944618E-4</v>
      </c>
      <c r="AC126" s="310">
        <v>0</v>
      </c>
      <c r="AD126" s="310">
        <v>5.4569999999999994E-5</v>
      </c>
      <c r="AE126" s="310">
        <v>0.24028599720000002</v>
      </c>
      <c r="AF126" s="310">
        <v>0.30115963600000006</v>
      </c>
      <c r="AG126" s="310">
        <v>4.4618940226250008E-2</v>
      </c>
      <c r="AH126" s="310">
        <v>0.23307198335000001</v>
      </c>
      <c r="AI126" s="310">
        <v>7.2420596862499999E-3</v>
      </c>
      <c r="AJ126" s="310">
        <v>1.4250462581300003</v>
      </c>
      <c r="AK126" s="310">
        <v>9.859063237E-2</v>
      </c>
      <c r="AL126" s="310">
        <v>1.9802738491830226E-2</v>
      </c>
      <c r="AM126" s="310">
        <v>2.5597461060161326E-2</v>
      </c>
      <c r="AN126" s="310">
        <v>4.0052613912864271E-2</v>
      </c>
      <c r="AO126" s="310">
        <v>4.5940550680701166E-2</v>
      </c>
      <c r="AP126" s="310">
        <v>2.4186789460354463E-2</v>
      </c>
      <c r="AQ126" s="310">
        <v>1.5959628020009706E-2</v>
      </c>
      <c r="AR126" s="319">
        <v>2.3224979871310461E-2</v>
      </c>
      <c r="AS126" s="310">
        <v>2.1307752178445501E-2</v>
      </c>
    </row>
    <row r="127" spans="1:45">
      <c r="A127" s="315" t="s">
        <v>95</v>
      </c>
      <c r="B127" s="314">
        <v>0</v>
      </c>
      <c r="C127" s="314">
        <v>0</v>
      </c>
      <c r="D127" s="314">
        <v>0</v>
      </c>
      <c r="E127" s="314">
        <v>0</v>
      </c>
      <c r="F127" s="314">
        <v>0</v>
      </c>
      <c r="G127" s="314">
        <v>0</v>
      </c>
      <c r="H127" s="314">
        <v>0</v>
      </c>
      <c r="I127" s="314">
        <v>0</v>
      </c>
      <c r="J127" s="314">
        <v>0</v>
      </c>
      <c r="K127" s="314">
        <v>0</v>
      </c>
      <c r="L127" s="314">
        <v>0</v>
      </c>
      <c r="M127" s="314">
        <v>0</v>
      </c>
      <c r="N127" s="314">
        <v>0</v>
      </c>
      <c r="O127" s="314">
        <v>0</v>
      </c>
      <c r="P127" s="314">
        <v>0</v>
      </c>
      <c r="Q127" s="314">
        <v>0</v>
      </c>
      <c r="R127" s="314">
        <v>0</v>
      </c>
      <c r="S127" s="314">
        <v>0</v>
      </c>
      <c r="T127" s="314">
        <v>0</v>
      </c>
      <c r="U127" s="314">
        <v>0</v>
      </c>
      <c r="V127" s="314">
        <v>0</v>
      </c>
      <c r="W127" s="314">
        <v>0</v>
      </c>
      <c r="X127" s="314">
        <v>0</v>
      </c>
      <c r="Y127" s="314">
        <v>0</v>
      </c>
      <c r="Z127" s="314">
        <v>0</v>
      </c>
      <c r="AA127" s="314">
        <v>0</v>
      </c>
      <c r="AB127" s="314">
        <v>0</v>
      </c>
      <c r="AC127" s="314">
        <v>0</v>
      </c>
      <c r="AD127" s="314">
        <v>0</v>
      </c>
      <c r="AE127" s="314">
        <v>0</v>
      </c>
      <c r="AF127" s="314">
        <v>0</v>
      </c>
      <c r="AG127" s="314">
        <v>0</v>
      </c>
      <c r="AH127" s="314">
        <v>0</v>
      </c>
      <c r="AI127" s="314">
        <v>0</v>
      </c>
      <c r="AJ127" s="314">
        <v>0</v>
      </c>
      <c r="AK127" s="314">
        <v>0</v>
      </c>
      <c r="AL127" s="314">
        <v>1.3220714818302252E-3</v>
      </c>
      <c r="AM127" s="314">
        <v>1.0961075095071306E-2</v>
      </c>
      <c r="AN127" s="314">
        <v>0</v>
      </c>
      <c r="AO127" s="314">
        <v>0</v>
      </c>
      <c r="AP127" s="314">
        <v>0</v>
      </c>
      <c r="AQ127" s="314">
        <v>0</v>
      </c>
      <c r="AR127" s="314">
        <v>0</v>
      </c>
      <c r="AS127" s="314">
        <v>0</v>
      </c>
    </row>
    <row r="128" spans="1:45">
      <c r="A128" s="315" t="s">
        <v>161</v>
      </c>
      <c r="B128" s="314">
        <v>0</v>
      </c>
      <c r="C128" s="314">
        <v>0</v>
      </c>
      <c r="D128" s="314">
        <v>0</v>
      </c>
      <c r="E128" s="314">
        <v>0</v>
      </c>
      <c r="F128" s="314">
        <v>0</v>
      </c>
      <c r="G128" s="314">
        <v>0</v>
      </c>
      <c r="H128" s="314">
        <v>0</v>
      </c>
      <c r="I128" s="314">
        <v>0</v>
      </c>
      <c r="J128" s="314">
        <v>0</v>
      </c>
      <c r="K128" s="314">
        <v>0</v>
      </c>
      <c r="L128" s="314">
        <v>0</v>
      </c>
      <c r="M128" s="314">
        <v>0</v>
      </c>
      <c r="N128" s="314">
        <v>1.488156E-2</v>
      </c>
      <c r="O128" s="314">
        <v>1.0092240000000002E-2</v>
      </c>
      <c r="P128" s="314">
        <v>1.6692000000000002E-2</v>
      </c>
      <c r="Q128" s="314">
        <v>6.676800000000001E-3</v>
      </c>
      <c r="R128" s="314">
        <v>1.6563600000000001E-2</v>
      </c>
      <c r="S128" s="314">
        <v>9.1164000000000019E-3</v>
      </c>
      <c r="T128" s="314">
        <v>0.29853000000000007</v>
      </c>
      <c r="U128" s="314">
        <v>0</v>
      </c>
      <c r="V128" s="314">
        <v>0</v>
      </c>
      <c r="W128" s="314">
        <v>0</v>
      </c>
      <c r="X128" s="314">
        <v>0</v>
      </c>
      <c r="Y128" s="314">
        <v>0</v>
      </c>
      <c r="Z128" s="314">
        <v>0</v>
      </c>
      <c r="AA128" s="314">
        <v>0</v>
      </c>
      <c r="AB128" s="314">
        <v>0</v>
      </c>
      <c r="AC128" s="314">
        <v>0</v>
      </c>
      <c r="AD128" s="314">
        <v>5.4569999999999994E-5</v>
      </c>
      <c r="AE128" s="314">
        <v>2.9917199999999992E-5</v>
      </c>
      <c r="AF128" s="314">
        <v>0.27146323600000005</v>
      </c>
      <c r="AG128" s="314">
        <v>4.270698022625001E-2</v>
      </c>
      <c r="AH128" s="314">
        <v>0.23152614335000002</v>
      </c>
      <c r="AI128" s="314">
        <v>5.7368996862499997E-3</v>
      </c>
      <c r="AJ128" s="314">
        <v>1.4250462581300003</v>
      </c>
      <c r="AK128" s="314">
        <v>8.3262408369999999E-2</v>
      </c>
      <c r="AL128" s="314">
        <v>1.7727273410000001E-2</v>
      </c>
      <c r="AM128" s="314">
        <v>1.0771785965090021E-2</v>
      </c>
      <c r="AN128" s="314">
        <v>4.0052613912864271E-2</v>
      </c>
      <c r="AO128" s="314">
        <v>4.5940550680701166E-2</v>
      </c>
      <c r="AP128" s="314">
        <v>2.4186789460354463E-2</v>
      </c>
      <c r="AQ128" s="314">
        <v>1.5959628020009706E-2</v>
      </c>
      <c r="AR128" s="314">
        <v>2.3224979871310461E-2</v>
      </c>
      <c r="AS128" s="314">
        <v>2.1307752178445501E-2</v>
      </c>
    </row>
    <row r="129" spans="1:45">
      <c r="A129" s="315" t="s">
        <v>162</v>
      </c>
      <c r="B129" s="314">
        <v>24.948120000000003</v>
      </c>
      <c r="C129" s="314">
        <v>10.105080000000001</v>
      </c>
      <c r="D129" s="314">
        <v>16.435200000000002</v>
      </c>
      <c r="E129" s="314">
        <v>9.36036</v>
      </c>
      <c r="F129" s="314">
        <v>2.5551600000000003</v>
      </c>
      <c r="G129" s="314">
        <v>0.61631999999999998</v>
      </c>
      <c r="H129" s="314">
        <v>3.8520000000000006E-2</v>
      </c>
      <c r="I129" s="314">
        <v>3.8520000000000006E-2</v>
      </c>
      <c r="J129" s="314">
        <v>0.19259999999999999</v>
      </c>
      <c r="K129" s="314">
        <v>1.8746400000000003</v>
      </c>
      <c r="L129" s="314">
        <v>6.4200000000000007E-2</v>
      </c>
      <c r="M129" s="314">
        <v>0.61103772151898739</v>
      </c>
      <c r="N129" s="314">
        <v>6.6449619348300945E-2</v>
      </c>
      <c r="O129" s="314">
        <v>0.12061532816672174</v>
      </c>
      <c r="P129" s="314">
        <v>7.7352500503472532E-2</v>
      </c>
      <c r="Q129" s="314">
        <v>0</v>
      </c>
      <c r="R129" s="314">
        <v>0.12839733919390578</v>
      </c>
      <c r="S129" s="314">
        <v>0.29939409515195353</v>
      </c>
      <c r="T129" s="314">
        <v>2.2188977197114657</v>
      </c>
      <c r="U129" s="314">
        <v>0.75785115646258494</v>
      </c>
      <c r="V129" s="314">
        <v>0.25686978260869564</v>
      </c>
      <c r="W129" s="314">
        <v>0.61447124437154799</v>
      </c>
      <c r="X129" s="314">
        <v>0.23895667572000001</v>
      </c>
      <c r="Y129" s="314">
        <v>1.0894545454545469E-3</v>
      </c>
      <c r="Z129" s="314">
        <v>3.8848787602634612E-2</v>
      </c>
      <c r="AA129" s="314">
        <v>6.1444536000000011E-4</v>
      </c>
      <c r="AB129" s="314">
        <v>1.944618E-4</v>
      </c>
      <c r="AC129" s="314">
        <v>0</v>
      </c>
      <c r="AD129" s="314">
        <v>0</v>
      </c>
      <c r="AE129" s="314">
        <v>0.24025608000000001</v>
      </c>
      <c r="AF129" s="314">
        <v>2.9696399999999998E-2</v>
      </c>
      <c r="AG129" s="314">
        <v>1.9119600000000001E-3</v>
      </c>
      <c r="AH129" s="314">
        <v>1.5458399999999999E-3</v>
      </c>
      <c r="AI129" s="314">
        <v>1.5051600000000002E-3</v>
      </c>
      <c r="AJ129" s="314">
        <v>0</v>
      </c>
      <c r="AK129" s="314">
        <v>1.5328224E-2</v>
      </c>
      <c r="AL129" s="314">
        <v>7.5339359999999998E-4</v>
      </c>
      <c r="AM129" s="314">
        <v>3.8645999999999997E-3</v>
      </c>
      <c r="AN129" s="314">
        <v>0</v>
      </c>
      <c r="AO129" s="314">
        <v>0</v>
      </c>
      <c r="AP129" s="314">
        <v>0</v>
      </c>
      <c r="AQ129" s="314">
        <v>0</v>
      </c>
      <c r="AR129" s="314">
        <v>0</v>
      </c>
      <c r="AS129" s="314">
        <v>0</v>
      </c>
    </row>
    <row r="130" spans="1:45">
      <c r="A130" s="317"/>
      <c r="B130" s="312"/>
      <c r="C130" s="312"/>
      <c r="D130" s="312"/>
      <c r="E130" s="312"/>
      <c r="F130" s="312"/>
      <c r="G130" s="312"/>
      <c r="H130" s="312"/>
      <c r="I130" s="312"/>
      <c r="J130" s="312"/>
      <c r="K130" s="312"/>
      <c r="L130" s="312"/>
      <c r="M130" s="312"/>
      <c r="N130" s="312"/>
      <c r="O130" s="312"/>
      <c r="P130" s="312"/>
      <c r="Q130" s="312"/>
      <c r="R130" s="312"/>
      <c r="S130" s="312"/>
      <c r="T130" s="312"/>
      <c r="U130" s="312"/>
      <c r="V130" s="312"/>
      <c r="W130" s="312"/>
      <c r="X130" s="312"/>
      <c r="Y130" s="312"/>
      <c r="Z130" s="312"/>
      <c r="AA130" s="312"/>
      <c r="AB130" s="312"/>
      <c r="AC130" s="312"/>
      <c r="AD130" s="312"/>
      <c r="AE130" s="312"/>
      <c r="AF130" s="312"/>
      <c r="AG130" s="312"/>
      <c r="AH130" s="312"/>
      <c r="AI130" s="312"/>
      <c r="AJ130" s="312"/>
      <c r="AK130" s="312"/>
      <c r="AL130" s="312"/>
      <c r="AM130" s="312"/>
      <c r="AN130" s="312"/>
      <c r="AO130" s="312"/>
      <c r="AP130" s="312"/>
      <c r="AQ130" s="312"/>
      <c r="AR130" s="314">
        <v>0</v>
      </c>
      <c r="AS130" s="312"/>
    </row>
    <row r="131" spans="1:45" ht="15">
      <c r="A131" s="332" t="s">
        <v>328</v>
      </c>
      <c r="B131" s="322">
        <v>5.8458318318595888</v>
      </c>
      <c r="C131" s="322">
        <v>5.2825590403900149</v>
      </c>
      <c r="D131" s="322">
        <v>4.1159949372711182</v>
      </c>
      <c r="E131" s="322">
        <v>4.8040607345466615</v>
      </c>
      <c r="F131" s="322">
        <v>4.2774008614730832</v>
      </c>
      <c r="G131" s="322">
        <v>5.3388169900131235</v>
      </c>
      <c r="H131" s="322">
        <v>6.4574041938323967</v>
      </c>
      <c r="I131" s="322">
        <v>6.7647933115234364</v>
      </c>
      <c r="J131" s="322">
        <v>6.8011387966918946</v>
      </c>
      <c r="K131" s="322">
        <v>6.8740802316932683</v>
      </c>
      <c r="L131" s="322">
        <v>8.1977346611022952</v>
      </c>
      <c r="M131" s="322">
        <v>6.0489072167129514</v>
      </c>
      <c r="N131" s="322">
        <v>7.3025351792074584</v>
      </c>
      <c r="O131" s="322">
        <v>8.0495308213812251</v>
      </c>
      <c r="P131" s="322">
        <v>8.713759702575226</v>
      </c>
      <c r="Q131" s="322">
        <v>8.5671314020741285</v>
      </c>
      <c r="R131" s="322">
        <v>13.977320159029848</v>
      </c>
      <c r="S131" s="322">
        <v>12.662200405480192</v>
      </c>
      <c r="T131" s="322">
        <v>12.878733102316783</v>
      </c>
      <c r="U131" s="322">
        <v>13.589719466331482</v>
      </c>
      <c r="V131" s="322">
        <v>14.483995196268921</v>
      </c>
      <c r="W131" s="322">
        <v>14.360448644782256</v>
      </c>
      <c r="X131" s="322">
        <v>13.686938997460633</v>
      </c>
      <c r="Y131" s="322">
        <v>13.860347625259095</v>
      </c>
      <c r="Z131" s="322">
        <v>12.923068908552551</v>
      </c>
      <c r="AA131" s="322">
        <v>13.185629983036955</v>
      </c>
      <c r="AB131" s="322">
        <v>13.732161220852966</v>
      </c>
      <c r="AC131" s="322">
        <v>10.197078101511536</v>
      </c>
      <c r="AD131" s="322">
        <v>11.631379877367399</v>
      </c>
      <c r="AE131" s="322">
        <v>12.022029877356415</v>
      </c>
      <c r="AF131" s="322">
        <v>13.275880528891754</v>
      </c>
      <c r="AG131" s="322">
        <v>12.50284424345398</v>
      </c>
      <c r="AH131" s="322">
        <v>14.091237787141571</v>
      </c>
      <c r="AI131" s="322">
        <v>13.753327695639191</v>
      </c>
      <c r="AJ131" s="322">
        <v>13.721962099361267</v>
      </c>
      <c r="AK131" s="322">
        <v>11.50286661798874</v>
      </c>
      <c r="AL131" s="322">
        <v>14.716836319638672</v>
      </c>
      <c r="AM131" s="322">
        <v>11.922966434426728</v>
      </c>
      <c r="AN131" s="322">
        <v>10.592244322056885</v>
      </c>
      <c r="AO131" s="322">
        <v>12.046732135636748</v>
      </c>
      <c r="AP131" s="322">
        <v>11.620154816638184</v>
      </c>
      <c r="AQ131" s="322">
        <v>12.751229603897858</v>
      </c>
      <c r="AR131" s="319">
        <v>10.409396667390595</v>
      </c>
      <c r="AS131" s="322">
        <v>9.3021566875238051</v>
      </c>
    </row>
    <row r="132" spans="1:45">
      <c r="A132" s="317"/>
      <c r="B132" s="317"/>
      <c r="C132" s="317"/>
      <c r="D132" s="317"/>
      <c r="E132" s="317"/>
      <c r="F132" s="317"/>
      <c r="G132" s="317"/>
      <c r="H132" s="317"/>
      <c r="I132" s="317"/>
      <c r="J132" s="317"/>
      <c r="K132" s="317"/>
      <c r="L132" s="317"/>
      <c r="M132" s="317"/>
      <c r="N132" s="317"/>
      <c r="O132" s="317"/>
      <c r="P132" s="317"/>
      <c r="Q132" s="317"/>
      <c r="R132" s="317"/>
      <c r="S132" s="317"/>
      <c r="T132" s="317"/>
      <c r="U132" s="317"/>
      <c r="V132" s="317"/>
      <c r="W132" s="317"/>
      <c r="X132" s="317"/>
      <c r="Y132" s="317"/>
      <c r="Z132" s="317"/>
      <c r="AA132" s="317"/>
      <c r="AB132" s="317"/>
      <c r="AC132" s="317"/>
      <c r="AD132" s="317"/>
      <c r="AE132" s="317"/>
      <c r="AF132" s="317"/>
      <c r="AG132" s="317"/>
      <c r="AH132" s="317"/>
      <c r="AI132" s="317"/>
      <c r="AJ132" s="317"/>
      <c r="AK132" s="317"/>
      <c r="AL132" s="317"/>
      <c r="AM132" s="317"/>
      <c r="AN132" s="317"/>
      <c r="AO132" s="317"/>
      <c r="AP132" s="317"/>
      <c r="AQ132" s="317"/>
      <c r="AR132" s="314">
        <v>0</v>
      </c>
      <c r="AS132" s="317"/>
    </row>
    <row r="133" spans="1:45">
      <c r="A133" s="332" t="s">
        <v>267</v>
      </c>
      <c r="B133" s="310">
        <v>145.95902152263091</v>
      </c>
      <c r="C133" s="310">
        <v>151.40393766669018</v>
      </c>
      <c r="D133" s="310">
        <v>149.33893109043623</v>
      </c>
      <c r="E133" s="310">
        <v>157.63712550687816</v>
      </c>
      <c r="F133" s="310">
        <v>155.16684410374191</v>
      </c>
      <c r="G133" s="310">
        <v>149.73621144096845</v>
      </c>
      <c r="H133" s="310">
        <v>150.73726216648254</v>
      </c>
      <c r="I133" s="310">
        <v>142.47217836301832</v>
      </c>
      <c r="J133" s="310">
        <v>144.56266336367233</v>
      </c>
      <c r="K133" s="310">
        <v>137.48821656535932</v>
      </c>
      <c r="L133" s="310">
        <v>141.5268493986579</v>
      </c>
      <c r="M133" s="310">
        <v>139.184841409049</v>
      </c>
      <c r="N133" s="310">
        <v>141.38480178295148</v>
      </c>
      <c r="O133" s="310">
        <v>147.48763391817047</v>
      </c>
      <c r="P133" s="310">
        <v>148.39308122070963</v>
      </c>
      <c r="Q133" s="310">
        <v>154.33689322094486</v>
      </c>
      <c r="R133" s="310">
        <v>163.89777289608477</v>
      </c>
      <c r="S133" s="310">
        <v>161.66977519889579</v>
      </c>
      <c r="T133" s="310">
        <v>172.52383428471708</v>
      </c>
      <c r="U133" s="310">
        <v>172.40190976097091</v>
      </c>
      <c r="V133" s="310">
        <v>188.02098417023541</v>
      </c>
      <c r="W133" s="310">
        <v>196.5227750674141</v>
      </c>
      <c r="X133" s="310">
        <v>198.17157271459544</v>
      </c>
      <c r="Y133" s="310">
        <v>202.3925004185663</v>
      </c>
      <c r="Z133" s="310">
        <v>205.55171521742034</v>
      </c>
      <c r="AA133" s="310">
        <v>209.83253868372142</v>
      </c>
      <c r="AB133" s="310">
        <v>220.14433569983993</v>
      </c>
      <c r="AC133" s="310">
        <v>222.17383231541771</v>
      </c>
      <c r="AD133" s="310">
        <v>232.12114050047069</v>
      </c>
      <c r="AE133" s="310">
        <v>242.65249904484455</v>
      </c>
      <c r="AF133" s="310">
        <v>249.01389000414463</v>
      </c>
      <c r="AG133" s="310">
        <v>252.34162394509991</v>
      </c>
      <c r="AH133" s="310">
        <v>253.30412274632045</v>
      </c>
      <c r="AI133" s="310">
        <v>256.87481486982472</v>
      </c>
      <c r="AJ133" s="310">
        <v>254.21340128220686</v>
      </c>
      <c r="AK133" s="310">
        <v>245.73558318073992</v>
      </c>
      <c r="AL133" s="310">
        <v>245.49808047036771</v>
      </c>
      <c r="AM133" s="310">
        <v>246.87109583651511</v>
      </c>
      <c r="AN133" s="310">
        <v>245.19942951972749</v>
      </c>
      <c r="AO133" s="310">
        <v>249.92142549334568</v>
      </c>
      <c r="AP133" s="310">
        <v>254.39661857607288</v>
      </c>
      <c r="AQ133" s="310">
        <v>261.24666313456282</v>
      </c>
      <c r="AR133" s="319">
        <v>266.91007120703057</v>
      </c>
      <c r="AS133" s="310">
        <v>205.15291455608545</v>
      </c>
    </row>
    <row r="134" spans="1:45">
      <c r="A134" s="309" t="s">
        <v>299</v>
      </c>
      <c r="B134" s="322">
        <v>12.594014360935047</v>
      </c>
      <c r="C134" s="322">
        <v>12.704635673197217</v>
      </c>
      <c r="D134" s="322">
        <v>12.698452772487027</v>
      </c>
      <c r="E134" s="322">
        <v>14.329281593443458</v>
      </c>
      <c r="F134" s="322">
        <v>12.708019451147498</v>
      </c>
      <c r="G134" s="322">
        <v>13.200416251692257</v>
      </c>
      <c r="H134" s="322">
        <v>15.065072879727495</v>
      </c>
      <c r="I134" s="322">
        <v>14.151373762517778</v>
      </c>
      <c r="J134" s="322">
        <v>15.378201806416351</v>
      </c>
      <c r="K134" s="322">
        <v>14.581159434354232</v>
      </c>
      <c r="L134" s="322">
        <v>14.745703949339381</v>
      </c>
      <c r="M134" s="322">
        <v>14.666645805018891</v>
      </c>
      <c r="N134" s="322">
        <v>14.034095558563459</v>
      </c>
      <c r="O134" s="322">
        <v>15.720358856490186</v>
      </c>
      <c r="P134" s="322">
        <v>12.531016422772371</v>
      </c>
      <c r="Q134" s="322">
        <v>14.496283953981626</v>
      </c>
      <c r="R134" s="322">
        <v>15.622558684411652</v>
      </c>
      <c r="S134" s="322">
        <v>13.941303588344878</v>
      </c>
      <c r="T134" s="322">
        <v>15.512123380453396</v>
      </c>
      <c r="U134" s="322">
        <v>15.703935653695996</v>
      </c>
      <c r="V134" s="322">
        <v>16.277961420676473</v>
      </c>
      <c r="W134" s="322">
        <v>16.797445455912285</v>
      </c>
      <c r="X134" s="322">
        <v>17.259318650688122</v>
      </c>
      <c r="Y134" s="322">
        <v>18.655918192143478</v>
      </c>
      <c r="Z134" s="322">
        <v>19.682870737659876</v>
      </c>
      <c r="AA134" s="322">
        <v>20.581386764791443</v>
      </c>
      <c r="AB134" s="322">
        <v>19.515764364804635</v>
      </c>
      <c r="AC134" s="322">
        <v>19.76404342080723</v>
      </c>
      <c r="AD134" s="322">
        <v>21.794917672999066</v>
      </c>
      <c r="AE134" s="322">
        <v>23.184115496745946</v>
      </c>
      <c r="AF134" s="322">
        <v>20.857177782856766</v>
      </c>
      <c r="AG134" s="322">
        <v>22.366710285004277</v>
      </c>
      <c r="AH134" s="322">
        <v>21.907593014902684</v>
      </c>
      <c r="AI134" s="322">
        <v>21.624239579379964</v>
      </c>
      <c r="AJ134" s="322">
        <v>20.088538289389277</v>
      </c>
      <c r="AK134" s="322">
        <v>18.196824730227377</v>
      </c>
      <c r="AL134" s="322">
        <v>17.102582576521087</v>
      </c>
      <c r="AM134" s="322">
        <v>18.353717626119948</v>
      </c>
      <c r="AN134" s="322">
        <v>19.446744742886359</v>
      </c>
      <c r="AO134" s="322">
        <v>18.874116671066769</v>
      </c>
      <c r="AP134" s="322">
        <v>21.544352229912715</v>
      </c>
      <c r="AQ134" s="322">
        <v>19.669468495085436</v>
      </c>
      <c r="AR134" s="319">
        <v>18.97862145490712</v>
      </c>
      <c r="AS134" s="322">
        <v>13.574915202057614</v>
      </c>
    </row>
    <row r="135" spans="1:45">
      <c r="A135" s="315" t="s">
        <v>160</v>
      </c>
      <c r="B135" s="314">
        <v>5.6419618997800809</v>
      </c>
      <c r="C135" s="314">
        <v>5.8918553867070633</v>
      </c>
      <c r="D135" s="314">
        <v>5.6090610140277928</v>
      </c>
      <c r="E135" s="314">
        <v>5.8378149964742008</v>
      </c>
      <c r="F135" s="314">
        <v>5.7301350060491121</v>
      </c>
      <c r="G135" s="314">
        <v>5.3923644369029109</v>
      </c>
      <c r="H135" s="314">
        <v>5.5006272497657669</v>
      </c>
      <c r="I135" s="314">
        <v>5.2356096134916754</v>
      </c>
      <c r="J135" s="314">
        <v>5.5327880909712448</v>
      </c>
      <c r="K135" s="314">
        <v>5.2234340117777176</v>
      </c>
      <c r="L135" s="314">
        <v>5.1382348488603666</v>
      </c>
      <c r="M135" s="314">
        <v>5.0750049980902361</v>
      </c>
      <c r="N135" s="314">
        <v>4.3587883880808125</v>
      </c>
      <c r="O135" s="314">
        <v>6.4355720049319798</v>
      </c>
      <c r="P135" s="314">
        <v>3.5838069993957782</v>
      </c>
      <c r="Q135" s="314">
        <v>3.7198831201399987</v>
      </c>
      <c r="R135" s="314">
        <v>3.6438150974739449</v>
      </c>
      <c r="S135" s="314">
        <v>3.3704922636096764</v>
      </c>
      <c r="T135" s="314">
        <v>3.0931909579462196</v>
      </c>
      <c r="U135" s="314">
        <v>2.9066729976153938</v>
      </c>
      <c r="V135" s="314">
        <v>2.7440505936999826</v>
      </c>
      <c r="W135" s="314">
        <v>2.6171022339685166</v>
      </c>
      <c r="X135" s="314">
        <v>2.2342567592632983</v>
      </c>
      <c r="Y135" s="314">
        <v>2.1604619302693626</v>
      </c>
      <c r="Z135" s="314">
        <v>2.1705017441542012</v>
      </c>
      <c r="AA135" s="314">
        <v>2.2056624047538311</v>
      </c>
      <c r="AB135" s="314">
        <v>2.1668814973989017</v>
      </c>
      <c r="AC135" s="314">
        <v>2.1936935707084171</v>
      </c>
      <c r="AD135" s="314">
        <v>2.2888174298204995</v>
      </c>
      <c r="AE135" s="314">
        <v>2.236924811432865</v>
      </c>
      <c r="AF135" s="314">
        <v>2.2466567254877967</v>
      </c>
      <c r="AG135" s="314">
        <v>2.2940440190438065</v>
      </c>
      <c r="AH135" s="314">
        <v>2.3371961956277314</v>
      </c>
      <c r="AI135" s="314">
        <v>2.226143125519529</v>
      </c>
      <c r="AJ135" s="314">
        <v>1.9862366050593807</v>
      </c>
      <c r="AK135" s="314">
        <v>1.7579739666011442</v>
      </c>
      <c r="AL135" s="314">
        <v>1.3797690579143054</v>
      </c>
      <c r="AM135" s="314">
        <v>1.4248850046615793</v>
      </c>
      <c r="AN135" s="314">
        <v>1.4628181709795074</v>
      </c>
      <c r="AO135" s="314">
        <v>1.5153741160710981</v>
      </c>
      <c r="AP135" s="314">
        <v>1.6437134362635404</v>
      </c>
      <c r="AQ135" s="314">
        <v>1.4341945427255089</v>
      </c>
      <c r="AR135" s="314">
        <v>1.5326806710438521</v>
      </c>
      <c r="AS135" s="314">
        <v>1.1485962439530921</v>
      </c>
    </row>
    <row r="136" spans="1:45" ht="15">
      <c r="A136" s="316" t="s">
        <v>314</v>
      </c>
      <c r="B136" s="314">
        <v>1.1516053975236726</v>
      </c>
      <c r="C136" s="314">
        <v>1.0219496628380598</v>
      </c>
      <c r="D136" s="314">
        <v>0.79893643740187348</v>
      </c>
      <c r="E136" s="314">
        <v>0.68868431945935171</v>
      </c>
      <c r="F136" s="314">
        <v>0.54404715265532133</v>
      </c>
      <c r="G136" s="314">
        <v>0.38064131289322467</v>
      </c>
      <c r="H136" s="314">
        <v>0.27759492796942575</v>
      </c>
      <c r="I136" s="314">
        <v>0.17122174703503462</v>
      </c>
      <c r="J136" s="314">
        <v>0.12813861304250759</v>
      </c>
      <c r="K136" s="314">
        <v>0.1064949103975312</v>
      </c>
      <c r="L136" s="314">
        <v>0.22834022420581368</v>
      </c>
      <c r="M136" s="314">
        <v>0.20108138984046769</v>
      </c>
      <c r="N136" s="314">
        <v>0.15819988750730429</v>
      </c>
      <c r="O136" s="314">
        <v>3.9546281014259485E-2</v>
      </c>
      <c r="P136" s="314">
        <v>3.7536801200565538E-2</v>
      </c>
      <c r="Q136" s="314">
        <v>6.7967503130232809E-2</v>
      </c>
      <c r="R136" s="314">
        <v>0.20941283295956192</v>
      </c>
      <c r="S136" s="314">
        <v>0.44702494633556294</v>
      </c>
      <c r="T136" s="314">
        <v>0.55965586220690078</v>
      </c>
      <c r="U136" s="314">
        <v>0.6598835678244912</v>
      </c>
      <c r="V136" s="314">
        <v>0.74436181199207174</v>
      </c>
      <c r="W136" s="314">
        <v>0.80789493236575571</v>
      </c>
      <c r="X136" s="314">
        <v>1.0178130851278528</v>
      </c>
      <c r="Y136" s="314">
        <v>1.202829054659192</v>
      </c>
      <c r="Z136" s="314">
        <v>1.3143118390185051</v>
      </c>
      <c r="AA136" s="314">
        <v>1.4063298824220798</v>
      </c>
      <c r="AB136" s="314">
        <v>1.4657770762504594</v>
      </c>
      <c r="AC136" s="314">
        <v>1.5786277583369444</v>
      </c>
      <c r="AD136" s="314">
        <v>1.7267077446755401</v>
      </c>
      <c r="AE136" s="314">
        <v>1.7562370982874138</v>
      </c>
      <c r="AF136" s="314">
        <v>1.8759946668530243</v>
      </c>
      <c r="AG136" s="314">
        <v>1.9936560155860674</v>
      </c>
      <c r="AH136" s="314">
        <v>2.0952351285430213</v>
      </c>
      <c r="AI136" s="314">
        <v>2.0574115758678166</v>
      </c>
      <c r="AJ136" s="314">
        <v>1.8644924603410942</v>
      </c>
      <c r="AK136" s="314">
        <v>1.7234151054121203</v>
      </c>
      <c r="AL136" s="314">
        <v>1.2508237878399493</v>
      </c>
      <c r="AM136" s="314">
        <v>1.2942378902761633</v>
      </c>
      <c r="AN136" s="314">
        <v>1.3882735619889526</v>
      </c>
      <c r="AO136" s="314">
        <v>1.4439897361422787</v>
      </c>
      <c r="AP136" s="314">
        <v>1.5396482307588222</v>
      </c>
      <c r="AQ136" s="314">
        <v>1.3464201565647704</v>
      </c>
      <c r="AR136" s="314">
        <v>1.4303248914793536</v>
      </c>
      <c r="AS136" s="314">
        <v>1.0717584932378836</v>
      </c>
    </row>
    <row r="137" spans="1:45" ht="15">
      <c r="A137" s="316" t="s">
        <v>315</v>
      </c>
      <c r="B137" s="314">
        <v>4.4903565022564083</v>
      </c>
      <c r="C137" s="314">
        <v>4.8699057238690031</v>
      </c>
      <c r="D137" s="314">
        <v>4.8101245766259195</v>
      </c>
      <c r="E137" s="314">
        <v>5.1491306770148491</v>
      </c>
      <c r="F137" s="314">
        <v>5.18608785339379</v>
      </c>
      <c r="G137" s="314">
        <v>5.011723124009686</v>
      </c>
      <c r="H137" s="314">
        <v>5.2230323217963424</v>
      </c>
      <c r="I137" s="314">
        <v>5.0643878664566415</v>
      </c>
      <c r="J137" s="314">
        <v>5.4046494779287375</v>
      </c>
      <c r="K137" s="314">
        <v>5.1169391013801864</v>
      </c>
      <c r="L137" s="314">
        <v>4.9098946246545534</v>
      </c>
      <c r="M137" s="314">
        <v>4.8739236082497683</v>
      </c>
      <c r="N137" s="314">
        <v>4.2005885005735086</v>
      </c>
      <c r="O137" s="314">
        <v>6.3960257239177194</v>
      </c>
      <c r="P137" s="314">
        <v>3.5462701981952129</v>
      </c>
      <c r="Q137" s="314">
        <v>3.6519156170097662</v>
      </c>
      <c r="R137" s="314">
        <v>3.4344022645143832</v>
      </c>
      <c r="S137" s="314">
        <v>2.9234673172741137</v>
      </c>
      <c r="T137" s="314">
        <v>2.5335350957393188</v>
      </c>
      <c r="U137" s="314">
        <v>2.246789429790903</v>
      </c>
      <c r="V137" s="314">
        <v>1.9996887817079108</v>
      </c>
      <c r="W137" s="314">
        <v>1.809207301602761</v>
      </c>
      <c r="X137" s="314">
        <v>1.2164436741354456</v>
      </c>
      <c r="Y137" s="314">
        <v>0.95763287561017085</v>
      </c>
      <c r="Z137" s="314">
        <v>0.85618990513569626</v>
      </c>
      <c r="AA137" s="314">
        <v>0.79933252233175156</v>
      </c>
      <c r="AB137" s="314">
        <v>0.70110442114844196</v>
      </c>
      <c r="AC137" s="314">
        <v>0.61506581237147306</v>
      </c>
      <c r="AD137" s="314">
        <v>0.56210968514495929</v>
      </c>
      <c r="AE137" s="314">
        <v>0.48068771314545111</v>
      </c>
      <c r="AF137" s="314">
        <v>0.3706620586347722</v>
      </c>
      <c r="AG137" s="314">
        <v>0.30038800345773908</v>
      </c>
      <c r="AH137" s="314">
        <v>0.24196106708471038</v>
      </c>
      <c r="AI137" s="314">
        <v>0.16873154965171225</v>
      </c>
      <c r="AJ137" s="314">
        <v>0.12174414471828657</v>
      </c>
      <c r="AK137" s="314">
        <v>3.4558861189024161E-2</v>
      </c>
      <c r="AL137" s="314">
        <v>0.12894527007435608</v>
      </c>
      <c r="AM137" s="314">
        <v>0.13064711438541587</v>
      </c>
      <c r="AN137" s="314">
        <v>7.4544608990554803E-2</v>
      </c>
      <c r="AO137" s="314">
        <v>7.138437992881938E-2</v>
      </c>
      <c r="AP137" s="314">
        <v>0.10406520550471815</v>
      </c>
      <c r="AQ137" s="314">
        <v>8.7774386160738488E-2</v>
      </c>
      <c r="AR137" s="314">
        <v>0.10235577956449854</v>
      </c>
      <c r="AS137" s="314">
        <v>7.6837750715208417E-2</v>
      </c>
    </row>
    <row r="138" spans="1:45">
      <c r="A138" s="315" t="s">
        <v>161</v>
      </c>
      <c r="B138" s="314">
        <v>5.9995232046312399</v>
      </c>
      <c r="C138" s="314">
        <v>6.0901123502672725</v>
      </c>
      <c r="D138" s="314">
        <v>6.2592333241603457</v>
      </c>
      <c r="E138" s="314">
        <v>6.8019854476695247</v>
      </c>
      <c r="F138" s="314">
        <v>6.5033930579678234</v>
      </c>
      <c r="G138" s="314">
        <v>7.4791040379185629</v>
      </c>
      <c r="H138" s="314">
        <v>9.2096050563321548</v>
      </c>
      <c r="I138" s="314">
        <v>8.3676891553450918</v>
      </c>
      <c r="J138" s="314">
        <v>9.1890620839524502</v>
      </c>
      <c r="K138" s="314">
        <v>8.7252660539385367</v>
      </c>
      <c r="L138" s="314">
        <v>8.9447605160467223</v>
      </c>
      <c r="M138" s="314">
        <v>8.7198050818606774</v>
      </c>
      <c r="N138" s="314">
        <v>8.7542264369106721</v>
      </c>
      <c r="O138" s="314">
        <v>8.2901270047676672</v>
      </c>
      <c r="P138" s="314">
        <v>7.8783283551070262</v>
      </c>
      <c r="Q138" s="314">
        <v>9.7191511202114143</v>
      </c>
      <c r="R138" s="314">
        <v>10.85460053243022</v>
      </c>
      <c r="S138" s="314">
        <v>9.7540688614432867</v>
      </c>
      <c r="T138" s="314">
        <v>11.205242292354331</v>
      </c>
      <c r="U138" s="314">
        <v>11.49542127362359</v>
      </c>
      <c r="V138" s="314">
        <v>12.025560619525059</v>
      </c>
      <c r="W138" s="314">
        <v>12.813454882453172</v>
      </c>
      <c r="X138" s="314">
        <v>13.054468787703394</v>
      </c>
      <c r="Y138" s="314">
        <v>14.168696178103222</v>
      </c>
      <c r="Z138" s="314">
        <v>14.497902717873295</v>
      </c>
      <c r="AA138" s="314">
        <v>15.984128843666983</v>
      </c>
      <c r="AB138" s="314">
        <v>15.508320586314065</v>
      </c>
      <c r="AC138" s="314">
        <v>15.695773759670029</v>
      </c>
      <c r="AD138" s="314">
        <v>17.669155680784542</v>
      </c>
      <c r="AE138" s="314">
        <v>17.670050411189401</v>
      </c>
      <c r="AF138" s="314">
        <v>16.986780364941026</v>
      </c>
      <c r="AG138" s="314">
        <v>18.414329818622448</v>
      </c>
      <c r="AH138" s="314">
        <v>17.705335333100535</v>
      </c>
      <c r="AI138" s="314">
        <v>17.360401820751285</v>
      </c>
      <c r="AJ138" s="314">
        <v>16.054936527762543</v>
      </c>
      <c r="AK138" s="314">
        <v>13.910847881804751</v>
      </c>
      <c r="AL138" s="314">
        <v>13.257995244818643</v>
      </c>
      <c r="AM138" s="314">
        <v>14.488567535818724</v>
      </c>
      <c r="AN138" s="314">
        <v>15.58817501608347</v>
      </c>
      <c r="AO138" s="314">
        <v>15.299803900400438</v>
      </c>
      <c r="AP138" s="314">
        <v>17.49199963783693</v>
      </c>
      <c r="AQ138" s="314">
        <v>16.540737175782674</v>
      </c>
      <c r="AR138" s="314">
        <v>15.971562809917588</v>
      </c>
      <c r="AS138" s="314">
        <v>11.631102415164063</v>
      </c>
    </row>
    <row r="139" spans="1:45">
      <c r="A139" s="315" t="s">
        <v>162</v>
      </c>
      <c r="B139" s="314">
        <v>0.95252925652372733</v>
      </c>
      <c r="C139" s="314">
        <v>0.7226679362228795</v>
      </c>
      <c r="D139" s="314">
        <v>0.83015843429888792</v>
      </c>
      <c r="E139" s="314">
        <v>1.689481149299733</v>
      </c>
      <c r="F139" s="314">
        <v>0.47449138713056227</v>
      </c>
      <c r="G139" s="314">
        <v>0.32894777687078447</v>
      </c>
      <c r="H139" s="314">
        <v>0.35484057362957377</v>
      </c>
      <c r="I139" s="314">
        <v>0.54807499368101054</v>
      </c>
      <c r="J139" s="314">
        <v>0.65635163149265663</v>
      </c>
      <c r="K139" s="314">
        <v>0.63245936863797803</v>
      </c>
      <c r="L139" s="314">
        <v>0.66270858443229375</v>
      </c>
      <c r="M139" s="314">
        <v>0.87183572506797868</v>
      </c>
      <c r="N139" s="314">
        <v>0.92108073357197506</v>
      </c>
      <c r="O139" s="314">
        <v>0.99465984679054043</v>
      </c>
      <c r="P139" s="314">
        <v>1.0688810682695671</v>
      </c>
      <c r="Q139" s="314">
        <v>1.0572497136302135</v>
      </c>
      <c r="R139" s="314">
        <v>1.0969803014755823</v>
      </c>
      <c r="S139" s="314">
        <v>0.78799859478501899</v>
      </c>
      <c r="T139" s="314">
        <v>1.1833651461709584</v>
      </c>
      <c r="U139" s="314">
        <v>1.2699352830001356</v>
      </c>
      <c r="V139" s="314">
        <v>1.4748629925195609</v>
      </c>
      <c r="W139" s="314">
        <v>1.3318200090837335</v>
      </c>
      <c r="X139" s="314">
        <v>1.9354977456996132</v>
      </c>
      <c r="Y139" s="314">
        <v>2.290036311947909</v>
      </c>
      <c r="Z139" s="314">
        <v>2.976114090008231</v>
      </c>
      <c r="AA139" s="314">
        <v>2.3516149169453127</v>
      </c>
      <c r="AB139" s="314">
        <v>1.7989532678651845</v>
      </c>
      <c r="AC139" s="314">
        <v>1.8318859726040182</v>
      </c>
      <c r="AD139" s="314">
        <v>1.791011130774399</v>
      </c>
      <c r="AE139" s="314">
        <v>3.229017605692535</v>
      </c>
      <c r="AF139" s="314">
        <v>1.573797038439062</v>
      </c>
      <c r="AG139" s="314">
        <v>1.6029298366759286</v>
      </c>
      <c r="AH139" s="314">
        <v>1.8084589035504692</v>
      </c>
      <c r="AI139" s="314">
        <v>1.9775041345996489</v>
      </c>
      <c r="AJ139" s="314">
        <v>1.9857726005319474</v>
      </c>
      <c r="AK139" s="314">
        <v>2.4622041532083796</v>
      </c>
      <c r="AL139" s="314">
        <v>2.398955354589511</v>
      </c>
      <c r="AM139" s="314">
        <v>2.3742095946844488</v>
      </c>
      <c r="AN139" s="314">
        <v>2.3287365845372081</v>
      </c>
      <c r="AO139" s="314">
        <v>1.9887258734759052</v>
      </c>
      <c r="AP139" s="314">
        <v>2.3350759722743568</v>
      </c>
      <c r="AQ139" s="314">
        <v>1.6123998547225706</v>
      </c>
      <c r="AR139" s="314">
        <v>1.382668050485294</v>
      </c>
      <c r="AS139" s="314">
        <v>0.71925434914089359</v>
      </c>
    </row>
    <row r="140" spans="1:45">
      <c r="A140" s="315" t="s">
        <v>95</v>
      </c>
      <c r="B140" s="314">
        <v>0</v>
      </c>
      <c r="C140" s="314">
        <v>0</v>
      </c>
      <c r="D140" s="314">
        <v>0</v>
      </c>
      <c r="E140" s="314">
        <v>0</v>
      </c>
      <c r="F140" s="314">
        <v>0</v>
      </c>
      <c r="G140" s="314">
        <v>0</v>
      </c>
      <c r="H140" s="314">
        <v>0</v>
      </c>
      <c r="I140" s="314">
        <v>0</v>
      </c>
      <c r="J140" s="314">
        <v>0</v>
      </c>
      <c r="K140" s="314">
        <v>0</v>
      </c>
      <c r="L140" s="314">
        <v>0</v>
      </c>
      <c r="M140" s="314">
        <v>0</v>
      </c>
      <c r="N140" s="314">
        <v>0</v>
      </c>
      <c r="O140" s="314">
        <v>0</v>
      </c>
      <c r="P140" s="314">
        <v>0</v>
      </c>
      <c r="Q140" s="314">
        <v>0</v>
      </c>
      <c r="R140" s="314">
        <v>2.7162753031903502E-2</v>
      </c>
      <c r="S140" s="314">
        <v>2.8743868506894896E-2</v>
      </c>
      <c r="T140" s="314">
        <v>3.0324983981886294E-2</v>
      </c>
      <c r="U140" s="314">
        <v>3.1906099456877696E-2</v>
      </c>
      <c r="V140" s="314">
        <v>3.3487214931869097E-2</v>
      </c>
      <c r="W140" s="314">
        <v>3.5068330406860491E-2</v>
      </c>
      <c r="X140" s="314">
        <v>3.509535802181761E-2</v>
      </c>
      <c r="Y140" s="314">
        <v>3.6723771822983961E-2</v>
      </c>
      <c r="Z140" s="314">
        <v>3.8352185624150319E-2</v>
      </c>
      <c r="AA140" s="314">
        <v>3.9980599425316669E-2</v>
      </c>
      <c r="AB140" s="314">
        <v>4.1609013226483027E-2</v>
      </c>
      <c r="AC140" s="314">
        <v>4.2690117824767733E-2</v>
      </c>
      <c r="AD140" s="314">
        <v>4.5933431619621892E-2</v>
      </c>
      <c r="AE140" s="314">
        <v>4.8122668431148444E-2</v>
      </c>
      <c r="AF140" s="314">
        <v>4.9943653988884264E-2</v>
      </c>
      <c r="AG140" s="314">
        <v>5.5406610662091717E-2</v>
      </c>
      <c r="AH140" s="314">
        <v>5.660258262394418E-2</v>
      </c>
      <c r="AI140" s="314">
        <v>6.0190498509501589E-2</v>
      </c>
      <c r="AJ140" s="314">
        <v>6.1592556035402084E-2</v>
      </c>
      <c r="AK140" s="314">
        <v>6.5798728613103555E-2</v>
      </c>
      <c r="AL140" s="314">
        <v>6.5862919198626704E-2</v>
      </c>
      <c r="AM140" s="314">
        <v>6.6055490955196167E-2</v>
      </c>
      <c r="AN140" s="314">
        <v>6.7014971286173855E-2</v>
      </c>
      <c r="AO140" s="314">
        <v>7.0212781119331547E-2</v>
      </c>
      <c r="AP140" s="314">
        <v>7.3563183537888877E-2</v>
      </c>
      <c r="AQ140" s="314">
        <v>8.2136921854681341E-2</v>
      </c>
      <c r="AR140" s="314">
        <v>9.170992346038484E-2</v>
      </c>
      <c r="AS140" s="314">
        <v>7.5962193799566258E-2</v>
      </c>
    </row>
    <row r="141" spans="1:45">
      <c r="A141" s="302"/>
      <c r="B141" s="317"/>
      <c r="C141" s="317"/>
      <c r="D141" s="317"/>
      <c r="E141" s="317"/>
      <c r="F141" s="317"/>
      <c r="G141" s="317"/>
      <c r="H141" s="317"/>
      <c r="I141" s="317"/>
      <c r="J141" s="317"/>
      <c r="K141" s="317"/>
      <c r="L141" s="317"/>
      <c r="M141" s="317"/>
      <c r="N141" s="317"/>
      <c r="O141" s="317"/>
      <c r="P141" s="317"/>
      <c r="Q141" s="317"/>
      <c r="R141" s="317"/>
      <c r="S141" s="317"/>
      <c r="T141" s="317"/>
      <c r="U141" s="317"/>
      <c r="V141" s="317"/>
      <c r="W141" s="317"/>
      <c r="X141" s="317"/>
      <c r="Y141" s="317"/>
      <c r="Z141" s="317"/>
      <c r="AA141" s="317"/>
      <c r="AB141" s="317"/>
      <c r="AC141" s="317"/>
      <c r="AD141" s="317"/>
      <c r="AE141" s="317"/>
      <c r="AF141" s="317"/>
      <c r="AG141" s="317"/>
      <c r="AH141" s="317"/>
      <c r="AI141" s="317"/>
      <c r="AJ141" s="317"/>
      <c r="AK141" s="317"/>
      <c r="AL141" s="317"/>
      <c r="AM141" s="317"/>
      <c r="AN141" s="317"/>
      <c r="AO141" s="317"/>
      <c r="AP141" s="317"/>
      <c r="AQ141" s="317"/>
      <c r="AR141" s="314">
        <v>0</v>
      </c>
      <c r="AS141" s="317"/>
    </row>
    <row r="142" spans="1:45" ht="15">
      <c r="A142" s="309" t="s">
        <v>316</v>
      </c>
      <c r="B142" s="322">
        <v>26.269072028409735</v>
      </c>
      <c r="C142" s="322">
        <v>29.164179290631825</v>
      </c>
      <c r="D142" s="322">
        <v>26.761028669817193</v>
      </c>
      <c r="E142" s="322">
        <v>32.920430292542861</v>
      </c>
      <c r="F142" s="322">
        <v>32.624831786225855</v>
      </c>
      <c r="G142" s="322">
        <v>31.156021756883177</v>
      </c>
      <c r="H142" s="322">
        <v>28.665682218914469</v>
      </c>
      <c r="I142" s="322">
        <v>25.429582458855204</v>
      </c>
      <c r="J142" s="322">
        <v>24.685025568411987</v>
      </c>
      <c r="K142" s="322">
        <v>19.418484373434616</v>
      </c>
      <c r="L142" s="322">
        <v>17.673589034526501</v>
      </c>
      <c r="M142" s="322">
        <v>16.069255807543865</v>
      </c>
      <c r="N142" s="322">
        <v>14.508383603149078</v>
      </c>
      <c r="O142" s="322">
        <v>14.355597219753477</v>
      </c>
      <c r="P142" s="322">
        <v>13.268883936660117</v>
      </c>
      <c r="Q142" s="322">
        <v>12.523550943863373</v>
      </c>
      <c r="R142" s="322">
        <v>11.998163481246754</v>
      </c>
      <c r="S142" s="322">
        <v>11.486277185030341</v>
      </c>
      <c r="T142" s="322">
        <v>13.206280308844095</v>
      </c>
      <c r="U142" s="322">
        <v>11.132317297183551</v>
      </c>
      <c r="V142" s="322">
        <v>12.438578227424225</v>
      </c>
      <c r="W142" s="322">
        <v>12.598038547755145</v>
      </c>
      <c r="X142" s="322">
        <v>13.654412088320147</v>
      </c>
      <c r="Y142" s="322">
        <v>13.420488515665994</v>
      </c>
      <c r="Z142" s="322">
        <v>12.01124224317231</v>
      </c>
      <c r="AA142" s="322">
        <v>10.850801041691495</v>
      </c>
      <c r="AB142" s="322">
        <v>13.90827711581816</v>
      </c>
      <c r="AC142" s="322">
        <v>14.148151964774341</v>
      </c>
      <c r="AD142" s="322">
        <v>15.091402215247811</v>
      </c>
      <c r="AE142" s="322">
        <v>15.366870724734227</v>
      </c>
      <c r="AF142" s="322">
        <v>17.888074603966526</v>
      </c>
      <c r="AG142" s="322">
        <v>18.714711188508403</v>
      </c>
      <c r="AH142" s="322">
        <v>19.130309114951274</v>
      </c>
      <c r="AI142" s="322">
        <v>20.772262301556758</v>
      </c>
      <c r="AJ142" s="322">
        <v>20.210085864154394</v>
      </c>
      <c r="AK142" s="322">
        <v>17.718894411593837</v>
      </c>
      <c r="AL142" s="322">
        <v>15.190230983153603</v>
      </c>
      <c r="AM142" s="322">
        <v>14.653327361493348</v>
      </c>
      <c r="AN142" s="322">
        <v>16.098409533054465</v>
      </c>
      <c r="AO142" s="322">
        <v>18.389153397807483</v>
      </c>
      <c r="AP142" s="322">
        <v>18.736506726131417</v>
      </c>
      <c r="AQ142" s="322">
        <v>18.595214167527509</v>
      </c>
      <c r="AR142" s="319">
        <v>19.987096120707868</v>
      </c>
      <c r="AS142" s="322">
        <v>14.033127336571376</v>
      </c>
    </row>
    <row r="143" spans="1:45">
      <c r="A143" s="315" t="s">
        <v>160</v>
      </c>
      <c r="B143" s="314">
        <v>2.2624154587709442</v>
      </c>
      <c r="C143" s="314">
        <v>2.3480553009684129</v>
      </c>
      <c r="D143" s="314">
        <v>2.2402698590610433</v>
      </c>
      <c r="E143" s="314">
        <v>2.2344484613962816</v>
      </c>
      <c r="F143" s="314">
        <v>2.1008305818720303</v>
      </c>
      <c r="G143" s="314">
        <v>2.3451704179287844</v>
      </c>
      <c r="H143" s="314">
        <v>2.3188895823951827</v>
      </c>
      <c r="I143" s="314">
        <v>1.9946066553529285</v>
      </c>
      <c r="J143" s="314">
        <v>2.0336796513573976</v>
      </c>
      <c r="K143" s="314">
        <v>1.829422669588249</v>
      </c>
      <c r="L143" s="314">
        <v>1.7555197557081146</v>
      </c>
      <c r="M143" s="314">
        <v>1.598764346277745</v>
      </c>
      <c r="N143" s="314">
        <v>1.3699072190854771</v>
      </c>
      <c r="O143" s="314">
        <v>1.5150330738796658</v>
      </c>
      <c r="P143" s="314">
        <v>0.93284943996579328</v>
      </c>
      <c r="Q143" s="314">
        <v>0.92887549522681079</v>
      </c>
      <c r="R143" s="314">
        <v>0.81792593306823203</v>
      </c>
      <c r="S143" s="314">
        <v>0.63885590698271311</v>
      </c>
      <c r="T143" s="314">
        <v>1.3158952616554185</v>
      </c>
      <c r="U143" s="314">
        <v>0.4604183523191544</v>
      </c>
      <c r="V143" s="314">
        <v>0.33897000936450034</v>
      </c>
      <c r="W143" s="314">
        <v>0.27840169739257248</v>
      </c>
      <c r="X143" s="314">
        <v>0.47305689959488206</v>
      </c>
      <c r="Y143" s="314">
        <v>0.28804057205724753</v>
      </c>
      <c r="Z143" s="314">
        <v>0.18136540820958413</v>
      </c>
      <c r="AA143" s="314">
        <v>0.15335660084784386</v>
      </c>
      <c r="AB143" s="314">
        <v>0.19386498893552878</v>
      </c>
      <c r="AC143" s="314">
        <v>0.17831793185258413</v>
      </c>
      <c r="AD143" s="314">
        <v>0.17693657226241033</v>
      </c>
      <c r="AE143" s="314">
        <v>0.17735538207661439</v>
      </c>
      <c r="AF143" s="314">
        <v>0.4239102823637364</v>
      </c>
      <c r="AG143" s="314">
        <v>0.4973044949810298</v>
      </c>
      <c r="AH143" s="314">
        <v>0.51261584393687365</v>
      </c>
      <c r="AI143" s="314">
        <v>0.44845305463125235</v>
      </c>
      <c r="AJ143" s="314">
        <v>0.36876472647710024</v>
      </c>
      <c r="AK143" s="314">
        <v>0.27524695276400252</v>
      </c>
      <c r="AL143" s="314">
        <v>9.0359261064938773E-2</v>
      </c>
      <c r="AM143" s="314">
        <v>0.12548154964060024</v>
      </c>
      <c r="AN143" s="314">
        <v>7.9677995078159591E-2</v>
      </c>
      <c r="AO143" s="314">
        <v>0.11293408959149764</v>
      </c>
      <c r="AP143" s="314">
        <v>0.14807956988692547</v>
      </c>
      <c r="AQ143" s="314">
        <v>0.4130974326192754</v>
      </c>
      <c r="AR143" s="314">
        <v>0.40578021076310017</v>
      </c>
      <c r="AS143" s="314">
        <v>0.19594187384177192</v>
      </c>
    </row>
    <row r="144" spans="1:45" ht="15">
      <c r="A144" s="316" t="s">
        <v>314</v>
      </c>
      <c r="B144" s="314">
        <v>0.24381089127179845</v>
      </c>
      <c r="C144" s="314">
        <v>0.19231686895362718</v>
      </c>
      <c r="D144" s="314">
        <v>0.14064886958588893</v>
      </c>
      <c r="E144" s="314">
        <v>0.10480793220385634</v>
      </c>
      <c r="F144" s="314">
        <v>7.3363780801099523E-2</v>
      </c>
      <c r="G144" s="314">
        <v>6.5428231231378586E-2</v>
      </c>
      <c r="H144" s="314">
        <v>8.0950186929255874E-2</v>
      </c>
      <c r="I144" s="314">
        <v>4.10895225725093E-2</v>
      </c>
      <c r="J144" s="314">
        <v>2.8936059675540509E-2</v>
      </c>
      <c r="K144" s="314">
        <v>3.2699436564443879E-2</v>
      </c>
      <c r="L144" s="314">
        <v>0.13677508913341968</v>
      </c>
      <c r="M144" s="314">
        <v>0.13587593018211536</v>
      </c>
      <c r="N144" s="314">
        <v>9.3579502732411307E-2</v>
      </c>
      <c r="O144" s="314">
        <v>3.0379402388755659E-2</v>
      </c>
      <c r="P144" s="314">
        <v>4.5998578972163952E-2</v>
      </c>
      <c r="Q144" s="314">
        <v>7.0197831263814625E-2</v>
      </c>
      <c r="R144" s="314">
        <v>0.10837562319405572</v>
      </c>
      <c r="S144" s="314">
        <v>0.16033677486808606</v>
      </c>
      <c r="T144" s="314">
        <v>0.14984378694843001</v>
      </c>
      <c r="U144" s="314">
        <v>0.14450467063981406</v>
      </c>
      <c r="V144" s="314">
        <v>0.15854847099385075</v>
      </c>
      <c r="W144" s="314">
        <v>0.13870918653753211</v>
      </c>
      <c r="X144" s="314">
        <v>0.38472316164829023</v>
      </c>
      <c r="Y144" s="314">
        <v>0.18984468461171042</v>
      </c>
      <c r="Z144" s="314">
        <v>0.12253335707765553</v>
      </c>
      <c r="AA144" s="314">
        <v>0.10027529730110835</v>
      </c>
      <c r="AB144" s="314">
        <v>0.14601381433976821</v>
      </c>
      <c r="AC144" s="314">
        <v>0.12811151688713532</v>
      </c>
      <c r="AD144" s="314">
        <v>0.11748714720036103</v>
      </c>
      <c r="AE144" s="314">
        <v>0.10555816586829432</v>
      </c>
      <c r="AF144" s="314">
        <v>0.28559704127822927</v>
      </c>
      <c r="AG144" s="314">
        <v>0.37626166833215763</v>
      </c>
      <c r="AH144" s="314">
        <v>0.40418893216203333</v>
      </c>
      <c r="AI144" s="314">
        <v>0.35066388650459179</v>
      </c>
      <c r="AJ144" s="314">
        <v>0.28758997577408674</v>
      </c>
      <c r="AK144" s="314">
        <v>0.12908739305631933</v>
      </c>
      <c r="AL144" s="314">
        <v>7.1941022549666958E-2</v>
      </c>
      <c r="AM144" s="314">
        <v>0.10693234194459841</v>
      </c>
      <c r="AN144" s="314">
        <v>6.5163889024774824E-2</v>
      </c>
      <c r="AO144" s="314">
        <v>9.3344547776282358E-2</v>
      </c>
      <c r="AP144" s="314">
        <v>0.11995182478241893</v>
      </c>
      <c r="AQ144" s="314">
        <v>0.36823042336753731</v>
      </c>
      <c r="AR144" s="314">
        <v>0.36621876590111735</v>
      </c>
      <c r="AS144" s="314">
        <v>0.16689995963789184</v>
      </c>
    </row>
    <row r="145" spans="1:45" ht="15">
      <c r="A145" s="316" t="s">
        <v>315</v>
      </c>
      <c r="B145" s="314">
        <v>2.0186045674991457</v>
      </c>
      <c r="C145" s="314">
        <v>2.1557384320147857</v>
      </c>
      <c r="D145" s="314">
        <v>2.0996209894751541</v>
      </c>
      <c r="E145" s="314">
        <v>2.1296405291924252</v>
      </c>
      <c r="F145" s="314">
        <v>2.0274668010709309</v>
      </c>
      <c r="G145" s="314">
        <v>2.2797421866974061</v>
      </c>
      <c r="H145" s="314">
        <v>2.2379393954659266</v>
      </c>
      <c r="I145" s="314">
        <v>1.9535171327804191</v>
      </c>
      <c r="J145" s="314">
        <v>2.0047435916818572</v>
      </c>
      <c r="K145" s="314">
        <v>1.7967232330238048</v>
      </c>
      <c r="L145" s="314">
        <v>1.6187446665746947</v>
      </c>
      <c r="M145" s="314">
        <v>1.4628884160956297</v>
      </c>
      <c r="N145" s="314">
        <v>1.2763277163530657</v>
      </c>
      <c r="O145" s="314">
        <v>1.4846536714909102</v>
      </c>
      <c r="P145" s="314">
        <v>0.88685086099362942</v>
      </c>
      <c r="Q145" s="314">
        <v>0.85867766396299616</v>
      </c>
      <c r="R145" s="314">
        <v>0.70955030987417633</v>
      </c>
      <c r="S145" s="314">
        <v>0.4785191321146271</v>
      </c>
      <c r="T145" s="314">
        <v>1.1660514747069883</v>
      </c>
      <c r="U145" s="314">
        <v>0.31591368167934036</v>
      </c>
      <c r="V145" s="314">
        <v>0.1804215383706495</v>
      </c>
      <c r="W145" s="314">
        <v>0.13969251085504034</v>
      </c>
      <c r="X145" s="314">
        <v>8.8333737946591842E-2</v>
      </c>
      <c r="Y145" s="314">
        <v>9.8195887445537117E-2</v>
      </c>
      <c r="Z145" s="314">
        <v>5.8832051131928631E-2</v>
      </c>
      <c r="AA145" s="314">
        <v>5.30813035467355E-2</v>
      </c>
      <c r="AB145" s="314">
        <v>4.7851174595760569E-2</v>
      </c>
      <c r="AC145" s="314">
        <v>5.0206414965448809E-2</v>
      </c>
      <c r="AD145" s="314">
        <v>5.944942506204931E-2</v>
      </c>
      <c r="AE145" s="314">
        <v>7.179721620832008E-2</v>
      </c>
      <c r="AF145" s="314">
        <v>0.1383132410855071</v>
      </c>
      <c r="AG145" s="314">
        <v>0.12104282664887209</v>
      </c>
      <c r="AH145" s="314">
        <v>0.10842691177484026</v>
      </c>
      <c r="AI145" s="314">
        <v>9.7789168126660553E-2</v>
      </c>
      <c r="AJ145" s="314">
        <v>8.1174750703013443E-2</v>
      </c>
      <c r="AK145" s="314">
        <v>0.14615955970768318</v>
      </c>
      <c r="AL145" s="314">
        <v>1.8418238515271822E-2</v>
      </c>
      <c r="AM145" s="314">
        <v>1.8549207696001817E-2</v>
      </c>
      <c r="AN145" s="314">
        <v>1.4514106053384771E-2</v>
      </c>
      <c r="AO145" s="314">
        <v>1.9589541815215279E-2</v>
      </c>
      <c r="AP145" s="314">
        <v>2.8127745104506545E-2</v>
      </c>
      <c r="AQ145" s="314">
        <v>4.4867009251738067E-2</v>
      </c>
      <c r="AR145" s="314">
        <v>3.9561444861982827E-2</v>
      </c>
      <c r="AS145" s="314">
        <v>2.9041914203880075E-2</v>
      </c>
    </row>
    <row r="146" spans="1:45">
      <c r="A146" s="315" t="s">
        <v>161</v>
      </c>
      <c r="B146" s="314">
        <v>11.02625831389064</v>
      </c>
      <c r="C146" s="314">
        <v>10.011873468088288</v>
      </c>
      <c r="D146" s="314">
        <v>10.024745849922601</v>
      </c>
      <c r="E146" s="314">
        <v>11.096254595975951</v>
      </c>
      <c r="F146" s="314">
        <v>10.659370667855386</v>
      </c>
      <c r="G146" s="314">
        <v>10.000861184337907</v>
      </c>
      <c r="H146" s="314">
        <v>10.125982323022702</v>
      </c>
      <c r="I146" s="314">
        <v>10.192070611082519</v>
      </c>
      <c r="J146" s="314">
        <v>10.63022658371494</v>
      </c>
      <c r="K146" s="314">
        <v>9.3738550968137204</v>
      </c>
      <c r="L146" s="314">
        <v>9.8456039543649609</v>
      </c>
      <c r="M146" s="314">
        <v>9.3680446664105013</v>
      </c>
      <c r="N146" s="314">
        <v>8.5038067083429265</v>
      </c>
      <c r="O146" s="314">
        <v>8.068477042706391</v>
      </c>
      <c r="P146" s="314">
        <v>7.7178996120186758</v>
      </c>
      <c r="Q146" s="314">
        <v>8.3302008642474767</v>
      </c>
      <c r="R146" s="314">
        <v>8.2526740851977021</v>
      </c>
      <c r="S146" s="314">
        <v>7.8894114283698134</v>
      </c>
      <c r="T146" s="314">
        <v>8.7028297014844771</v>
      </c>
      <c r="U146" s="314">
        <v>8.3497470947047194</v>
      </c>
      <c r="V146" s="314">
        <v>8.6546329781737494</v>
      </c>
      <c r="W146" s="314">
        <v>9.5071547804901115</v>
      </c>
      <c r="X146" s="314">
        <v>9.4531042416597053</v>
      </c>
      <c r="Y146" s="314">
        <v>9.6404376689760216</v>
      </c>
      <c r="Z146" s="314">
        <v>9.0285732870939324</v>
      </c>
      <c r="AA146" s="314">
        <v>8.1170669410227241</v>
      </c>
      <c r="AB146" s="314">
        <v>10.026451290202942</v>
      </c>
      <c r="AC146" s="314">
        <v>10.101385189979796</v>
      </c>
      <c r="AD146" s="314">
        <v>10.744144168737426</v>
      </c>
      <c r="AE146" s="314">
        <v>11.591724309925196</v>
      </c>
      <c r="AF146" s="314">
        <v>13.803456892929571</v>
      </c>
      <c r="AG146" s="314">
        <v>14.400383716210973</v>
      </c>
      <c r="AH146" s="314">
        <v>14.668686353420272</v>
      </c>
      <c r="AI146" s="314">
        <v>15.820742210976514</v>
      </c>
      <c r="AJ146" s="314">
        <v>14.834642879551012</v>
      </c>
      <c r="AK146" s="314">
        <v>13.408103807950249</v>
      </c>
      <c r="AL146" s="314">
        <v>11.242626923885942</v>
      </c>
      <c r="AM146" s="314">
        <v>11.067983558673383</v>
      </c>
      <c r="AN146" s="314">
        <v>12.191399222356219</v>
      </c>
      <c r="AO146" s="314">
        <v>14.390049790823024</v>
      </c>
      <c r="AP146" s="314">
        <v>14.574268860124256</v>
      </c>
      <c r="AQ146" s="314">
        <v>13.824995160204658</v>
      </c>
      <c r="AR146" s="314">
        <v>15.205868335013808</v>
      </c>
      <c r="AS146" s="314">
        <v>10.312279968089673</v>
      </c>
    </row>
    <row r="147" spans="1:45">
      <c r="A147" s="315" t="s">
        <v>162</v>
      </c>
      <c r="B147" s="314">
        <v>12.980398255748151</v>
      </c>
      <c r="C147" s="314">
        <v>16.804250521575124</v>
      </c>
      <c r="D147" s="314">
        <v>14.49601296083355</v>
      </c>
      <c r="E147" s="314">
        <v>19.589727235170631</v>
      </c>
      <c r="F147" s="314">
        <v>19.864630536498435</v>
      </c>
      <c r="G147" s="314">
        <v>18.809990154616486</v>
      </c>
      <c r="H147" s="314">
        <v>16.220810313496585</v>
      </c>
      <c r="I147" s="314">
        <v>13.242905192419757</v>
      </c>
      <c r="J147" s="314">
        <v>12.021119333339648</v>
      </c>
      <c r="K147" s="314">
        <v>8.2152066070326448</v>
      </c>
      <c r="L147" s="314">
        <v>5.8485191163520067</v>
      </c>
      <c r="M147" s="314">
        <v>4.6461853649135829</v>
      </c>
      <c r="N147" s="314">
        <v>4.0409811717402162</v>
      </c>
      <c r="O147" s="314">
        <v>4.120727120813001</v>
      </c>
      <c r="P147" s="314">
        <v>3.8719202323973096</v>
      </c>
      <c r="Q147" s="314">
        <v>2.4929959387020926</v>
      </c>
      <c r="R147" s="314">
        <v>2.0819235901541653</v>
      </c>
      <c r="S147" s="314">
        <v>1.9415082982321383</v>
      </c>
      <c r="T147" s="314">
        <v>2.168410210517365</v>
      </c>
      <c r="U147" s="314">
        <v>1.2483676136571664</v>
      </c>
      <c r="V147" s="314">
        <v>2.2597470135212845</v>
      </c>
      <c r="W147" s="314">
        <v>1.7440450175301718</v>
      </c>
      <c r="X147" s="314">
        <v>2.6776935017633696</v>
      </c>
      <c r="Y147" s="314">
        <v>2.6349450317153056</v>
      </c>
      <c r="Z147" s="314">
        <v>1.9204012521276328</v>
      </c>
      <c r="AA147" s="314">
        <v>1.6128575391375335</v>
      </c>
      <c r="AB147" s="314">
        <v>2.3564369294434666</v>
      </c>
      <c r="AC147" s="314">
        <v>1.9397230825471321</v>
      </c>
      <c r="AD147" s="314">
        <v>1.9748597505883052</v>
      </c>
      <c r="AE147" s="314">
        <v>1.1797960219166941</v>
      </c>
      <c r="AF147" s="314">
        <v>0.90977648276798906</v>
      </c>
      <c r="AG147" s="314">
        <v>0.94873444485201985</v>
      </c>
      <c r="AH147" s="314">
        <v>0.94102228055963333</v>
      </c>
      <c r="AI147" s="314">
        <v>1.1738596607067517</v>
      </c>
      <c r="AJ147" s="314">
        <v>1.8188754934057361</v>
      </c>
      <c r="AK147" s="314">
        <v>0.88147817364542269</v>
      </c>
      <c r="AL147" s="314">
        <v>1.223795563819043</v>
      </c>
      <c r="AM147" s="314">
        <v>0.98198493179712654</v>
      </c>
      <c r="AN147" s="314">
        <v>0.96954621694243681</v>
      </c>
      <c r="AO147" s="314">
        <v>1.0024131228835396</v>
      </c>
      <c r="AP147" s="314">
        <v>0.98121423740996372</v>
      </c>
      <c r="AQ147" s="314">
        <v>1.2694822237466514</v>
      </c>
      <c r="AR147" s="314">
        <v>1.0678950169150174</v>
      </c>
      <c r="AS147" s="314">
        <v>0.97558737137263973</v>
      </c>
    </row>
    <row r="148" spans="1:45">
      <c r="A148" s="315" t="s">
        <v>95</v>
      </c>
      <c r="B148" s="314">
        <v>0</v>
      </c>
      <c r="C148" s="314">
        <v>0</v>
      </c>
      <c r="D148" s="314">
        <v>0</v>
      </c>
      <c r="E148" s="314">
        <v>0</v>
      </c>
      <c r="F148" s="314">
        <v>0</v>
      </c>
      <c r="G148" s="314">
        <v>0</v>
      </c>
      <c r="H148" s="314">
        <v>0</v>
      </c>
      <c r="I148" s="314">
        <v>0</v>
      </c>
      <c r="J148" s="314">
        <v>0</v>
      </c>
      <c r="K148" s="314">
        <v>0</v>
      </c>
      <c r="L148" s="314">
        <v>0.2239462081014178</v>
      </c>
      <c r="M148" s="314">
        <v>0.45626142994203461</v>
      </c>
      <c r="N148" s="314">
        <v>0.59368850398045858</v>
      </c>
      <c r="O148" s="314">
        <v>0.65135998235441894</v>
      </c>
      <c r="P148" s="314">
        <v>0.74621465227833772</v>
      </c>
      <c r="Q148" s="314">
        <v>0.77147864568699354</v>
      </c>
      <c r="R148" s="314">
        <v>0.84563987282665576</v>
      </c>
      <c r="S148" s="314">
        <v>1.0165015514456761</v>
      </c>
      <c r="T148" s="314">
        <v>1.0191451351868337</v>
      </c>
      <c r="U148" s="314">
        <v>1.0737842365025119</v>
      </c>
      <c r="V148" s="314">
        <v>1.1852282263646907</v>
      </c>
      <c r="W148" s="314">
        <v>1.0684370523422893</v>
      </c>
      <c r="X148" s="314">
        <v>1.0505574453021893</v>
      </c>
      <c r="Y148" s="314">
        <v>0.85706524291741759</v>
      </c>
      <c r="Z148" s="314">
        <v>0.88090229574116075</v>
      </c>
      <c r="AA148" s="314">
        <v>0.96751996068339474</v>
      </c>
      <c r="AB148" s="314">
        <v>1.3315239072362222</v>
      </c>
      <c r="AC148" s="314">
        <v>1.9287257603948282</v>
      </c>
      <c r="AD148" s="314">
        <v>2.1954617236596681</v>
      </c>
      <c r="AE148" s="314">
        <v>2.4179950108157233</v>
      </c>
      <c r="AF148" s="314">
        <v>2.7509309459052291</v>
      </c>
      <c r="AG148" s="314">
        <v>2.8682885324643803</v>
      </c>
      <c r="AH148" s="314">
        <v>3.007984637034494</v>
      </c>
      <c r="AI148" s="314">
        <v>3.3292073752422424</v>
      </c>
      <c r="AJ148" s="314">
        <v>3.1878027647205425</v>
      </c>
      <c r="AK148" s="314">
        <v>3.1540654772341612</v>
      </c>
      <c r="AL148" s="314">
        <v>2.6334492343836811</v>
      </c>
      <c r="AM148" s="314">
        <v>2.477877321382238</v>
      </c>
      <c r="AN148" s="314">
        <v>2.8577860986776487</v>
      </c>
      <c r="AO148" s="314">
        <v>2.8837563945094216</v>
      </c>
      <c r="AP148" s="314">
        <v>3.0329440587102696</v>
      </c>
      <c r="AQ148" s="314">
        <v>3.0876393509569251</v>
      </c>
      <c r="AR148" s="314">
        <v>3.3075525580159422</v>
      </c>
      <c r="AS148" s="314">
        <v>2.5493181232672901</v>
      </c>
    </row>
    <row r="149" spans="1:45">
      <c r="A149" s="302"/>
      <c r="B149" s="317"/>
      <c r="C149" s="317"/>
      <c r="D149" s="317"/>
      <c r="E149" s="317"/>
      <c r="F149" s="317"/>
      <c r="G149" s="317"/>
      <c r="H149" s="317"/>
      <c r="I149" s="317"/>
      <c r="J149" s="317"/>
      <c r="K149" s="317"/>
      <c r="L149" s="317"/>
      <c r="M149" s="317"/>
      <c r="N149" s="317"/>
      <c r="O149" s="317"/>
      <c r="P149" s="317"/>
      <c r="Q149" s="317"/>
      <c r="R149" s="317"/>
      <c r="S149" s="317"/>
      <c r="T149" s="317"/>
      <c r="U149" s="317"/>
      <c r="V149" s="317"/>
      <c r="W149" s="317"/>
      <c r="X149" s="317"/>
      <c r="Y149" s="317"/>
      <c r="Z149" s="317"/>
      <c r="AA149" s="317"/>
      <c r="AB149" s="317"/>
      <c r="AC149" s="317"/>
      <c r="AD149" s="317"/>
      <c r="AE149" s="317"/>
      <c r="AF149" s="317"/>
      <c r="AG149" s="317"/>
      <c r="AH149" s="317"/>
      <c r="AI149" s="317"/>
      <c r="AJ149" s="317"/>
      <c r="AK149" s="317"/>
      <c r="AL149" s="317"/>
      <c r="AM149" s="317"/>
      <c r="AN149" s="317"/>
      <c r="AO149" s="317"/>
      <c r="AP149" s="317"/>
      <c r="AQ149" s="317"/>
      <c r="AR149" s="314">
        <v>0</v>
      </c>
      <c r="AS149" s="317"/>
    </row>
    <row r="150" spans="1:45">
      <c r="A150" s="323" t="s">
        <v>300</v>
      </c>
      <c r="B150" s="322">
        <v>14.772337922106168</v>
      </c>
      <c r="C150" s="322">
        <v>14.224106934025572</v>
      </c>
      <c r="D150" s="322">
        <v>13.981998956729887</v>
      </c>
      <c r="E150" s="322">
        <v>13.983217446932983</v>
      </c>
      <c r="F150" s="322">
        <v>13.344419878856659</v>
      </c>
      <c r="G150" s="322">
        <v>10.180375992851257</v>
      </c>
      <c r="H150" s="322">
        <v>14.451465256430053</v>
      </c>
      <c r="I150" s="322">
        <v>10.696708433188629</v>
      </c>
      <c r="J150" s="322">
        <v>12.349937657674406</v>
      </c>
      <c r="K150" s="322">
        <v>10.977426828520965</v>
      </c>
      <c r="L150" s="322">
        <v>10.041710903221739</v>
      </c>
      <c r="M150" s="322">
        <v>8.9699416240360659</v>
      </c>
      <c r="N150" s="322">
        <v>8.4184730974502511</v>
      </c>
      <c r="O150" s="322">
        <v>5.7534718602578865</v>
      </c>
      <c r="P150" s="322">
        <v>5.74753746554671</v>
      </c>
      <c r="Q150" s="322">
        <v>5.4219894520872423</v>
      </c>
      <c r="R150" s="322">
        <v>7.2806648221911114</v>
      </c>
      <c r="S150" s="322">
        <v>7.3389614208083138</v>
      </c>
      <c r="T150" s="322">
        <v>9.4569268456501003</v>
      </c>
      <c r="U150" s="322">
        <v>4.611858339809471</v>
      </c>
      <c r="V150" s="322">
        <v>8.2135780529516111</v>
      </c>
      <c r="W150" s="322">
        <v>6.7156592262501622</v>
      </c>
      <c r="X150" s="322">
        <v>5.0030624598358067</v>
      </c>
      <c r="Y150" s="322">
        <v>4.6174635383488853</v>
      </c>
      <c r="Z150" s="322">
        <v>4.8443961874869101</v>
      </c>
      <c r="AA150" s="322">
        <v>4.6936876399218734</v>
      </c>
      <c r="AB150" s="322">
        <v>4.985744113635918</v>
      </c>
      <c r="AC150" s="322">
        <v>4.4876932578595765</v>
      </c>
      <c r="AD150" s="322">
        <v>4.2751232036894677</v>
      </c>
      <c r="AE150" s="322">
        <v>5.5690316019392654</v>
      </c>
      <c r="AF150" s="322">
        <v>6.7301379407265642</v>
      </c>
      <c r="AG150" s="322">
        <v>6.3583226027703015</v>
      </c>
      <c r="AH150" s="322">
        <v>4.8578148680742093</v>
      </c>
      <c r="AI150" s="322">
        <v>5.2407479734722884</v>
      </c>
      <c r="AJ150" s="322">
        <v>5.2836749659066164</v>
      </c>
      <c r="AK150" s="322">
        <v>4.0926206557603679</v>
      </c>
      <c r="AL150" s="322">
        <v>5.6181655844778629</v>
      </c>
      <c r="AM150" s="322">
        <v>6.2153000098279154</v>
      </c>
      <c r="AN150" s="322">
        <v>5.4074033178190648</v>
      </c>
      <c r="AO150" s="322">
        <v>5.1151754381698211</v>
      </c>
      <c r="AP150" s="322">
        <v>5.9140886500313989</v>
      </c>
      <c r="AQ150" s="322">
        <v>6.2665598419876281</v>
      </c>
      <c r="AR150" s="319">
        <v>6.7928692936989208</v>
      </c>
      <c r="AS150" s="322">
        <v>5.3463995046964126</v>
      </c>
    </row>
    <row r="151" spans="1:45">
      <c r="A151" s="315" t="s">
        <v>160</v>
      </c>
      <c r="B151" s="314">
        <v>3.1027270445442197</v>
      </c>
      <c r="C151" s="314">
        <v>3.2517996599578853</v>
      </c>
      <c r="D151" s="314">
        <v>3.1433899674224852</v>
      </c>
      <c r="E151" s="314">
        <v>3.1873636069488516</v>
      </c>
      <c r="F151" s="314">
        <v>3.6138986176681516</v>
      </c>
      <c r="G151" s="314">
        <v>3.1930284744071957</v>
      </c>
      <c r="H151" s="314">
        <v>3.3943704377937318</v>
      </c>
      <c r="I151" s="314">
        <v>3.0694436310768123</v>
      </c>
      <c r="J151" s="314">
        <v>3.4195408895683288</v>
      </c>
      <c r="K151" s="314">
        <v>3.1220399223518371</v>
      </c>
      <c r="L151" s="314">
        <v>2.9677374272727963</v>
      </c>
      <c r="M151" s="314">
        <v>2.5853251690864565</v>
      </c>
      <c r="N151" s="314">
        <v>2.1664701521110534</v>
      </c>
      <c r="O151" s="314">
        <v>1.3759642688751219</v>
      </c>
      <c r="P151" s="314">
        <v>1.2082618761634825</v>
      </c>
      <c r="Q151" s="314">
        <v>1.1146274566453593</v>
      </c>
      <c r="R151" s="314">
        <v>1.0879371092533674</v>
      </c>
      <c r="S151" s="314">
        <v>0.91317470054543382</v>
      </c>
      <c r="T151" s="314">
        <v>1.5243103047744773</v>
      </c>
      <c r="U151" s="314">
        <v>0.83903153120161755</v>
      </c>
      <c r="V151" s="314">
        <v>3.7034990219755319</v>
      </c>
      <c r="W151" s="314">
        <v>2.0680087161584071</v>
      </c>
      <c r="X151" s="314">
        <v>0.61869472934367109</v>
      </c>
      <c r="Y151" s="314">
        <v>0.67641071908696149</v>
      </c>
      <c r="Z151" s="314">
        <v>0.33099624097563185</v>
      </c>
      <c r="AA151" s="314">
        <v>0.18391874618645254</v>
      </c>
      <c r="AB151" s="314">
        <v>0.14715093121130496</v>
      </c>
      <c r="AC151" s="314">
        <v>0.18240879962360151</v>
      </c>
      <c r="AD151" s="314">
        <v>0.17660611921075048</v>
      </c>
      <c r="AE151" s="314">
        <v>0.14798964917401142</v>
      </c>
      <c r="AF151" s="314">
        <v>0.52123294242937446</v>
      </c>
      <c r="AG151" s="314">
        <v>0.17301058836318023</v>
      </c>
      <c r="AH151" s="314">
        <v>0.13476251665867128</v>
      </c>
      <c r="AI151" s="314">
        <v>0.37743151482376969</v>
      </c>
      <c r="AJ151" s="314">
        <v>0.12818124506996811</v>
      </c>
      <c r="AK151" s="314">
        <v>0.1099811393087694</v>
      </c>
      <c r="AL151" s="314">
        <v>4.6330658167157091E-2</v>
      </c>
      <c r="AM151" s="314">
        <v>8.6838994037258976E-2</v>
      </c>
      <c r="AN151" s="314">
        <v>0.17018825289816367</v>
      </c>
      <c r="AO151" s="314">
        <v>0.22320557638670935</v>
      </c>
      <c r="AP151" s="314">
        <v>0.26695352929328209</v>
      </c>
      <c r="AQ151" s="314">
        <v>0.31711898357096835</v>
      </c>
      <c r="AR151" s="314">
        <v>0.44917601614761116</v>
      </c>
      <c r="AS151" s="314">
        <v>0.34107692069674156</v>
      </c>
    </row>
    <row r="152" spans="1:45" ht="15">
      <c r="A152" s="316" t="s">
        <v>314</v>
      </c>
      <c r="B152" s="314">
        <v>0.30068043863296506</v>
      </c>
      <c r="C152" s="314">
        <v>0.24966754074096681</v>
      </c>
      <c r="D152" s="314">
        <v>0.20114193225860594</v>
      </c>
      <c r="E152" s="314">
        <v>0.14285488609313968</v>
      </c>
      <c r="F152" s="314">
        <v>0.12004691150665282</v>
      </c>
      <c r="G152" s="314">
        <v>9.1372688312530523E-2</v>
      </c>
      <c r="H152" s="314">
        <v>9.4563927555084221E-2</v>
      </c>
      <c r="I152" s="314">
        <v>5.6269056644439694E-2</v>
      </c>
      <c r="J152" s="314">
        <v>5.7207656421661375E-2</v>
      </c>
      <c r="K152" s="314">
        <v>7.701211172103882E-2</v>
      </c>
      <c r="L152" s="314">
        <v>0.22024243772506719</v>
      </c>
      <c r="M152" s="314">
        <v>0.20043798242568969</v>
      </c>
      <c r="N152" s="314">
        <v>0.15726239267349243</v>
      </c>
      <c r="O152" s="314">
        <v>7.687132175445556E-2</v>
      </c>
      <c r="P152" s="314">
        <v>0.10047710615158081</v>
      </c>
      <c r="Q152" s="314">
        <v>0.1402420447303761</v>
      </c>
      <c r="R152" s="314">
        <v>0.21899077357695218</v>
      </c>
      <c r="S152" s="314">
        <v>0.32883719958104718</v>
      </c>
      <c r="T152" s="314">
        <v>0.3921982730056392</v>
      </c>
      <c r="U152" s="314">
        <v>0.42710305062439757</v>
      </c>
      <c r="V152" s="314">
        <v>1.1071749653915384</v>
      </c>
      <c r="W152" s="314">
        <v>0.77374538506723955</v>
      </c>
      <c r="X152" s="314">
        <v>0.45011206066592546</v>
      </c>
      <c r="Y152" s="314">
        <v>0.46549756819307653</v>
      </c>
      <c r="Z152" s="314">
        <v>0.24661031742848144</v>
      </c>
      <c r="AA152" s="314">
        <v>0.11970813319596975</v>
      </c>
      <c r="AB152" s="314">
        <v>9.1143762213482776E-2</v>
      </c>
      <c r="AC152" s="314">
        <v>0.1244735860170765</v>
      </c>
      <c r="AD152" s="314">
        <v>0.11505310892454247</v>
      </c>
      <c r="AE152" s="314">
        <v>0.10547049158873212</v>
      </c>
      <c r="AF152" s="314">
        <v>0.12840807798033985</v>
      </c>
      <c r="AG152" s="314">
        <v>0.13873737682688453</v>
      </c>
      <c r="AH152" s="314">
        <v>8.6790329773945532E-2</v>
      </c>
      <c r="AI152" s="314">
        <v>0.31248627709626764</v>
      </c>
      <c r="AJ152" s="314">
        <v>6.6390898649353935E-2</v>
      </c>
      <c r="AK152" s="314">
        <v>6.1207626073995582E-2</v>
      </c>
      <c r="AL152" s="314">
        <v>3.0864577957659602E-2</v>
      </c>
      <c r="AM152" s="314">
        <v>5.9836842159566479E-2</v>
      </c>
      <c r="AN152" s="314">
        <v>0.13325212651701529</v>
      </c>
      <c r="AO152" s="314">
        <v>0.19398931078820869</v>
      </c>
      <c r="AP152" s="314">
        <v>0.24545662749738256</v>
      </c>
      <c r="AQ152" s="314">
        <v>0.29191156840735766</v>
      </c>
      <c r="AR152" s="314">
        <v>0.39772448531993498</v>
      </c>
      <c r="AS152" s="314">
        <v>0.30201122693485988</v>
      </c>
    </row>
    <row r="153" spans="1:45" ht="15">
      <c r="A153" s="316" t="s">
        <v>315</v>
      </c>
      <c r="B153" s="314">
        <v>2.8020466059112543</v>
      </c>
      <c r="C153" s="314">
        <v>3.002132119216919</v>
      </c>
      <c r="D153" s="314">
        <v>2.9422480351638791</v>
      </c>
      <c r="E153" s="314">
        <v>3.0445087208557124</v>
      </c>
      <c r="F153" s="314">
        <v>3.4938517061614989</v>
      </c>
      <c r="G153" s="314">
        <v>3.101655786094665</v>
      </c>
      <c r="H153" s="314">
        <v>3.2998065102386476</v>
      </c>
      <c r="I153" s="314">
        <v>3.0131745744323726</v>
      </c>
      <c r="J153" s="314">
        <v>3.3623332331466673</v>
      </c>
      <c r="K153" s="314">
        <v>3.0450278106307982</v>
      </c>
      <c r="L153" s="314">
        <v>2.7474949895477296</v>
      </c>
      <c r="M153" s="314">
        <v>2.3848871866607664</v>
      </c>
      <c r="N153" s="314">
        <v>2.0092077594375608</v>
      </c>
      <c r="O153" s="314">
        <v>1.2990929471206665</v>
      </c>
      <c r="P153" s="314">
        <v>1.1077847700119017</v>
      </c>
      <c r="Q153" s="314">
        <v>0.97438541191498329</v>
      </c>
      <c r="R153" s="314">
        <v>0.86894633567641522</v>
      </c>
      <c r="S153" s="314">
        <v>0.58433750096438664</v>
      </c>
      <c r="T153" s="314">
        <v>1.1321120317688382</v>
      </c>
      <c r="U153" s="314">
        <v>0.41192848057721987</v>
      </c>
      <c r="V153" s="314">
        <v>2.5963240565839936</v>
      </c>
      <c r="W153" s="314">
        <v>1.2942633310911678</v>
      </c>
      <c r="X153" s="314">
        <v>0.16858266867774563</v>
      </c>
      <c r="Y153" s="314">
        <v>0.21091315089388496</v>
      </c>
      <c r="Z153" s="314">
        <v>8.4385923547150382E-2</v>
      </c>
      <c r="AA153" s="314">
        <v>6.4210612990482779E-2</v>
      </c>
      <c r="AB153" s="314">
        <v>5.6007168997822189E-2</v>
      </c>
      <c r="AC153" s="314">
        <v>5.793521360652501E-2</v>
      </c>
      <c r="AD153" s="314">
        <v>6.1553010286207993E-2</v>
      </c>
      <c r="AE153" s="314">
        <v>4.2519157585279306E-2</v>
      </c>
      <c r="AF153" s="314">
        <v>0.39282486444903453</v>
      </c>
      <c r="AG153" s="314">
        <v>3.4273211536295686E-2</v>
      </c>
      <c r="AH153" s="314">
        <v>4.7972186884725772E-2</v>
      </c>
      <c r="AI153" s="314">
        <v>6.4945237727502006E-2</v>
      </c>
      <c r="AJ153" s="314">
        <v>6.1790346420614164E-2</v>
      </c>
      <c r="AK153" s="314">
        <v>4.8773513234773816E-2</v>
      </c>
      <c r="AL153" s="314">
        <v>1.5466080209497489E-2</v>
      </c>
      <c r="AM153" s="314">
        <v>2.7002151877692504E-2</v>
      </c>
      <c r="AN153" s="314">
        <v>3.6936126381148376E-2</v>
      </c>
      <c r="AO153" s="314">
        <v>2.921626559850066E-2</v>
      </c>
      <c r="AP153" s="314">
        <v>2.1496901795899526E-2</v>
      </c>
      <c r="AQ153" s="314">
        <v>2.5207415163610705E-2</v>
      </c>
      <c r="AR153" s="314">
        <v>5.1451530827676124E-2</v>
      </c>
      <c r="AS153" s="314">
        <v>3.9065693761881654E-2</v>
      </c>
    </row>
    <row r="154" spans="1:45">
      <c r="A154" s="315" t="s">
        <v>161</v>
      </c>
      <c r="B154" s="314">
        <v>7.4710784104751573</v>
      </c>
      <c r="C154" s="314">
        <v>7.5542485350692736</v>
      </c>
      <c r="D154" s="314">
        <v>7.312448960727691</v>
      </c>
      <c r="E154" s="314">
        <v>7.5836668240730294</v>
      </c>
      <c r="F154" s="314">
        <v>7.688879743473052</v>
      </c>
      <c r="G154" s="314">
        <v>6.0173959235916135</v>
      </c>
      <c r="H154" s="314">
        <v>9.6768851304740888</v>
      </c>
      <c r="I154" s="314">
        <v>6.2863928843696595</v>
      </c>
      <c r="J154" s="314">
        <v>7.4136165238204947</v>
      </c>
      <c r="K154" s="314">
        <v>6.9122826095306396</v>
      </c>
      <c r="L154" s="314">
        <v>6.318084429682159</v>
      </c>
      <c r="M154" s="314">
        <v>5.2907368200920102</v>
      </c>
      <c r="N154" s="314">
        <v>5.4776879750946037</v>
      </c>
      <c r="O154" s="314">
        <v>3.8570625064491271</v>
      </c>
      <c r="P154" s="314">
        <v>3.8037874433372494</v>
      </c>
      <c r="Q154" s="314">
        <v>3.2758050531534022</v>
      </c>
      <c r="R154" s="314">
        <v>4.9209692110423253</v>
      </c>
      <c r="S154" s="314">
        <v>5.2038286717488624</v>
      </c>
      <c r="T154" s="314">
        <v>5.634103113193758</v>
      </c>
      <c r="U154" s="314">
        <v>3.1681570627821665</v>
      </c>
      <c r="V154" s="314">
        <v>3.8311815842487755</v>
      </c>
      <c r="W154" s="314">
        <v>4.021325479431523</v>
      </c>
      <c r="X154" s="314">
        <v>3.6366403118236241</v>
      </c>
      <c r="Y154" s="314">
        <v>3.5029124389757653</v>
      </c>
      <c r="Z154" s="314">
        <v>3.9665868886513991</v>
      </c>
      <c r="AA154" s="314">
        <v>3.8456927009390025</v>
      </c>
      <c r="AB154" s="314">
        <v>3.8682617368677388</v>
      </c>
      <c r="AC154" s="314">
        <v>3.1044694913980417</v>
      </c>
      <c r="AD154" s="314">
        <v>2.8111346401155113</v>
      </c>
      <c r="AE154" s="314">
        <v>3.3188333371848135</v>
      </c>
      <c r="AF154" s="314">
        <v>4.5111157483727435</v>
      </c>
      <c r="AG154" s="314">
        <v>3.9151992759620535</v>
      </c>
      <c r="AH154" s="314">
        <v>3.2514940222272868</v>
      </c>
      <c r="AI154" s="314">
        <v>3.2055793461818234</v>
      </c>
      <c r="AJ154" s="314">
        <v>3.597789704421265</v>
      </c>
      <c r="AK154" s="314">
        <v>2.7687831796018734</v>
      </c>
      <c r="AL154" s="314">
        <v>4.4195019176064214</v>
      </c>
      <c r="AM154" s="314">
        <v>5.0037285367461966</v>
      </c>
      <c r="AN154" s="314">
        <v>4.0390315468801763</v>
      </c>
      <c r="AO154" s="314">
        <v>3.715849135228829</v>
      </c>
      <c r="AP154" s="314">
        <v>4.4580156233340249</v>
      </c>
      <c r="AQ154" s="314">
        <v>4.6206028817332854</v>
      </c>
      <c r="AR154" s="314">
        <v>4.8194136746206695</v>
      </c>
      <c r="AS154" s="314">
        <v>3.732291474152774</v>
      </c>
    </row>
    <row r="155" spans="1:45">
      <c r="A155" s="315" t="s">
        <v>162</v>
      </c>
      <c r="B155" s="314">
        <v>4.1985324670867916</v>
      </c>
      <c r="C155" s="314">
        <v>3.4180587389984129</v>
      </c>
      <c r="D155" s="314">
        <v>3.5261600285797119</v>
      </c>
      <c r="E155" s="314">
        <v>3.2121870159111019</v>
      </c>
      <c r="F155" s="314">
        <v>2.0416415177154539</v>
      </c>
      <c r="G155" s="314">
        <v>0.96995159485244753</v>
      </c>
      <c r="H155" s="314">
        <v>1.3802096881622314</v>
      </c>
      <c r="I155" s="314">
        <v>1.3408719177421569</v>
      </c>
      <c r="J155" s="314">
        <v>1.5167802442855836</v>
      </c>
      <c r="K155" s="314">
        <v>0.94310429663848871</v>
      </c>
      <c r="L155" s="314">
        <v>0.66535691471481317</v>
      </c>
      <c r="M155" s="314">
        <v>0.90943212780761717</v>
      </c>
      <c r="N155" s="314">
        <v>0.53431141671752924</v>
      </c>
      <c r="O155" s="314">
        <v>0.25712735292053224</v>
      </c>
      <c r="P155" s="314">
        <v>0.43382461872482292</v>
      </c>
      <c r="Q155" s="314">
        <v>0.71968023389053348</v>
      </c>
      <c r="R155" s="314">
        <v>0.92990149586982496</v>
      </c>
      <c r="S155" s="314">
        <v>0.81102877688916586</v>
      </c>
      <c r="T155" s="314">
        <v>1.8865154651733755</v>
      </c>
      <c r="U155" s="314">
        <v>0.17058346867177906</v>
      </c>
      <c r="V155" s="314">
        <v>0.19975900264270854</v>
      </c>
      <c r="W155" s="314">
        <v>0.19440039751865237</v>
      </c>
      <c r="X155" s="314">
        <v>0.32303076652457707</v>
      </c>
      <c r="Y155" s="314">
        <v>9.1664572643623071E-2</v>
      </c>
      <c r="Z155" s="314">
        <v>0.19070092183140702</v>
      </c>
      <c r="AA155" s="314">
        <v>0.27294813975932408</v>
      </c>
      <c r="AB155" s="314">
        <v>0.4320517463537788</v>
      </c>
      <c r="AC155" s="314">
        <v>0.42111141325659684</v>
      </c>
      <c r="AD155" s="314">
        <v>0.39984864207768733</v>
      </c>
      <c r="AE155" s="314">
        <v>1.1247138668770176</v>
      </c>
      <c r="AF155" s="314">
        <v>0.58570235907476353</v>
      </c>
      <c r="AG155" s="314">
        <v>1.1105830596372008</v>
      </c>
      <c r="AH155" s="314">
        <v>0.25555532929377783</v>
      </c>
      <c r="AI155" s="314">
        <v>0.31187712843548399</v>
      </c>
      <c r="AJ155" s="314">
        <v>0.26900803132095363</v>
      </c>
      <c r="AK155" s="314">
        <v>4.9238436457258311E-2</v>
      </c>
      <c r="AL155" s="314">
        <v>8.7739084369144613E-2</v>
      </c>
      <c r="AM155" s="314">
        <v>4.7793505528475624E-2</v>
      </c>
      <c r="AN155" s="314">
        <v>1.1235965751845586E-2</v>
      </c>
      <c r="AO155" s="314">
        <v>2.1415263644874959E-2</v>
      </c>
      <c r="AP155" s="314">
        <v>4.6985029596136119E-3</v>
      </c>
      <c r="AQ155" s="314">
        <v>8.9962931253467528E-3</v>
      </c>
      <c r="AR155" s="314">
        <v>4.1889532266486111E-2</v>
      </c>
      <c r="AS155" s="314">
        <v>3.3142967670873824E-2</v>
      </c>
    </row>
    <row r="156" spans="1:45">
      <c r="A156" s="315" t="s">
        <v>95</v>
      </c>
      <c r="B156" s="314">
        <v>0</v>
      </c>
      <c r="C156" s="314">
        <v>0</v>
      </c>
      <c r="D156" s="314">
        <v>0</v>
      </c>
      <c r="E156" s="314">
        <v>0</v>
      </c>
      <c r="F156" s="314">
        <v>0</v>
      </c>
      <c r="G156" s="314">
        <v>0</v>
      </c>
      <c r="H156" s="314">
        <v>0</v>
      </c>
      <c r="I156" s="314">
        <v>0</v>
      </c>
      <c r="J156" s="314">
        <v>0</v>
      </c>
      <c r="K156" s="314">
        <v>0</v>
      </c>
      <c r="L156" s="314">
        <v>9.053213155197154E-2</v>
      </c>
      <c r="M156" s="314">
        <v>0.18444750704998161</v>
      </c>
      <c r="N156" s="314">
        <v>0.24000355352706582</v>
      </c>
      <c r="O156" s="314">
        <v>0.26331773201310477</v>
      </c>
      <c r="P156" s="314">
        <v>0.3016635273211552</v>
      </c>
      <c r="Q156" s="314">
        <v>0.31187670839794651</v>
      </c>
      <c r="R156" s="314">
        <v>0.34185700602559388</v>
      </c>
      <c r="S156" s="314">
        <v>0.41092927162485188</v>
      </c>
      <c r="T156" s="314">
        <v>0.41199796250848914</v>
      </c>
      <c r="U156" s="314">
        <v>0.43408627715390746</v>
      </c>
      <c r="V156" s="314">
        <v>0.47913844408459422</v>
      </c>
      <c r="W156" s="314">
        <v>0.43192463314158003</v>
      </c>
      <c r="X156" s="314">
        <v>0.42469665214393426</v>
      </c>
      <c r="Y156" s="314">
        <v>0.34647580764253555</v>
      </c>
      <c r="Z156" s="314">
        <v>0.35611213602847158</v>
      </c>
      <c r="AA156" s="314">
        <v>0.39112805303709391</v>
      </c>
      <c r="AB156" s="314">
        <v>0.5382796992030946</v>
      </c>
      <c r="AC156" s="314">
        <v>0.77970355358133647</v>
      </c>
      <c r="AD156" s="314">
        <v>0.88753380228551804</v>
      </c>
      <c r="AE156" s="314">
        <v>0.97749474870342301</v>
      </c>
      <c r="AF156" s="314">
        <v>1.1120868908496826</v>
      </c>
      <c r="AG156" s="314">
        <v>1.1595296788078666</v>
      </c>
      <c r="AH156" s="314">
        <v>1.2160029998944737</v>
      </c>
      <c r="AI156" s="314">
        <v>1.3458599840312115</v>
      </c>
      <c r="AJ156" s="314">
        <v>1.2886959850944293</v>
      </c>
      <c r="AK156" s="314">
        <v>1.1646179003924668</v>
      </c>
      <c r="AL156" s="314">
        <v>1.0645939243351392</v>
      </c>
      <c r="AM156" s="314">
        <v>1.0769389735159844</v>
      </c>
      <c r="AN156" s="314">
        <v>1.1869475522888795</v>
      </c>
      <c r="AO156" s="314">
        <v>1.154705462909408</v>
      </c>
      <c r="AP156" s="314">
        <v>1.1844209944444786</v>
      </c>
      <c r="AQ156" s="314">
        <v>1.3198416835580276</v>
      </c>
      <c r="AR156" s="314">
        <v>1.4823900706641544</v>
      </c>
      <c r="AS156" s="314">
        <v>1.2398881421760237</v>
      </c>
    </row>
    <row r="157" spans="1:45">
      <c r="A157" s="324"/>
      <c r="B157" s="325"/>
      <c r="C157" s="325"/>
      <c r="D157" s="325"/>
      <c r="E157" s="325"/>
      <c r="F157" s="325"/>
      <c r="G157" s="325"/>
      <c r="H157" s="325"/>
      <c r="I157" s="325"/>
      <c r="J157" s="325"/>
      <c r="K157" s="325"/>
      <c r="L157" s="325"/>
      <c r="M157" s="325"/>
      <c r="N157" s="325"/>
      <c r="O157" s="325"/>
      <c r="P157" s="325"/>
      <c r="Q157" s="325"/>
      <c r="R157" s="325"/>
      <c r="S157" s="325"/>
      <c r="T157" s="325"/>
      <c r="U157" s="325"/>
      <c r="V157" s="325"/>
      <c r="W157" s="325"/>
      <c r="X157" s="325"/>
      <c r="Y157" s="325"/>
      <c r="Z157" s="325"/>
      <c r="AA157" s="325"/>
      <c r="AB157" s="325"/>
      <c r="AC157" s="325"/>
      <c r="AD157" s="325"/>
      <c r="AE157" s="325"/>
      <c r="AF157" s="325"/>
      <c r="AG157" s="325"/>
      <c r="AH157" s="325"/>
      <c r="AI157" s="325"/>
      <c r="AJ157" s="325"/>
      <c r="AK157" s="325"/>
      <c r="AL157" s="325"/>
      <c r="AM157" s="325"/>
      <c r="AN157" s="325"/>
      <c r="AO157" s="325"/>
      <c r="AP157" s="325"/>
      <c r="AQ157" s="325"/>
      <c r="AR157" s="314"/>
      <c r="AS157" s="325"/>
    </row>
    <row r="158" spans="1:45">
      <c r="A158" s="323" t="s">
        <v>208</v>
      </c>
      <c r="B158" s="322">
        <v>2.3333469570915222</v>
      </c>
      <c r="C158" s="322">
        <v>1.9458658695724487</v>
      </c>
      <c r="D158" s="322">
        <v>1.6583116393768311</v>
      </c>
      <c r="E158" s="322">
        <v>1.6405112443168639</v>
      </c>
      <c r="F158" s="322">
        <v>1.2089676893440244</v>
      </c>
      <c r="G158" s="322">
        <v>0.85815283846130364</v>
      </c>
      <c r="H158" s="322">
        <v>0.59426457028732282</v>
      </c>
      <c r="I158" s="322">
        <v>0.48309867489471425</v>
      </c>
      <c r="J158" s="322">
        <v>0.4436715007240295</v>
      </c>
      <c r="K158" s="322">
        <v>0.43209028351821899</v>
      </c>
      <c r="L158" s="322">
        <v>1.6541367687627395</v>
      </c>
      <c r="M158" s="322">
        <v>2.5887999899504575</v>
      </c>
      <c r="N158" s="322">
        <v>2.9074799840709482</v>
      </c>
      <c r="O158" s="322">
        <v>2.8294358159141799</v>
      </c>
      <c r="P158" s="322">
        <v>2.8638141549789768</v>
      </c>
      <c r="Q158" s="322">
        <v>2.7364691118361342</v>
      </c>
      <c r="R158" s="322">
        <v>2.7469309868627128</v>
      </c>
      <c r="S158" s="322">
        <v>3.0460621243873103</v>
      </c>
      <c r="T158" s="322">
        <v>2.976135512619376</v>
      </c>
      <c r="U158" s="322">
        <v>2.9461198260096464</v>
      </c>
      <c r="V158" s="322">
        <v>3.026151895047259</v>
      </c>
      <c r="W158" s="322">
        <v>2.6410807555110463</v>
      </c>
      <c r="X158" s="322">
        <v>2.4137512671196428</v>
      </c>
      <c r="Y158" s="322">
        <v>1.9703667085406997</v>
      </c>
      <c r="Z158" s="322">
        <v>2.0445266615951732</v>
      </c>
      <c r="AA158" s="322">
        <v>2.3495952568271234</v>
      </c>
      <c r="AB158" s="322">
        <v>2.5970047343830185</v>
      </c>
      <c r="AC158" s="322">
        <v>3.1166929444653571</v>
      </c>
      <c r="AD158" s="322">
        <v>3.5831086165465784</v>
      </c>
      <c r="AE158" s="322">
        <v>3.5276707423158875</v>
      </c>
      <c r="AF158" s="322">
        <v>3.9855763160895945</v>
      </c>
      <c r="AG158" s="322">
        <v>4.018626566798738</v>
      </c>
      <c r="AH158" s="322">
        <v>4.3544721706595766</v>
      </c>
      <c r="AI158" s="322">
        <v>4.5136101219294433</v>
      </c>
      <c r="AJ158" s="322">
        <v>3.8320885812229499</v>
      </c>
      <c r="AK158" s="322">
        <v>3.5227874508920576</v>
      </c>
      <c r="AL158" s="322">
        <v>3.0343401440507614</v>
      </c>
      <c r="AM158" s="322">
        <v>3.0785593733988432</v>
      </c>
      <c r="AN158" s="322">
        <v>3.2053486262037336</v>
      </c>
      <c r="AO158" s="322">
        <v>3.2063020230972059</v>
      </c>
      <c r="AP158" s="322">
        <v>2.9561683269456225</v>
      </c>
      <c r="AQ158" s="322">
        <v>3.1291157628300192</v>
      </c>
      <c r="AR158" s="322">
        <v>3.3810802861596976</v>
      </c>
      <c r="AS158" s="322">
        <v>2.7563445997592768</v>
      </c>
    </row>
    <row r="159" spans="1:45">
      <c r="A159" s="315" t="s">
        <v>160</v>
      </c>
      <c r="B159" s="314">
        <v>3.2095037555694581E-2</v>
      </c>
      <c r="C159" s="314">
        <v>0</v>
      </c>
      <c r="D159" s="314">
        <v>2.9200589370727537E-3</v>
      </c>
      <c r="E159" s="314">
        <v>1.2393545246124267E-2</v>
      </c>
      <c r="F159" s="314">
        <v>1.7156873283386234E-2</v>
      </c>
      <c r="G159" s="314">
        <v>6.9481200942993163E-2</v>
      </c>
      <c r="H159" s="314">
        <v>3.3113066158294679E-2</v>
      </c>
      <c r="I159" s="314">
        <v>2.6694448966979981E-2</v>
      </c>
      <c r="J159" s="314">
        <v>7.9684376163482673E-2</v>
      </c>
      <c r="K159" s="314">
        <v>0.10331459634780882</v>
      </c>
      <c r="L159" s="314">
        <v>9.127023195266723E-2</v>
      </c>
      <c r="M159" s="314">
        <v>7.3680589141845693E-2</v>
      </c>
      <c r="N159" s="314">
        <v>2.7483939075469966E-2</v>
      </c>
      <c r="O159" s="314">
        <v>2.8007188701629639E-2</v>
      </c>
      <c r="P159" s="314">
        <v>2.471012990951538E-2</v>
      </c>
      <c r="Q159" s="314">
        <v>1.4199504013061524E-2</v>
      </c>
      <c r="R159" s="314">
        <v>1.1903876463550398E-2</v>
      </c>
      <c r="S159" s="314">
        <v>1.1274346104005678E-2</v>
      </c>
      <c r="T159" s="314">
        <v>5.4761021124737366E-2</v>
      </c>
      <c r="U159" s="314">
        <v>5.0301217520632741E-2</v>
      </c>
      <c r="V159" s="314">
        <v>3.4670373874525109E-2</v>
      </c>
      <c r="W159" s="314">
        <v>2.3357470358110692E-2</v>
      </c>
      <c r="X159" s="314">
        <v>1.006798877548986E-2</v>
      </c>
      <c r="Y159" s="314">
        <v>5.1377777297121185E-3</v>
      </c>
      <c r="Z159" s="314">
        <v>1.1714175285141794E-2</v>
      </c>
      <c r="AA159" s="314">
        <v>2.6242944662295872E-2</v>
      </c>
      <c r="AB159" s="314">
        <v>1.2320191874528269E-2</v>
      </c>
      <c r="AC159" s="314">
        <v>3.9137677351379421E-3</v>
      </c>
      <c r="AD159" s="314">
        <v>3.8675107454543118E-3</v>
      </c>
      <c r="AE159" s="314">
        <v>3.3449224825859471E-3</v>
      </c>
      <c r="AF159" s="314">
        <v>2.4491211515295574E-3</v>
      </c>
      <c r="AG159" s="314">
        <v>2.3549371081935402E-3</v>
      </c>
      <c r="AH159" s="314">
        <v>2.1190056082324013E-3</v>
      </c>
      <c r="AI159" s="314">
        <v>2.025145357178351E-3</v>
      </c>
      <c r="AJ159" s="314">
        <v>1.6941007728717775E-3</v>
      </c>
      <c r="AK159" s="314">
        <v>0</v>
      </c>
      <c r="AL159" s="314">
        <v>3.6962802854436191E-2</v>
      </c>
      <c r="AM159" s="314">
        <v>2.4275724258227705E-5</v>
      </c>
      <c r="AN159" s="314">
        <v>0</v>
      </c>
      <c r="AO159" s="314">
        <v>0</v>
      </c>
      <c r="AP159" s="314">
        <v>0</v>
      </c>
      <c r="AQ159" s="314">
        <v>0</v>
      </c>
      <c r="AR159" s="314">
        <v>4.4159716979869999E-2</v>
      </c>
      <c r="AS159" s="314">
        <v>3.3118762016583328E-2</v>
      </c>
    </row>
    <row r="160" spans="1:45" ht="15">
      <c r="A160" s="316" t="s">
        <v>314</v>
      </c>
      <c r="B160" s="314">
        <v>7.4618682289123543E-3</v>
      </c>
      <c r="C160" s="314">
        <v>0</v>
      </c>
      <c r="D160" s="314">
        <v>1.0324597549438478E-3</v>
      </c>
      <c r="E160" s="314">
        <v>3.1443092536926269E-3</v>
      </c>
      <c r="F160" s="314">
        <v>3.660539131164551E-3</v>
      </c>
      <c r="G160" s="314">
        <v>5.3500187301635744E-3</v>
      </c>
      <c r="H160" s="314">
        <v>2.5811493873596197E-3</v>
      </c>
      <c r="I160" s="314">
        <v>2.7219393539428711E-3</v>
      </c>
      <c r="J160" s="314">
        <v>3.5197491645812991E-3</v>
      </c>
      <c r="K160" s="314">
        <v>5.6785286521911626E-3</v>
      </c>
      <c r="L160" s="314">
        <v>7.6495881843566902E-3</v>
      </c>
      <c r="M160" s="314">
        <v>5.4438787078857423E-3</v>
      </c>
      <c r="N160" s="314">
        <v>5.0215088081359861E-3</v>
      </c>
      <c r="O160" s="314">
        <v>4.2706289863586426E-3</v>
      </c>
      <c r="P160" s="314">
        <v>3.1443092536926269E-3</v>
      </c>
      <c r="Q160" s="314">
        <v>8.4473979949951168E-4</v>
      </c>
      <c r="R160" s="314">
        <v>1.2276987681524801E-3</v>
      </c>
      <c r="S160" s="314">
        <v>1.6982673544396799E-3</v>
      </c>
      <c r="T160" s="314">
        <v>1.3905035709123168E-2</v>
      </c>
      <c r="U160" s="314">
        <v>1.2444450115169947E-2</v>
      </c>
      <c r="V160" s="314">
        <v>1.2060883447417761E-2</v>
      </c>
      <c r="W160" s="314">
        <v>8.2015880506403193E-3</v>
      </c>
      <c r="X160" s="314">
        <v>5.9864138350266584E-3</v>
      </c>
      <c r="Y160" s="314">
        <v>4.3869503604218284E-3</v>
      </c>
      <c r="Z160" s="314">
        <v>8.0101176103445706E-3</v>
      </c>
      <c r="AA160" s="314">
        <v>1.4232451708712861E-2</v>
      </c>
      <c r="AB160" s="314">
        <v>6.5503090626637377E-3</v>
      </c>
      <c r="AC160" s="314">
        <v>3.9137677351379421E-3</v>
      </c>
      <c r="AD160" s="314">
        <v>3.8675107454543118E-3</v>
      </c>
      <c r="AE160" s="314">
        <v>3.3449224825859471E-3</v>
      </c>
      <c r="AF160" s="314">
        <v>2.4491211515295574E-3</v>
      </c>
      <c r="AG160" s="314">
        <v>2.3549371081935402E-3</v>
      </c>
      <c r="AH160" s="314">
        <v>2.1190056082324013E-3</v>
      </c>
      <c r="AI160" s="314">
        <v>2.025145357178351E-3</v>
      </c>
      <c r="AJ160" s="314">
        <v>1.6941007728717775E-3</v>
      </c>
      <c r="AK160" s="314">
        <v>0</v>
      </c>
      <c r="AL160" s="314">
        <v>2.8186216788575903E-2</v>
      </c>
      <c r="AM160" s="314">
        <v>2.4275724258227705E-5</v>
      </c>
      <c r="AN160" s="314">
        <v>0</v>
      </c>
      <c r="AO160" s="314">
        <v>0</v>
      </c>
      <c r="AP160" s="314">
        <v>0</v>
      </c>
      <c r="AQ160" s="314">
        <v>0</v>
      </c>
      <c r="AR160" s="314">
        <v>3.7447066227532133E-2</v>
      </c>
      <c r="AS160" s="314">
        <v>2.8084429870196201E-2</v>
      </c>
    </row>
    <row r="161" spans="1:45" ht="15">
      <c r="A161" s="316" t="s">
        <v>315</v>
      </c>
      <c r="B161" s="314">
        <v>2.4633169326782223E-2</v>
      </c>
      <c r="C161" s="314">
        <v>0</v>
      </c>
      <c r="D161" s="314">
        <v>1.8875991821289059E-3</v>
      </c>
      <c r="E161" s="314">
        <v>9.2492359924316401E-3</v>
      </c>
      <c r="F161" s="314">
        <v>1.3496334152221678E-2</v>
      </c>
      <c r="G161" s="314">
        <v>6.4131182212829582E-2</v>
      </c>
      <c r="H161" s="314">
        <v>3.0531916770935058E-2</v>
      </c>
      <c r="I161" s="314">
        <v>2.397250961303711E-2</v>
      </c>
      <c r="J161" s="314">
        <v>7.6164626998901364E-2</v>
      </c>
      <c r="K161" s="314">
        <v>9.7636067695617668E-2</v>
      </c>
      <c r="L161" s="314">
        <v>8.3620643768310521E-2</v>
      </c>
      <c r="M161" s="314">
        <v>6.8236710433959957E-2</v>
      </c>
      <c r="N161" s="314">
        <v>2.246243026733398E-2</v>
      </c>
      <c r="O161" s="314">
        <v>2.3736559715270996E-2</v>
      </c>
      <c r="P161" s="314">
        <v>2.1565820655822753E-2</v>
      </c>
      <c r="Q161" s="314">
        <v>1.3354764213562013E-2</v>
      </c>
      <c r="R161" s="314">
        <v>1.067617769539792E-2</v>
      </c>
      <c r="S161" s="314">
        <v>9.5760787495659978E-3</v>
      </c>
      <c r="T161" s="314">
        <v>4.08559854156142E-2</v>
      </c>
      <c r="U161" s="314">
        <v>3.7856767405462788E-2</v>
      </c>
      <c r="V161" s="314">
        <v>2.2609490427107352E-2</v>
      </c>
      <c r="W161" s="314">
        <v>1.5155882307470375E-2</v>
      </c>
      <c r="X161" s="314">
        <v>4.0815749404632005E-3</v>
      </c>
      <c r="Y161" s="314">
        <v>7.5082736929029065E-4</v>
      </c>
      <c r="Z161" s="314">
        <v>3.7040576747972239E-3</v>
      </c>
      <c r="AA161" s="314">
        <v>1.2010492953583009E-2</v>
      </c>
      <c r="AB161" s="314">
        <v>5.7698828118645309E-3</v>
      </c>
      <c r="AC161" s="314">
        <v>0</v>
      </c>
      <c r="AD161" s="314">
        <v>0</v>
      </c>
      <c r="AE161" s="314">
        <v>0</v>
      </c>
      <c r="AF161" s="314">
        <v>0</v>
      </c>
      <c r="AG161" s="314">
        <v>0</v>
      </c>
      <c r="AH161" s="314">
        <v>0</v>
      </c>
      <c r="AI161" s="314">
        <v>0</v>
      </c>
      <c r="AJ161" s="314">
        <v>0</v>
      </c>
      <c r="AK161" s="314">
        <v>0</v>
      </c>
      <c r="AL161" s="314">
        <v>8.7765860658602889E-3</v>
      </c>
      <c r="AM161" s="314">
        <v>0</v>
      </c>
      <c r="AN161" s="314">
        <v>0</v>
      </c>
      <c r="AO161" s="314">
        <v>0</v>
      </c>
      <c r="AP161" s="314">
        <v>0</v>
      </c>
      <c r="AQ161" s="314">
        <v>0</v>
      </c>
      <c r="AR161" s="314">
        <v>6.7126507523378688E-3</v>
      </c>
      <c r="AS161" s="314">
        <v>5.0343321463871245E-3</v>
      </c>
    </row>
    <row r="162" spans="1:45">
      <c r="A162" s="315" t="s">
        <v>161</v>
      </c>
      <c r="B162" s="314">
        <v>2.300362720088196</v>
      </c>
      <c r="C162" s="314">
        <v>1.9458658695724487</v>
      </c>
      <c r="D162" s="314">
        <v>1.6553915804397583</v>
      </c>
      <c r="E162" s="314">
        <v>1.5785175964706419</v>
      </c>
      <c r="F162" s="314">
        <v>1.1918108160606382</v>
      </c>
      <c r="G162" s="314">
        <v>0.78867163751831049</v>
      </c>
      <c r="H162" s="314">
        <v>0.56115150412902814</v>
      </c>
      <c r="I162" s="314">
        <v>0.45578698623504627</v>
      </c>
      <c r="J162" s="314">
        <v>0.36398712456054683</v>
      </c>
      <c r="K162" s="314">
        <v>0.32877568717041017</v>
      </c>
      <c r="L162" s="314">
        <v>0.26724047661514277</v>
      </c>
      <c r="M162" s="314">
        <v>0.19858999131011962</v>
      </c>
      <c r="N162" s="314">
        <v>0.20857414640655517</v>
      </c>
      <c r="O162" s="314">
        <v>0.16691640849685668</v>
      </c>
      <c r="P162" s="314">
        <v>0.1073330456436157</v>
      </c>
      <c r="Q162" s="314">
        <v>0.15140993452081852</v>
      </c>
      <c r="R162" s="314">
        <v>0.15020476682758993</v>
      </c>
      <c r="S162" s="314">
        <v>0.1663593542483475</v>
      </c>
      <c r="T162" s="314">
        <v>0.25532198687451446</v>
      </c>
      <c r="U162" s="314">
        <v>0.28148319829792995</v>
      </c>
      <c r="V162" s="314">
        <v>0.29605183060306339</v>
      </c>
      <c r="W162" s="314">
        <v>0.30383241230980029</v>
      </c>
      <c r="X162" s="314">
        <v>0.30046047030198275</v>
      </c>
      <c r="Y162" s="314">
        <v>0.34820223818284979</v>
      </c>
      <c r="Z162" s="314">
        <v>0.39773272236043838</v>
      </c>
      <c r="AA162" s="314">
        <v>0.44725258888236746</v>
      </c>
      <c r="AB162" s="314">
        <v>0.42189281858174776</v>
      </c>
      <c r="AC162" s="314">
        <v>0.43678491964175925</v>
      </c>
      <c r="AD162" s="314">
        <v>0.47245638646675603</v>
      </c>
      <c r="AE162" s="314">
        <v>0.51805984926044102</v>
      </c>
      <c r="AF162" s="314">
        <v>0.56813095336063724</v>
      </c>
      <c r="AG162" s="314">
        <v>0.60518508129249093</v>
      </c>
      <c r="AH162" s="314">
        <v>0.60913059971186923</v>
      </c>
      <c r="AI162" s="314">
        <v>0.63843586606568492</v>
      </c>
      <c r="AJ162" s="314">
        <v>0.28241801319226945</v>
      </c>
      <c r="AK162" s="314">
        <v>0.30804589082158734</v>
      </c>
      <c r="AL162" s="314">
        <v>0.30335765688584321</v>
      </c>
      <c r="AM162" s="314">
        <v>0.34357933130575141</v>
      </c>
      <c r="AN162" s="314">
        <v>0.29010671179038577</v>
      </c>
      <c r="AO162" s="314">
        <v>0.45120954073245689</v>
      </c>
      <c r="AP162" s="314">
        <v>0.10091871713431251</v>
      </c>
      <c r="AQ162" s="314">
        <v>0.10541287190414815</v>
      </c>
      <c r="AR162" s="314">
        <v>0.11957487820518506</v>
      </c>
      <c r="AS162" s="314">
        <v>8.9681158653888787E-2</v>
      </c>
    </row>
    <row r="163" spans="1:45">
      <c r="A163" s="315" t="s">
        <v>162</v>
      </c>
      <c r="B163" s="314">
        <v>8.8919944763183592E-4</v>
      </c>
      <c r="C163" s="314">
        <v>0</v>
      </c>
      <c r="D163" s="314">
        <v>0</v>
      </c>
      <c r="E163" s="314">
        <v>4.9600102600097652E-2</v>
      </c>
      <c r="F163" s="314">
        <v>0</v>
      </c>
      <c r="G163" s="314">
        <v>0</v>
      </c>
      <c r="H163" s="314">
        <v>0</v>
      </c>
      <c r="I163" s="314">
        <v>6.1723969268798824E-4</v>
      </c>
      <c r="J163" s="314">
        <v>0</v>
      </c>
      <c r="K163" s="314">
        <v>0</v>
      </c>
      <c r="L163" s="314">
        <v>1.3337991714477537E-4</v>
      </c>
      <c r="M163" s="314">
        <v>5.7786570777893067E-3</v>
      </c>
      <c r="N163" s="314">
        <v>2.8454382324218748E-3</v>
      </c>
      <c r="O163" s="314">
        <v>7.4692753601074214E-3</v>
      </c>
      <c r="P163" s="314">
        <v>7.1135955810546873E-3</v>
      </c>
      <c r="Q163" s="314">
        <v>1.6446189842224119E-3</v>
      </c>
      <c r="R163" s="314">
        <v>8.8242741531716469E-5</v>
      </c>
      <c r="S163" s="314">
        <v>1.4542993607144718E-3</v>
      </c>
      <c r="T163" s="314">
        <v>1.3240746390944956E-3</v>
      </c>
      <c r="U163" s="314">
        <v>1.0048302455967829E-3</v>
      </c>
      <c r="V163" s="314">
        <v>8.7309746522437333E-4</v>
      </c>
      <c r="W163" s="314">
        <v>3.7675882560864439E-2</v>
      </c>
      <c r="X163" s="314">
        <v>0</v>
      </c>
      <c r="Y163" s="314">
        <v>5.260539804178391E-4</v>
      </c>
      <c r="Z163" s="314">
        <v>0</v>
      </c>
      <c r="AA163" s="314">
        <v>4.832498162155081E-4</v>
      </c>
      <c r="AB163" s="314">
        <v>0</v>
      </c>
      <c r="AC163" s="314">
        <v>0</v>
      </c>
      <c r="AD163" s="314">
        <v>0</v>
      </c>
      <c r="AE163" s="314">
        <v>0</v>
      </c>
      <c r="AF163" s="314">
        <v>0</v>
      </c>
      <c r="AG163" s="314">
        <v>0</v>
      </c>
      <c r="AH163" s="314">
        <v>0</v>
      </c>
      <c r="AI163" s="314">
        <v>0</v>
      </c>
      <c r="AJ163" s="314">
        <v>0</v>
      </c>
      <c r="AK163" s="314">
        <v>0</v>
      </c>
      <c r="AL163" s="314">
        <v>0</v>
      </c>
      <c r="AM163" s="314">
        <v>0</v>
      </c>
      <c r="AN163" s="314">
        <v>0</v>
      </c>
      <c r="AO163" s="314">
        <v>0</v>
      </c>
      <c r="AP163" s="314">
        <v>0</v>
      </c>
      <c r="AQ163" s="314">
        <v>0</v>
      </c>
      <c r="AR163" s="314">
        <v>0</v>
      </c>
      <c r="AS163" s="314">
        <v>0</v>
      </c>
    </row>
    <row r="164" spans="1:45">
      <c r="A164" s="315" t="s">
        <v>95</v>
      </c>
      <c r="B164" s="314">
        <v>0</v>
      </c>
      <c r="C164" s="314">
        <v>0</v>
      </c>
      <c r="D164" s="314">
        <v>0</v>
      </c>
      <c r="E164" s="314">
        <v>0</v>
      </c>
      <c r="F164" s="314">
        <v>0</v>
      </c>
      <c r="G164" s="314">
        <v>0</v>
      </c>
      <c r="H164" s="314">
        <v>0</v>
      </c>
      <c r="I164" s="314">
        <v>0</v>
      </c>
      <c r="J164" s="314">
        <v>0</v>
      </c>
      <c r="K164" s="314">
        <v>0</v>
      </c>
      <c r="L164" s="314">
        <v>1.2954926802777846</v>
      </c>
      <c r="M164" s="314">
        <v>2.3107507524207027</v>
      </c>
      <c r="N164" s="314">
        <v>2.6685764603565012</v>
      </c>
      <c r="O164" s="314">
        <v>2.6270429433555864</v>
      </c>
      <c r="P164" s="314">
        <v>2.7246573838447912</v>
      </c>
      <c r="Q164" s="314">
        <v>2.5692150543180317</v>
      </c>
      <c r="R164" s="314">
        <v>2.5847341008300408</v>
      </c>
      <c r="S164" s="314">
        <v>2.8669741246742424</v>
      </c>
      <c r="T164" s="314">
        <v>2.6647284299810297</v>
      </c>
      <c r="U164" s="314">
        <v>2.6133305799454871</v>
      </c>
      <c r="V164" s="314">
        <v>2.694556593104446</v>
      </c>
      <c r="W164" s="314">
        <v>2.2762149902822708</v>
      </c>
      <c r="X164" s="314">
        <v>2.1032228080421702</v>
      </c>
      <c r="Y164" s="314">
        <v>1.6165006386477201</v>
      </c>
      <c r="Z164" s="314">
        <v>1.6350797639495931</v>
      </c>
      <c r="AA164" s="314">
        <v>1.8756164734662446</v>
      </c>
      <c r="AB164" s="314">
        <v>2.1627917239267425</v>
      </c>
      <c r="AC164" s="314">
        <v>2.6759942570884601</v>
      </c>
      <c r="AD164" s="314">
        <v>3.1067847193343678</v>
      </c>
      <c r="AE164" s="314">
        <v>3.0062659705728603</v>
      </c>
      <c r="AF164" s="314">
        <v>3.4149962415774278</v>
      </c>
      <c r="AG164" s="314">
        <v>3.4110865483980533</v>
      </c>
      <c r="AH164" s="314">
        <v>3.7432225653394751</v>
      </c>
      <c r="AI164" s="314">
        <v>3.8731491105065801</v>
      </c>
      <c r="AJ164" s="314">
        <v>3.5479764672578087</v>
      </c>
      <c r="AK164" s="314">
        <v>3.2147415600704701</v>
      </c>
      <c r="AL164" s="314">
        <v>2.694019684310482</v>
      </c>
      <c r="AM164" s="314">
        <v>2.7349557663688335</v>
      </c>
      <c r="AN164" s="314">
        <v>2.9152419144133477</v>
      </c>
      <c r="AO164" s="314">
        <v>2.7550924823647489</v>
      </c>
      <c r="AP164" s="314">
        <v>2.85524960981131</v>
      </c>
      <c r="AQ164" s="314">
        <v>3.023702890925871</v>
      </c>
      <c r="AR164" s="314">
        <v>3.2173456909746427</v>
      </c>
      <c r="AS164" s="314">
        <v>2.6335446790888049</v>
      </c>
    </row>
    <row r="165" spans="1:45">
      <c r="A165" s="324"/>
      <c r="B165" s="325"/>
      <c r="C165" s="325"/>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c r="AR165" s="314">
        <v>0</v>
      </c>
      <c r="AS165" s="325"/>
    </row>
    <row r="166" spans="1:45">
      <c r="A166" s="323" t="s">
        <v>301</v>
      </c>
      <c r="B166" s="322">
        <v>89.990250254088437</v>
      </c>
      <c r="C166" s="322">
        <v>93.36514989926313</v>
      </c>
      <c r="D166" s="322">
        <v>94.239139052025294</v>
      </c>
      <c r="E166" s="322">
        <v>94.763684929642011</v>
      </c>
      <c r="F166" s="322">
        <v>95.28060529816787</v>
      </c>
      <c r="G166" s="322">
        <v>94.341244601080462</v>
      </c>
      <c r="H166" s="322">
        <v>91.960777241123196</v>
      </c>
      <c r="I166" s="322">
        <v>91.711415033561991</v>
      </c>
      <c r="J166" s="322">
        <v>91.705826830445545</v>
      </c>
      <c r="K166" s="322">
        <v>92.079055645531298</v>
      </c>
      <c r="L166" s="322">
        <v>97.411708742807534</v>
      </c>
      <c r="M166" s="322">
        <v>96.890198182499716</v>
      </c>
      <c r="N166" s="322">
        <v>101.51636953971776</v>
      </c>
      <c r="O166" s="322">
        <v>108.82877016575475</v>
      </c>
      <c r="P166" s="322">
        <v>113.98182924075147</v>
      </c>
      <c r="Q166" s="322">
        <v>119.15859975917648</v>
      </c>
      <c r="R166" s="322">
        <v>126.24945492137253</v>
      </c>
      <c r="S166" s="322">
        <v>125.85717088032496</v>
      </c>
      <c r="T166" s="322">
        <v>131.37236823715011</v>
      </c>
      <c r="U166" s="322">
        <v>138.00767864427223</v>
      </c>
      <c r="V166" s="322">
        <v>148.06471457413585</v>
      </c>
      <c r="W166" s="322">
        <v>157.77055108198545</v>
      </c>
      <c r="X166" s="322">
        <v>159.84102824863172</v>
      </c>
      <c r="Y166" s="322">
        <v>163.72826346386725</v>
      </c>
      <c r="Z166" s="322">
        <v>166.96867938750606</v>
      </c>
      <c r="AA166" s="322">
        <v>171.35706798048949</v>
      </c>
      <c r="AB166" s="322">
        <v>179.1375453711982</v>
      </c>
      <c r="AC166" s="322">
        <v>180.65725072751121</v>
      </c>
      <c r="AD166" s="322">
        <v>187.37658879198779</v>
      </c>
      <c r="AE166" s="322">
        <v>195.00481047910924</v>
      </c>
      <c r="AF166" s="322">
        <v>199.55292336050516</v>
      </c>
      <c r="AG166" s="322">
        <v>200.8832533020182</v>
      </c>
      <c r="AH166" s="322">
        <v>203.05393357773269</v>
      </c>
      <c r="AI166" s="322">
        <v>204.72395489348625</v>
      </c>
      <c r="AJ166" s="322">
        <v>204.79901358153361</v>
      </c>
      <c r="AK166" s="322">
        <v>202.20445593226628</v>
      </c>
      <c r="AL166" s="322">
        <v>204.5527611821644</v>
      </c>
      <c r="AM166" s="322">
        <v>204.57019146567504</v>
      </c>
      <c r="AN166" s="322">
        <v>201.04152329976387</v>
      </c>
      <c r="AO166" s="322">
        <v>204.33667796320441</v>
      </c>
      <c r="AP166" s="322">
        <v>205.24550264305174</v>
      </c>
      <c r="AQ166" s="322">
        <v>213.58630486713221</v>
      </c>
      <c r="AR166" s="322">
        <v>217.77040405155699</v>
      </c>
      <c r="AS166" s="322">
        <v>169.44212791300077</v>
      </c>
    </row>
    <row r="167" spans="1:45">
      <c r="A167" s="315" t="s">
        <v>302</v>
      </c>
      <c r="B167" s="327">
        <v>80.105772883036039</v>
      </c>
      <c r="C167" s="327">
        <v>82.122591158130632</v>
      </c>
      <c r="D167" s="327">
        <v>82.516142037039941</v>
      </c>
      <c r="E167" s="327">
        <v>83.617925398519887</v>
      </c>
      <c r="F167" s="327">
        <v>84.691948726197808</v>
      </c>
      <c r="G167" s="327">
        <v>83.500819330866236</v>
      </c>
      <c r="H167" s="327">
        <v>82.463116699085987</v>
      </c>
      <c r="I167" s="327">
        <v>83.356170693121328</v>
      </c>
      <c r="J167" s="327">
        <v>83.689103255207812</v>
      </c>
      <c r="K167" s="327">
        <v>84.850466147138206</v>
      </c>
      <c r="L167" s="327">
        <v>89.060870421561489</v>
      </c>
      <c r="M167" s="327">
        <v>87.892997853478718</v>
      </c>
      <c r="N167" s="327">
        <v>92.481307739717906</v>
      </c>
      <c r="O167" s="327">
        <v>98.481968874163101</v>
      </c>
      <c r="P167" s="327">
        <v>102.11875528209286</v>
      </c>
      <c r="Q167" s="327">
        <v>105.36222535229645</v>
      </c>
      <c r="R167" s="327">
        <v>109.17861350502227</v>
      </c>
      <c r="S167" s="327">
        <v>110.64977782297932</v>
      </c>
      <c r="T167" s="327">
        <v>116.27159026668359</v>
      </c>
      <c r="U167" s="327">
        <v>121.13360583228199</v>
      </c>
      <c r="V167" s="327">
        <v>128.31293272692426</v>
      </c>
      <c r="W167" s="327">
        <v>137.40633796452616</v>
      </c>
      <c r="X167" s="327">
        <v>140.35763530426826</v>
      </c>
      <c r="Y167" s="327">
        <v>146.20514834966994</v>
      </c>
      <c r="Z167" s="327">
        <v>149.12082606969193</v>
      </c>
      <c r="AA167" s="327">
        <v>152.83911680371637</v>
      </c>
      <c r="AB167" s="327">
        <v>156.87596151889778</v>
      </c>
      <c r="AC167" s="327">
        <v>158.62218856113969</v>
      </c>
      <c r="AD167" s="327">
        <v>166.13515751243096</v>
      </c>
      <c r="AE167" s="327">
        <v>171.78415851499059</v>
      </c>
      <c r="AF167" s="327">
        <v>176.30595146756283</v>
      </c>
      <c r="AG167" s="327">
        <v>178.10010294750995</v>
      </c>
      <c r="AH167" s="327">
        <v>180.9764400757675</v>
      </c>
      <c r="AI167" s="327">
        <v>185.32446108787147</v>
      </c>
      <c r="AJ167" s="327">
        <v>185.17650204852436</v>
      </c>
      <c r="AK167" s="327">
        <v>183.17960873481644</v>
      </c>
      <c r="AL167" s="327">
        <v>186.41200833000417</v>
      </c>
      <c r="AM167" s="327">
        <v>186.62877761229581</v>
      </c>
      <c r="AN167" s="327">
        <v>185.08623252402015</v>
      </c>
      <c r="AO167" s="327">
        <v>186.78857412369666</v>
      </c>
      <c r="AP167" s="327">
        <v>188.50149735628864</v>
      </c>
      <c r="AQ167" s="327">
        <v>195.31390561901188</v>
      </c>
      <c r="AR167" s="327">
        <v>200.08580117745453</v>
      </c>
      <c r="AS167" s="327">
        <v>155.50234696188812</v>
      </c>
    </row>
    <row r="168" spans="1:45">
      <c r="A168" s="311" t="s">
        <v>160</v>
      </c>
      <c r="B168" s="314">
        <v>66.19310003595352</v>
      </c>
      <c r="C168" s="314">
        <v>66.957356697425837</v>
      </c>
      <c r="D168" s="314">
        <v>66.368747289142604</v>
      </c>
      <c r="E168" s="314">
        <v>67.372156178951258</v>
      </c>
      <c r="F168" s="314">
        <v>68.359751104145047</v>
      </c>
      <c r="G168" s="314">
        <v>66.806883761405942</v>
      </c>
      <c r="H168" s="314">
        <v>66.533153335914605</v>
      </c>
      <c r="I168" s="314">
        <v>67.550260082702621</v>
      </c>
      <c r="J168" s="314">
        <v>68.418821771907801</v>
      </c>
      <c r="K168" s="314">
        <v>68.797703891677855</v>
      </c>
      <c r="L168" s="314">
        <v>70.43563367416381</v>
      </c>
      <c r="M168" s="314">
        <v>67.255511809749606</v>
      </c>
      <c r="N168" s="314">
        <v>71.301318910923001</v>
      </c>
      <c r="O168" s="314">
        <v>75.87054039892196</v>
      </c>
      <c r="P168" s="314">
        <v>78.623010667877196</v>
      </c>
      <c r="Q168" s="314">
        <v>82.366797580999162</v>
      </c>
      <c r="R168" s="314">
        <v>85.577260094566626</v>
      </c>
      <c r="S168" s="314">
        <v>85.57629590408979</v>
      </c>
      <c r="T168" s="314">
        <v>87.014543613437297</v>
      </c>
      <c r="U168" s="314">
        <v>87.927810920713853</v>
      </c>
      <c r="V168" s="314">
        <v>90.768277829623003</v>
      </c>
      <c r="W168" s="314">
        <v>93.770665369827213</v>
      </c>
      <c r="X168" s="314">
        <v>94.353966680600863</v>
      </c>
      <c r="Y168" s="314">
        <v>97.151773037985919</v>
      </c>
      <c r="Z168" s="314">
        <v>98.566459958316273</v>
      </c>
      <c r="AA168" s="314">
        <v>100.2029091585709</v>
      </c>
      <c r="AB168" s="314">
        <v>99.260255927143703</v>
      </c>
      <c r="AC168" s="314">
        <v>99.918059798951717</v>
      </c>
      <c r="AD168" s="314">
        <v>103.28963159919005</v>
      </c>
      <c r="AE168" s="314">
        <v>106.88140245343098</v>
      </c>
      <c r="AF168" s="314">
        <v>110.75851070937506</v>
      </c>
      <c r="AG168" s="314">
        <v>108.21480092117997</v>
      </c>
      <c r="AH168" s="314">
        <v>109.08961466491749</v>
      </c>
      <c r="AI168" s="314">
        <v>111.01220696829506</v>
      </c>
      <c r="AJ168" s="314">
        <v>109.54400258208469</v>
      </c>
      <c r="AK168" s="314">
        <v>108.18255747221107</v>
      </c>
      <c r="AL168" s="314">
        <v>108.8745105030321</v>
      </c>
      <c r="AM168" s="314">
        <v>107.02122893550784</v>
      </c>
      <c r="AN168" s="314">
        <v>104.70943239369355</v>
      </c>
      <c r="AO168" s="314">
        <v>104.21337070311633</v>
      </c>
      <c r="AP168" s="314">
        <v>104.42159839200599</v>
      </c>
      <c r="AQ168" s="314">
        <v>107.4448508697316</v>
      </c>
      <c r="AR168" s="314">
        <v>110.0138979537543</v>
      </c>
      <c r="AS168" s="314">
        <v>82.755694838466198</v>
      </c>
    </row>
    <row r="169" spans="1:45" ht="15">
      <c r="A169" s="316" t="s">
        <v>314</v>
      </c>
      <c r="B169" s="314">
        <v>5.4432686180305483</v>
      </c>
      <c r="C169" s="314">
        <v>4.7420876544570918</v>
      </c>
      <c r="D169" s="314">
        <v>3.6533588428688049</v>
      </c>
      <c r="E169" s="314">
        <v>3.166319418468476</v>
      </c>
      <c r="F169" s="314">
        <v>2.7228310237312319</v>
      </c>
      <c r="G169" s="314">
        <v>2.3371134452819824</v>
      </c>
      <c r="H169" s="314">
        <v>1.9589515950393679</v>
      </c>
      <c r="I169" s="314">
        <v>1.5888617028808594</v>
      </c>
      <c r="J169" s="314">
        <v>1.3619552067375182</v>
      </c>
      <c r="K169" s="314">
        <v>2.7600465048980714</v>
      </c>
      <c r="L169" s="314">
        <v>6.2927483464050287</v>
      </c>
      <c r="M169" s="314">
        <v>5.311207629375458</v>
      </c>
      <c r="N169" s="314">
        <v>5.0262487370109552</v>
      </c>
      <c r="O169" s="314">
        <v>3.585873518886566</v>
      </c>
      <c r="P169" s="314">
        <v>5.8394985139846805</v>
      </c>
      <c r="Q169" s="314">
        <v>9.2585641672584806</v>
      </c>
      <c r="R169" s="314">
        <v>17.167817486612954</v>
      </c>
      <c r="S169" s="314">
        <v>27.210601167139487</v>
      </c>
      <c r="T169" s="314">
        <v>32.221837994038367</v>
      </c>
      <c r="U169" s="314">
        <v>36.433852473698188</v>
      </c>
      <c r="V169" s="314">
        <v>41.041709345439898</v>
      </c>
      <c r="W169" s="314">
        <v>46.523701052507796</v>
      </c>
      <c r="X169" s="314">
        <v>63.955574746954696</v>
      </c>
      <c r="Y169" s="314">
        <v>70.867937023461053</v>
      </c>
      <c r="Z169" s="314">
        <v>73.149466237597451</v>
      </c>
      <c r="AA169" s="314">
        <v>75.149610628614511</v>
      </c>
      <c r="AB169" s="314">
        <v>76.593710690151681</v>
      </c>
      <c r="AC169" s="314">
        <v>78.115320664421574</v>
      </c>
      <c r="AD169" s="314">
        <v>80.687145556063967</v>
      </c>
      <c r="AE169" s="314">
        <v>83.569987089044389</v>
      </c>
      <c r="AF169" s="314">
        <v>85.177536231745563</v>
      </c>
      <c r="AG169" s="314">
        <v>85.608475851125078</v>
      </c>
      <c r="AH169" s="314">
        <v>87.277752668778604</v>
      </c>
      <c r="AI169" s="314">
        <v>88.515015289231698</v>
      </c>
      <c r="AJ169" s="314">
        <v>88.173802778419287</v>
      </c>
      <c r="AK169" s="314">
        <v>85.658395484300598</v>
      </c>
      <c r="AL169" s="314">
        <v>86.657731737409904</v>
      </c>
      <c r="AM169" s="314">
        <v>86.537691458470476</v>
      </c>
      <c r="AN169" s="314">
        <v>84.112743265523633</v>
      </c>
      <c r="AO169" s="314">
        <v>83.128543106571826</v>
      </c>
      <c r="AP169" s="314">
        <v>82.578808023827776</v>
      </c>
      <c r="AQ169" s="314">
        <v>84.05702501112691</v>
      </c>
      <c r="AR169" s="314">
        <v>84.807865747013722</v>
      </c>
      <c r="AS169" s="314">
        <v>63.634333389546697</v>
      </c>
    </row>
    <row r="170" spans="1:45" ht="15">
      <c r="A170" s="316" t="s">
        <v>315</v>
      </c>
      <c r="B170" s="314">
        <v>60.749831417922977</v>
      </c>
      <c r="C170" s="314">
        <v>62.215269042968742</v>
      </c>
      <c r="D170" s="314">
        <v>62.715388446273806</v>
      </c>
      <c r="E170" s="314">
        <v>64.205836760482782</v>
      </c>
      <c r="F170" s="314">
        <v>65.636920080413816</v>
      </c>
      <c r="G170" s="314">
        <v>64.469770316123956</v>
      </c>
      <c r="H170" s="314">
        <v>64.574201740875239</v>
      </c>
      <c r="I170" s="314">
        <v>65.961398379821759</v>
      </c>
      <c r="J170" s="314">
        <v>67.056866565170282</v>
      </c>
      <c r="K170" s="314">
        <v>66.037657386779784</v>
      </c>
      <c r="L170" s="314">
        <v>64.14288532775879</v>
      </c>
      <c r="M170" s="314">
        <v>61.944304180374139</v>
      </c>
      <c r="N170" s="314">
        <v>66.275070173912042</v>
      </c>
      <c r="O170" s="314">
        <v>72.284666880035388</v>
      </c>
      <c r="P170" s="314">
        <v>72.783512153892516</v>
      </c>
      <c r="Q170" s="314">
        <v>73.108233413740663</v>
      </c>
      <c r="R170" s="314">
        <v>68.409442607953679</v>
      </c>
      <c r="S170" s="314">
        <v>58.365694736950303</v>
      </c>
      <c r="T170" s="314">
        <v>54.792705619398923</v>
      </c>
      <c r="U170" s="314">
        <v>51.493958447015672</v>
      </c>
      <c r="V170" s="314">
        <v>49.726568484183112</v>
      </c>
      <c r="W170" s="314">
        <v>47.246964317319417</v>
      </c>
      <c r="X170" s="314">
        <v>30.39839193364617</v>
      </c>
      <c r="Y170" s="314">
        <v>26.283836014524844</v>
      </c>
      <c r="Z170" s="314">
        <v>25.416993720718821</v>
      </c>
      <c r="AA170" s="314">
        <v>25.05329852995639</v>
      </c>
      <c r="AB170" s="314">
        <v>22.666545236992032</v>
      </c>
      <c r="AC170" s="314">
        <v>21.802739134530142</v>
      </c>
      <c r="AD170" s="314">
        <v>22.602486043126085</v>
      </c>
      <c r="AE170" s="314">
        <v>23.31141536438659</v>
      </c>
      <c r="AF170" s="314">
        <v>25.580974477629496</v>
      </c>
      <c r="AG170" s="314">
        <v>22.606325070054901</v>
      </c>
      <c r="AH170" s="314">
        <v>21.811861996138909</v>
      </c>
      <c r="AI170" s="314">
        <v>22.497191679063377</v>
      </c>
      <c r="AJ170" s="314">
        <v>21.370199803665411</v>
      </c>
      <c r="AK170" s="314">
        <v>22.524161987910482</v>
      </c>
      <c r="AL170" s="314">
        <v>22.216778765622198</v>
      </c>
      <c r="AM170" s="314">
        <v>20.483537477037359</v>
      </c>
      <c r="AN170" s="314">
        <v>20.59668912816991</v>
      </c>
      <c r="AO170" s="314">
        <v>21.084827596544496</v>
      </c>
      <c r="AP170" s="314">
        <v>21.842790368178207</v>
      </c>
      <c r="AQ170" s="314">
        <v>23.387825858604678</v>
      </c>
      <c r="AR170" s="314">
        <v>25.20603220674057</v>
      </c>
      <c r="AS170" s="314">
        <v>19.121361448919497</v>
      </c>
    </row>
    <row r="171" spans="1:45">
      <c r="A171" s="311" t="s">
        <v>161</v>
      </c>
      <c r="B171" s="314">
        <v>13.912672847082519</v>
      </c>
      <c r="C171" s="314">
        <v>15.165234460704802</v>
      </c>
      <c r="D171" s="314">
        <v>16.147394747897341</v>
      </c>
      <c r="E171" s="314">
        <v>16.245769219568633</v>
      </c>
      <c r="F171" s="314">
        <v>16.332197622052764</v>
      </c>
      <c r="G171" s="314">
        <v>16.693935569460297</v>
      </c>
      <c r="H171" s="314">
        <v>15.929963363171387</v>
      </c>
      <c r="I171" s="314">
        <v>15.805910610418699</v>
      </c>
      <c r="J171" s="314">
        <v>15.270281483300018</v>
      </c>
      <c r="K171" s="314">
        <v>16.052762255460358</v>
      </c>
      <c r="L171" s="314">
        <v>17.639764291194151</v>
      </c>
      <c r="M171" s="314">
        <v>18.918773834166718</v>
      </c>
      <c r="N171" s="314">
        <v>19.241038866644285</v>
      </c>
      <c r="O171" s="314">
        <v>20.748660172707368</v>
      </c>
      <c r="P171" s="314">
        <v>21.61233589768371</v>
      </c>
      <c r="Q171" s="314">
        <v>21.266107304737613</v>
      </c>
      <c r="R171" s="314">
        <v>21.909371613708487</v>
      </c>
      <c r="S171" s="314">
        <v>23.250730742851289</v>
      </c>
      <c r="T171" s="314">
        <v>27.613997056952108</v>
      </c>
      <c r="U171" s="314">
        <v>31.645518229731607</v>
      </c>
      <c r="V171" s="314">
        <v>35.989557867242802</v>
      </c>
      <c r="W171" s="314">
        <v>42.368227601792128</v>
      </c>
      <c r="X171" s="314">
        <v>44.87608506428878</v>
      </c>
      <c r="Y171" s="314">
        <v>48.2208529632302</v>
      </c>
      <c r="Z171" s="314">
        <v>49.651410257824267</v>
      </c>
      <c r="AA171" s="314">
        <v>51.794779661052615</v>
      </c>
      <c r="AB171" s="314">
        <v>56.678307735796196</v>
      </c>
      <c r="AC171" s="314">
        <v>57.567178219497094</v>
      </c>
      <c r="AD171" s="314">
        <v>61.562818108356716</v>
      </c>
      <c r="AE171" s="314">
        <v>63.817149996274267</v>
      </c>
      <c r="AF171" s="314">
        <v>64.399491580019145</v>
      </c>
      <c r="AG171" s="314">
        <v>68.787571032836397</v>
      </c>
      <c r="AH171" s="314">
        <v>70.827013704640194</v>
      </c>
      <c r="AI171" s="314">
        <v>73.294787804607722</v>
      </c>
      <c r="AJ171" s="314">
        <v>74.727745567037005</v>
      </c>
      <c r="AK171" s="314">
        <v>74.22839394408274</v>
      </c>
      <c r="AL171" s="314">
        <v>76.882427390654797</v>
      </c>
      <c r="AM171" s="314">
        <v>79.156573653060406</v>
      </c>
      <c r="AN171" s="314">
        <v>79.982065147723603</v>
      </c>
      <c r="AO171" s="314">
        <v>82.27478134705126</v>
      </c>
      <c r="AP171" s="314">
        <v>83.702297037726552</v>
      </c>
      <c r="AQ171" s="314">
        <v>87.507145647820309</v>
      </c>
      <c r="AR171" s="314">
        <v>89.759359340168217</v>
      </c>
      <c r="AS171" s="314">
        <v>72.566663635655487</v>
      </c>
    </row>
    <row r="172" spans="1:45">
      <c r="A172" s="311" t="s">
        <v>95</v>
      </c>
      <c r="B172" s="314">
        <v>0</v>
      </c>
      <c r="C172" s="314">
        <v>0</v>
      </c>
      <c r="D172" s="314">
        <v>0</v>
      </c>
      <c r="E172" s="314">
        <v>0</v>
      </c>
      <c r="F172" s="314">
        <v>0</v>
      </c>
      <c r="G172" s="314">
        <v>0</v>
      </c>
      <c r="H172" s="314">
        <v>0</v>
      </c>
      <c r="I172" s="314">
        <v>0</v>
      </c>
      <c r="J172" s="314">
        <v>0</v>
      </c>
      <c r="K172" s="314">
        <v>0</v>
      </c>
      <c r="L172" s="314">
        <v>0.98547245620352641</v>
      </c>
      <c r="M172" s="314">
        <v>1.7187122095623908</v>
      </c>
      <c r="N172" s="314">
        <v>1.9389499621506148</v>
      </c>
      <c r="O172" s="314">
        <v>1.8627683025337609</v>
      </c>
      <c r="P172" s="314">
        <v>1.8834087165319549</v>
      </c>
      <c r="Q172" s="314">
        <v>1.7293204665596715</v>
      </c>
      <c r="R172" s="314">
        <v>1.6919817967471513</v>
      </c>
      <c r="S172" s="314">
        <v>1.8227511760382327</v>
      </c>
      <c r="T172" s="314">
        <v>1.6430495962941776</v>
      </c>
      <c r="U172" s="314">
        <v>1.5602766818365306</v>
      </c>
      <c r="V172" s="314">
        <v>1.5550970300584392</v>
      </c>
      <c r="W172" s="314">
        <v>1.267444992906831</v>
      </c>
      <c r="X172" s="314">
        <v>1.1275835593786327</v>
      </c>
      <c r="Y172" s="314">
        <v>0.83252234845380757</v>
      </c>
      <c r="Z172" s="314">
        <v>0.90295585355138874</v>
      </c>
      <c r="AA172" s="314">
        <v>0.84142798409282993</v>
      </c>
      <c r="AB172" s="314">
        <v>0.93739785595791136</v>
      </c>
      <c r="AC172" s="314">
        <v>1.1369505426909099</v>
      </c>
      <c r="AD172" s="314">
        <v>1.2827078048842027</v>
      </c>
      <c r="AE172" s="314">
        <v>1.0856060652853494</v>
      </c>
      <c r="AF172" s="314">
        <v>1.1479491781686315</v>
      </c>
      <c r="AG172" s="314">
        <v>1.0977309934935688</v>
      </c>
      <c r="AH172" s="314">
        <v>1.0598117062098149</v>
      </c>
      <c r="AI172" s="314">
        <v>1.0174663149686813</v>
      </c>
      <c r="AJ172" s="314">
        <v>0.90475389940267592</v>
      </c>
      <c r="AK172" s="314">
        <v>0.76865731852262642</v>
      </c>
      <c r="AL172" s="314">
        <v>0.65507043631728978</v>
      </c>
      <c r="AM172" s="314">
        <v>0.45097502372759346</v>
      </c>
      <c r="AN172" s="314">
        <v>0.39473498260298051</v>
      </c>
      <c r="AO172" s="314">
        <v>0.30042207352909411</v>
      </c>
      <c r="AP172" s="314">
        <v>0.3776019265560821</v>
      </c>
      <c r="AQ172" s="314">
        <v>0.36190910145998528</v>
      </c>
      <c r="AR172" s="314">
        <v>0.31254388353201978</v>
      </c>
      <c r="AS172" s="314">
        <v>0.17998848776641141</v>
      </c>
    </row>
    <row r="173" spans="1:45">
      <c r="A173" s="315" t="s">
        <v>303</v>
      </c>
      <c r="B173" s="327">
        <v>2.8258234810523986</v>
      </c>
      <c r="C173" s="327">
        <v>4.1454947311325077</v>
      </c>
      <c r="D173" s="327">
        <v>4.2163407349853514</v>
      </c>
      <c r="E173" s="327">
        <v>3.1961656111221313</v>
      </c>
      <c r="F173" s="327">
        <v>2.6399839919700621</v>
      </c>
      <c r="G173" s="327">
        <v>2.7314548602142334</v>
      </c>
      <c r="H173" s="327">
        <v>2.4448695920372012</v>
      </c>
      <c r="I173" s="327">
        <v>2.0347971704406738</v>
      </c>
      <c r="J173" s="327">
        <v>1.6743288452377318</v>
      </c>
      <c r="K173" s="327">
        <v>1.1366944583930969</v>
      </c>
      <c r="L173" s="327">
        <v>1.6718836912460324</v>
      </c>
      <c r="M173" s="327">
        <v>2.2066058090209957</v>
      </c>
      <c r="N173" s="327">
        <v>2.3804451599998475</v>
      </c>
      <c r="O173" s="327">
        <v>2.739047791591644</v>
      </c>
      <c r="P173" s="327">
        <v>3.2685340586586</v>
      </c>
      <c r="Q173" s="327">
        <v>2.6629295168800349</v>
      </c>
      <c r="R173" s="327">
        <v>3.1970991119928307</v>
      </c>
      <c r="S173" s="327">
        <v>3.1748786087971483</v>
      </c>
      <c r="T173" s="327">
        <v>3.1673906821877398</v>
      </c>
      <c r="U173" s="327">
        <v>3.0990895851507707</v>
      </c>
      <c r="V173" s="327">
        <v>3.8716542193440264</v>
      </c>
      <c r="W173" s="327">
        <v>4.0229333054950329</v>
      </c>
      <c r="X173" s="327">
        <v>3.4717432176863969</v>
      </c>
      <c r="Y173" s="327">
        <v>2.227448486557881</v>
      </c>
      <c r="Z173" s="327">
        <v>1.783034360641583</v>
      </c>
      <c r="AA173" s="327">
        <v>2.6951777357046609</v>
      </c>
      <c r="AB173" s="327">
        <v>5.0863976149614389</v>
      </c>
      <c r="AC173" s="327">
        <v>4.4258245705455614</v>
      </c>
      <c r="AD173" s="327">
        <v>4.9025051108353876</v>
      </c>
      <c r="AE173" s="327">
        <v>5.0417872563045671</v>
      </c>
      <c r="AF173" s="327">
        <v>4.5242075928741237</v>
      </c>
      <c r="AG173" s="327">
        <v>5.3687596758324432</v>
      </c>
      <c r="AH173" s="327">
        <v>4.3624804317324948</v>
      </c>
      <c r="AI173" s="327">
        <v>4.811866727715822</v>
      </c>
      <c r="AJ173" s="327">
        <v>3.8436986240656039</v>
      </c>
      <c r="AK173" s="327">
        <v>4.0004063985518341</v>
      </c>
      <c r="AL173" s="327">
        <v>3.4463630035234449</v>
      </c>
      <c r="AM173" s="327">
        <v>3.9249148378631973</v>
      </c>
      <c r="AN173" s="327">
        <v>3.997062313519244</v>
      </c>
      <c r="AO173" s="327">
        <v>5.1358015432213513</v>
      </c>
      <c r="AP173" s="327">
        <v>4.3590426922090009</v>
      </c>
      <c r="AQ173" s="327">
        <v>5.8600261216429228</v>
      </c>
      <c r="AR173" s="327">
        <v>4.1101307801336882</v>
      </c>
      <c r="AS173" s="327">
        <v>3.1947578570540642</v>
      </c>
    </row>
    <row r="174" spans="1:45">
      <c r="A174" s="311" t="s">
        <v>162</v>
      </c>
      <c r="B174" s="314">
        <v>2.8258234810523986</v>
      </c>
      <c r="C174" s="314">
        <v>4.1454947311325077</v>
      </c>
      <c r="D174" s="314">
        <v>4.2163407349853514</v>
      </c>
      <c r="E174" s="314">
        <v>3.1961656111221313</v>
      </c>
      <c r="F174" s="314">
        <v>2.6399839919700621</v>
      </c>
      <c r="G174" s="314">
        <v>2.7314548602142334</v>
      </c>
      <c r="H174" s="314">
        <v>2.4448695920372012</v>
      </c>
      <c r="I174" s="314">
        <v>2.0347971704406738</v>
      </c>
      <c r="J174" s="314">
        <v>1.6743288452377318</v>
      </c>
      <c r="K174" s="314">
        <v>1.1366944583930969</v>
      </c>
      <c r="L174" s="314">
        <v>1.6718836912460324</v>
      </c>
      <c r="M174" s="314">
        <v>2.2066058090209957</v>
      </c>
      <c r="N174" s="314">
        <v>2.3804451599998475</v>
      </c>
      <c r="O174" s="314">
        <v>2.739047791591644</v>
      </c>
      <c r="P174" s="314">
        <v>3.2685340586586</v>
      </c>
      <c r="Q174" s="314">
        <v>2.6629295168800349</v>
      </c>
      <c r="R174" s="314">
        <v>3.1970991119928307</v>
      </c>
      <c r="S174" s="314">
        <v>3.1748786087971483</v>
      </c>
      <c r="T174" s="314">
        <v>3.1673906821877398</v>
      </c>
      <c r="U174" s="314">
        <v>3.0990895851507707</v>
      </c>
      <c r="V174" s="314">
        <v>3.8716542193440264</v>
      </c>
      <c r="W174" s="314">
        <v>4.0229333054950329</v>
      </c>
      <c r="X174" s="314">
        <v>3.4717432176863969</v>
      </c>
      <c r="Y174" s="314">
        <v>2.227448486557881</v>
      </c>
      <c r="Z174" s="314">
        <v>1.783034360641583</v>
      </c>
      <c r="AA174" s="314">
        <v>2.6951777357046609</v>
      </c>
      <c r="AB174" s="314">
        <v>5.0863976149614389</v>
      </c>
      <c r="AC174" s="314">
        <v>4.4258245705455614</v>
      </c>
      <c r="AD174" s="314">
        <v>4.9025051108353876</v>
      </c>
      <c r="AE174" s="314">
        <v>5.0417872563045671</v>
      </c>
      <c r="AF174" s="314">
        <v>4.5242075928741237</v>
      </c>
      <c r="AG174" s="314">
        <v>5.3687596758324432</v>
      </c>
      <c r="AH174" s="314">
        <v>4.3624804317324948</v>
      </c>
      <c r="AI174" s="314">
        <v>4.811866727715822</v>
      </c>
      <c r="AJ174" s="314">
        <v>3.8436986240656039</v>
      </c>
      <c r="AK174" s="314">
        <v>4.0004063985518341</v>
      </c>
      <c r="AL174" s="314">
        <v>3.4463630035234449</v>
      </c>
      <c r="AM174" s="314">
        <v>3.9249148378631973</v>
      </c>
      <c r="AN174" s="314">
        <v>3.997062313519244</v>
      </c>
      <c r="AO174" s="314">
        <v>5.1358015432213513</v>
      </c>
      <c r="AP174" s="314">
        <v>4.3590426922090009</v>
      </c>
      <c r="AQ174" s="314">
        <v>5.8600261216429228</v>
      </c>
      <c r="AR174" s="314">
        <v>4.1101307801336882</v>
      </c>
      <c r="AS174" s="314">
        <v>3.1947578570540642</v>
      </c>
    </row>
    <row r="175" spans="1:45">
      <c r="A175" s="315" t="s">
        <v>304</v>
      </c>
      <c r="B175" s="327">
        <v>7.0586538899999987</v>
      </c>
      <c r="C175" s="327">
        <v>7.0970640099999986</v>
      </c>
      <c r="D175" s="327">
        <v>7.5066562800000005</v>
      </c>
      <c r="E175" s="327">
        <v>7.9495939199999999</v>
      </c>
      <c r="F175" s="327">
        <v>7.9486725800000002</v>
      </c>
      <c r="G175" s="327">
        <v>8.1089704099999995</v>
      </c>
      <c r="H175" s="327">
        <v>7.0527909499999986</v>
      </c>
      <c r="I175" s="327">
        <v>6.3204471699999996</v>
      </c>
      <c r="J175" s="327">
        <v>6.3423947299999988</v>
      </c>
      <c r="K175" s="327">
        <v>6.0918950399999998</v>
      </c>
      <c r="L175" s="327">
        <v>6.6789546300000007</v>
      </c>
      <c r="M175" s="327">
        <v>6.7905945199999991</v>
      </c>
      <c r="N175" s="327">
        <v>6.6546166399999995</v>
      </c>
      <c r="O175" s="327">
        <v>7.6077535000000003</v>
      </c>
      <c r="P175" s="327">
        <v>8.5945398999999991</v>
      </c>
      <c r="Q175" s="327">
        <v>11.133444889999996</v>
      </c>
      <c r="R175" s="327">
        <v>13.873742304357435</v>
      </c>
      <c r="S175" s="327">
        <v>12.032514448548493</v>
      </c>
      <c r="T175" s="327">
        <v>11.933387288278787</v>
      </c>
      <c r="U175" s="327">
        <v>13.774983226839478</v>
      </c>
      <c r="V175" s="327">
        <v>15.880127627867548</v>
      </c>
      <c r="W175" s="327">
        <v>16.341279811964259</v>
      </c>
      <c r="X175" s="327">
        <v>16.011649726677074</v>
      </c>
      <c r="Y175" s="327">
        <v>15.295666627639442</v>
      </c>
      <c r="Z175" s="327">
        <v>16.064818957172541</v>
      </c>
      <c r="AA175" s="327">
        <v>15.822773441068477</v>
      </c>
      <c r="AB175" s="327">
        <v>17.175186237338973</v>
      </c>
      <c r="AC175" s="327">
        <v>17.609237595825974</v>
      </c>
      <c r="AD175" s="327">
        <v>16.338926168721425</v>
      </c>
      <c r="AE175" s="327">
        <v>18.178864707814089</v>
      </c>
      <c r="AF175" s="327">
        <v>18.722764300068196</v>
      </c>
      <c r="AG175" s="327">
        <v>17.41439067867579</v>
      </c>
      <c r="AH175" s="327">
        <v>17.71501307023269</v>
      </c>
      <c r="AI175" s="327">
        <v>14.587627077898958</v>
      </c>
      <c r="AJ175" s="327">
        <v>15.77881290894365</v>
      </c>
      <c r="AK175" s="327">
        <v>15.02444079889802</v>
      </c>
      <c r="AL175" s="327">
        <v>14.694389848636785</v>
      </c>
      <c r="AM175" s="327">
        <v>14.016499015516056</v>
      </c>
      <c r="AN175" s="327">
        <v>11.958228462224456</v>
      </c>
      <c r="AO175" s="327">
        <v>12.412302296286391</v>
      </c>
      <c r="AP175" s="327">
        <v>12.384962594554114</v>
      </c>
      <c r="AQ175" s="327">
        <v>12.412373126477394</v>
      </c>
      <c r="AR175" s="327">
        <v>13.574472093968774</v>
      </c>
      <c r="AS175" s="327">
        <v>10.745023094058572</v>
      </c>
    </row>
    <row r="176" spans="1:45">
      <c r="A176" s="311" t="s">
        <v>290</v>
      </c>
      <c r="B176" s="314">
        <v>7.0586538899999987</v>
      </c>
      <c r="C176" s="314">
        <v>7.0970640099999986</v>
      </c>
      <c r="D176" s="314">
        <v>7.5066562800000005</v>
      </c>
      <c r="E176" s="314">
        <v>7.9495939199999999</v>
      </c>
      <c r="F176" s="314">
        <v>7.9486725800000002</v>
      </c>
      <c r="G176" s="314">
        <v>8.1089704099999995</v>
      </c>
      <c r="H176" s="314">
        <v>7.0527909499999986</v>
      </c>
      <c r="I176" s="314">
        <v>6.3204471699999996</v>
      </c>
      <c r="J176" s="314">
        <v>6.3423947299999988</v>
      </c>
      <c r="K176" s="314">
        <v>6.0918950399999998</v>
      </c>
      <c r="L176" s="314">
        <v>6.6789546300000007</v>
      </c>
      <c r="M176" s="314">
        <v>6.7905945199999991</v>
      </c>
      <c r="N176" s="314">
        <v>6.6546166399999995</v>
      </c>
      <c r="O176" s="314">
        <v>7.6077535000000003</v>
      </c>
      <c r="P176" s="314">
        <v>8.5945398999999991</v>
      </c>
      <c r="Q176" s="314">
        <v>11.133444889999996</v>
      </c>
      <c r="R176" s="314">
        <v>13.873742304357435</v>
      </c>
      <c r="S176" s="314">
        <v>12.032514448548493</v>
      </c>
      <c r="T176" s="314">
        <v>11.933387288278787</v>
      </c>
      <c r="U176" s="314">
        <v>13.774983226839478</v>
      </c>
      <c r="V176" s="314">
        <v>15.880127627867548</v>
      </c>
      <c r="W176" s="314">
        <v>16.341279811964259</v>
      </c>
      <c r="X176" s="314">
        <v>16.011649726677074</v>
      </c>
      <c r="Y176" s="314">
        <v>15.295666627639442</v>
      </c>
      <c r="Z176" s="314">
        <v>16.064818957172541</v>
      </c>
      <c r="AA176" s="314">
        <v>15.822773441068477</v>
      </c>
      <c r="AB176" s="314">
        <v>17.175186237338973</v>
      </c>
      <c r="AC176" s="314">
        <v>17.609237595825974</v>
      </c>
      <c r="AD176" s="314">
        <v>16.338926168721425</v>
      </c>
      <c r="AE176" s="314">
        <v>18.178864707814089</v>
      </c>
      <c r="AF176" s="314">
        <v>18.722764300068196</v>
      </c>
      <c r="AG176" s="314">
        <v>17.41439067867579</v>
      </c>
      <c r="AH176" s="314">
        <v>17.71501307023269</v>
      </c>
      <c r="AI176" s="314">
        <v>14.587627077898958</v>
      </c>
      <c r="AJ176" s="314">
        <v>15.77881290894365</v>
      </c>
      <c r="AK176" s="314">
        <v>15.02444079889802</v>
      </c>
      <c r="AL176" s="314">
        <v>14.694389848636785</v>
      </c>
      <c r="AM176" s="314">
        <v>14.016499015516056</v>
      </c>
      <c r="AN176" s="314">
        <v>11.958228462224456</v>
      </c>
      <c r="AO176" s="314">
        <v>12.412302296286391</v>
      </c>
      <c r="AP176" s="314">
        <v>12.384962594554114</v>
      </c>
      <c r="AQ176" s="314">
        <v>12.412373126477394</v>
      </c>
      <c r="AR176" s="314">
        <v>13.574472093968774</v>
      </c>
      <c r="AS176" s="314">
        <v>10.745023094058572</v>
      </c>
    </row>
    <row r="177" spans="1:45">
      <c r="A177" s="316" t="s">
        <v>291</v>
      </c>
      <c r="B177" s="314">
        <v>4.5283550899999998</v>
      </c>
      <c r="C177" s="314">
        <v>4.7818135099999992</v>
      </c>
      <c r="D177" s="314">
        <v>5.0559065800000003</v>
      </c>
      <c r="E177" s="314">
        <v>5.4186127199999996</v>
      </c>
      <c r="F177" s="314">
        <v>5.5460374799999999</v>
      </c>
      <c r="G177" s="314">
        <v>5.7778411099999998</v>
      </c>
      <c r="H177" s="314">
        <v>5.1296812499999991</v>
      </c>
      <c r="I177" s="314">
        <v>4.6407559699999998</v>
      </c>
      <c r="J177" s="314">
        <v>4.8015671299999987</v>
      </c>
      <c r="K177" s="314">
        <v>4.6472941399999996</v>
      </c>
      <c r="L177" s="314">
        <v>5.2286348300000007</v>
      </c>
      <c r="M177" s="314">
        <v>5.4149031199999991</v>
      </c>
      <c r="N177" s="314">
        <v>5.5519728399999995</v>
      </c>
      <c r="O177" s="314">
        <v>6.4815985999999999</v>
      </c>
      <c r="P177" s="314">
        <v>7.4906097999999997</v>
      </c>
      <c r="Q177" s="314">
        <v>9.9912047899999976</v>
      </c>
      <c r="R177" s="314">
        <v>12.744331604357436</v>
      </c>
      <c r="S177" s="314">
        <v>11.039147648548495</v>
      </c>
      <c r="T177" s="314">
        <v>10.798252488278786</v>
      </c>
      <c r="U177" s="314">
        <v>12.745269526839477</v>
      </c>
      <c r="V177" s="314">
        <v>14.963415327867548</v>
      </c>
      <c r="W177" s="314">
        <v>15.263866111964262</v>
      </c>
      <c r="X177" s="314">
        <v>14.952544426677074</v>
      </c>
      <c r="Y177" s="314">
        <v>14.294539927639441</v>
      </c>
      <c r="Z177" s="314">
        <v>15.119689657172541</v>
      </c>
      <c r="AA177" s="314">
        <v>14.893709641068478</v>
      </c>
      <c r="AB177" s="314">
        <v>16.214681737338971</v>
      </c>
      <c r="AC177" s="314">
        <v>16.696125795825974</v>
      </c>
      <c r="AD177" s="314">
        <v>15.438906968721424</v>
      </c>
      <c r="AE177" s="314">
        <v>17.27540590781409</v>
      </c>
      <c r="AF177" s="314">
        <v>17.810049500068196</v>
      </c>
      <c r="AG177" s="314">
        <v>16.573887578675791</v>
      </c>
      <c r="AH177" s="314">
        <v>16.94492487023269</v>
      </c>
      <c r="AI177" s="314">
        <v>13.797726077898957</v>
      </c>
      <c r="AJ177" s="314">
        <v>15.024791108943649</v>
      </c>
      <c r="AK177" s="314">
        <v>14.370003509715374</v>
      </c>
      <c r="AL177" s="314">
        <v>13.972462452676325</v>
      </c>
      <c r="AM177" s="314">
        <v>13.327976989896587</v>
      </c>
      <c r="AN177" s="314">
        <v>11.305133725491565</v>
      </c>
      <c r="AO177" s="314">
        <v>11.8634928355212</v>
      </c>
      <c r="AP177" s="314">
        <v>11.84865290574464</v>
      </c>
      <c r="AQ177" s="314">
        <v>11.855143516338787</v>
      </c>
      <c r="AR177" s="314">
        <v>12.961956300650796</v>
      </c>
      <c r="AS177" s="314">
        <v>10.389288064425525</v>
      </c>
    </row>
    <row r="178" spans="1:45">
      <c r="A178" s="316" t="s">
        <v>292</v>
      </c>
      <c r="B178" s="314">
        <v>1.3151291999999999</v>
      </c>
      <c r="C178" s="314">
        <v>1.1428152999999999</v>
      </c>
      <c r="D178" s="314">
        <v>1.2336312999999999</v>
      </c>
      <c r="E178" s="314">
        <v>1.25345</v>
      </c>
      <c r="F178" s="314">
        <v>1.2581326999999998</v>
      </c>
      <c r="G178" s="314">
        <v>1.2043052999999999</v>
      </c>
      <c r="H178" s="314">
        <v>1.0323224999999998</v>
      </c>
      <c r="I178" s="314">
        <v>0.96870400000000001</v>
      </c>
      <c r="J178" s="314">
        <v>0.86445479999999997</v>
      </c>
      <c r="K178" s="314">
        <v>0.81360729999999992</v>
      </c>
      <c r="L178" s="314">
        <v>0.8581165999999999</v>
      </c>
      <c r="M178" s="314">
        <v>0.84014259999999985</v>
      </c>
      <c r="N178" s="314">
        <v>0.58983099999999999</v>
      </c>
      <c r="O178" s="314">
        <v>0.64275969999999993</v>
      </c>
      <c r="P178" s="314">
        <v>0.6257317</v>
      </c>
      <c r="Q178" s="314">
        <v>0.67851849999999991</v>
      </c>
      <c r="R178" s="314">
        <v>0.72364269999999997</v>
      </c>
      <c r="S178" s="314">
        <v>0.63590120000000006</v>
      </c>
      <c r="T178" s="314">
        <v>0.73428519999999997</v>
      </c>
      <c r="U178" s="314">
        <v>0.68305930000000004</v>
      </c>
      <c r="V178" s="314">
        <v>0.58704029999999996</v>
      </c>
      <c r="W178" s="314">
        <v>0.75382009999999999</v>
      </c>
      <c r="X178" s="314">
        <v>0.76460450000000002</v>
      </c>
      <c r="Y178" s="314">
        <v>0.73158909999999999</v>
      </c>
      <c r="Z178" s="314">
        <v>0.67832929999999991</v>
      </c>
      <c r="AA178" s="314">
        <v>0.67043019999999998</v>
      </c>
      <c r="AB178" s="314">
        <v>0.71579090000000001</v>
      </c>
      <c r="AC178" s="314">
        <v>0.6855661999999999</v>
      </c>
      <c r="AD178" s="314">
        <v>0.67052479999999992</v>
      </c>
      <c r="AE178" s="314">
        <v>0.66352440000000001</v>
      </c>
      <c r="AF178" s="314">
        <v>0.69152599999999997</v>
      </c>
      <c r="AG178" s="314">
        <v>0.65912549999999992</v>
      </c>
      <c r="AH178" s="314">
        <v>0.61385939999999994</v>
      </c>
      <c r="AI178" s="314">
        <v>0.6358066</v>
      </c>
      <c r="AJ178" s="314">
        <v>0.62786019999999998</v>
      </c>
      <c r="AK178" s="314">
        <v>0.52251326462719994</v>
      </c>
      <c r="AL178" s="314">
        <v>0.55028481223777548</v>
      </c>
      <c r="AM178" s="314">
        <v>0.53152838102051581</v>
      </c>
      <c r="AN178" s="314">
        <v>0.52634994193224072</v>
      </c>
      <c r="AO178" s="314">
        <v>0.46805083701657618</v>
      </c>
      <c r="AP178" s="314">
        <v>0.44029679968247593</v>
      </c>
      <c r="AQ178" s="314">
        <v>0.48259689753497192</v>
      </c>
      <c r="AR178" s="314">
        <v>0.53136532626390398</v>
      </c>
      <c r="AS178" s="314">
        <v>0.29960340142963998</v>
      </c>
    </row>
    <row r="179" spans="1:45">
      <c r="A179" s="316" t="s">
        <v>293</v>
      </c>
      <c r="B179" s="314">
        <v>1.2151695999999998</v>
      </c>
      <c r="C179" s="314">
        <v>1.1724352</v>
      </c>
      <c r="D179" s="314">
        <v>1.2171184000000002</v>
      </c>
      <c r="E179" s="314">
        <v>1.2775311999999999</v>
      </c>
      <c r="F179" s="314">
        <v>1.1445024000000001</v>
      </c>
      <c r="G179" s="314">
        <v>1.1268239999999998</v>
      </c>
      <c r="H179" s="314">
        <v>0.89078719999999989</v>
      </c>
      <c r="I179" s="314">
        <v>0.71098719999999993</v>
      </c>
      <c r="J179" s="314">
        <v>0.6763728</v>
      </c>
      <c r="K179" s="314">
        <v>0.63099359999999993</v>
      </c>
      <c r="L179" s="314">
        <v>0.59220320000000004</v>
      </c>
      <c r="M179" s="314">
        <v>0.53554879999999994</v>
      </c>
      <c r="N179" s="314">
        <v>0.51281279999999996</v>
      </c>
      <c r="O179" s="314">
        <v>0.48339520000000002</v>
      </c>
      <c r="P179" s="314">
        <v>0.47819840000000002</v>
      </c>
      <c r="Q179" s="314">
        <v>0.46372159999999996</v>
      </c>
      <c r="R179" s="314">
        <v>0.40576800000000002</v>
      </c>
      <c r="S179" s="314">
        <v>0.35746559999999994</v>
      </c>
      <c r="T179" s="314">
        <v>0.40084960000000003</v>
      </c>
      <c r="U179" s="314">
        <v>0.34665439999999997</v>
      </c>
      <c r="V179" s="314">
        <v>0.32967199999999997</v>
      </c>
      <c r="W179" s="314">
        <v>0.32359359999999998</v>
      </c>
      <c r="X179" s="314">
        <v>0.29450079999999995</v>
      </c>
      <c r="Y179" s="314">
        <v>0.26953760000000004</v>
      </c>
      <c r="Z179" s="314">
        <v>0.26679999999999998</v>
      </c>
      <c r="AA179" s="314">
        <v>0.25863359999999996</v>
      </c>
      <c r="AB179" s="314">
        <v>0.2447136</v>
      </c>
      <c r="AC179" s="314">
        <v>0.22754559999999999</v>
      </c>
      <c r="AD179" s="314">
        <v>0.22949439999999999</v>
      </c>
      <c r="AE179" s="314">
        <v>0.23993439999999999</v>
      </c>
      <c r="AF179" s="314">
        <v>0.22118879999999999</v>
      </c>
      <c r="AG179" s="314">
        <v>0.18137759999999997</v>
      </c>
      <c r="AH179" s="314">
        <v>0.1562288</v>
      </c>
      <c r="AI179" s="314">
        <v>0.15409439999999999</v>
      </c>
      <c r="AJ179" s="314">
        <v>0.12616159999999998</v>
      </c>
      <c r="AK179" s="314">
        <v>0.13192402455544472</v>
      </c>
      <c r="AL179" s="314">
        <v>0.17164258372268484</v>
      </c>
      <c r="AM179" s="314">
        <v>0.15699364459895232</v>
      </c>
      <c r="AN179" s="314">
        <v>0.12674479480065132</v>
      </c>
      <c r="AO179" s="314">
        <v>8.0758623748614755E-2</v>
      </c>
      <c r="AP179" s="314">
        <v>9.6012889126997097E-2</v>
      </c>
      <c r="AQ179" s="314">
        <v>7.4632712603636353E-2</v>
      </c>
      <c r="AR179" s="314">
        <v>8.1150467054073902E-2</v>
      </c>
      <c r="AS179" s="314">
        <v>5.6131628203407759E-2</v>
      </c>
    </row>
    <row r="180" spans="1:45">
      <c r="A180" s="317"/>
      <c r="B180" s="326"/>
      <c r="C180" s="326"/>
      <c r="D180" s="326"/>
      <c r="E180" s="326"/>
      <c r="F180" s="326"/>
      <c r="G180" s="326"/>
      <c r="H180" s="326"/>
      <c r="I180" s="326"/>
      <c r="J180" s="326"/>
      <c r="K180" s="326"/>
      <c r="L180" s="326"/>
      <c r="M180" s="326"/>
      <c r="N180" s="326"/>
      <c r="O180" s="326"/>
      <c r="P180" s="326"/>
      <c r="Q180" s="326"/>
      <c r="R180" s="326"/>
      <c r="S180" s="326"/>
      <c r="T180" s="326"/>
      <c r="U180" s="326"/>
      <c r="V180" s="326"/>
      <c r="W180" s="326"/>
      <c r="X180" s="326"/>
      <c r="Y180" s="326"/>
      <c r="Z180" s="326"/>
      <c r="AA180" s="326"/>
      <c r="AB180" s="326"/>
      <c r="AC180" s="326"/>
      <c r="AD180" s="326"/>
      <c r="AE180" s="326"/>
      <c r="AF180" s="326"/>
      <c r="AG180" s="326"/>
      <c r="AH180" s="326"/>
      <c r="AI180" s="326"/>
      <c r="AJ180" s="326"/>
      <c r="AK180" s="326"/>
      <c r="AL180" s="326"/>
      <c r="AM180" s="326"/>
      <c r="AN180" s="326"/>
      <c r="AO180" s="326"/>
      <c r="AP180" s="326"/>
      <c r="AQ180" s="326"/>
      <c r="AR180" s="314">
        <v>0</v>
      </c>
      <c r="AS180" s="326"/>
    </row>
    <row r="181" spans="1:45">
      <c r="A181" s="323" t="s">
        <v>305</v>
      </c>
      <c r="B181" s="322">
        <v>145.95902152263091</v>
      </c>
      <c r="C181" s="322">
        <v>151.40393766669018</v>
      </c>
      <c r="D181" s="322">
        <v>149.33893109043623</v>
      </c>
      <c r="E181" s="322">
        <v>157.63712550687816</v>
      </c>
      <c r="F181" s="322">
        <v>155.16684410374191</v>
      </c>
      <c r="G181" s="322">
        <v>149.73621144096845</v>
      </c>
      <c r="H181" s="322">
        <v>150.73726216648254</v>
      </c>
      <c r="I181" s="322">
        <v>142.47217836301832</v>
      </c>
      <c r="J181" s="322">
        <v>144.56266336367233</v>
      </c>
      <c r="K181" s="322">
        <v>137.48821656535932</v>
      </c>
      <c r="L181" s="322">
        <v>141.5268493986579</v>
      </c>
      <c r="M181" s="322">
        <v>139.184841409049</v>
      </c>
      <c r="N181" s="322">
        <v>141.38480178295148</v>
      </c>
      <c r="O181" s="322">
        <v>147.48763391817047</v>
      </c>
      <c r="P181" s="322">
        <v>148.39308122070963</v>
      </c>
      <c r="Q181" s="322">
        <v>154.33689322094486</v>
      </c>
      <c r="R181" s="322">
        <v>163.89777289608477</v>
      </c>
      <c r="S181" s="322">
        <v>161.66977519889579</v>
      </c>
      <c r="T181" s="322">
        <v>172.52383428471708</v>
      </c>
      <c r="U181" s="322">
        <v>172.40190976097091</v>
      </c>
      <c r="V181" s="322">
        <v>188.02098417023541</v>
      </c>
      <c r="W181" s="322">
        <v>196.5227750674141</v>
      </c>
      <c r="X181" s="322">
        <v>198.17157271459544</v>
      </c>
      <c r="Y181" s="322">
        <v>202.3925004185663</v>
      </c>
      <c r="Z181" s="322">
        <v>205.55171521742034</v>
      </c>
      <c r="AA181" s="322">
        <v>209.83253868372142</v>
      </c>
      <c r="AB181" s="322">
        <v>220.14433569983993</v>
      </c>
      <c r="AC181" s="322">
        <v>222.17383231541771</v>
      </c>
      <c r="AD181" s="322">
        <v>232.12114050047069</v>
      </c>
      <c r="AE181" s="322">
        <v>242.65249904484455</v>
      </c>
      <c r="AF181" s="322">
        <v>249.01389000414463</v>
      </c>
      <c r="AG181" s="322">
        <v>252.34162394509991</v>
      </c>
      <c r="AH181" s="322">
        <v>253.30412274632045</v>
      </c>
      <c r="AI181" s="322">
        <v>256.87481486982472</v>
      </c>
      <c r="AJ181" s="322">
        <v>254.21340128220686</v>
      </c>
      <c r="AK181" s="322">
        <v>245.73558318073992</v>
      </c>
      <c r="AL181" s="322">
        <v>245.49808047036771</v>
      </c>
      <c r="AM181" s="322">
        <v>246.87109583651511</v>
      </c>
      <c r="AN181" s="322">
        <v>245.19942951972749</v>
      </c>
      <c r="AO181" s="322">
        <v>249.92142549334568</v>
      </c>
      <c r="AP181" s="322">
        <v>254.39661857607288</v>
      </c>
      <c r="AQ181" s="322">
        <v>261.24666313456282</v>
      </c>
      <c r="AR181" s="322">
        <v>266.91007120703057</v>
      </c>
      <c r="AS181" s="322">
        <v>205.15291455608545</v>
      </c>
    </row>
    <row r="182" spans="1:45">
      <c r="A182" s="315" t="s">
        <v>160</v>
      </c>
      <c r="B182" s="327">
        <v>77.232299476604453</v>
      </c>
      <c r="C182" s="327">
        <v>78.449067045059195</v>
      </c>
      <c r="D182" s="327">
        <v>77.364388188590993</v>
      </c>
      <c r="E182" s="327">
        <v>78.644176789016711</v>
      </c>
      <c r="F182" s="327">
        <v>79.821772183017728</v>
      </c>
      <c r="G182" s="327">
        <v>77.806928291587823</v>
      </c>
      <c r="H182" s="327">
        <v>77.780153672027581</v>
      </c>
      <c r="I182" s="327">
        <v>77.876614431591022</v>
      </c>
      <c r="J182" s="327">
        <v>79.484514779968251</v>
      </c>
      <c r="K182" s="327">
        <v>79.075915091743468</v>
      </c>
      <c r="L182" s="327">
        <v>80.388395937957753</v>
      </c>
      <c r="M182" s="327">
        <v>76.588286912345893</v>
      </c>
      <c r="N182" s="327">
        <v>79.223968609275815</v>
      </c>
      <c r="O182" s="327">
        <v>85.225116935310353</v>
      </c>
      <c r="P182" s="327">
        <v>84.372639113311763</v>
      </c>
      <c r="Q182" s="327">
        <v>88.144383157024393</v>
      </c>
      <c r="R182" s="327">
        <v>91.138842110825721</v>
      </c>
      <c r="S182" s="327">
        <v>90.510093121331622</v>
      </c>
      <c r="T182" s="327">
        <v>93.002701158938152</v>
      </c>
      <c r="U182" s="327">
        <v>92.184235019370647</v>
      </c>
      <c r="V182" s="327">
        <v>97.589467828537536</v>
      </c>
      <c r="W182" s="327">
        <v>98.757535487704814</v>
      </c>
      <c r="X182" s="327">
        <v>97.690043057578208</v>
      </c>
      <c r="Y182" s="327">
        <v>100.2818240371292</v>
      </c>
      <c r="Z182" s="327">
        <v>101.26103752694083</v>
      </c>
      <c r="AA182" s="327">
        <v>102.77208985502132</v>
      </c>
      <c r="AB182" s="327">
        <v>101.78047353656396</v>
      </c>
      <c r="AC182" s="327">
        <v>102.47639386887145</v>
      </c>
      <c r="AD182" s="327">
        <v>105.93585923122916</v>
      </c>
      <c r="AE182" s="327">
        <v>109.44701721859705</v>
      </c>
      <c r="AF182" s="327">
        <v>113.9527597808075</v>
      </c>
      <c r="AG182" s="327">
        <v>111.18151496067618</v>
      </c>
      <c r="AH182" s="327">
        <v>112.07630822674901</v>
      </c>
      <c r="AI182" s="327">
        <v>114.0662598086268</v>
      </c>
      <c r="AJ182" s="327">
        <v>112.02887925946401</v>
      </c>
      <c r="AK182" s="327">
        <v>110.32575953088499</v>
      </c>
      <c r="AL182" s="327">
        <v>110.42793228303293</v>
      </c>
      <c r="AM182" s="327">
        <v>108.65845875957153</v>
      </c>
      <c r="AN182" s="327">
        <v>106.42211681264938</v>
      </c>
      <c r="AO182" s="327">
        <v>106.06488448516563</v>
      </c>
      <c r="AP182" s="327">
        <v>106.48034492744974</v>
      </c>
      <c r="AQ182" s="327">
        <v>109.60926182864735</v>
      </c>
      <c r="AR182" s="327">
        <v>112.44569456868872</v>
      </c>
      <c r="AS182" s="327">
        <v>84.474428638974388</v>
      </c>
    </row>
    <row r="183" spans="1:45" ht="15">
      <c r="A183" s="316" t="s">
        <v>314</v>
      </c>
      <c r="B183" s="314">
        <v>7.1468272136878976</v>
      </c>
      <c r="C183" s="314">
        <v>6.2060217269897455</v>
      </c>
      <c r="D183" s="314">
        <v>4.7951185418701172</v>
      </c>
      <c r="E183" s="314">
        <v>4.1058108654785155</v>
      </c>
      <c r="F183" s="314">
        <v>3.4639494078254702</v>
      </c>
      <c r="G183" s="314">
        <v>2.8799056964492795</v>
      </c>
      <c r="H183" s="314">
        <v>2.4146417868804932</v>
      </c>
      <c r="I183" s="314">
        <v>1.8601639684867859</v>
      </c>
      <c r="J183" s="314">
        <v>1.5797572850418087</v>
      </c>
      <c r="K183" s="314">
        <v>2.9819314922332762</v>
      </c>
      <c r="L183" s="314">
        <v>6.8857556856536863</v>
      </c>
      <c r="M183" s="314">
        <v>5.8540468105316164</v>
      </c>
      <c r="N183" s="314">
        <v>5.4403120287322997</v>
      </c>
      <c r="O183" s="314">
        <v>3.7369411530303953</v>
      </c>
      <c r="P183" s="314">
        <v>6.0266553095626829</v>
      </c>
      <c r="Q183" s="314">
        <v>9.5378162861824052</v>
      </c>
      <c r="R183" s="314">
        <v>17.705824415111675</v>
      </c>
      <c r="S183" s="314">
        <v>28.148498355278619</v>
      </c>
      <c r="T183" s="314">
        <v>33.337440951908462</v>
      </c>
      <c r="U183" s="314">
        <v>37.677788212902058</v>
      </c>
      <c r="V183" s="314">
        <v>43.063855477264774</v>
      </c>
      <c r="W183" s="314">
        <v>48.25225214452896</v>
      </c>
      <c r="X183" s="314">
        <v>65.814209468231795</v>
      </c>
      <c r="Y183" s="314">
        <v>72.730495281285457</v>
      </c>
      <c r="Z183" s="314">
        <v>74.84093186873244</v>
      </c>
      <c r="AA183" s="314">
        <v>76.790156393242384</v>
      </c>
      <c r="AB183" s="314">
        <v>78.303195652018033</v>
      </c>
      <c r="AC183" s="314">
        <v>79.950447293397872</v>
      </c>
      <c r="AD183" s="314">
        <v>82.650261067609861</v>
      </c>
      <c r="AE183" s="314">
        <v>85.540597767271407</v>
      </c>
      <c r="AF183" s="314">
        <v>87.469985139008699</v>
      </c>
      <c r="AG183" s="314">
        <v>88.119485848978385</v>
      </c>
      <c r="AH183" s="314">
        <v>89.866086064865826</v>
      </c>
      <c r="AI183" s="314">
        <v>91.237602174057542</v>
      </c>
      <c r="AJ183" s="314">
        <v>90.393970213956692</v>
      </c>
      <c r="AK183" s="314">
        <v>87.572105608843017</v>
      </c>
      <c r="AL183" s="314">
        <v>88.03954734254576</v>
      </c>
      <c r="AM183" s="314">
        <v>87.998722808575053</v>
      </c>
      <c r="AN183" s="314">
        <v>85.699432843054382</v>
      </c>
      <c r="AO183" s="314">
        <v>84.859866701278605</v>
      </c>
      <c r="AP183" s="314">
        <v>84.483864706866399</v>
      </c>
      <c r="AQ183" s="314">
        <v>86.063587159466579</v>
      </c>
      <c r="AR183" s="314">
        <v>87.039580955941659</v>
      </c>
      <c r="AS183" s="314">
        <v>65.203087499227536</v>
      </c>
    </row>
    <row r="184" spans="1:45" ht="15">
      <c r="A184" s="316" t="s">
        <v>315</v>
      </c>
      <c r="B184" s="314">
        <v>70.085472262916554</v>
      </c>
      <c r="C184" s="314">
        <v>72.243045318069463</v>
      </c>
      <c r="D184" s="314">
        <v>72.569269646720883</v>
      </c>
      <c r="E184" s="314">
        <v>74.538365923538208</v>
      </c>
      <c r="F184" s="314">
        <v>76.357822775192261</v>
      </c>
      <c r="G184" s="314">
        <v>74.927022595138538</v>
      </c>
      <c r="H184" s="314">
        <v>75.365511885147086</v>
      </c>
      <c r="I184" s="314">
        <v>76.016450463104235</v>
      </c>
      <c r="J184" s="314">
        <v>77.904757494926457</v>
      </c>
      <c r="K184" s="314">
        <v>76.093983599510182</v>
      </c>
      <c r="L184" s="314">
        <v>73.502640252304062</v>
      </c>
      <c r="M184" s="314">
        <v>70.734240101814265</v>
      </c>
      <c r="N184" s="314">
        <v>73.783656580543521</v>
      </c>
      <c r="O184" s="314">
        <v>81.488175782279967</v>
      </c>
      <c r="P184" s="314">
        <v>78.345983803749078</v>
      </c>
      <c r="Q184" s="314">
        <v>78.606566870841974</v>
      </c>
      <c r="R184" s="314">
        <v>73.433017695714042</v>
      </c>
      <c r="S184" s="314">
        <v>62.361594766053003</v>
      </c>
      <c r="T184" s="314">
        <v>59.665260207029689</v>
      </c>
      <c r="U184" s="314">
        <v>54.506446806468595</v>
      </c>
      <c r="V184" s="314">
        <v>54.52561235127277</v>
      </c>
      <c r="W184" s="314">
        <v>50.505283343175861</v>
      </c>
      <c r="X184" s="314">
        <v>31.875833589346414</v>
      </c>
      <c r="Y184" s="314">
        <v>27.551328755843727</v>
      </c>
      <c r="Z184" s="314">
        <v>26.420105658208396</v>
      </c>
      <c r="AA184" s="314">
        <v>25.98193346177894</v>
      </c>
      <c r="AB184" s="314">
        <v>23.477277884545924</v>
      </c>
      <c r="AC184" s="314">
        <v>22.52594657547359</v>
      </c>
      <c r="AD184" s="314">
        <v>23.285598163619298</v>
      </c>
      <c r="AE184" s="314">
        <v>23.90641945132564</v>
      </c>
      <c r="AF184" s="314">
        <v>26.482774641798812</v>
      </c>
      <c r="AG184" s="314">
        <v>23.062029111697807</v>
      </c>
      <c r="AH184" s="314">
        <v>22.210222161883184</v>
      </c>
      <c r="AI184" s="314">
        <v>22.828657634569254</v>
      </c>
      <c r="AJ184" s="314">
        <v>21.634909045507325</v>
      </c>
      <c r="AK184" s="314">
        <v>22.753653922041963</v>
      </c>
      <c r="AL184" s="314">
        <v>22.388384940487182</v>
      </c>
      <c r="AM184" s="314">
        <v>20.659735950996467</v>
      </c>
      <c r="AN184" s="314">
        <v>20.722683969595</v>
      </c>
      <c r="AO184" s="314">
        <v>21.20501778388703</v>
      </c>
      <c r="AP184" s="314">
        <v>21.996480220583329</v>
      </c>
      <c r="AQ184" s="314">
        <v>23.545674669180766</v>
      </c>
      <c r="AR184" s="314">
        <v>25.406113612747063</v>
      </c>
      <c r="AS184" s="314">
        <v>19.271341139746855</v>
      </c>
    </row>
    <row r="185" spans="1:45">
      <c r="A185" s="315" t="s">
        <v>161</v>
      </c>
      <c r="B185" s="327">
        <v>40.709895496167753</v>
      </c>
      <c r="C185" s="327">
        <v>40.767334683702082</v>
      </c>
      <c r="D185" s="327">
        <v>41.399214463147736</v>
      </c>
      <c r="E185" s="327">
        <v>43.306193683757783</v>
      </c>
      <c r="F185" s="327">
        <v>42.375651907409662</v>
      </c>
      <c r="G185" s="327">
        <v>40.979968352826688</v>
      </c>
      <c r="H185" s="327">
        <v>45.503587377129364</v>
      </c>
      <c r="I185" s="327">
        <v>41.107850247451019</v>
      </c>
      <c r="J185" s="327">
        <v>42.86717379934845</v>
      </c>
      <c r="K185" s="327">
        <v>41.39294170291366</v>
      </c>
      <c r="L185" s="327">
        <v>43.015453667903131</v>
      </c>
      <c r="M185" s="327">
        <v>42.495950393840026</v>
      </c>
      <c r="N185" s="327">
        <v>42.185334133399039</v>
      </c>
      <c r="O185" s="327">
        <v>41.131243135127406</v>
      </c>
      <c r="P185" s="327">
        <v>41.119684353790277</v>
      </c>
      <c r="Q185" s="327">
        <v>42.742674276870723</v>
      </c>
      <c r="R185" s="327">
        <v>46.087820209206328</v>
      </c>
      <c r="S185" s="327">
        <v>46.264399058661596</v>
      </c>
      <c r="T185" s="327">
        <v>53.411494150859191</v>
      </c>
      <c r="U185" s="327">
        <v>54.940326859140015</v>
      </c>
      <c r="V185" s="327">
        <v>60.796984879793449</v>
      </c>
      <c r="W185" s="327">
        <v>69.013995156476739</v>
      </c>
      <c r="X185" s="327">
        <v>71.320758875777486</v>
      </c>
      <c r="Y185" s="327">
        <v>75.881101487468058</v>
      </c>
      <c r="Z185" s="327">
        <v>77.54220587380334</v>
      </c>
      <c r="AA185" s="327">
        <v>80.188920735563698</v>
      </c>
      <c r="AB185" s="327">
        <v>86.503234167762685</v>
      </c>
      <c r="AC185" s="327">
        <v>86.905591580186723</v>
      </c>
      <c r="AD185" s="327">
        <v>93.259708984460957</v>
      </c>
      <c r="AE185" s="327">
        <v>96.915817903834125</v>
      </c>
      <c r="AF185" s="327">
        <v>100.26897553962311</v>
      </c>
      <c r="AG185" s="327">
        <v>106.12266892492437</v>
      </c>
      <c r="AH185" s="327">
        <v>107.06166001310015</v>
      </c>
      <c r="AI185" s="327">
        <v>110.31994704858303</v>
      </c>
      <c r="AJ185" s="327">
        <v>109.4975326919641</v>
      </c>
      <c r="AK185" s="327">
        <v>104.62417470426121</v>
      </c>
      <c r="AL185" s="327">
        <v>106.10590913385164</v>
      </c>
      <c r="AM185" s="327">
        <v>110.06043261560446</v>
      </c>
      <c r="AN185" s="327">
        <v>112.09077764483385</v>
      </c>
      <c r="AO185" s="327">
        <v>116.13169371423601</v>
      </c>
      <c r="AP185" s="327">
        <v>120.32749987615608</v>
      </c>
      <c r="AQ185" s="327">
        <v>122.59889373744508</v>
      </c>
      <c r="AR185" s="327">
        <v>125.87577903792547</v>
      </c>
      <c r="AS185" s="327">
        <v>98.332018651715885</v>
      </c>
    </row>
    <row r="186" spans="1:45">
      <c r="A186" s="315" t="s">
        <v>162</v>
      </c>
      <c r="B186" s="327">
        <v>20.9581726598587</v>
      </c>
      <c r="C186" s="327">
        <v>25.090471927928924</v>
      </c>
      <c r="D186" s="327">
        <v>23.068672158697503</v>
      </c>
      <c r="E186" s="327">
        <v>27.737161114103699</v>
      </c>
      <c r="F186" s="327">
        <v>25.020747433314515</v>
      </c>
      <c r="G186" s="327">
        <v>22.840344386553951</v>
      </c>
      <c r="H186" s="327">
        <v>20.400730167325591</v>
      </c>
      <c r="I186" s="327">
        <v>17.167266513976283</v>
      </c>
      <c r="J186" s="327">
        <v>15.868580054355618</v>
      </c>
      <c r="K186" s="327">
        <v>10.927464730702207</v>
      </c>
      <c r="L186" s="327">
        <v>8.8486016866622919</v>
      </c>
      <c r="M186" s="327">
        <v>8.6398376838879631</v>
      </c>
      <c r="N186" s="327">
        <v>7.87966392026199</v>
      </c>
      <c r="O186" s="327">
        <v>8.1190313874758253</v>
      </c>
      <c r="P186" s="327">
        <v>8.6502735736313543</v>
      </c>
      <c r="Q186" s="327">
        <v>6.9345000220870974</v>
      </c>
      <c r="R186" s="327">
        <v>7.3059927422339355</v>
      </c>
      <c r="S186" s="327">
        <v>6.7168685780641857</v>
      </c>
      <c r="T186" s="327">
        <v>8.4070055786885334</v>
      </c>
      <c r="U186" s="327">
        <v>5.7889807807254483</v>
      </c>
      <c r="V186" s="327">
        <v>7.8068963254928043</v>
      </c>
      <c r="W186" s="327">
        <v>7.3308746121884552</v>
      </c>
      <c r="X186" s="327">
        <v>8.4079652316739573</v>
      </c>
      <c r="Y186" s="327">
        <v>7.2446204568451362</v>
      </c>
      <c r="Z186" s="327">
        <v>6.8702506246088539</v>
      </c>
      <c r="AA186" s="327">
        <v>6.9330815813630471</v>
      </c>
      <c r="AB186" s="327">
        <v>9.6738395586238681</v>
      </c>
      <c r="AC186" s="327">
        <v>8.6185450389533074</v>
      </c>
      <c r="AD186" s="327">
        <v>9.0682246342757793</v>
      </c>
      <c r="AE186" s="327">
        <v>10.575314750790813</v>
      </c>
      <c r="AF186" s="327">
        <v>7.5934834731559384</v>
      </c>
      <c r="AG186" s="327">
        <v>9.0310070169975916</v>
      </c>
      <c r="AH186" s="327">
        <v>7.3675169451363747</v>
      </c>
      <c r="AI186" s="327">
        <v>8.2751076514577058</v>
      </c>
      <c r="AJ186" s="327">
        <v>7.9173547493242413</v>
      </c>
      <c r="AK186" s="327">
        <v>7.393327161862894</v>
      </c>
      <c r="AL186" s="327">
        <v>7.1568530063011435</v>
      </c>
      <c r="AM186" s="327">
        <v>7.3289028698732483</v>
      </c>
      <c r="AN186" s="327">
        <v>7.3065810807507345</v>
      </c>
      <c r="AO186" s="327">
        <v>8.1483558032256713</v>
      </c>
      <c r="AP186" s="327">
        <v>7.6800314048529348</v>
      </c>
      <c r="AQ186" s="327">
        <v>8.750904493237492</v>
      </c>
      <c r="AR186" s="327">
        <v>6.6025833798004854</v>
      </c>
      <c r="AS186" s="327">
        <v>4.9227425452384717</v>
      </c>
    </row>
    <row r="187" spans="1:45">
      <c r="A187" s="315" t="s">
        <v>95</v>
      </c>
      <c r="B187" s="327">
        <v>0</v>
      </c>
      <c r="C187" s="327">
        <v>0</v>
      </c>
      <c r="D187" s="327">
        <v>0</v>
      </c>
      <c r="E187" s="327">
        <v>0</v>
      </c>
      <c r="F187" s="327">
        <v>0</v>
      </c>
      <c r="G187" s="327">
        <v>0</v>
      </c>
      <c r="H187" s="327">
        <v>0</v>
      </c>
      <c r="I187" s="327">
        <v>0</v>
      </c>
      <c r="J187" s="327">
        <v>0</v>
      </c>
      <c r="K187" s="327">
        <v>0</v>
      </c>
      <c r="L187" s="327">
        <v>2.5954434761347001</v>
      </c>
      <c r="M187" s="327">
        <v>4.6701718989751093</v>
      </c>
      <c r="N187" s="327">
        <v>5.4412184800146406</v>
      </c>
      <c r="O187" s="327">
        <v>5.4044889602568711</v>
      </c>
      <c r="P187" s="327">
        <v>5.6559442799762394</v>
      </c>
      <c r="Q187" s="327">
        <v>5.3818908749626431</v>
      </c>
      <c r="R187" s="327">
        <v>5.4913755294613456</v>
      </c>
      <c r="S187" s="327">
        <v>6.1458999922898983</v>
      </c>
      <c r="T187" s="327">
        <v>5.7692461079524158</v>
      </c>
      <c r="U187" s="327">
        <v>5.7133838748953139</v>
      </c>
      <c r="V187" s="327">
        <v>5.9475075085440388</v>
      </c>
      <c r="W187" s="327">
        <v>5.0790899990798311</v>
      </c>
      <c r="X187" s="327">
        <v>4.7411558228887447</v>
      </c>
      <c r="Y187" s="327">
        <v>3.689287809484465</v>
      </c>
      <c r="Z187" s="327">
        <v>3.8134022348947645</v>
      </c>
      <c r="AA187" s="327">
        <v>4.1156730707048803</v>
      </c>
      <c r="AB187" s="327">
        <v>5.0116021995504543</v>
      </c>
      <c r="AC187" s="327">
        <v>6.5640642315803017</v>
      </c>
      <c r="AD187" s="327">
        <v>7.5184214817833777</v>
      </c>
      <c r="AE187" s="327">
        <v>7.5354844638085048</v>
      </c>
      <c r="AF187" s="327">
        <v>8.4759069104898543</v>
      </c>
      <c r="AG187" s="327">
        <v>8.5920423638259606</v>
      </c>
      <c r="AH187" s="327">
        <v>9.0836244911022028</v>
      </c>
      <c r="AI187" s="327">
        <v>9.6258732832582172</v>
      </c>
      <c r="AJ187" s="327">
        <v>8.9908216725108598</v>
      </c>
      <c r="AK187" s="327">
        <v>8.3678809848328282</v>
      </c>
      <c r="AL187" s="327">
        <v>7.1129961985452193</v>
      </c>
      <c r="AM187" s="327">
        <v>6.8068025759498454</v>
      </c>
      <c r="AN187" s="327">
        <v>7.4217255192690308</v>
      </c>
      <c r="AO187" s="327">
        <v>7.1641891944320042</v>
      </c>
      <c r="AP187" s="327">
        <v>7.5237797730600295</v>
      </c>
      <c r="AQ187" s="327">
        <v>7.8752299487554902</v>
      </c>
      <c r="AR187" s="327">
        <v>8.4115421266471451</v>
      </c>
      <c r="AS187" s="327">
        <v>6.6787016260980954</v>
      </c>
    </row>
    <row r="188" spans="1:45">
      <c r="A188" s="315" t="s">
        <v>290</v>
      </c>
      <c r="B188" s="327">
        <v>7.0586538899999987</v>
      </c>
      <c r="C188" s="327">
        <v>7.0970640099999986</v>
      </c>
      <c r="D188" s="327">
        <v>7.5066562800000005</v>
      </c>
      <c r="E188" s="327">
        <v>7.9495939199999999</v>
      </c>
      <c r="F188" s="327">
        <v>7.9486725800000002</v>
      </c>
      <c r="G188" s="327">
        <v>8.1089704099999995</v>
      </c>
      <c r="H188" s="327">
        <v>7.0527909499999986</v>
      </c>
      <c r="I188" s="327">
        <v>6.3204471699999996</v>
      </c>
      <c r="J188" s="327">
        <v>6.3423947299999988</v>
      </c>
      <c r="K188" s="327">
        <v>6.0918950399999998</v>
      </c>
      <c r="L188" s="327">
        <v>6.6789546300000007</v>
      </c>
      <c r="M188" s="327">
        <v>6.7905945199999991</v>
      </c>
      <c r="N188" s="327">
        <v>6.6546166399999995</v>
      </c>
      <c r="O188" s="327">
        <v>7.6077535000000003</v>
      </c>
      <c r="P188" s="327">
        <v>8.5945398999999991</v>
      </c>
      <c r="Q188" s="327">
        <v>11.133444889999996</v>
      </c>
      <c r="R188" s="327">
        <v>13.873742304357435</v>
      </c>
      <c r="S188" s="327">
        <v>12.032514448548493</v>
      </c>
      <c r="T188" s="327">
        <v>11.933387288278787</v>
      </c>
      <c r="U188" s="327">
        <v>13.774983226839478</v>
      </c>
      <c r="V188" s="327">
        <v>15.880127627867548</v>
      </c>
      <c r="W188" s="327">
        <v>16.341279811964259</v>
      </c>
      <c r="X188" s="327">
        <v>16.011649726677074</v>
      </c>
      <c r="Y188" s="327">
        <v>15.295666627639442</v>
      </c>
      <c r="Z188" s="327">
        <v>16.064818957172541</v>
      </c>
      <c r="AA188" s="327">
        <v>15.822773441068477</v>
      </c>
      <c r="AB188" s="327">
        <v>17.175186237338973</v>
      </c>
      <c r="AC188" s="327">
        <v>17.609237595825974</v>
      </c>
      <c r="AD188" s="327">
        <v>16.338926168721425</v>
      </c>
      <c r="AE188" s="327">
        <v>18.178864707814089</v>
      </c>
      <c r="AF188" s="327">
        <v>18.722764300068196</v>
      </c>
      <c r="AG188" s="327">
        <v>17.41439067867579</v>
      </c>
      <c r="AH188" s="327">
        <v>17.71501307023269</v>
      </c>
      <c r="AI188" s="327">
        <v>14.587627077898958</v>
      </c>
      <c r="AJ188" s="327">
        <v>15.77881290894365</v>
      </c>
      <c r="AK188" s="327">
        <v>15.02444079889802</v>
      </c>
      <c r="AL188" s="327">
        <v>14.694389848636785</v>
      </c>
      <c r="AM188" s="327">
        <v>14.016499015516056</v>
      </c>
      <c r="AN188" s="327">
        <v>11.958228462224456</v>
      </c>
      <c r="AO188" s="327">
        <v>12.412302296286391</v>
      </c>
      <c r="AP188" s="327">
        <v>12.384962594554114</v>
      </c>
      <c r="AQ188" s="327">
        <v>12.412373126477394</v>
      </c>
      <c r="AR188" s="327">
        <v>13.574472093968774</v>
      </c>
      <c r="AS188" s="327">
        <v>10.745023094058572</v>
      </c>
    </row>
    <row r="189" spans="1:45">
      <c r="A189" s="316" t="s">
        <v>291</v>
      </c>
      <c r="B189" s="327">
        <v>4.5283550899999998</v>
      </c>
      <c r="C189" s="327">
        <v>4.7818135099999992</v>
      </c>
      <c r="D189" s="327">
        <v>5.0559065800000003</v>
      </c>
      <c r="E189" s="327">
        <v>5.4186127199999996</v>
      </c>
      <c r="F189" s="327">
        <v>5.5460374799999999</v>
      </c>
      <c r="G189" s="327">
        <v>5.7778411099999998</v>
      </c>
      <c r="H189" s="327">
        <v>5.1296812499999991</v>
      </c>
      <c r="I189" s="327">
        <v>4.6407559699999998</v>
      </c>
      <c r="J189" s="327">
        <v>4.8015671299999987</v>
      </c>
      <c r="K189" s="327">
        <v>4.6472941399999996</v>
      </c>
      <c r="L189" s="327">
        <v>5.2286348300000007</v>
      </c>
      <c r="M189" s="327">
        <v>5.4149031199999991</v>
      </c>
      <c r="N189" s="327">
        <v>5.5519728399999995</v>
      </c>
      <c r="O189" s="327">
        <v>6.4815985999999999</v>
      </c>
      <c r="P189" s="327">
        <v>7.4906097999999997</v>
      </c>
      <c r="Q189" s="327">
        <v>9.9912047899999976</v>
      </c>
      <c r="R189" s="327">
        <v>12.744331604357436</v>
      </c>
      <c r="S189" s="327">
        <v>11.039147648548495</v>
      </c>
      <c r="T189" s="327">
        <v>10.798252488278786</v>
      </c>
      <c r="U189" s="327">
        <v>12.745269526839477</v>
      </c>
      <c r="V189" s="327">
        <v>14.963415327867548</v>
      </c>
      <c r="W189" s="327">
        <v>15.263866111964262</v>
      </c>
      <c r="X189" s="327">
        <v>14.952544426677074</v>
      </c>
      <c r="Y189" s="327">
        <v>14.294539927639441</v>
      </c>
      <c r="Z189" s="327">
        <v>15.119689657172541</v>
      </c>
      <c r="AA189" s="327">
        <v>14.893709641068478</v>
      </c>
      <c r="AB189" s="327">
        <v>16.214681737338971</v>
      </c>
      <c r="AC189" s="327">
        <v>16.696125795825974</v>
      </c>
      <c r="AD189" s="327">
        <v>15.438906968721424</v>
      </c>
      <c r="AE189" s="327">
        <v>17.27540590781409</v>
      </c>
      <c r="AF189" s="327">
        <v>17.810049500068196</v>
      </c>
      <c r="AG189" s="327">
        <v>16.573887578675791</v>
      </c>
      <c r="AH189" s="327">
        <v>16.94492487023269</v>
      </c>
      <c r="AI189" s="327">
        <v>13.797726077898957</v>
      </c>
      <c r="AJ189" s="327">
        <v>15.024791108943649</v>
      </c>
      <c r="AK189" s="327">
        <v>14.370003509715374</v>
      </c>
      <c r="AL189" s="327">
        <v>13.972462452676325</v>
      </c>
      <c r="AM189" s="327">
        <v>13.327976989896587</v>
      </c>
      <c r="AN189" s="327">
        <v>11.305133725491565</v>
      </c>
      <c r="AO189" s="327">
        <v>11.8634928355212</v>
      </c>
      <c r="AP189" s="327">
        <v>11.84865290574464</v>
      </c>
      <c r="AQ189" s="327">
        <v>11.855143516338787</v>
      </c>
      <c r="AR189" s="327">
        <v>12.961956300650796</v>
      </c>
      <c r="AS189" s="327">
        <v>10.389288064425525</v>
      </c>
    </row>
    <row r="190" spans="1:45">
      <c r="A190" s="316" t="s">
        <v>292</v>
      </c>
      <c r="B190" s="327">
        <v>1.3151291999999999</v>
      </c>
      <c r="C190" s="327">
        <v>1.1428152999999999</v>
      </c>
      <c r="D190" s="327">
        <v>1.2336312999999999</v>
      </c>
      <c r="E190" s="327">
        <v>1.25345</v>
      </c>
      <c r="F190" s="327">
        <v>1.2581326999999998</v>
      </c>
      <c r="G190" s="327">
        <v>1.2043052999999999</v>
      </c>
      <c r="H190" s="327">
        <v>1.0323224999999998</v>
      </c>
      <c r="I190" s="327">
        <v>0.96870400000000001</v>
      </c>
      <c r="J190" s="327">
        <v>0.86445479999999997</v>
      </c>
      <c r="K190" s="327">
        <v>0.81360729999999992</v>
      </c>
      <c r="L190" s="327">
        <v>0.8581165999999999</v>
      </c>
      <c r="M190" s="327">
        <v>0.84014259999999985</v>
      </c>
      <c r="N190" s="327">
        <v>0.58983099999999999</v>
      </c>
      <c r="O190" s="327">
        <v>0.64275969999999993</v>
      </c>
      <c r="P190" s="327">
        <v>0.6257317</v>
      </c>
      <c r="Q190" s="327">
        <v>0.67851849999999991</v>
      </c>
      <c r="R190" s="327">
        <v>0.72364269999999997</v>
      </c>
      <c r="S190" s="327">
        <v>0.63590120000000006</v>
      </c>
      <c r="T190" s="327">
        <v>0.73428519999999997</v>
      </c>
      <c r="U190" s="327">
        <v>0.68305930000000004</v>
      </c>
      <c r="V190" s="327">
        <v>0.58704029999999996</v>
      </c>
      <c r="W190" s="327">
        <v>0.75382009999999999</v>
      </c>
      <c r="X190" s="327">
        <v>0.76460450000000002</v>
      </c>
      <c r="Y190" s="327">
        <v>0.73158909999999999</v>
      </c>
      <c r="Z190" s="327">
        <v>0.67832929999999991</v>
      </c>
      <c r="AA190" s="327">
        <v>0.67043019999999998</v>
      </c>
      <c r="AB190" s="327">
        <v>0.71579090000000001</v>
      </c>
      <c r="AC190" s="327">
        <v>0.6855661999999999</v>
      </c>
      <c r="AD190" s="327">
        <v>0.67052479999999992</v>
      </c>
      <c r="AE190" s="327">
        <v>0.66352440000000001</v>
      </c>
      <c r="AF190" s="327">
        <v>0.69152599999999997</v>
      </c>
      <c r="AG190" s="327">
        <v>0.65912549999999992</v>
      </c>
      <c r="AH190" s="327">
        <v>0.61385939999999994</v>
      </c>
      <c r="AI190" s="327">
        <v>0.6358066</v>
      </c>
      <c r="AJ190" s="327">
        <v>0.62786019999999998</v>
      </c>
      <c r="AK190" s="327">
        <v>0.52251326462719994</v>
      </c>
      <c r="AL190" s="327">
        <v>0.55028481223777548</v>
      </c>
      <c r="AM190" s="327">
        <v>0.53152838102051581</v>
      </c>
      <c r="AN190" s="327">
        <v>0.52634994193224072</v>
      </c>
      <c r="AO190" s="327">
        <v>0.46805083701657618</v>
      </c>
      <c r="AP190" s="327">
        <v>0.44029679968247593</v>
      </c>
      <c r="AQ190" s="327">
        <v>0.48259689753497192</v>
      </c>
      <c r="AR190" s="327">
        <v>0.53136532626390398</v>
      </c>
      <c r="AS190" s="327">
        <v>0.29960340142963998</v>
      </c>
    </row>
    <row r="191" spans="1:45">
      <c r="A191" s="316" t="s">
        <v>293</v>
      </c>
      <c r="B191" s="327">
        <v>1.2151695999999998</v>
      </c>
      <c r="C191" s="327">
        <v>1.1724352</v>
      </c>
      <c r="D191" s="327">
        <v>1.2171184000000002</v>
      </c>
      <c r="E191" s="327">
        <v>1.2775311999999999</v>
      </c>
      <c r="F191" s="327">
        <v>1.1445024000000001</v>
      </c>
      <c r="G191" s="327">
        <v>1.1268239999999998</v>
      </c>
      <c r="H191" s="327">
        <v>0.89078719999999989</v>
      </c>
      <c r="I191" s="327">
        <v>0.71098719999999993</v>
      </c>
      <c r="J191" s="327">
        <v>0.6763728</v>
      </c>
      <c r="K191" s="327">
        <v>0.63099359999999993</v>
      </c>
      <c r="L191" s="327">
        <v>0.59220320000000004</v>
      </c>
      <c r="M191" s="327">
        <v>0.53554879999999994</v>
      </c>
      <c r="N191" s="327">
        <v>0.51281279999999996</v>
      </c>
      <c r="O191" s="327">
        <v>0.48339520000000002</v>
      </c>
      <c r="P191" s="327">
        <v>0.47819840000000002</v>
      </c>
      <c r="Q191" s="327">
        <v>0.46372159999999996</v>
      </c>
      <c r="R191" s="327">
        <v>0.40576800000000002</v>
      </c>
      <c r="S191" s="327">
        <v>0.35746559999999994</v>
      </c>
      <c r="T191" s="327">
        <v>0.40084960000000003</v>
      </c>
      <c r="U191" s="327">
        <v>0.34665439999999997</v>
      </c>
      <c r="V191" s="327">
        <v>0.32967199999999997</v>
      </c>
      <c r="W191" s="327">
        <v>0.32359359999999998</v>
      </c>
      <c r="X191" s="327">
        <v>0.29450079999999995</v>
      </c>
      <c r="Y191" s="327">
        <v>0.26953760000000004</v>
      </c>
      <c r="Z191" s="327">
        <v>0.26679999999999998</v>
      </c>
      <c r="AA191" s="327">
        <v>0.25863359999999996</v>
      </c>
      <c r="AB191" s="327">
        <v>0.2447136</v>
      </c>
      <c r="AC191" s="327">
        <v>0.22754559999999999</v>
      </c>
      <c r="AD191" s="327">
        <v>0.22949439999999999</v>
      </c>
      <c r="AE191" s="327">
        <v>0.23993439999999999</v>
      </c>
      <c r="AF191" s="327">
        <v>0.22118879999999999</v>
      </c>
      <c r="AG191" s="327">
        <v>0.18137759999999997</v>
      </c>
      <c r="AH191" s="327">
        <v>0.1562288</v>
      </c>
      <c r="AI191" s="327">
        <v>0.15409439999999999</v>
      </c>
      <c r="AJ191" s="327">
        <v>0.12616159999999998</v>
      </c>
      <c r="AK191" s="327">
        <v>0.13192402455544472</v>
      </c>
      <c r="AL191" s="327">
        <v>0.17164258372268484</v>
      </c>
      <c r="AM191" s="327">
        <v>0.15699364459895232</v>
      </c>
      <c r="AN191" s="327">
        <v>0.12674479480065132</v>
      </c>
      <c r="AO191" s="327">
        <v>8.0758623748614755E-2</v>
      </c>
      <c r="AP191" s="327">
        <v>9.6012889126997097E-2</v>
      </c>
      <c r="AQ191" s="327">
        <v>7.4632712603636353E-2</v>
      </c>
      <c r="AR191" s="327">
        <v>8.1150467054073902E-2</v>
      </c>
      <c r="AS191" s="327">
        <v>5.6131628203407759E-2</v>
      </c>
    </row>
    <row r="192" spans="1:45">
      <c r="A192" s="328"/>
      <c r="B192" s="281"/>
      <c r="C192" s="281"/>
      <c r="D192" s="281"/>
      <c r="E192" s="281"/>
      <c r="F192" s="281"/>
      <c r="G192" s="281"/>
      <c r="H192" s="281"/>
      <c r="I192" s="281"/>
      <c r="J192" s="281"/>
      <c r="K192" s="281"/>
      <c r="L192" s="281"/>
      <c r="M192" s="281"/>
      <c r="N192" s="281"/>
      <c r="O192" s="281"/>
      <c r="P192" s="281"/>
      <c r="Q192" s="281"/>
      <c r="R192" s="281"/>
      <c r="S192" s="281"/>
      <c r="T192" s="281"/>
      <c r="U192" s="281"/>
      <c r="V192" s="281"/>
      <c r="W192" s="281"/>
      <c r="X192" s="281"/>
      <c r="Y192" s="281"/>
      <c r="Z192" s="281"/>
      <c r="AA192" s="281"/>
      <c r="AB192" s="281"/>
      <c r="AC192" s="281"/>
      <c r="AD192" s="281"/>
      <c r="AE192" s="281"/>
      <c r="AF192" s="281"/>
      <c r="AG192" s="281"/>
      <c r="AH192" s="281"/>
      <c r="AI192" s="281"/>
      <c r="AJ192" s="281"/>
      <c r="AK192" s="281"/>
      <c r="AL192" s="281"/>
      <c r="AM192" s="281"/>
      <c r="AN192" s="281"/>
      <c r="AO192" s="281"/>
      <c r="AP192" s="281"/>
      <c r="AQ192" s="281"/>
      <c r="AR192" s="281"/>
      <c r="AS192" s="281"/>
    </row>
    <row r="193" spans="1:45">
      <c r="A193" s="317" t="s">
        <v>306</v>
      </c>
      <c r="B193" s="329"/>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c r="AI193" s="329"/>
      <c r="AJ193" s="329"/>
      <c r="AK193" s="329"/>
      <c r="AL193" s="329"/>
      <c r="AM193" s="281"/>
      <c r="AN193" s="281"/>
      <c r="AO193" s="329"/>
      <c r="AP193" s="281"/>
      <c r="AQ193" s="281"/>
      <c r="AR193" s="281"/>
      <c r="AS193" s="281"/>
    </row>
    <row r="194" spans="1:45" ht="15">
      <c r="A194" s="330" t="s">
        <v>317</v>
      </c>
      <c r="B194" s="281"/>
      <c r="C194" s="281"/>
      <c r="D194" s="281"/>
      <c r="E194" s="281"/>
      <c r="F194" s="281"/>
      <c r="G194" s="281"/>
      <c r="H194" s="281"/>
      <c r="I194" s="281"/>
      <c r="J194" s="281"/>
      <c r="K194" s="281"/>
      <c r="L194" s="281"/>
      <c r="M194" s="281"/>
      <c r="N194" s="281"/>
      <c r="O194" s="281"/>
      <c r="P194" s="281"/>
      <c r="Q194" s="281"/>
      <c r="R194" s="281"/>
      <c r="S194" s="281"/>
      <c r="T194" s="281"/>
      <c r="U194" s="281"/>
      <c r="V194" s="281"/>
      <c r="W194" s="281"/>
      <c r="X194" s="281"/>
      <c r="Y194" s="281"/>
      <c r="Z194" s="281"/>
      <c r="AA194" s="281"/>
      <c r="AB194" s="281"/>
      <c r="AC194" s="281"/>
      <c r="AD194" s="281"/>
      <c r="AE194" s="281"/>
      <c r="AF194" s="281"/>
      <c r="AG194" s="281"/>
      <c r="AH194" s="281"/>
      <c r="AI194" s="281"/>
      <c r="AJ194" s="281"/>
      <c r="AK194" s="281"/>
      <c r="AL194" s="281"/>
      <c r="AM194" s="281"/>
      <c r="AN194" s="281"/>
      <c r="AO194" s="281"/>
      <c r="AP194" s="281"/>
      <c r="AQ194" s="281"/>
      <c r="AR194" s="281"/>
      <c r="AS194" s="281"/>
    </row>
    <row r="195" spans="1:45" ht="15">
      <c r="A195" s="331" t="s">
        <v>318</v>
      </c>
      <c r="B195" s="281"/>
      <c r="C195" s="281"/>
      <c r="D195" s="281"/>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row>
    <row r="196" spans="1:45" ht="15">
      <c r="A196" s="331" t="s">
        <v>319</v>
      </c>
      <c r="B196" s="281"/>
      <c r="C196" s="281"/>
      <c r="D196" s="281"/>
      <c r="E196" s="281"/>
      <c r="F196" s="281"/>
      <c r="G196" s="281"/>
      <c r="H196" s="281"/>
      <c r="I196" s="281"/>
      <c r="J196" s="281"/>
      <c r="K196" s="281"/>
      <c r="L196" s="281"/>
      <c r="M196" s="281"/>
      <c r="N196" s="281"/>
      <c r="O196" s="281"/>
      <c r="P196" s="281"/>
      <c r="Q196" s="281"/>
      <c r="R196" s="281"/>
      <c r="S196" s="281"/>
      <c r="T196" s="281"/>
      <c r="U196" s="281"/>
      <c r="V196" s="281"/>
      <c r="W196" s="281"/>
      <c r="X196" s="281"/>
      <c r="Y196" s="281"/>
      <c r="Z196" s="281"/>
      <c r="AA196" s="281"/>
      <c r="AB196" s="281"/>
      <c r="AC196" s="281"/>
      <c r="AD196" s="281"/>
      <c r="AE196" s="281"/>
      <c r="AF196" s="281"/>
      <c r="AG196" s="281"/>
      <c r="AH196" s="281"/>
      <c r="AI196" s="281"/>
      <c r="AJ196" s="281"/>
      <c r="AK196" s="281"/>
      <c r="AL196" s="281"/>
      <c r="AM196" s="281"/>
      <c r="AN196" s="281"/>
      <c r="AO196" s="281"/>
      <c r="AP196" s="281"/>
      <c r="AQ196" s="281"/>
      <c r="AR196" s="281"/>
      <c r="AS196" s="281"/>
    </row>
    <row r="197" spans="1:45" ht="15">
      <c r="A197" s="331" t="s">
        <v>320</v>
      </c>
      <c r="B197" s="281"/>
      <c r="C197" s="281"/>
      <c r="D197" s="281"/>
      <c r="E197" s="281"/>
      <c r="F197" s="281"/>
      <c r="G197" s="281"/>
      <c r="H197" s="281"/>
      <c r="I197" s="281"/>
      <c r="J197" s="281"/>
      <c r="K197" s="281"/>
      <c r="L197" s="281"/>
      <c r="M197" s="281"/>
      <c r="N197" s="281"/>
      <c r="O197" s="281"/>
      <c r="P197" s="281"/>
      <c r="Q197" s="281"/>
      <c r="R197" s="281"/>
      <c r="S197" s="281"/>
      <c r="T197" s="281"/>
      <c r="U197" s="281"/>
      <c r="V197" s="281"/>
      <c r="W197" s="281"/>
      <c r="X197" s="281"/>
      <c r="Y197" s="281"/>
      <c r="Z197" s="281"/>
      <c r="AA197" s="281"/>
      <c r="AB197" s="281"/>
      <c r="AC197" s="281"/>
      <c r="AD197" s="281"/>
      <c r="AE197" s="281"/>
      <c r="AF197" s="281"/>
      <c r="AG197" s="281"/>
      <c r="AH197" s="281"/>
      <c r="AI197" s="281"/>
      <c r="AJ197" s="281"/>
      <c r="AK197" s="281"/>
      <c r="AL197" s="281"/>
      <c r="AM197" s="281"/>
      <c r="AN197" s="281"/>
      <c r="AO197" s="281"/>
      <c r="AP197" s="281"/>
      <c r="AQ197" s="281"/>
      <c r="AR197" s="281"/>
      <c r="AS197" s="281"/>
    </row>
    <row r="198" spans="1:45" ht="15">
      <c r="A198" s="331" t="s">
        <v>321</v>
      </c>
      <c r="B198" s="281"/>
      <c r="C198" s="281"/>
      <c r="D198" s="281"/>
      <c r="E198" s="281"/>
      <c r="F198" s="281"/>
      <c r="G198" s="281"/>
      <c r="H198" s="281"/>
      <c r="I198" s="281"/>
      <c r="J198" s="281"/>
      <c r="K198" s="281"/>
      <c r="L198" s="281"/>
      <c r="M198" s="281"/>
      <c r="N198" s="281"/>
      <c r="O198" s="281"/>
      <c r="P198" s="281"/>
      <c r="Q198" s="281"/>
      <c r="R198" s="281"/>
      <c r="S198" s="281"/>
      <c r="T198" s="281"/>
      <c r="U198" s="281"/>
      <c r="V198" s="281"/>
      <c r="W198" s="281"/>
      <c r="X198" s="281"/>
      <c r="Y198" s="281"/>
      <c r="Z198" s="281"/>
      <c r="AA198" s="281"/>
      <c r="AB198" s="281"/>
      <c r="AC198" s="281"/>
      <c r="AD198" s="281"/>
      <c r="AE198" s="281"/>
      <c r="AF198" s="281"/>
      <c r="AG198" s="281"/>
      <c r="AH198" s="281"/>
      <c r="AI198" s="281"/>
      <c r="AJ198" s="281"/>
      <c r="AK198" s="281"/>
      <c r="AL198" s="281"/>
      <c r="AM198" s="281"/>
      <c r="AN198" s="281"/>
      <c r="AO198" s="281"/>
      <c r="AP198" s="281"/>
      <c r="AQ198" s="281"/>
      <c r="AR198" s="281"/>
      <c r="AS198" s="281"/>
    </row>
    <row r="199" spans="1:45" ht="15">
      <c r="A199" s="331" t="s">
        <v>322</v>
      </c>
      <c r="B199" s="281"/>
      <c r="C199" s="281"/>
      <c r="D199" s="281"/>
      <c r="E199" s="281"/>
      <c r="F199" s="281"/>
      <c r="G199" s="281"/>
      <c r="H199" s="281"/>
      <c r="I199" s="281"/>
      <c r="J199" s="281"/>
      <c r="K199" s="281"/>
      <c r="L199" s="281"/>
      <c r="M199" s="281"/>
      <c r="N199" s="281"/>
      <c r="O199" s="281"/>
      <c r="P199" s="281"/>
      <c r="Q199" s="281"/>
      <c r="R199" s="281"/>
      <c r="S199" s="281"/>
      <c r="T199" s="281"/>
      <c r="U199" s="281"/>
      <c r="V199" s="281"/>
      <c r="W199" s="281"/>
      <c r="X199" s="281"/>
      <c r="Y199" s="281"/>
      <c r="Z199" s="281"/>
      <c r="AA199" s="281"/>
      <c r="AB199" s="281"/>
      <c r="AC199" s="281"/>
      <c r="AD199" s="281"/>
      <c r="AE199" s="281"/>
      <c r="AF199" s="281"/>
      <c r="AG199" s="281"/>
      <c r="AH199" s="281"/>
      <c r="AI199" s="281"/>
      <c r="AJ199" s="281"/>
      <c r="AK199" s="281"/>
      <c r="AL199" s="281"/>
      <c r="AM199" s="281"/>
      <c r="AN199" s="281"/>
      <c r="AO199" s="281"/>
      <c r="AP199" s="281"/>
      <c r="AQ199" s="281"/>
      <c r="AR199" s="281"/>
      <c r="AS199" s="281"/>
    </row>
    <row r="200" spans="1:45" ht="15">
      <c r="A200" s="317" t="s">
        <v>323</v>
      </c>
      <c r="B200" s="281"/>
      <c r="C200" s="281"/>
      <c r="D200" s="281"/>
      <c r="E200" s="281"/>
      <c r="F200" s="281"/>
      <c r="G200" s="281"/>
      <c r="H200" s="281"/>
      <c r="I200" s="281"/>
      <c r="J200" s="281"/>
      <c r="K200" s="281"/>
      <c r="L200" s="281"/>
      <c r="M200" s="281"/>
      <c r="N200" s="281"/>
      <c r="O200" s="281"/>
      <c r="P200" s="281"/>
      <c r="Q200" s="281"/>
      <c r="R200" s="281"/>
      <c r="S200" s="281"/>
      <c r="T200" s="281"/>
      <c r="U200" s="281"/>
      <c r="V200" s="281"/>
      <c r="W200" s="281"/>
      <c r="X200" s="281"/>
      <c r="Y200" s="281"/>
      <c r="Z200" s="281"/>
      <c r="AA200" s="281"/>
      <c r="AB200" s="281"/>
      <c r="AC200" s="281"/>
      <c r="AD200" s="281"/>
      <c r="AE200" s="281"/>
      <c r="AF200" s="281"/>
      <c r="AG200" s="281"/>
      <c r="AH200" s="281"/>
      <c r="AI200" s="281"/>
      <c r="AJ200" s="281"/>
      <c r="AK200" s="281"/>
      <c r="AL200" s="281"/>
      <c r="AM200" s="281"/>
      <c r="AN200" s="281"/>
      <c r="AO200" s="281"/>
      <c r="AP200" s="281"/>
      <c r="AQ200" s="281"/>
      <c r="AR200" s="281"/>
      <c r="AS200" s="281"/>
    </row>
    <row r="201" spans="1:45" ht="15">
      <c r="A201" s="331" t="s">
        <v>324</v>
      </c>
      <c r="B201" s="281"/>
      <c r="C201" s="281"/>
      <c r="D201" s="281"/>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row>
    <row r="202" spans="1:45" ht="15">
      <c r="A202" s="331" t="s">
        <v>325</v>
      </c>
      <c r="B202" s="281"/>
      <c r="C202" s="281"/>
      <c r="D202" s="281"/>
      <c r="E202" s="281"/>
      <c r="F202" s="281"/>
      <c r="G202" s="281"/>
      <c r="H202" s="281"/>
      <c r="I202" s="281"/>
      <c r="J202" s="281"/>
      <c r="K202" s="281"/>
      <c r="L202" s="281"/>
      <c r="M202" s="281"/>
      <c r="N202" s="281"/>
      <c r="O202" s="281"/>
      <c r="P202" s="281"/>
      <c r="Q202" s="281"/>
      <c r="R202" s="281"/>
      <c r="S202" s="281"/>
      <c r="T202" s="281"/>
      <c r="U202" s="281"/>
      <c r="V202" s="281"/>
      <c r="W202" s="281"/>
      <c r="X202" s="281"/>
      <c r="Y202" s="281"/>
      <c r="Z202" s="281"/>
      <c r="AA202" s="281"/>
      <c r="AB202" s="281"/>
      <c r="AC202" s="281"/>
      <c r="AD202" s="281"/>
      <c r="AE202" s="281"/>
      <c r="AF202" s="281"/>
      <c r="AG202" s="281"/>
      <c r="AH202" s="281"/>
      <c r="AI202" s="281"/>
      <c r="AJ202" s="281"/>
      <c r="AK202" s="281"/>
      <c r="AL202" s="281"/>
      <c r="AM202" s="281"/>
      <c r="AN202" s="281"/>
      <c r="AO202" s="281"/>
      <c r="AP202" s="281"/>
      <c r="AQ202" s="281"/>
      <c r="AR202" s="281"/>
      <c r="AS202" s="281"/>
    </row>
    <row r="203" spans="1:45" ht="15">
      <c r="A203" s="331" t="s">
        <v>326</v>
      </c>
      <c r="B203" s="281"/>
      <c r="C203" s="281"/>
      <c r="D203" s="281"/>
      <c r="E203" s="281"/>
      <c r="F203" s="281"/>
      <c r="G203" s="281"/>
      <c r="H203" s="281"/>
      <c r="I203" s="281"/>
      <c r="J203" s="281"/>
      <c r="K203" s="281"/>
      <c r="L203" s="281"/>
      <c r="M203" s="281"/>
      <c r="N203" s="281"/>
      <c r="O203" s="281"/>
      <c r="P203" s="281"/>
      <c r="Q203" s="281"/>
      <c r="R203" s="281"/>
      <c r="S203" s="281"/>
      <c r="T203" s="281"/>
      <c r="U203" s="281"/>
      <c r="V203" s="281"/>
      <c r="W203" s="281"/>
      <c r="X203" s="281"/>
      <c r="Y203" s="281"/>
      <c r="Z203" s="281"/>
      <c r="AA203" s="281"/>
      <c r="AB203" s="281"/>
      <c r="AC203" s="281"/>
      <c r="AD203" s="281"/>
      <c r="AE203" s="281"/>
      <c r="AF203" s="281"/>
      <c r="AG203" s="281"/>
      <c r="AH203" s="281"/>
      <c r="AI203" s="281"/>
      <c r="AJ203" s="281"/>
      <c r="AK203" s="281"/>
      <c r="AL203" s="281"/>
      <c r="AM203" s="281"/>
      <c r="AN203" s="281"/>
      <c r="AO203" s="281"/>
      <c r="AP203" s="281"/>
      <c r="AQ203" s="281"/>
      <c r="AR203" s="281"/>
      <c r="AS203" s="281"/>
    </row>
    <row r="204" spans="1:45" ht="15">
      <c r="A204" s="317" t="s">
        <v>327</v>
      </c>
      <c r="B204" s="281"/>
      <c r="C204" s="281"/>
      <c r="D204" s="281"/>
      <c r="E204" s="281"/>
      <c r="F204" s="281"/>
      <c r="G204" s="281"/>
      <c r="H204" s="281"/>
      <c r="I204" s="281"/>
      <c r="J204" s="281"/>
      <c r="K204" s="281"/>
      <c r="L204" s="281"/>
      <c r="M204" s="281"/>
      <c r="N204" s="281"/>
      <c r="O204" s="281"/>
      <c r="P204" s="281"/>
      <c r="Q204" s="281"/>
      <c r="R204" s="281"/>
      <c r="S204" s="281"/>
      <c r="T204" s="281"/>
      <c r="U204" s="281"/>
      <c r="V204" s="281"/>
      <c r="W204" s="281"/>
      <c r="X204" s="281"/>
      <c r="Y204" s="281"/>
      <c r="Z204" s="281"/>
      <c r="AA204" s="281"/>
      <c r="AB204" s="281"/>
      <c r="AC204" s="281"/>
      <c r="AD204" s="281"/>
      <c r="AE204" s="281"/>
      <c r="AF204" s="281"/>
      <c r="AG204" s="281"/>
      <c r="AH204" s="281"/>
      <c r="AI204" s="281"/>
      <c r="AJ204" s="281"/>
      <c r="AK204" s="281"/>
      <c r="AL204" s="281"/>
      <c r="AM204" s="281"/>
      <c r="AN204" s="281"/>
      <c r="AO204" s="281"/>
      <c r="AP204" s="281"/>
      <c r="AQ204" s="281"/>
      <c r="AR204" s="281"/>
      <c r="AS204" s="2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R180"/>
  <sheetViews>
    <sheetView topLeftCell="S149" zoomScale="70" zoomScaleNormal="70" workbookViewId="0">
      <selection activeCell="AJ168" sqref="AJ168"/>
    </sheetView>
  </sheetViews>
  <sheetFormatPr defaultRowHeight="12.75"/>
  <cols>
    <col min="1" max="1" width="33" style="278" customWidth="1"/>
    <col min="2" max="17" width="9.140625" style="278"/>
    <col min="18" max="44" width="11.140625" style="278" customWidth="1"/>
    <col min="45" max="16384" width="9.140625" style="278"/>
  </cols>
  <sheetData>
    <row r="3" spans="1:44">
      <c r="A3" s="303" t="s">
        <v>329</v>
      </c>
      <c r="B3" s="303"/>
      <c r="C3" s="303"/>
      <c r="D3" s="303"/>
      <c r="E3" s="303"/>
      <c r="F3" s="303"/>
      <c r="G3" s="303"/>
      <c r="H3" s="303"/>
      <c r="I3" s="303"/>
      <c r="J3" s="303"/>
      <c r="K3" s="303"/>
      <c r="L3" s="303"/>
      <c r="M3" s="303"/>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281"/>
      <c r="AP3" s="281"/>
      <c r="AQ3" s="281"/>
      <c r="AR3" s="281"/>
    </row>
    <row r="4" spans="1:44">
      <c r="A4" s="305" t="s">
        <v>238</v>
      </c>
      <c r="B4" s="337"/>
      <c r="C4" s="337"/>
      <c r="D4" s="337"/>
      <c r="E4" s="337"/>
      <c r="F4" s="337"/>
      <c r="G4" s="337"/>
      <c r="H4" s="337"/>
      <c r="I4" s="337"/>
      <c r="J4" s="337"/>
      <c r="K4" s="337"/>
      <c r="L4" s="337"/>
      <c r="M4" s="337"/>
      <c r="N4" s="304"/>
      <c r="O4" s="304"/>
      <c r="P4" s="304"/>
      <c r="Q4" s="304"/>
      <c r="R4" s="334"/>
      <c r="S4" s="334"/>
      <c r="T4" s="334"/>
      <c r="U4" s="334"/>
      <c r="V4" s="334"/>
      <c r="W4" s="334"/>
      <c r="X4" s="334"/>
      <c r="Y4" s="334"/>
      <c r="Z4" s="334"/>
      <c r="AA4" s="334"/>
      <c r="AB4" s="334"/>
      <c r="AC4" s="334"/>
      <c r="AD4" s="334"/>
      <c r="AE4" s="334"/>
      <c r="AF4" s="334"/>
      <c r="AG4" s="334"/>
      <c r="AH4" s="334"/>
      <c r="AI4" s="334"/>
      <c r="AJ4" s="334"/>
      <c r="AK4" s="334"/>
      <c r="AL4" s="334"/>
      <c r="AM4" s="334"/>
      <c r="AN4" s="334"/>
      <c r="AO4" s="334"/>
      <c r="AP4" s="334"/>
      <c r="AQ4" s="334"/>
      <c r="AR4" s="334"/>
    </row>
    <row r="5" spans="1:44">
      <c r="A5" s="306" t="s">
        <v>330</v>
      </c>
      <c r="B5" s="336">
        <v>1974</v>
      </c>
      <c r="C5" s="336">
        <v>1975</v>
      </c>
      <c r="D5" s="336">
        <v>1976</v>
      </c>
      <c r="E5" s="336">
        <v>1977</v>
      </c>
      <c r="F5" s="336">
        <v>1978</v>
      </c>
      <c r="G5" s="336">
        <v>1979</v>
      </c>
      <c r="H5" s="336">
        <v>1980</v>
      </c>
      <c r="I5" s="336">
        <v>1981</v>
      </c>
      <c r="J5" s="336">
        <v>1982</v>
      </c>
      <c r="K5" s="336">
        <v>1983</v>
      </c>
      <c r="L5" s="336">
        <v>1984</v>
      </c>
      <c r="M5" s="336">
        <v>1985</v>
      </c>
      <c r="N5" s="336">
        <v>1986</v>
      </c>
      <c r="O5" s="336">
        <v>1987</v>
      </c>
      <c r="P5" s="336">
        <v>1988</v>
      </c>
      <c r="Q5" s="336">
        <v>1989</v>
      </c>
      <c r="R5" s="336">
        <v>1990</v>
      </c>
      <c r="S5" s="336">
        <v>1991</v>
      </c>
      <c r="T5" s="336">
        <v>1992</v>
      </c>
      <c r="U5" s="336">
        <v>1993</v>
      </c>
      <c r="V5" s="336">
        <v>1994</v>
      </c>
      <c r="W5" s="336">
        <v>1995</v>
      </c>
      <c r="X5" s="336">
        <v>1996</v>
      </c>
      <c r="Y5" s="336">
        <v>1997</v>
      </c>
      <c r="Z5" s="336">
        <v>1998</v>
      </c>
      <c r="AA5" s="336">
        <v>1999</v>
      </c>
      <c r="AB5" s="336">
        <v>2000</v>
      </c>
      <c r="AC5" s="336">
        <v>2001</v>
      </c>
      <c r="AD5" s="336">
        <v>2002</v>
      </c>
      <c r="AE5" s="336">
        <v>2003</v>
      </c>
      <c r="AF5" s="336">
        <v>2004</v>
      </c>
      <c r="AG5" s="336">
        <v>2005</v>
      </c>
      <c r="AH5" s="336">
        <v>2006</v>
      </c>
      <c r="AI5" s="336">
        <v>2007</v>
      </c>
      <c r="AJ5" s="336">
        <v>2008</v>
      </c>
      <c r="AK5" s="336">
        <v>2009</v>
      </c>
      <c r="AL5" s="336">
        <v>2010</v>
      </c>
      <c r="AM5" s="336">
        <v>2011</v>
      </c>
      <c r="AN5" s="336">
        <v>2012</v>
      </c>
      <c r="AO5" s="336">
        <v>2013</v>
      </c>
      <c r="AP5" s="336">
        <v>2014</v>
      </c>
      <c r="AQ5" s="336">
        <v>2015</v>
      </c>
      <c r="AR5" s="336">
        <v>2016</v>
      </c>
    </row>
    <row r="6" spans="1:44">
      <c r="A6" s="306"/>
      <c r="B6" s="306"/>
      <c r="C6" s="306"/>
      <c r="D6" s="306"/>
      <c r="E6" s="306"/>
      <c r="F6" s="306"/>
      <c r="G6" s="306"/>
      <c r="H6" s="306"/>
      <c r="I6" s="306"/>
      <c r="J6" s="306"/>
      <c r="K6" s="306"/>
      <c r="L6" s="306"/>
      <c r="M6" s="306"/>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281"/>
      <c r="AQ6" s="281"/>
      <c r="AR6" s="308"/>
    </row>
    <row r="7" spans="1:44">
      <c r="A7" s="335" t="s">
        <v>331</v>
      </c>
      <c r="B7" s="338">
        <v>379.76136821024966</v>
      </c>
      <c r="C7" s="338">
        <v>399.58042561143668</v>
      </c>
      <c r="D7" s="338">
        <v>401.1791761298</v>
      </c>
      <c r="E7" s="338">
        <v>418.06357236654702</v>
      </c>
      <c r="F7" s="338">
        <v>403.29696563983538</v>
      </c>
      <c r="G7" s="338">
        <v>384.25655324186647</v>
      </c>
      <c r="H7" s="338">
        <v>387.11983303380396</v>
      </c>
      <c r="I7" s="338">
        <v>392.98554591042546</v>
      </c>
      <c r="J7" s="338">
        <v>416.06226417492377</v>
      </c>
      <c r="K7" s="338">
        <v>433.26955324092944</v>
      </c>
      <c r="L7" s="338">
        <v>464.38560070867641</v>
      </c>
      <c r="M7" s="338">
        <v>472.62990937517731</v>
      </c>
      <c r="N7" s="338">
        <v>528.01467106354801</v>
      </c>
      <c r="O7" s="338">
        <v>516.31832712124321</v>
      </c>
      <c r="P7" s="338">
        <v>539.03882414307702</v>
      </c>
      <c r="Q7" s="338">
        <v>578.6797999540986</v>
      </c>
      <c r="R7" s="350">
        <v>579.63699482334698</v>
      </c>
      <c r="S7" s="350">
        <v>600.10543470240452</v>
      </c>
      <c r="T7" s="350">
        <v>604.5141678507398</v>
      </c>
      <c r="U7" s="350">
        <v>630.19533829692909</v>
      </c>
      <c r="V7" s="350">
        <v>642.81459805497434</v>
      </c>
      <c r="W7" s="350">
        <v>645.86333059800256</v>
      </c>
      <c r="X7" s="350">
        <v>656.39887345116767</v>
      </c>
      <c r="Y7" s="350">
        <v>696.55022997681908</v>
      </c>
      <c r="Z7" s="350">
        <v>690.79172965693817</v>
      </c>
      <c r="AA7" s="350">
        <v>733.61117537067264</v>
      </c>
      <c r="AB7" s="350">
        <v>760.11055237558855</v>
      </c>
      <c r="AC7" s="350">
        <v>771.79050510408888</v>
      </c>
      <c r="AD7" s="350">
        <v>773.79660452417545</v>
      </c>
      <c r="AE7" s="350">
        <v>763.88586361676983</v>
      </c>
      <c r="AF7" s="350">
        <v>783.78052196763247</v>
      </c>
      <c r="AG7" s="350">
        <v>772.22417699077232</v>
      </c>
      <c r="AH7" s="350">
        <v>765.60039708108695</v>
      </c>
      <c r="AI7" s="350">
        <v>774.19867365018581</v>
      </c>
      <c r="AJ7" s="350">
        <v>778.83393514327656</v>
      </c>
      <c r="AK7" s="350">
        <v>779.59063193766849</v>
      </c>
      <c r="AL7" s="350">
        <v>815.84656796662648</v>
      </c>
      <c r="AM7" s="350">
        <v>820.2273182771039</v>
      </c>
      <c r="AN7" s="350">
        <v>840.45786747373904</v>
      </c>
      <c r="AO7" s="350">
        <v>854.91269920514083</v>
      </c>
      <c r="AP7" s="350">
        <v>902.51972568463168</v>
      </c>
      <c r="AQ7" s="350">
        <v>907.52329464736476</v>
      </c>
      <c r="AR7" s="350">
        <v>907.67643320087416</v>
      </c>
    </row>
    <row r="8" spans="1:44">
      <c r="A8" s="339" t="s">
        <v>150</v>
      </c>
      <c r="B8" s="340">
        <v>62.800416331942436</v>
      </c>
      <c r="C8" s="340">
        <v>59.099828511026359</v>
      </c>
      <c r="D8" s="340">
        <v>60.90009795327515</v>
      </c>
      <c r="E8" s="340">
        <v>58.000220355439232</v>
      </c>
      <c r="F8" s="340">
        <v>53.500024513172967</v>
      </c>
      <c r="G8" s="340">
        <v>47.699975508317934</v>
      </c>
      <c r="H8" s="340">
        <v>49.061608575283408</v>
      </c>
      <c r="I8" s="340">
        <v>48.880612633456479</v>
      </c>
      <c r="J8" s="340">
        <v>47.917949779411259</v>
      </c>
      <c r="K8" s="340">
        <v>53.095502226770343</v>
      </c>
      <c r="L8" s="340">
        <v>49.381790713397635</v>
      </c>
      <c r="M8" s="340">
        <v>45.597713783800742</v>
      </c>
      <c r="N8" s="340">
        <v>52.40468015715723</v>
      </c>
      <c r="O8" s="340">
        <v>43.739518360982885</v>
      </c>
      <c r="P8" s="340">
        <v>47.397461865194344</v>
      </c>
      <c r="Q8" s="340">
        <v>51.512727931560761</v>
      </c>
      <c r="R8" s="341">
        <v>52.2161082544566</v>
      </c>
      <c r="S8" s="341">
        <v>46.705989186554135</v>
      </c>
      <c r="T8" s="341">
        <v>40.038671452871711</v>
      </c>
      <c r="U8" s="341">
        <v>60.078758038087777</v>
      </c>
      <c r="V8" s="341">
        <v>54.824508145538232</v>
      </c>
      <c r="W8" s="341">
        <v>49.55074245910356</v>
      </c>
      <c r="X8" s="341">
        <v>39.490696646026507</v>
      </c>
      <c r="Y8" s="341">
        <v>49.304892109859971</v>
      </c>
      <c r="Z8" s="341">
        <v>48.725515274454381</v>
      </c>
      <c r="AA8" s="341">
        <v>48.159818353450731</v>
      </c>
      <c r="AB8" s="341">
        <v>47.315215492110013</v>
      </c>
      <c r="AC8" s="341">
        <v>59.50047449989998</v>
      </c>
      <c r="AD8" s="341">
        <v>48.83160624512</v>
      </c>
      <c r="AE8" s="341">
        <v>81.95035846368998</v>
      </c>
      <c r="AF8" s="341">
        <v>94.384847005523866</v>
      </c>
      <c r="AG8" s="341">
        <v>96.772795165940011</v>
      </c>
      <c r="AH8" s="341">
        <v>85.412400778983482</v>
      </c>
      <c r="AI8" s="341">
        <v>74.057918732856407</v>
      </c>
      <c r="AJ8" s="341">
        <v>84.258565209749577</v>
      </c>
      <c r="AK8" s="341">
        <v>64.579844066146862</v>
      </c>
      <c r="AL8" s="341">
        <v>57.973797088545069</v>
      </c>
      <c r="AM8" s="341">
        <v>60.304261951392775</v>
      </c>
      <c r="AN8" s="341">
        <v>69.522637926917099</v>
      </c>
      <c r="AO8" s="341">
        <v>61.478473815171064</v>
      </c>
      <c r="AP8" s="341">
        <v>61.416812721862847</v>
      </c>
      <c r="AQ8" s="341">
        <v>60.313277453860081</v>
      </c>
      <c r="AR8" s="341">
        <v>52.087836899130174</v>
      </c>
    </row>
    <row r="9" spans="1:44">
      <c r="A9" s="339" t="s">
        <v>151</v>
      </c>
      <c r="B9" s="340">
        <v>184.98712988041527</v>
      </c>
      <c r="C9" s="340">
        <v>199.4603242200094</v>
      </c>
      <c r="D9" s="340">
        <v>179.11932938294609</v>
      </c>
      <c r="E9" s="340">
        <v>178.62620769060157</v>
      </c>
      <c r="F9" s="340">
        <v>169.29823004219247</v>
      </c>
      <c r="G9" s="340">
        <v>165.24140648623461</v>
      </c>
      <c r="H9" s="340">
        <v>163.9054979518933</v>
      </c>
      <c r="I9" s="340">
        <v>160.56179163148633</v>
      </c>
      <c r="J9" s="340">
        <v>155.88058591665927</v>
      </c>
      <c r="K9" s="340">
        <v>156.1217115729778</v>
      </c>
      <c r="L9" s="340">
        <v>158.48992754855817</v>
      </c>
      <c r="M9" s="340">
        <v>147.05570280145255</v>
      </c>
      <c r="N9" s="340">
        <v>156.11115333448123</v>
      </c>
      <c r="O9" s="340">
        <v>158.79623885542853</v>
      </c>
      <c r="P9" s="340">
        <v>159.12298370093544</v>
      </c>
      <c r="Q9" s="340">
        <v>172.93748980593594</v>
      </c>
      <c r="R9" s="341">
        <v>160.30451060942914</v>
      </c>
      <c r="S9" s="341">
        <v>167.6364436712943</v>
      </c>
      <c r="T9" s="341">
        <v>173.7923951881989</v>
      </c>
      <c r="U9" s="341">
        <v>171.02432219678676</v>
      </c>
      <c r="V9" s="341">
        <v>196.22346297936795</v>
      </c>
      <c r="W9" s="341">
        <v>208.45783463931528</v>
      </c>
      <c r="X9" s="341">
        <v>209.48604275284791</v>
      </c>
      <c r="Y9" s="341">
        <v>231.26163490452714</v>
      </c>
      <c r="Z9" s="341">
        <v>235.94159365297037</v>
      </c>
      <c r="AA9" s="341">
        <v>248.07042069485863</v>
      </c>
      <c r="AB9" s="341">
        <v>245.91470252185218</v>
      </c>
      <c r="AC9" s="341">
        <v>249.75172901910457</v>
      </c>
      <c r="AD9" s="341">
        <v>258.99289083686079</v>
      </c>
      <c r="AE9" s="341">
        <v>276.22782331255121</v>
      </c>
      <c r="AF9" s="341">
        <v>281.62939899754878</v>
      </c>
      <c r="AG9" s="341">
        <v>284.68900028615468</v>
      </c>
      <c r="AH9" s="341">
        <v>281.92028177312312</v>
      </c>
      <c r="AI9" s="341">
        <v>283.99763480992078</v>
      </c>
      <c r="AJ9" s="341">
        <v>281.627936562169</v>
      </c>
      <c r="AK9" s="341">
        <v>276.15125245615479</v>
      </c>
      <c r="AL9" s="341">
        <v>271.25303210328815</v>
      </c>
      <c r="AM9" s="341">
        <v>278.56183641798339</v>
      </c>
      <c r="AN9" s="341">
        <v>275.75501323886488</v>
      </c>
      <c r="AO9" s="341">
        <v>279.99048524886604</v>
      </c>
      <c r="AP9" s="341">
        <v>280.24285020979039</v>
      </c>
      <c r="AQ9" s="341">
        <v>291.38301231371275</v>
      </c>
      <c r="AR9" s="341">
        <v>293.2687474337165</v>
      </c>
    </row>
    <row r="10" spans="1:44">
      <c r="A10" s="339" t="s">
        <v>332</v>
      </c>
      <c r="B10" s="340">
        <v>12.921655868499998</v>
      </c>
      <c r="C10" s="340">
        <v>14.026278524419999</v>
      </c>
      <c r="D10" s="340">
        <v>37.538662299599999</v>
      </c>
      <c r="E10" s="340">
        <v>61.67469272919999</v>
      </c>
      <c r="F10" s="340">
        <v>57.915612979069991</v>
      </c>
      <c r="G10" s="340">
        <v>38.20310567125</v>
      </c>
      <c r="H10" s="340">
        <v>35.349937420198103</v>
      </c>
      <c r="I10" s="340">
        <v>43.636229488176298</v>
      </c>
      <c r="J10" s="340">
        <v>78.592631999160758</v>
      </c>
      <c r="K10" s="340">
        <v>85.242987997520444</v>
      </c>
      <c r="L10" s="340">
        <v>109.17883353167075</v>
      </c>
      <c r="M10" s="340">
        <v>139.39196667779601</v>
      </c>
      <c r="N10" s="340">
        <v>167.89811944677228</v>
      </c>
      <c r="O10" s="340">
        <v>162.47118120571631</v>
      </c>
      <c r="P10" s="340">
        <v>176.31236645414947</v>
      </c>
      <c r="Q10" s="340">
        <v>181.03640199124933</v>
      </c>
      <c r="R10" s="341">
        <v>180.1365961076886</v>
      </c>
      <c r="S10" s="341">
        <v>195.79582050595977</v>
      </c>
      <c r="T10" s="341">
        <v>207.80923872752976</v>
      </c>
      <c r="U10" s="341">
        <v>202.08298810377428</v>
      </c>
      <c r="V10" s="341">
        <v>188.47734406466031</v>
      </c>
      <c r="W10" s="341">
        <v>178.0074989827514</v>
      </c>
      <c r="X10" s="341">
        <v>203.30013176161867</v>
      </c>
      <c r="Y10" s="341">
        <v>217.71076810474426</v>
      </c>
      <c r="Z10" s="341">
        <v>193.39719354418213</v>
      </c>
      <c r="AA10" s="341">
        <v>223.64326065504687</v>
      </c>
      <c r="AB10" s="341">
        <v>235.28995389608605</v>
      </c>
      <c r="AC10" s="341">
        <v>247.47698574320378</v>
      </c>
      <c r="AD10" s="341">
        <v>235.26872028478991</v>
      </c>
      <c r="AE10" s="341">
        <v>179.4230180352109</v>
      </c>
      <c r="AF10" s="341">
        <v>161.2217855284369</v>
      </c>
      <c r="AG10" s="341">
        <v>150.15900043339943</v>
      </c>
      <c r="AH10" s="341">
        <v>154.00635704048506</v>
      </c>
      <c r="AI10" s="341">
        <v>169.46135984290265</v>
      </c>
      <c r="AJ10" s="341">
        <v>158.31031903371954</v>
      </c>
      <c r="AK10" s="341">
        <v>163.10970040016372</v>
      </c>
      <c r="AL10" s="341">
        <v>173.37646770236978</v>
      </c>
      <c r="AM10" s="341">
        <v>158.59899843468173</v>
      </c>
      <c r="AN10" s="341">
        <v>178.61282699063096</v>
      </c>
      <c r="AO10" s="341">
        <v>185.13937982669228</v>
      </c>
      <c r="AP10" s="341">
        <v>204.58947950714301</v>
      </c>
      <c r="AQ10" s="341">
        <v>190.22321603845691</v>
      </c>
      <c r="AR10" s="341">
        <v>195.82433519315498</v>
      </c>
    </row>
    <row r="11" spans="1:44">
      <c r="A11" s="339" t="s">
        <v>165</v>
      </c>
      <c r="B11" s="340">
        <v>54.674531999999999</v>
      </c>
      <c r="C11" s="340">
        <v>59.983091999999999</v>
      </c>
      <c r="D11" s="340">
        <v>55.790784000000002</v>
      </c>
      <c r="E11" s="340">
        <v>52.987428000000001</v>
      </c>
      <c r="F11" s="340">
        <v>56.36890799999999</v>
      </c>
      <c r="G11" s="340">
        <v>66.389724000000001</v>
      </c>
      <c r="H11" s="340">
        <v>69.705756000000008</v>
      </c>
      <c r="I11" s="340">
        <v>70.840188000000012</v>
      </c>
      <c r="J11" s="340">
        <v>65.887956000000003</v>
      </c>
      <c r="K11" s="340">
        <v>71.098343999999997</v>
      </c>
      <c r="L11" s="340">
        <v>73.349028000000004</v>
      </c>
      <c r="M11" s="340">
        <v>70.941220730238058</v>
      </c>
      <c r="N11" s="340">
        <v>79.543738940797894</v>
      </c>
      <c r="O11" s="340">
        <v>78.934920491861135</v>
      </c>
      <c r="P11" s="340">
        <v>82.657299165751155</v>
      </c>
      <c r="Q11" s="340">
        <v>81.203765072297088</v>
      </c>
      <c r="R11" s="341">
        <v>83.458742802398859</v>
      </c>
      <c r="S11" s="341">
        <v>82.411828019866221</v>
      </c>
      <c r="T11" s="341">
        <v>75.926019292185373</v>
      </c>
      <c r="U11" s="341">
        <v>84.565956812904204</v>
      </c>
      <c r="V11" s="341">
        <v>93.004187700693976</v>
      </c>
      <c r="W11" s="341">
        <v>99.115220922917558</v>
      </c>
      <c r="X11" s="341">
        <v>94.249119508652399</v>
      </c>
      <c r="Y11" s="341">
        <v>83.721023423999995</v>
      </c>
      <c r="Z11" s="341">
        <v>91.140459587999999</v>
      </c>
      <c r="AA11" s="341">
        <v>82.502047152000003</v>
      </c>
      <c r="AB11" s="341">
        <v>87.957119771999999</v>
      </c>
      <c r="AC11" s="341">
        <v>78.044402052000009</v>
      </c>
      <c r="AD11" s="341">
        <v>89.533937655367183</v>
      </c>
      <c r="AE11" s="341">
        <v>85.03356397390921</v>
      </c>
      <c r="AF11" s="341">
        <v>98.05450607238599</v>
      </c>
      <c r="AG11" s="341">
        <v>83.970797291387967</v>
      </c>
      <c r="AH11" s="341">
        <v>84.855102055703981</v>
      </c>
      <c r="AI11" s="341">
        <v>85.097286816624006</v>
      </c>
      <c r="AJ11" s="341">
        <v>80.443963607751897</v>
      </c>
      <c r="AK11" s="341">
        <v>87.175338391762708</v>
      </c>
      <c r="AL11" s="341">
        <v>89.055458191680771</v>
      </c>
      <c r="AM11" s="341">
        <v>90.421425153225741</v>
      </c>
      <c r="AN11" s="341">
        <v>82.441121588454138</v>
      </c>
      <c r="AO11" s="341">
        <v>82.948486753664909</v>
      </c>
      <c r="AP11" s="341">
        <v>87.53938731899359</v>
      </c>
      <c r="AQ11" s="341">
        <v>88.302154723671094</v>
      </c>
      <c r="AR11" s="341">
        <v>93.256024896748627</v>
      </c>
    </row>
    <row r="12" spans="1:44">
      <c r="A12" s="339" t="s">
        <v>166</v>
      </c>
      <c r="B12" s="340">
        <v>41.117657341490798</v>
      </c>
      <c r="C12" s="340">
        <v>41.66361362744005</v>
      </c>
      <c r="D12" s="340">
        <v>39.959176969057751</v>
      </c>
      <c r="E12" s="340">
        <v>38.148830937395658</v>
      </c>
      <c r="F12" s="340">
        <v>38.698674417984137</v>
      </c>
      <c r="G12" s="340">
        <v>35.888559002119337</v>
      </c>
      <c r="H12" s="340">
        <v>39.14685138109347</v>
      </c>
      <c r="I12" s="340">
        <v>37.755766541175049</v>
      </c>
      <c r="J12" s="340">
        <v>38.146106057887657</v>
      </c>
      <c r="K12" s="340">
        <v>38.251304451203062</v>
      </c>
      <c r="L12" s="340">
        <v>42.342029085174055</v>
      </c>
      <c r="M12" s="340">
        <v>38.582994527759809</v>
      </c>
      <c r="N12" s="340">
        <v>40.746877922616456</v>
      </c>
      <c r="O12" s="340">
        <v>39.821551727304239</v>
      </c>
      <c r="P12" s="340">
        <v>40.679122286080336</v>
      </c>
      <c r="Q12" s="340">
        <v>53.479262382039273</v>
      </c>
      <c r="R12" s="341">
        <v>61.810637479962949</v>
      </c>
      <c r="S12" s="341">
        <v>64.866781544473497</v>
      </c>
      <c r="T12" s="341">
        <v>64.227271920663839</v>
      </c>
      <c r="U12" s="341">
        <v>67.567936221637098</v>
      </c>
      <c r="V12" s="341">
        <v>63.264886187715049</v>
      </c>
      <c r="W12" s="341">
        <v>62.357015986692232</v>
      </c>
      <c r="X12" s="341">
        <v>63.458486434080044</v>
      </c>
      <c r="Y12" s="341">
        <v>65.954179791295502</v>
      </c>
      <c r="Z12" s="341">
        <v>70.133987695974284</v>
      </c>
      <c r="AA12" s="341">
        <v>74.446114420879411</v>
      </c>
      <c r="AB12" s="341">
        <v>81.636450028820988</v>
      </c>
      <c r="AC12" s="341">
        <v>75.934367682308292</v>
      </c>
      <c r="AD12" s="341">
        <v>74.083506923427464</v>
      </c>
      <c r="AE12" s="341">
        <v>73.641551634659749</v>
      </c>
      <c r="AF12" s="341">
        <v>75.292657734116517</v>
      </c>
      <c r="AG12" s="341">
        <v>82.992616983111077</v>
      </c>
      <c r="AH12" s="341">
        <v>86.065985505722836</v>
      </c>
      <c r="AI12" s="341">
        <v>90.356105684500932</v>
      </c>
      <c r="AJ12" s="341">
        <v>106.86415529872637</v>
      </c>
      <c r="AK12" s="341">
        <v>124.08246507992101</v>
      </c>
      <c r="AL12" s="341">
        <v>152.23745449514288</v>
      </c>
      <c r="AM12" s="341">
        <v>158.54929195527865</v>
      </c>
      <c r="AN12" s="341">
        <v>160.54528699159442</v>
      </c>
      <c r="AO12" s="341">
        <v>174.8843050463004</v>
      </c>
      <c r="AP12" s="341">
        <v>197.08305545971339</v>
      </c>
      <c r="AQ12" s="341">
        <v>204.60441477977596</v>
      </c>
      <c r="AR12" s="341">
        <v>201.84218834991171</v>
      </c>
    </row>
    <row r="13" spans="1:44">
      <c r="A13" s="339" t="s">
        <v>333</v>
      </c>
      <c r="B13" s="340">
        <v>22.786694387901104</v>
      </c>
      <c r="C13" s="340">
        <v>24.265390328540864</v>
      </c>
      <c r="D13" s="340">
        <v>26.586355124920942</v>
      </c>
      <c r="E13" s="340">
        <v>27.34142225391054</v>
      </c>
      <c r="F13" s="340">
        <v>26.230745287415829</v>
      </c>
      <c r="G13" s="340">
        <v>29.54901217394459</v>
      </c>
      <c r="H13" s="340">
        <v>28.665411305335674</v>
      </c>
      <c r="I13" s="340">
        <v>29.640987216131268</v>
      </c>
      <c r="J13" s="340">
        <v>27.838664021804806</v>
      </c>
      <c r="K13" s="340">
        <v>27.661332592457757</v>
      </c>
      <c r="L13" s="340">
        <v>29.959602109875785</v>
      </c>
      <c r="M13" s="340">
        <v>29.450072134130156</v>
      </c>
      <c r="N13" s="340">
        <v>29.700042301722945</v>
      </c>
      <c r="O13" s="340">
        <v>30.944549359950081</v>
      </c>
      <c r="P13" s="340">
        <v>31.258196350966287</v>
      </c>
      <c r="Q13" s="340">
        <v>36.901840051016286</v>
      </c>
      <c r="R13" s="341">
        <v>40.10054604941071</v>
      </c>
      <c r="S13" s="341">
        <v>41.079694094256553</v>
      </c>
      <c r="T13" s="341">
        <v>41.109844629290244</v>
      </c>
      <c r="U13" s="341">
        <v>43.264778683739088</v>
      </c>
      <c r="V13" s="341">
        <v>45.40894305699873</v>
      </c>
      <c r="W13" s="341">
        <v>46.764907287222613</v>
      </c>
      <c r="X13" s="341">
        <v>44.795933607942175</v>
      </c>
      <c r="Y13" s="341">
        <v>46.987621322392229</v>
      </c>
      <c r="Z13" s="341">
        <v>49.84286958135695</v>
      </c>
      <c r="AA13" s="341">
        <v>55.17940377443702</v>
      </c>
      <c r="AB13" s="341">
        <v>60.387000344719212</v>
      </c>
      <c r="AC13" s="341">
        <v>59.869628347572132</v>
      </c>
      <c r="AD13" s="341">
        <v>64.694215234610184</v>
      </c>
      <c r="AE13" s="341">
        <v>65.440796440748883</v>
      </c>
      <c r="AF13" s="341">
        <v>71.067157789620353</v>
      </c>
      <c r="AG13" s="341">
        <v>71.693383026779046</v>
      </c>
      <c r="AH13" s="341">
        <v>71.509683967068412</v>
      </c>
      <c r="AI13" s="341">
        <v>69.869413621381028</v>
      </c>
      <c r="AJ13" s="341">
        <v>65.888455929160415</v>
      </c>
      <c r="AK13" s="341">
        <v>63.124378943519453</v>
      </c>
      <c r="AL13" s="341">
        <v>70.482613491599793</v>
      </c>
      <c r="AM13" s="341">
        <v>72.603177130541653</v>
      </c>
      <c r="AN13" s="341">
        <v>72.67352232723745</v>
      </c>
      <c r="AO13" s="341">
        <v>69.2571381639262</v>
      </c>
      <c r="AP13" s="341">
        <v>70.3269280092683</v>
      </c>
      <c r="AQ13" s="341">
        <v>71.334349747028128</v>
      </c>
      <c r="AR13" s="341">
        <v>69.984033728212168</v>
      </c>
    </row>
    <row r="14" spans="1:44">
      <c r="A14" s="339" t="s">
        <v>75</v>
      </c>
      <c r="B14" s="340">
        <v>0</v>
      </c>
      <c r="C14" s="340">
        <v>0</v>
      </c>
      <c r="D14" s="340">
        <v>0</v>
      </c>
      <c r="E14" s="340">
        <v>0</v>
      </c>
      <c r="F14" s="340">
        <v>0</v>
      </c>
      <c r="G14" s="340">
        <v>0</v>
      </c>
      <c r="H14" s="340">
        <v>0</v>
      </c>
      <c r="I14" s="340">
        <v>0</v>
      </c>
      <c r="J14" s="340">
        <v>0</v>
      </c>
      <c r="K14" s="340">
        <v>0</v>
      </c>
      <c r="L14" s="340">
        <v>0</v>
      </c>
      <c r="M14" s="340">
        <v>0</v>
      </c>
      <c r="N14" s="340">
        <v>0</v>
      </c>
      <c r="O14" s="340">
        <v>0</v>
      </c>
      <c r="P14" s="340">
        <v>0</v>
      </c>
      <c r="Q14" s="340">
        <v>0</v>
      </c>
      <c r="R14" s="341">
        <v>0</v>
      </c>
      <c r="S14" s="341">
        <v>0</v>
      </c>
      <c r="T14" s="341">
        <v>0</v>
      </c>
      <c r="U14" s="341">
        <v>0</v>
      </c>
      <c r="V14" s="341">
        <v>0</v>
      </c>
      <c r="W14" s="341">
        <v>0</v>
      </c>
      <c r="X14" s="341">
        <v>0</v>
      </c>
      <c r="Y14" s="341">
        <v>0</v>
      </c>
      <c r="Z14" s="341">
        <v>0</v>
      </c>
      <c r="AA14" s="341">
        <v>0</v>
      </c>
      <c r="AB14" s="341">
        <v>0</v>
      </c>
      <c r="AC14" s="341">
        <v>0</v>
      </c>
      <c r="AD14" s="341">
        <v>0</v>
      </c>
      <c r="AE14" s="341">
        <v>0</v>
      </c>
      <c r="AF14" s="341">
        <v>0</v>
      </c>
      <c r="AG14" s="341">
        <v>0</v>
      </c>
      <c r="AH14" s="341">
        <v>0</v>
      </c>
      <c r="AI14" s="341">
        <v>0</v>
      </c>
      <c r="AJ14" s="341">
        <v>0</v>
      </c>
      <c r="AK14" s="341">
        <v>0</v>
      </c>
      <c r="AL14" s="341">
        <v>0</v>
      </c>
      <c r="AM14" s="341">
        <v>0</v>
      </c>
      <c r="AN14" s="341">
        <v>0</v>
      </c>
      <c r="AO14" s="341">
        <v>0</v>
      </c>
      <c r="AP14" s="341">
        <v>0</v>
      </c>
      <c r="AQ14" s="341">
        <v>0</v>
      </c>
      <c r="AR14" s="341">
        <v>0</v>
      </c>
    </row>
    <row r="15" spans="1:44">
      <c r="A15" s="339" t="s">
        <v>153</v>
      </c>
      <c r="B15" s="340">
        <v>0.47328239999999994</v>
      </c>
      <c r="C15" s="340">
        <v>1.0818984</v>
      </c>
      <c r="D15" s="340">
        <v>1.2847704000000002</v>
      </c>
      <c r="E15" s="340">
        <v>1.2847704000000002</v>
      </c>
      <c r="F15" s="340">
        <v>1.2847704000000002</v>
      </c>
      <c r="G15" s="340">
        <v>1.2847704000000002</v>
      </c>
      <c r="H15" s="340">
        <v>1.2847704000000002</v>
      </c>
      <c r="I15" s="340">
        <v>1.6699704</v>
      </c>
      <c r="J15" s="340">
        <v>1.7983704</v>
      </c>
      <c r="K15" s="340">
        <v>1.7983704</v>
      </c>
      <c r="L15" s="340">
        <v>1.6843897200000002</v>
      </c>
      <c r="M15" s="340">
        <v>1.6102387200000001</v>
      </c>
      <c r="N15" s="340">
        <v>1.6100589600000002</v>
      </c>
      <c r="O15" s="340">
        <v>1.61036712</v>
      </c>
      <c r="P15" s="340">
        <v>1.61139432</v>
      </c>
      <c r="Q15" s="340">
        <v>1.6083127200000003</v>
      </c>
      <c r="R15" s="341">
        <v>1.6098535200000001</v>
      </c>
      <c r="S15" s="341">
        <v>1.6088776800000002</v>
      </c>
      <c r="T15" s="341">
        <v>1.6107266400000002</v>
      </c>
      <c r="U15" s="341">
        <v>1.6105982400000001</v>
      </c>
      <c r="V15" s="341">
        <v>1.6112659200000001</v>
      </c>
      <c r="W15" s="341">
        <v>1.61011032</v>
      </c>
      <c r="X15" s="341">
        <v>1.61846274</v>
      </c>
      <c r="Y15" s="341">
        <v>1.61011032</v>
      </c>
      <c r="Z15" s="341">
        <v>1.61011032</v>
      </c>
      <c r="AA15" s="341">
        <v>1.61011032</v>
      </c>
      <c r="AB15" s="341">
        <v>1.61011032</v>
      </c>
      <c r="AC15" s="341">
        <v>1.2129177600000001</v>
      </c>
      <c r="AD15" s="341">
        <v>2.3917273440000004</v>
      </c>
      <c r="AE15" s="341">
        <v>2.1687517560000003</v>
      </c>
      <c r="AF15" s="341">
        <v>2.1301688400000001</v>
      </c>
      <c r="AG15" s="341">
        <v>1.9465838039999999</v>
      </c>
      <c r="AH15" s="341">
        <v>1.8305859600000001</v>
      </c>
      <c r="AI15" s="341">
        <v>1.3589541420000002</v>
      </c>
      <c r="AJ15" s="341">
        <v>1.440539502</v>
      </c>
      <c r="AK15" s="341">
        <v>1.3676526</v>
      </c>
      <c r="AL15" s="341">
        <v>1.467744894</v>
      </c>
      <c r="AM15" s="341">
        <v>1.188327234</v>
      </c>
      <c r="AN15" s="341">
        <v>0.90745841004000005</v>
      </c>
      <c r="AO15" s="341">
        <v>1.2144303505200003</v>
      </c>
      <c r="AP15" s="341">
        <v>1.3212124578600002</v>
      </c>
      <c r="AQ15" s="341">
        <v>1.3628695908599999</v>
      </c>
      <c r="AR15" s="341">
        <v>1.4132667000000001</v>
      </c>
    </row>
    <row r="16" spans="1:44">
      <c r="A16" s="309" t="s">
        <v>280</v>
      </c>
      <c r="B16" s="310"/>
      <c r="C16" s="310"/>
      <c r="D16" s="310"/>
      <c r="E16" s="310"/>
      <c r="F16" s="310"/>
      <c r="G16" s="310"/>
      <c r="H16" s="310"/>
      <c r="I16" s="310"/>
      <c r="J16" s="310"/>
      <c r="K16" s="310"/>
      <c r="L16" s="310"/>
      <c r="M16" s="310"/>
      <c r="N16" s="310"/>
      <c r="O16" s="310"/>
      <c r="P16" s="310"/>
      <c r="Q16" s="310"/>
      <c r="R16" s="310">
        <v>517.84181365956204</v>
      </c>
      <c r="S16" s="310">
        <v>544.63378659679222</v>
      </c>
      <c r="T16" s="310">
        <v>553.71926515206928</v>
      </c>
      <c r="U16" s="310">
        <v>576.33591088797311</v>
      </c>
      <c r="V16" s="310">
        <v>559.09196694316006</v>
      </c>
      <c r="W16" s="310">
        <v>558.18086850734119</v>
      </c>
      <c r="X16" s="310">
        <v>603.23070673685572</v>
      </c>
      <c r="Y16" s="310">
        <v>635.81121675604936</v>
      </c>
      <c r="Z16" s="310">
        <v>589.40065818391759</v>
      </c>
      <c r="AA16" s="310">
        <v>622.71671639198939</v>
      </c>
      <c r="AB16" s="310">
        <v>643.08994190386113</v>
      </c>
      <c r="AC16" s="310">
        <v>648.2348313835721</v>
      </c>
      <c r="AD16" s="310">
        <v>660.66080921955188</v>
      </c>
      <c r="AE16" s="310">
        <v>599.53701845830915</v>
      </c>
      <c r="AF16" s="310">
        <v>596.9157226373062</v>
      </c>
      <c r="AG16" s="310">
        <v>579.09191851443472</v>
      </c>
      <c r="AH16" s="310">
        <v>594.45825842842521</v>
      </c>
      <c r="AI16" s="310">
        <v>634.89848546617145</v>
      </c>
      <c r="AJ16" s="310">
        <v>672.05009839471836</v>
      </c>
      <c r="AK16" s="310">
        <v>685.10656709836792</v>
      </c>
      <c r="AL16" s="310">
        <v>754.40722494436454</v>
      </c>
      <c r="AM16" s="310">
        <v>719.44998999819904</v>
      </c>
      <c r="AN16" s="310">
        <v>715.97112072534696</v>
      </c>
      <c r="AO16" s="310">
        <v>718.27769783957046</v>
      </c>
      <c r="AP16" s="310">
        <v>757.14628305234248</v>
      </c>
      <c r="AQ16" s="310">
        <v>736.19434829128738</v>
      </c>
      <c r="AR16" s="310">
        <v>718.68200101197215</v>
      </c>
    </row>
    <row r="17" spans="1:44">
      <c r="A17" s="339" t="s">
        <v>150</v>
      </c>
      <c r="B17" s="340"/>
      <c r="C17" s="340"/>
      <c r="D17" s="340"/>
      <c r="E17" s="340"/>
      <c r="F17" s="340"/>
      <c r="G17" s="340"/>
      <c r="H17" s="340"/>
      <c r="I17" s="340"/>
      <c r="J17" s="340"/>
      <c r="K17" s="340"/>
      <c r="L17" s="340"/>
      <c r="M17" s="340"/>
      <c r="N17" s="340"/>
      <c r="O17" s="340"/>
      <c r="P17" s="340"/>
      <c r="Q17" s="340"/>
      <c r="R17" s="341">
        <v>62.725447267478252</v>
      </c>
      <c r="S17" s="341">
        <v>65.804898659830712</v>
      </c>
      <c r="T17" s="341">
        <v>74.933181644613441</v>
      </c>
      <c r="U17" s="341">
        <v>84.559536798575863</v>
      </c>
      <c r="V17" s="341">
        <v>77.644752027660601</v>
      </c>
      <c r="W17" s="341">
        <v>95.211778233301786</v>
      </c>
      <c r="X17" s="341">
        <v>97.212809334672158</v>
      </c>
      <c r="Y17" s="341">
        <v>91.468068519154187</v>
      </c>
      <c r="Z17" s="341">
        <v>79.440229320259007</v>
      </c>
      <c r="AA17" s="341">
        <v>91.706005149999996</v>
      </c>
      <c r="AB17" s="341">
        <v>91.350403730000011</v>
      </c>
      <c r="AC17" s="341">
        <v>103.78887907999999</v>
      </c>
      <c r="AD17" s="341">
        <v>119.32217731999999</v>
      </c>
      <c r="AE17" s="341">
        <v>135.48612197999998</v>
      </c>
      <c r="AF17" s="341">
        <v>136.98135985661048</v>
      </c>
      <c r="AG17" s="341">
        <v>139.43115345000001</v>
      </c>
      <c r="AH17" s="341">
        <v>150.03479112760755</v>
      </c>
      <c r="AI17" s="341">
        <v>124.82161316380844</v>
      </c>
      <c r="AJ17" s="341">
        <v>125.04830396179486</v>
      </c>
      <c r="AK17" s="341">
        <v>117.4358589898</v>
      </c>
      <c r="AL17" s="341">
        <v>138.5288258265</v>
      </c>
      <c r="AM17" s="341">
        <v>127.76943146399999</v>
      </c>
      <c r="AN17" s="341">
        <v>127.27248904</v>
      </c>
      <c r="AO17" s="341">
        <v>119.15165631499998</v>
      </c>
      <c r="AP17" s="341">
        <v>102.87579256999999</v>
      </c>
      <c r="AQ17" s="341">
        <v>85.304812819999995</v>
      </c>
      <c r="AR17" s="341">
        <v>72.909252259999988</v>
      </c>
    </row>
    <row r="18" spans="1:44">
      <c r="A18" s="339" t="s">
        <v>151</v>
      </c>
      <c r="B18" s="340"/>
      <c r="C18" s="340"/>
      <c r="D18" s="340"/>
      <c r="E18" s="340"/>
      <c r="F18" s="340"/>
      <c r="G18" s="340"/>
      <c r="H18" s="340"/>
      <c r="I18" s="340"/>
      <c r="J18" s="340"/>
      <c r="K18" s="340"/>
      <c r="L18" s="340"/>
      <c r="M18" s="340"/>
      <c r="N18" s="340"/>
      <c r="O18" s="340"/>
      <c r="P18" s="340"/>
      <c r="Q18" s="340"/>
      <c r="R18" s="341">
        <v>88.019010432622593</v>
      </c>
      <c r="S18" s="341">
        <v>93.065466092405529</v>
      </c>
      <c r="T18" s="341">
        <v>88.10271229778661</v>
      </c>
      <c r="U18" s="341">
        <v>92.707116027342579</v>
      </c>
      <c r="V18" s="341">
        <v>89.690587985431307</v>
      </c>
      <c r="W18" s="341">
        <v>75.125336774455604</v>
      </c>
      <c r="X18" s="341">
        <v>98.552763349890142</v>
      </c>
      <c r="Y18" s="341">
        <v>128.38244527446321</v>
      </c>
      <c r="Z18" s="341">
        <v>103.8098081341452</v>
      </c>
      <c r="AA18" s="341">
        <v>93.546463328717039</v>
      </c>
      <c r="AB18" s="341">
        <v>84.976903812234895</v>
      </c>
      <c r="AC18" s="341">
        <v>81.918650718487868</v>
      </c>
      <c r="AD18" s="341">
        <v>75.37252445735723</v>
      </c>
      <c r="AE18" s="341">
        <v>58.33821463778046</v>
      </c>
      <c r="AF18" s="341">
        <v>52.15108681613588</v>
      </c>
      <c r="AG18" s="341">
        <v>48.915383525757136</v>
      </c>
      <c r="AH18" s="341">
        <v>46.164752771837342</v>
      </c>
      <c r="AI18" s="341">
        <v>93.883502194954445</v>
      </c>
      <c r="AJ18" s="341">
        <v>132.47572106156537</v>
      </c>
      <c r="AK18" s="341">
        <v>124.73190269320102</v>
      </c>
      <c r="AL18" s="341">
        <v>123.36542034307135</v>
      </c>
      <c r="AM18" s="341">
        <v>107.03853503047121</v>
      </c>
      <c r="AN18" s="342">
        <v>95.463788973389825</v>
      </c>
      <c r="AO18" s="341">
        <v>83.644078643466599</v>
      </c>
      <c r="AP18" s="341">
        <v>93.777773388364167</v>
      </c>
      <c r="AQ18" s="341">
        <v>97.179310791495368</v>
      </c>
      <c r="AR18" s="341">
        <v>82.486561764944724</v>
      </c>
    </row>
    <row r="19" spans="1:44">
      <c r="A19" s="339" t="s">
        <v>332</v>
      </c>
      <c r="B19" s="340"/>
      <c r="C19" s="340"/>
      <c r="D19" s="340"/>
      <c r="E19" s="340"/>
      <c r="F19" s="340"/>
      <c r="G19" s="340"/>
      <c r="H19" s="340"/>
      <c r="I19" s="340"/>
      <c r="J19" s="340"/>
      <c r="K19" s="340"/>
      <c r="L19" s="340"/>
      <c r="M19" s="340"/>
      <c r="N19" s="340"/>
      <c r="O19" s="340"/>
      <c r="P19" s="340"/>
      <c r="Q19" s="340"/>
      <c r="R19" s="341">
        <v>180.11757610768859</v>
      </c>
      <c r="S19" s="341">
        <v>195.79624050595976</v>
      </c>
      <c r="T19" s="341">
        <v>207.80950872752976</v>
      </c>
      <c r="U19" s="341">
        <v>202.05998810377429</v>
      </c>
      <c r="V19" s="341">
        <v>188.46734406466032</v>
      </c>
      <c r="W19" s="341">
        <v>177.9964989827514</v>
      </c>
      <c r="X19" s="341">
        <v>203.34313176161868</v>
      </c>
      <c r="Y19" s="341">
        <v>217.68776810474426</v>
      </c>
      <c r="Z19" s="341">
        <v>193.42319354418214</v>
      </c>
      <c r="AA19" s="341">
        <v>223.72657224595596</v>
      </c>
      <c r="AB19" s="341">
        <v>235.17195389608605</v>
      </c>
      <c r="AC19" s="341">
        <v>247.46598574320379</v>
      </c>
      <c r="AD19" s="341">
        <v>235.26272028478991</v>
      </c>
      <c r="AE19" s="341">
        <v>179.4280180352109</v>
      </c>
      <c r="AF19" s="341">
        <v>161.23878552843689</v>
      </c>
      <c r="AG19" s="341">
        <v>150.14200043339943</v>
      </c>
      <c r="AH19" s="341">
        <v>153.99735704048507</v>
      </c>
      <c r="AI19" s="341">
        <v>169.51160984290266</v>
      </c>
      <c r="AJ19" s="341">
        <v>159.88895903371954</v>
      </c>
      <c r="AK19" s="341">
        <v>167.18897040016373</v>
      </c>
      <c r="AL19" s="341">
        <v>179.26970770236977</v>
      </c>
      <c r="AM19" s="341">
        <v>161.87980203068173</v>
      </c>
      <c r="AN19" s="341">
        <v>176.66745339463097</v>
      </c>
      <c r="AO19" s="341">
        <v>187.17760256669229</v>
      </c>
      <c r="AP19" s="341">
        <v>204.22213384814302</v>
      </c>
      <c r="AQ19" s="341">
        <v>188.10643583845692</v>
      </c>
      <c r="AR19" s="341">
        <v>196.79067331215498</v>
      </c>
    </row>
    <row r="20" spans="1:44">
      <c r="A20" s="339" t="s">
        <v>165</v>
      </c>
      <c r="B20" s="340"/>
      <c r="C20" s="340"/>
      <c r="D20" s="340"/>
      <c r="E20" s="340"/>
      <c r="F20" s="340"/>
      <c r="G20" s="340"/>
      <c r="H20" s="340"/>
      <c r="I20" s="340"/>
      <c r="J20" s="340"/>
      <c r="K20" s="340"/>
      <c r="L20" s="340"/>
      <c r="M20" s="340"/>
      <c r="N20" s="340"/>
      <c r="O20" s="340"/>
      <c r="P20" s="340"/>
      <c r="Q20" s="340"/>
      <c r="R20" s="341">
        <v>83.458742802398859</v>
      </c>
      <c r="S20" s="341">
        <v>82.411828019866221</v>
      </c>
      <c r="T20" s="341">
        <v>75.926019292185373</v>
      </c>
      <c r="U20" s="341">
        <v>84.565956812904204</v>
      </c>
      <c r="V20" s="341">
        <v>93.004187700693976</v>
      </c>
      <c r="W20" s="341">
        <v>99.115220922917558</v>
      </c>
      <c r="X20" s="341">
        <v>94.249119508652399</v>
      </c>
      <c r="Y20" s="341">
        <v>83.721023423999995</v>
      </c>
      <c r="Z20" s="341">
        <v>91.140459587999999</v>
      </c>
      <c r="AA20" s="341">
        <v>82.502047152000003</v>
      </c>
      <c r="AB20" s="341">
        <v>87.957119771999999</v>
      </c>
      <c r="AC20" s="341">
        <v>78.044402052000009</v>
      </c>
      <c r="AD20" s="341">
        <v>89.533937655367183</v>
      </c>
      <c r="AE20" s="341">
        <v>85.03356397390921</v>
      </c>
      <c r="AF20" s="341">
        <v>98.05450607238599</v>
      </c>
      <c r="AG20" s="341">
        <v>83.970797291387967</v>
      </c>
      <c r="AH20" s="341">
        <v>84.855102055703981</v>
      </c>
      <c r="AI20" s="341">
        <v>85.097286816624006</v>
      </c>
      <c r="AJ20" s="341">
        <v>80.443963607751897</v>
      </c>
      <c r="AK20" s="341">
        <v>87.175338391762708</v>
      </c>
      <c r="AL20" s="341">
        <v>89.055458191680771</v>
      </c>
      <c r="AM20" s="341">
        <v>90.421425153225741</v>
      </c>
      <c r="AN20" s="341">
        <v>82.441121588454138</v>
      </c>
      <c r="AO20" s="341">
        <v>82.948486753664909</v>
      </c>
      <c r="AP20" s="341">
        <v>87.53938731899359</v>
      </c>
      <c r="AQ20" s="341">
        <v>88.302154723671094</v>
      </c>
      <c r="AR20" s="341">
        <v>93.256024896748627</v>
      </c>
    </row>
    <row r="21" spans="1:44">
      <c r="A21" s="339" t="s">
        <v>166</v>
      </c>
      <c r="B21" s="340"/>
      <c r="C21" s="340"/>
      <c r="D21" s="340"/>
      <c r="E21" s="340"/>
      <c r="F21" s="340"/>
      <c r="G21" s="340"/>
      <c r="H21" s="340"/>
      <c r="I21" s="340"/>
      <c r="J21" s="340"/>
      <c r="K21" s="340"/>
      <c r="L21" s="340"/>
      <c r="M21" s="340"/>
      <c r="N21" s="340"/>
      <c r="O21" s="340"/>
      <c r="P21" s="340"/>
      <c r="Q21" s="340"/>
      <c r="R21" s="341">
        <v>61.810637479962949</v>
      </c>
      <c r="S21" s="341">
        <v>64.866781544473497</v>
      </c>
      <c r="T21" s="341">
        <v>64.227271920663839</v>
      </c>
      <c r="U21" s="341">
        <v>67.567936221637098</v>
      </c>
      <c r="V21" s="341">
        <v>63.264886187715049</v>
      </c>
      <c r="W21" s="341">
        <v>62.357015986692232</v>
      </c>
      <c r="X21" s="341">
        <v>63.458486434080044</v>
      </c>
      <c r="Y21" s="341">
        <v>65.954179791295502</v>
      </c>
      <c r="Z21" s="341">
        <v>70.133987695974284</v>
      </c>
      <c r="AA21" s="341">
        <v>74.446114420879411</v>
      </c>
      <c r="AB21" s="341">
        <v>81.636450028820988</v>
      </c>
      <c r="AC21" s="341">
        <v>75.934367682308292</v>
      </c>
      <c r="AD21" s="341">
        <v>74.083506923427464</v>
      </c>
      <c r="AE21" s="341">
        <v>73.641551634659749</v>
      </c>
      <c r="AF21" s="341">
        <v>75.292657734116517</v>
      </c>
      <c r="AG21" s="341">
        <v>82.992616983111077</v>
      </c>
      <c r="AH21" s="341">
        <v>86.065985505722836</v>
      </c>
      <c r="AI21" s="341">
        <v>90.356105684500932</v>
      </c>
      <c r="AJ21" s="341">
        <v>106.86415529872637</v>
      </c>
      <c r="AK21" s="341">
        <v>124.08246507992101</v>
      </c>
      <c r="AL21" s="341">
        <v>152.23745449514288</v>
      </c>
      <c r="AM21" s="341">
        <v>158.54929195527865</v>
      </c>
      <c r="AN21" s="341">
        <v>160.54528699159442</v>
      </c>
      <c r="AO21" s="341">
        <v>174.8843050463004</v>
      </c>
      <c r="AP21" s="341">
        <v>197.08305545971339</v>
      </c>
      <c r="AQ21" s="341">
        <v>204.60441477977596</v>
      </c>
      <c r="AR21" s="341">
        <v>201.84218834991171</v>
      </c>
    </row>
    <row r="22" spans="1:44">
      <c r="A22" s="339" t="s">
        <v>333</v>
      </c>
      <c r="B22" s="340"/>
      <c r="C22" s="340"/>
      <c r="D22" s="340"/>
      <c r="E22" s="340"/>
      <c r="F22" s="340"/>
      <c r="G22" s="340"/>
      <c r="H22" s="340"/>
      <c r="I22" s="340"/>
      <c r="J22" s="340"/>
      <c r="K22" s="340"/>
      <c r="L22" s="340"/>
      <c r="M22" s="340"/>
      <c r="N22" s="340"/>
      <c r="O22" s="340"/>
      <c r="P22" s="340"/>
      <c r="Q22" s="340"/>
      <c r="R22" s="341">
        <v>40.10054604941071</v>
      </c>
      <c r="S22" s="341">
        <v>41.079694094256553</v>
      </c>
      <c r="T22" s="341">
        <v>41.109844629290244</v>
      </c>
      <c r="U22" s="341">
        <v>43.264778683739088</v>
      </c>
      <c r="V22" s="341">
        <v>45.40894305699873</v>
      </c>
      <c r="W22" s="341">
        <v>46.764907287222613</v>
      </c>
      <c r="X22" s="341">
        <v>44.795933607942175</v>
      </c>
      <c r="Y22" s="341">
        <v>46.987621322392229</v>
      </c>
      <c r="Z22" s="341">
        <v>49.84286958135695</v>
      </c>
      <c r="AA22" s="341">
        <v>55.17940377443702</v>
      </c>
      <c r="AB22" s="341">
        <v>60.387000344719212</v>
      </c>
      <c r="AC22" s="341">
        <v>59.869628347572132</v>
      </c>
      <c r="AD22" s="341">
        <v>64.694215234610184</v>
      </c>
      <c r="AE22" s="341">
        <v>65.440796440748883</v>
      </c>
      <c r="AF22" s="341">
        <v>71.067157789620353</v>
      </c>
      <c r="AG22" s="341">
        <v>71.693383026779046</v>
      </c>
      <c r="AH22" s="341">
        <v>71.509683967068412</v>
      </c>
      <c r="AI22" s="341">
        <v>69.869413621381028</v>
      </c>
      <c r="AJ22" s="341">
        <v>65.888455929160415</v>
      </c>
      <c r="AK22" s="341">
        <v>63.124378943519453</v>
      </c>
      <c r="AL22" s="341">
        <v>70.482613491599793</v>
      </c>
      <c r="AM22" s="341">
        <v>72.603177130541653</v>
      </c>
      <c r="AN22" s="341">
        <v>72.67352232723745</v>
      </c>
      <c r="AO22" s="341">
        <v>69.2571381639262</v>
      </c>
      <c r="AP22" s="341">
        <v>70.3269280092683</v>
      </c>
      <c r="AQ22" s="341">
        <v>71.334349747028128</v>
      </c>
      <c r="AR22" s="341">
        <v>69.984033728212168</v>
      </c>
    </row>
    <row r="23" spans="1:44">
      <c r="A23" s="339" t="s">
        <v>75</v>
      </c>
      <c r="B23" s="340"/>
      <c r="C23" s="340"/>
      <c r="D23" s="340"/>
      <c r="E23" s="340"/>
      <c r="F23" s="340"/>
      <c r="G23" s="340"/>
      <c r="H23" s="340"/>
      <c r="I23" s="340"/>
      <c r="J23" s="340"/>
      <c r="K23" s="340"/>
      <c r="L23" s="340"/>
      <c r="M23" s="340"/>
      <c r="N23" s="340"/>
      <c r="O23" s="340"/>
      <c r="P23" s="340"/>
      <c r="Q23" s="340"/>
      <c r="R23" s="341">
        <v>0</v>
      </c>
      <c r="S23" s="341">
        <v>0</v>
      </c>
      <c r="T23" s="341">
        <v>0</v>
      </c>
      <c r="U23" s="341">
        <v>0</v>
      </c>
      <c r="V23" s="341">
        <v>0</v>
      </c>
      <c r="W23" s="341">
        <v>0</v>
      </c>
      <c r="X23" s="341">
        <v>0</v>
      </c>
      <c r="Y23" s="341">
        <v>0</v>
      </c>
      <c r="Z23" s="341">
        <v>0</v>
      </c>
      <c r="AA23" s="341">
        <v>0</v>
      </c>
      <c r="AB23" s="341">
        <v>0</v>
      </c>
      <c r="AC23" s="341">
        <v>0</v>
      </c>
      <c r="AD23" s="341">
        <v>0</v>
      </c>
      <c r="AE23" s="341">
        <v>0</v>
      </c>
      <c r="AF23" s="341">
        <v>0</v>
      </c>
      <c r="AG23" s="341">
        <v>0</v>
      </c>
      <c r="AH23" s="341">
        <v>0</v>
      </c>
      <c r="AI23" s="341">
        <v>0</v>
      </c>
      <c r="AJ23" s="341">
        <v>0</v>
      </c>
      <c r="AK23" s="341">
        <v>0</v>
      </c>
      <c r="AL23" s="341">
        <v>0</v>
      </c>
      <c r="AM23" s="341">
        <v>0</v>
      </c>
      <c r="AN23" s="341">
        <v>0</v>
      </c>
      <c r="AO23" s="341">
        <v>0</v>
      </c>
      <c r="AP23" s="341">
        <v>0</v>
      </c>
      <c r="AQ23" s="341">
        <v>0</v>
      </c>
      <c r="AR23" s="341">
        <v>0</v>
      </c>
    </row>
    <row r="24" spans="1:44">
      <c r="A24" s="339" t="s">
        <v>153</v>
      </c>
      <c r="B24" s="340"/>
      <c r="C24" s="340"/>
      <c r="D24" s="340"/>
      <c r="E24" s="340"/>
      <c r="F24" s="340"/>
      <c r="G24" s="340"/>
      <c r="H24" s="340"/>
      <c r="I24" s="340"/>
      <c r="J24" s="340"/>
      <c r="K24" s="340"/>
      <c r="L24" s="340"/>
      <c r="M24" s="340"/>
      <c r="N24" s="340"/>
      <c r="O24" s="340"/>
      <c r="P24" s="340"/>
      <c r="Q24" s="340"/>
      <c r="R24" s="341">
        <v>1.6098535200000001</v>
      </c>
      <c r="S24" s="341">
        <v>1.6088776800000002</v>
      </c>
      <c r="T24" s="341">
        <v>1.6107266400000002</v>
      </c>
      <c r="U24" s="341">
        <v>1.6105982400000001</v>
      </c>
      <c r="V24" s="341">
        <v>1.6112659200000001</v>
      </c>
      <c r="W24" s="341">
        <v>1.61011032</v>
      </c>
      <c r="X24" s="341">
        <v>1.61846274</v>
      </c>
      <c r="Y24" s="341">
        <v>1.61011032</v>
      </c>
      <c r="Z24" s="341">
        <v>1.61011032</v>
      </c>
      <c r="AA24" s="341">
        <v>1.61011032</v>
      </c>
      <c r="AB24" s="341">
        <v>1.61011032</v>
      </c>
      <c r="AC24" s="341">
        <v>1.2129177600000001</v>
      </c>
      <c r="AD24" s="341">
        <v>2.3917273440000004</v>
      </c>
      <c r="AE24" s="341">
        <v>2.1687517560000003</v>
      </c>
      <c r="AF24" s="341">
        <v>2.1301688400000001</v>
      </c>
      <c r="AG24" s="341">
        <v>1.9465838039999999</v>
      </c>
      <c r="AH24" s="341">
        <v>1.8305859600000001</v>
      </c>
      <c r="AI24" s="341">
        <v>1.3589541420000002</v>
      </c>
      <c r="AJ24" s="341">
        <v>1.440539502</v>
      </c>
      <c r="AK24" s="341">
        <v>1.3676526</v>
      </c>
      <c r="AL24" s="341">
        <v>1.467744894</v>
      </c>
      <c r="AM24" s="341">
        <v>1.188327234</v>
      </c>
      <c r="AN24" s="341">
        <v>0.90745841004000005</v>
      </c>
      <c r="AO24" s="341">
        <v>1.2144303505200003</v>
      </c>
      <c r="AP24" s="341">
        <v>1.3212124578600002</v>
      </c>
      <c r="AQ24" s="341">
        <v>1.3628695908599999</v>
      </c>
      <c r="AR24" s="341">
        <v>1.4132667000000001</v>
      </c>
    </row>
    <row r="25" spans="1:44">
      <c r="A25" s="309" t="s">
        <v>61</v>
      </c>
      <c r="B25" s="310"/>
      <c r="C25" s="310"/>
      <c r="D25" s="310"/>
      <c r="E25" s="310"/>
      <c r="F25" s="310"/>
      <c r="G25" s="310"/>
      <c r="H25" s="310"/>
      <c r="I25" s="310"/>
      <c r="J25" s="310"/>
      <c r="K25" s="310"/>
      <c r="L25" s="310"/>
      <c r="M25" s="310"/>
      <c r="N25" s="310"/>
      <c r="O25" s="310"/>
      <c r="P25" s="310"/>
      <c r="Q25" s="310"/>
      <c r="R25" s="310">
        <v>169.46885072302999</v>
      </c>
      <c r="S25" s="310">
        <v>172.31220107543194</v>
      </c>
      <c r="T25" s="310">
        <v>169.10060431833759</v>
      </c>
      <c r="U25" s="310">
        <v>185.67888177728906</v>
      </c>
      <c r="V25" s="310">
        <v>208.42369883082543</v>
      </c>
      <c r="W25" s="310">
        <v>216.85602234593094</v>
      </c>
      <c r="X25" s="310">
        <v>232.77587169705046</v>
      </c>
      <c r="Y25" s="310">
        <v>239.67188641197427</v>
      </c>
      <c r="Z25" s="310">
        <v>261.92583568813723</v>
      </c>
      <c r="AA25" s="310">
        <v>275.84251382093964</v>
      </c>
      <c r="AB25" s="310">
        <v>267.97591066333058</v>
      </c>
      <c r="AC25" s="310">
        <v>271.30889152902358</v>
      </c>
      <c r="AD25" s="310">
        <v>289.43792934016187</v>
      </c>
      <c r="AE25" s="310">
        <v>314.36557476389714</v>
      </c>
      <c r="AF25" s="310">
        <v>335.8114087032672</v>
      </c>
      <c r="AG25" s="310">
        <v>333.8153733599064</v>
      </c>
      <c r="AH25" s="310">
        <v>337.59073339559359</v>
      </c>
      <c r="AI25" s="310">
        <v>340.24962553137317</v>
      </c>
      <c r="AJ25" s="310">
        <v>340.42109397024558</v>
      </c>
      <c r="AK25" s="310">
        <v>333.20233187699199</v>
      </c>
      <c r="AL25" s="310">
        <v>318.27326035190794</v>
      </c>
      <c r="AM25" s="310">
        <v>330.1414347222954</v>
      </c>
      <c r="AN25" s="310">
        <v>329.54851087574031</v>
      </c>
      <c r="AO25" s="310">
        <v>349.09607697631719</v>
      </c>
      <c r="AP25" s="310">
        <v>343.88604366719829</v>
      </c>
      <c r="AQ25" s="310">
        <v>345.37160160373094</v>
      </c>
      <c r="AR25" s="310">
        <v>363.95915560967359</v>
      </c>
    </row>
    <row r="26" spans="1:44">
      <c r="A26" s="339" t="s">
        <v>150</v>
      </c>
      <c r="B26" s="340"/>
      <c r="C26" s="340"/>
      <c r="D26" s="340"/>
      <c r="E26" s="340"/>
      <c r="F26" s="340"/>
      <c r="G26" s="340"/>
      <c r="H26" s="340"/>
      <c r="I26" s="340"/>
      <c r="J26" s="340"/>
      <c r="K26" s="340"/>
      <c r="L26" s="340"/>
      <c r="M26" s="340"/>
      <c r="N26" s="340"/>
      <c r="O26" s="340"/>
      <c r="P26" s="340"/>
      <c r="Q26" s="340"/>
      <c r="R26" s="341">
        <v>1.8828195236084994E-2</v>
      </c>
      <c r="S26" s="341">
        <v>1.8475557151926416E-2</v>
      </c>
      <c r="T26" s="341">
        <v>2.0113199135916342E-2</v>
      </c>
      <c r="U26" s="341">
        <v>1.5154614161142485E-2</v>
      </c>
      <c r="V26" s="341">
        <v>1.3454701266870716E-2</v>
      </c>
      <c r="W26" s="341">
        <v>3.0588051556206352E-3</v>
      </c>
      <c r="X26" s="341">
        <v>1.8310305236490928E-3</v>
      </c>
      <c r="Y26" s="341">
        <v>4.8504399331909565E-4</v>
      </c>
      <c r="Z26" s="341">
        <v>2.0364661218447134E-3</v>
      </c>
      <c r="AA26" s="341">
        <v>4.8589525E-4</v>
      </c>
      <c r="AB26" s="341">
        <v>0.48402201331</v>
      </c>
      <c r="AC26" s="341">
        <v>0.90543748989999995</v>
      </c>
      <c r="AD26" s="341">
        <v>2.2831855747200001</v>
      </c>
      <c r="AE26" s="341">
        <v>10.133655738890001</v>
      </c>
      <c r="AF26" s="341">
        <v>20.055836867453479</v>
      </c>
      <c r="AG26" s="341">
        <v>24.749554575360001</v>
      </c>
      <c r="AH26" s="341">
        <v>28.07037531237216</v>
      </c>
      <c r="AI26" s="341">
        <v>16.850043390004373</v>
      </c>
      <c r="AJ26" s="341">
        <v>13.846891591006695</v>
      </c>
      <c r="AK26" s="341">
        <v>15.708466646340931</v>
      </c>
      <c r="AL26" s="341">
        <v>5.8662003931566788</v>
      </c>
      <c r="AM26" s="341">
        <v>3.9855056969761877</v>
      </c>
      <c r="AN26" s="341">
        <v>4.0374276855975527E-2</v>
      </c>
      <c r="AO26" s="341">
        <v>11.729164251219537</v>
      </c>
      <c r="AP26" s="341">
        <v>10.430683322539871</v>
      </c>
      <c r="AQ26" s="341">
        <v>9.6241248894550075</v>
      </c>
      <c r="AR26" s="341">
        <v>10.159793118469437</v>
      </c>
    </row>
    <row r="27" spans="1:44">
      <c r="A27" s="339" t="s">
        <v>151</v>
      </c>
      <c r="B27" s="340"/>
      <c r="C27" s="340"/>
      <c r="D27" s="340"/>
      <c r="E27" s="340"/>
      <c r="F27" s="340"/>
      <c r="G27" s="340"/>
      <c r="H27" s="340"/>
      <c r="I27" s="340"/>
      <c r="J27" s="340"/>
      <c r="K27" s="340"/>
      <c r="L27" s="340"/>
      <c r="M27" s="340"/>
      <c r="N27" s="340"/>
      <c r="O27" s="340"/>
      <c r="P27" s="340"/>
      <c r="Q27" s="340"/>
      <c r="R27" s="341">
        <v>169.45002252779389</v>
      </c>
      <c r="S27" s="341">
        <v>172.29372551828001</v>
      </c>
      <c r="T27" s="341">
        <v>169.08049111920167</v>
      </c>
      <c r="U27" s="341">
        <v>185.66372716312793</v>
      </c>
      <c r="V27" s="341">
        <v>208.41024412955855</v>
      </c>
      <c r="W27" s="341">
        <v>216.85296354077531</v>
      </c>
      <c r="X27" s="341">
        <v>232.77404066652682</v>
      </c>
      <c r="Y27" s="341">
        <v>239.67140136798096</v>
      </c>
      <c r="Z27" s="341">
        <v>261.92379922201536</v>
      </c>
      <c r="AA27" s="341">
        <v>275.84202792568965</v>
      </c>
      <c r="AB27" s="341">
        <v>267.4918886500206</v>
      </c>
      <c r="AC27" s="341">
        <v>270.40345403912357</v>
      </c>
      <c r="AD27" s="341">
        <v>287.15474376544188</v>
      </c>
      <c r="AE27" s="341">
        <v>304.23191902500713</v>
      </c>
      <c r="AF27" s="341">
        <v>315.75557183581373</v>
      </c>
      <c r="AG27" s="341">
        <v>309.06581878454642</v>
      </c>
      <c r="AH27" s="341">
        <v>309.52035808322142</v>
      </c>
      <c r="AI27" s="341">
        <v>323.3995821413688</v>
      </c>
      <c r="AJ27" s="341">
        <v>326.5742023792389</v>
      </c>
      <c r="AK27" s="341">
        <v>317.49386523065107</v>
      </c>
      <c r="AL27" s="341">
        <v>312.40705995875123</v>
      </c>
      <c r="AM27" s="341">
        <v>326.15592902531921</v>
      </c>
      <c r="AN27" s="341">
        <v>329.50813659888433</v>
      </c>
      <c r="AO27" s="341">
        <v>337.36691272509768</v>
      </c>
      <c r="AP27" s="341">
        <v>333.4553603446584</v>
      </c>
      <c r="AQ27" s="341">
        <v>335.74747671427593</v>
      </c>
      <c r="AR27" s="341">
        <v>353.79936249120414</v>
      </c>
    </row>
    <row r="28" spans="1:44">
      <c r="A28" s="339" t="s">
        <v>332</v>
      </c>
      <c r="B28" s="340"/>
      <c r="C28" s="340"/>
      <c r="D28" s="340"/>
      <c r="E28" s="340"/>
      <c r="F28" s="340"/>
      <c r="G28" s="340"/>
      <c r="H28" s="340"/>
      <c r="I28" s="340"/>
      <c r="J28" s="340"/>
      <c r="K28" s="340"/>
      <c r="L28" s="340"/>
      <c r="M28" s="340"/>
      <c r="N28" s="340"/>
      <c r="O28" s="340"/>
      <c r="P28" s="340"/>
      <c r="Q28" s="340"/>
      <c r="R28" s="341">
        <v>0</v>
      </c>
      <c r="S28" s="341">
        <v>0</v>
      </c>
      <c r="T28" s="341">
        <v>0</v>
      </c>
      <c r="U28" s="341">
        <v>0</v>
      </c>
      <c r="V28" s="341">
        <v>0</v>
      </c>
      <c r="W28" s="341">
        <v>0</v>
      </c>
      <c r="X28" s="341">
        <v>0</v>
      </c>
      <c r="Y28" s="341">
        <v>0</v>
      </c>
      <c r="Z28" s="341">
        <v>0</v>
      </c>
      <c r="AA28" s="341">
        <v>0</v>
      </c>
      <c r="AB28" s="341">
        <v>0</v>
      </c>
      <c r="AC28" s="341">
        <v>0</v>
      </c>
      <c r="AD28" s="341">
        <v>0</v>
      </c>
      <c r="AE28" s="341">
        <v>0</v>
      </c>
      <c r="AF28" s="341">
        <v>0</v>
      </c>
      <c r="AG28" s="341">
        <v>0</v>
      </c>
      <c r="AH28" s="341">
        <v>0</v>
      </c>
      <c r="AI28" s="341">
        <v>0</v>
      </c>
      <c r="AJ28" s="341">
        <v>0</v>
      </c>
      <c r="AK28" s="341">
        <v>0</v>
      </c>
      <c r="AL28" s="341">
        <v>0</v>
      </c>
      <c r="AM28" s="341">
        <v>0</v>
      </c>
      <c r="AN28" s="341">
        <v>0</v>
      </c>
      <c r="AO28" s="341">
        <v>0</v>
      </c>
      <c r="AP28" s="341">
        <v>0</v>
      </c>
      <c r="AQ28" s="341">
        <v>0</v>
      </c>
      <c r="AR28" s="341">
        <v>0</v>
      </c>
    </row>
    <row r="29" spans="1:44">
      <c r="A29" s="339" t="s">
        <v>165</v>
      </c>
      <c r="B29" s="340"/>
      <c r="C29" s="340"/>
      <c r="D29" s="340"/>
      <c r="E29" s="340"/>
      <c r="F29" s="340"/>
      <c r="G29" s="340"/>
      <c r="H29" s="340"/>
      <c r="I29" s="340"/>
      <c r="J29" s="340"/>
      <c r="K29" s="340"/>
      <c r="L29" s="340"/>
      <c r="M29" s="340"/>
      <c r="N29" s="340"/>
      <c r="O29" s="340"/>
      <c r="P29" s="340"/>
      <c r="Q29" s="340"/>
      <c r="R29" s="341">
        <v>0</v>
      </c>
      <c r="S29" s="341">
        <v>0</v>
      </c>
      <c r="T29" s="341">
        <v>0</v>
      </c>
      <c r="U29" s="341">
        <v>0</v>
      </c>
      <c r="V29" s="341">
        <v>0</v>
      </c>
      <c r="W29" s="341">
        <v>0</v>
      </c>
      <c r="X29" s="341">
        <v>0</v>
      </c>
      <c r="Y29" s="341">
        <v>0</v>
      </c>
      <c r="Z29" s="341">
        <v>0</v>
      </c>
      <c r="AA29" s="341">
        <v>0</v>
      </c>
      <c r="AB29" s="341">
        <v>0</v>
      </c>
      <c r="AC29" s="341">
        <v>0</v>
      </c>
      <c r="AD29" s="341">
        <v>0</v>
      </c>
      <c r="AE29" s="341">
        <v>0</v>
      </c>
      <c r="AF29" s="341">
        <v>0</v>
      </c>
      <c r="AG29" s="341">
        <v>0</v>
      </c>
      <c r="AH29" s="341">
        <v>0</v>
      </c>
      <c r="AI29" s="341">
        <v>0</v>
      </c>
      <c r="AJ29" s="341">
        <v>0</v>
      </c>
      <c r="AK29" s="341">
        <v>0</v>
      </c>
      <c r="AL29" s="341">
        <v>0</v>
      </c>
      <c r="AM29" s="341">
        <v>0</v>
      </c>
      <c r="AN29" s="341">
        <v>0</v>
      </c>
      <c r="AO29" s="341">
        <v>0</v>
      </c>
      <c r="AP29" s="341">
        <v>0</v>
      </c>
      <c r="AQ29" s="341">
        <v>0</v>
      </c>
      <c r="AR29" s="341">
        <v>0</v>
      </c>
    </row>
    <row r="30" spans="1:44">
      <c r="A30" s="339" t="s">
        <v>166</v>
      </c>
      <c r="B30" s="340"/>
      <c r="C30" s="340"/>
      <c r="D30" s="340"/>
      <c r="E30" s="340"/>
      <c r="F30" s="340"/>
      <c r="G30" s="340"/>
      <c r="H30" s="340"/>
      <c r="I30" s="340"/>
      <c r="J30" s="340"/>
      <c r="K30" s="340"/>
      <c r="L30" s="340"/>
      <c r="M30" s="340"/>
      <c r="N30" s="340"/>
      <c r="O30" s="340"/>
      <c r="P30" s="340"/>
      <c r="Q30" s="340"/>
      <c r="R30" s="341">
        <v>0</v>
      </c>
      <c r="S30" s="341">
        <v>0</v>
      </c>
      <c r="T30" s="341">
        <v>0</v>
      </c>
      <c r="U30" s="341">
        <v>0</v>
      </c>
      <c r="V30" s="341">
        <v>0</v>
      </c>
      <c r="W30" s="341">
        <v>0</v>
      </c>
      <c r="X30" s="341">
        <v>0</v>
      </c>
      <c r="Y30" s="341">
        <v>0</v>
      </c>
      <c r="Z30" s="341">
        <v>0</v>
      </c>
      <c r="AA30" s="341">
        <v>0</v>
      </c>
      <c r="AB30" s="341">
        <v>0</v>
      </c>
      <c r="AC30" s="341">
        <v>0</v>
      </c>
      <c r="AD30" s="341">
        <v>0</v>
      </c>
      <c r="AE30" s="341">
        <v>0</v>
      </c>
      <c r="AF30" s="341">
        <v>0</v>
      </c>
      <c r="AG30" s="341">
        <v>0</v>
      </c>
      <c r="AH30" s="341">
        <v>0</v>
      </c>
      <c r="AI30" s="341">
        <v>0</v>
      </c>
      <c r="AJ30" s="341">
        <v>0</v>
      </c>
      <c r="AK30" s="341">
        <v>0</v>
      </c>
      <c r="AL30" s="341">
        <v>0</v>
      </c>
      <c r="AM30" s="341">
        <v>0</v>
      </c>
      <c r="AN30" s="341">
        <v>0</v>
      </c>
      <c r="AO30" s="341">
        <v>0</v>
      </c>
      <c r="AP30" s="341">
        <v>0</v>
      </c>
      <c r="AQ30" s="341">
        <v>0</v>
      </c>
      <c r="AR30" s="341">
        <v>0</v>
      </c>
    </row>
    <row r="31" spans="1:44">
      <c r="A31" s="339" t="s">
        <v>333</v>
      </c>
      <c r="B31" s="340"/>
      <c r="C31" s="340"/>
      <c r="D31" s="340"/>
      <c r="E31" s="340"/>
      <c r="F31" s="340"/>
      <c r="G31" s="340"/>
      <c r="H31" s="340"/>
      <c r="I31" s="340"/>
      <c r="J31" s="340"/>
      <c r="K31" s="340"/>
      <c r="L31" s="340"/>
      <c r="M31" s="340"/>
      <c r="N31" s="340"/>
      <c r="O31" s="340"/>
      <c r="P31" s="340"/>
      <c r="Q31" s="340"/>
      <c r="R31" s="341">
        <v>0</v>
      </c>
      <c r="S31" s="341">
        <v>0</v>
      </c>
      <c r="T31" s="341">
        <v>0</v>
      </c>
      <c r="U31" s="341">
        <v>0</v>
      </c>
      <c r="V31" s="341">
        <v>0</v>
      </c>
      <c r="W31" s="341">
        <v>0</v>
      </c>
      <c r="X31" s="341">
        <v>0</v>
      </c>
      <c r="Y31" s="341">
        <v>0</v>
      </c>
      <c r="Z31" s="341">
        <v>0</v>
      </c>
      <c r="AA31" s="341">
        <v>0</v>
      </c>
      <c r="AB31" s="341">
        <v>0</v>
      </c>
      <c r="AC31" s="341">
        <v>0</v>
      </c>
      <c r="AD31" s="341">
        <v>0</v>
      </c>
      <c r="AE31" s="341">
        <v>0</v>
      </c>
      <c r="AF31" s="341">
        <v>0</v>
      </c>
      <c r="AG31" s="341">
        <v>0</v>
      </c>
      <c r="AH31" s="341">
        <v>0</v>
      </c>
      <c r="AI31" s="341">
        <v>0</v>
      </c>
      <c r="AJ31" s="341">
        <v>0</v>
      </c>
      <c r="AK31" s="341">
        <v>0</v>
      </c>
      <c r="AL31" s="341">
        <v>0</v>
      </c>
      <c r="AM31" s="341">
        <v>0</v>
      </c>
      <c r="AN31" s="341">
        <v>0</v>
      </c>
      <c r="AO31" s="341">
        <v>0</v>
      </c>
      <c r="AP31" s="341">
        <v>0</v>
      </c>
      <c r="AQ31" s="341">
        <v>0</v>
      </c>
      <c r="AR31" s="341">
        <v>0</v>
      </c>
    </row>
    <row r="32" spans="1:44">
      <c r="A32" s="339" t="s">
        <v>75</v>
      </c>
      <c r="B32" s="340"/>
      <c r="C32" s="340"/>
      <c r="D32" s="340"/>
      <c r="E32" s="340"/>
      <c r="F32" s="340"/>
      <c r="G32" s="340"/>
      <c r="H32" s="340"/>
      <c r="I32" s="340"/>
      <c r="J32" s="340"/>
      <c r="K32" s="340"/>
      <c r="L32" s="340"/>
      <c r="M32" s="340"/>
      <c r="N32" s="340"/>
      <c r="O32" s="340"/>
      <c r="P32" s="340"/>
      <c r="Q32" s="340"/>
      <c r="R32" s="341">
        <v>0</v>
      </c>
      <c r="S32" s="341">
        <v>0</v>
      </c>
      <c r="T32" s="341">
        <v>0</v>
      </c>
      <c r="U32" s="341">
        <v>0</v>
      </c>
      <c r="V32" s="341">
        <v>0</v>
      </c>
      <c r="W32" s="341">
        <v>0</v>
      </c>
      <c r="X32" s="341">
        <v>0</v>
      </c>
      <c r="Y32" s="341">
        <v>0</v>
      </c>
      <c r="Z32" s="341">
        <v>0</v>
      </c>
      <c r="AA32" s="341">
        <v>0</v>
      </c>
      <c r="AB32" s="341">
        <v>0</v>
      </c>
      <c r="AC32" s="341">
        <v>0</v>
      </c>
      <c r="AD32" s="341">
        <v>0</v>
      </c>
      <c r="AE32" s="341">
        <v>0</v>
      </c>
      <c r="AF32" s="341">
        <v>0</v>
      </c>
      <c r="AG32" s="341">
        <v>0</v>
      </c>
      <c r="AH32" s="341">
        <v>0</v>
      </c>
      <c r="AI32" s="341">
        <v>0</v>
      </c>
      <c r="AJ32" s="341">
        <v>0</v>
      </c>
      <c r="AK32" s="341">
        <v>0</v>
      </c>
      <c r="AL32" s="341">
        <v>0</v>
      </c>
      <c r="AM32" s="341">
        <v>0</v>
      </c>
      <c r="AN32" s="341">
        <v>0</v>
      </c>
      <c r="AO32" s="341">
        <v>0</v>
      </c>
      <c r="AP32" s="341">
        <v>0</v>
      </c>
      <c r="AQ32" s="341">
        <v>0</v>
      </c>
      <c r="AR32" s="341">
        <v>0</v>
      </c>
    </row>
    <row r="33" spans="1:44">
      <c r="A33" s="339" t="s">
        <v>153</v>
      </c>
      <c r="B33" s="340"/>
      <c r="C33" s="340"/>
      <c r="D33" s="340"/>
      <c r="E33" s="340"/>
      <c r="F33" s="340"/>
      <c r="G33" s="340"/>
      <c r="H33" s="340"/>
      <c r="I33" s="340"/>
      <c r="J33" s="340"/>
      <c r="K33" s="340"/>
      <c r="L33" s="340"/>
      <c r="M33" s="340"/>
      <c r="N33" s="340"/>
      <c r="O33" s="340"/>
      <c r="P33" s="340"/>
      <c r="Q33" s="340"/>
      <c r="R33" s="341">
        <v>0</v>
      </c>
      <c r="S33" s="341">
        <v>0</v>
      </c>
      <c r="T33" s="341">
        <v>0</v>
      </c>
      <c r="U33" s="341">
        <v>0</v>
      </c>
      <c r="V33" s="341">
        <v>0</v>
      </c>
      <c r="W33" s="341">
        <v>0</v>
      </c>
      <c r="X33" s="341">
        <v>0</v>
      </c>
      <c r="Y33" s="341">
        <v>0</v>
      </c>
      <c r="Z33" s="341">
        <v>0</v>
      </c>
      <c r="AA33" s="341">
        <v>0</v>
      </c>
      <c r="AB33" s="341">
        <v>0</v>
      </c>
      <c r="AC33" s="341">
        <v>0</v>
      </c>
      <c r="AD33" s="341">
        <v>0</v>
      </c>
      <c r="AE33" s="341">
        <v>0</v>
      </c>
      <c r="AF33" s="341">
        <v>0</v>
      </c>
      <c r="AG33" s="341">
        <v>0</v>
      </c>
      <c r="AH33" s="341">
        <v>0</v>
      </c>
      <c r="AI33" s="341">
        <v>0</v>
      </c>
      <c r="AJ33" s="341">
        <v>0</v>
      </c>
      <c r="AK33" s="341">
        <v>0</v>
      </c>
      <c r="AL33" s="341">
        <v>0</v>
      </c>
      <c r="AM33" s="341">
        <v>0</v>
      </c>
      <c r="AN33" s="341">
        <v>0</v>
      </c>
      <c r="AO33" s="341">
        <v>0</v>
      </c>
      <c r="AP33" s="341">
        <v>0</v>
      </c>
      <c r="AQ33" s="341">
        <v>0</v>
      </c>
      <c r="AR33" s="341">
        <v>0</v>
      </c>
    </row>
    <row r="34" spans="1:44">
      <c r="A34" s="309" t="s">
        <v>63</v>
      </c>
      <c r="B34" s="310"/>
      <c r="C34" s="310"/>
      <c r="D34" s="310"/>
      <c r="E34" s="310"/>
      <c r="F34" s="310"/>
      <c r="G34" s="310"/>
      <c r="H34" s="310"/>
      <c r="I34" s="310"/>
      <c r="J34" s="310"/>
      <c r="K34" s="310"/>
      <c r="L34" s="310"/>
      <c r="M34" s="310"/>
      <c r="N34" s="310"/>
      <c r="O34" s="310"/>
      <c r="P34" s="310"/>
      <c r="Q34" s="310"/>
      <c r="R34" s="310">
        <v>73.198558108396583</v>
      </c>
      <c r="S34" s="310">
        <v>86.50359606799114</v>
      </c>
      <c r="T34" s="310">
        <v>76.944690216553767</v>
      </c>
      <c r="U34" s="310">
        <v>92.288806693535975</v>
      </c>
      <c r="V34" s="310">
        <v>92.833522383972266</v>
      </c>
      <c r="W34" s="310">
        <v>88.185942114498943</v>
      </c>
      <c r="X34" s="310">
        <v>114.06869025745887</v>
      </c>
      <c r="Y34" s="310">
        <v>128.33164831076775</v>
      </c>
      <c r="Z34" s="310">
        <v>114.95364697014284</v>
      </c>
      <c r="AA34" s="310">
        <v>125.34497445244887</v>
      </c>
      <c r="AB34" s="310">
        <v>114.27279998300406</v>
      </c>
      <c r="AC34" s="310">
        <v>122.22943928583075</v>
      </c>
      <c r="AD34" s="310">
        <v>121.66925786115793</v>
      </c>
      <c r="AE34" s="310">
        <v>115.4042880697059</v>
      </c>
      <c r="AF34" s="310">
        <v>97.912111719804628</v>
      </c>
      <c r="AG34" s="310">
        <v>110.08368491952994</v>
      </c>
      <c r="AH34" s="310">
        <v>120.64294397757362</v>
      </c>
      <c r="AI34" s="310">
        <v>144.21927476339707</v>
      </c>
      <c r="AJ34" s="310">
        <v>207.45097635816578</v>
      </c>
      <c r="AK34" s="310">
        <v>181.57610365331732</v>
      </c>
      <c r="AL34" s="310">
        <v>190.89910269542349</v>
      </c>
      <c r="AM34" s="310">
        <v>174.28265194443696</v>
      </c>
      <c r="AN34" s="310">
        <v>165.68543738967196</v>
      </c>
      <c r="AO34" s="310">
        <v>145.3015769021905</v>
      </c>
      <c r="AP34" s="310">
        <v>141.55684866483267</v>
      </c>
      <c r="AQ34" s="310">
        <v>135.98338306923608</v>
      </c>
      <c r="AR34" s="310">
        <v>110.40763735637135</v>
      </c>
    </row>
    <row r="35" spans="1:44">
      <c r="A35" s="339" t="s">
        <v>150</v>
      </c>
      <c r="B35" s="340"/>
      <c r="C35" s="340"/>
      <c r="D35" s="340"/>
      <c r="E35" s="340"/>
      <c r="F35" s="340"/>
      <c r="G35" s="340"/>
      <c r="H35" s="340"/>
      <c r="I35" s="340"/>
      <c r="J35" s="340"/>
      <c r="K35" s="340"/>
      <c r="L35" s="340"/>
      <c r="M35" s="340"/>
      <c r="N35" s="340"/>
      <c r="O35" s="340"/>
      <c r="P35" s="340"/>
      <c r="Q35" s="340"/>
      <c r="R35" s="341">
        <v>10.528167208257731</v>
      </c>
      <c r="S35" s="341">
        <v>19.117385030428508</v>
      </c>
      <c r="T35" s="341">
        <v>24.146293995859217</v>
      </c>
      <c r="U35" s="341">
        <v>24.708076102641321</v>
      </c>
      <c r="V35" s="341">
        <v>32.737875650919129</v>
      </c>
      <c r="W35" s="341">
        <v>42.707378001921228</v>
      </c>
      <c r="X35" s="341">
        <v>50.897662504002554</v>
      </c>
      <c r="Y35" s="341">
        <v>40.202842424090463</v>
      </c>
      <c r="Z35" s="341">
        <v>33.326672475430115</v>
      </c>
      <c r="AA35" s="341">
        <v>50.618046439999993</v>
      </c>
      <c r="AB35" s="341">
        <v>48.484375581199998</v>
      </c>
      <c r="AC35" s="341">
        <v>56.854357039999996</v>
      </c>
      <c r="AD35" s="341">
        <v>61.022006229599995</v>
      </c>
      <c r="AE35" s="341">
        <v>69.462344207200005</v>
      </c>
      <c r="AF35" s="341">
        <v>60.13175694374479</v>
      </c>
      <c r="AG35" s="341">
        <v>73.451554079420006</v>
      </c>
      <c r="AH35" s="341">
        <v>85.237387596918069</v>
      </c>
      <c r="AI35" s="341">
        <v>63.671627580721676</v>
      </c>
      <c r="AJ35" s="341">
        <v>78.510382093603823</v>
      </c>
      <c r="AK35" s="341">
        <v>65.142692457632094</v>
      </c>
      <c r="AL35" s="341">
        <v>75.293930008997989</v>
      </c>
      <c r="AM35" s="341">
        <v>67.683362717557642</v>
      </c>
      <c r="AN35" s="341">
        <v>69.734578503542338</v>
      </c>
      <c r="AO35" s="341">
        <v>66.234891931370413</v>
      </c>
      <c r="AP35" s="341">
        <v>54.933156305742656</v>
      </c>
      <c r="AQ35" s="341">
        <v>43.056289411846521</v>
      </c>
      <c r="AR35" s="341">
        <v>37.827595596400414</v>
      </c>
    </row>
    <row r="36" spans="1:44">
      <c r="A36" s="339" t="s">
        <v>151</v>
      </c>
      <c r="B36" s="340"/>
      <c r="C36" s="340"/>
      <c r="D36" s="340"/>
      <c r="E36" s="340"/>
      <c r="F36" s="340"/>
      <c r="G36" s="340"/>
      <c r="H36" s="340"/>
      <c r="I36" s="340"/>
      <c r="J36" s="340"/>
      <c r="K36" s="340"/>
      <c r="L36" s="340"/>
      <c r="M36" s="340"/>
      <c r="N36" s="340"/>
      <c r="O36" s="340"/>
      <c r="P36" s="340"/>
      <c r="Q36" s="340"/>
      <c r="R36" s="341">
        <v>62.670390900138855</v>
      </c>
      <c r="S36" s="341">
        <v>67.386211037562632</v>
      </c>
      <c r="T36" s="341">
        <v>52.798396220694542</v>
      </c>
      <c r="U36" s="341">
        <v>67.58073059089466</v>
      </c>
      <c r="V36" s="341">
        <v>60.095646733053137</v>
      </c>
      <c r="W36" s="341">
        <v>45.478564112577708</v>
      </c>
      <c r="X36" s="341">
        <v>63.171027753456315</v>
      </c>
      <c r="Y36" s="341">
        <v>88.128805886677284</v>
      </c>
      <c r="Z36" s="341">
        <v>81.626974494712726</v>
      </c>
      <c r="AA36" s="341">
        <v>74.726928012448866</v>
      </c>
      <c r="AB36" s="341">
        <v>65.788424401804065</v>
      </c>
      <c r="AC36" s="341">
        <v>65.375082245830754</v>
      </c>
      <c r="AD36" s="341">
        <v>60.647251631557936</v>
      </c>
      <c r="AE36" s="341">
        <v>45.941943862505902</v>
      </c>
      <c r="AF36" s="341">
        <v>37.780354776059838</v>
      </c>
      <c r="AG36" s="341">
        <v>36.632130840109937</v>
      </c>
      <c r="AH36" s="341">
        <v>35.405556380655554</v>
      </c>
      <c r="AI36" s="341">
        <v>80.547647182675391</v>
      </c>
      <c r="AJ36" s="341">
        <v>128.94059426456195</v>
      </c>
      <c r="AK36" s="341">
        <v>116.43341119568521</v>
      </c>
      <c r="AL36" s="341">
        <v>115.60517268642549</v>
      </c>
      <c r="AM36" s="341">
        <v>106.59928922687931</v>
      </c>
      <c r="AN36" s="341">
        <v>95.950858886129637</v>
      </c>
      <c r="AO36" s="341">
        <v>79.066684970820091</v>
      </c>
      <c r="AP36" s="341">
        <v>86.623692359090029</v>
      </c>
      <c r="AQ36" s="341">
        <v>92.927093657389577</v>
      </c>
      <c r="AR36" s="341">
        <v>72.580041759970939</v>
      </c>
    </row>
    <row r="37" spans="1:44">
      <c r="A37" s="339" t="s">
        <v>332</v>
      </c>
      <c r="B37" s="340"/>
      <c r="C37" s="340"/>
      <c r="D37" s="340"/>
      <c r="E37" s="340"/>
      <c r="F37" s="340"/>
      <c r="G37" s="340"/>
      <c r="H37" s="340"/>
      <c r="I37" s="340"/>
      <c r="J37" s="340"/>
      <c r="K37" s="340"/>
      <c r="L37" s="340"/>
      <c r="M37" s="340"/>
      <c r="N37" s="340"/>
      <c r="O37" s="340"/>
      <c r="P37" s="340"/>
      <c r="Q37" s="340"/>
      <c r="R37" s="341">
        <v>0</v>
      </c>
      <c r="S37" s="341">
        <v>0</v>
      </c>
      <c r="T37" s="341">
        <v>0</v>
      </c>
      <c r="U37" s="341">
        <v>0</v>
      </c>
      <c r="V37" s="341">
        <v>0</v>
      </c>
      <c r="W37" s="341">
        <v>0</v>
      </c>
      <c r="X37" s="341">
        <v>0</v>
      </c>
      <c r="Y37" s="341">
        <v>0</v>
      </c>
      <c r="Z37" s="341">
        <v>0</v>
      </c>
      <c r="AA37" s="341">
        <v>0</v>
      </c>
      <c r="AB37" s="341">
        <v>0</v>
      </c>
      <c r="AC37" s="341">
        <v>0</v>
      </c>
      <c r="AD37" s="341">
        <v>0</v>
      </c>
      <c r="AE37" s="341">
        <v>0</v>
      </c>
      <c r="AF37" s="341">
        <v>0</v>
      </c>
      <c r="AG37" s="341">
        <v>0</v>
      </c>
      <c r="AH37" s="341">
        <v>0</v>
      </c>
      <c r="AI37" s="341">
        <v>0</v>
      </c>
      <c r="AJ37" s="341">
        <v>0</v>
      </c>
      <c r="AK37" s="341">
        <v>0</v>
      </c>
      <c r="AL37" s="341">
        <v>0</v>
      </c>
      <c r="AM37" s="341">
        <v>0</v>
      </c>
      <c r="AN37" s="341">
        <v>0</v>
      </c>
      <c r="AO37" s="341">
        <v>0</v>
      </c>
      <c r="AP37" s="341">
        <v>0</v>
      </c>
      <c r="AQ37" s="341">
        <v>0</v>
      </c>
      <c r="AR37" s="341">
        <v>0</v>
      </c>
    </row>
    <row r="38" spans="1:44">
      <c r="A38" s="339" t="s">
        <v>165</v>
      </c>
      <c r="B38" s="340"/>
      <c r="C38" s="340"/>
      <c r="D38" s="340"/>
      <c r="E38" s="340"/>
      <c r="F38" s="340"/>
      <c r="G38" s="340"/>
      <c r="H38" s="340"/>
      <c r="I38" s="340"/>
      <c r="J38" s="340"/>
      <c r="K38" s="340"/>
      <c r="L38" s="340"/>
      <c r="M38" s="340"/>
      <c r="N38" s="340"/>
      <c r="O38" s="340"/>
      <c r="P38" s="340"/>
      <c r="Q38" s="340"/>
      <c r="R38" s="341">
        <v>0</v>
      </c>
      <c r="S38" s="341">
        <v>0</v>
      </c>
      <c r="T38" s="341">
        <v>0</v>
      </c>
      <c r="U38" s="341">
        <v>0</v>
      </c>
      <c r="V38" s="341">
        <v>0</v>
      </c>
      <c r="W38" s="341">
        <v>0</v>
      </c>
      <c r="X38" s="341">
        <v>0</v>
      </c>
      <c r="Y38" s="341">
        <v>0</v>
      </c>
      <c r="Z38" s="341">
        <v>0</v>
      </c>
      <c r="AA38" s="341">
        <v>0</v>
      </c>
      <c r="AB38" s="341">
        <v>0</v>
      </c>
      <c r="AC38" s="341">
        <v>0</v>
      </c>
      <c r="AD38" s="341">
        <v>0</v>
      </c>
      <c r="AE38" s="341">
        <v>0</v>
      </c>
      <c r="AF38" s="341">
        <v>0</v>
      </c>
      <c r="AG38" s="341">
        <v>0</v>
      </c>
      <c r="AH38" s="341">
        <v>0</v>
      </c>
      <c r="AI38" s="341">
        <v>0</v>
      </c>
      <c r="AJ38" s="341">
        <v>0</v>
      </c>
      <c r="AK38" s="341">
        <v>0</v>
      </c>
      <c r="AL38" s="341">
        <v>0</v>
      </c>
      <c r="AM38" s="341">
        <v>0</v>
      </c>
      <c r="AN38" s="341">
        <v>0</v>
      </c>
      <c r="AO38" s="341">
        <v>0</v>
      </c>
      <c r="AP38" s="341">
        <v>0</v>
      </c>
      <c r="AQ38" s="341">
        <v>0</v>
      </c>
      <c r="AR38" s="341">
        <v>0</v>
      </c>
    </row>
    <row r="39" spans="1:44">
      <c r="A39" s="339" t="s">
        <v>166</v>
      </c>
      <c r="B39" s="340"/>
      <c r="C39" s="340"/>
      <c r="D39" s="340"/>
      <c r="E39" s="340"/>
      <c r="F39" s="340"/>
      <c r="G39" s="340"/>
      <c r="H39" s="340"/>
      <c r="I39" s="340"/>
      <c r="J39" s="340"/>
      <c r="K39" s="340"/>
      <c r="L39" s="340"/>
      <c r="M39" s="340"/>
      <c r="N39" s="340"/>
      <c r="O39" s="340"/>
      <c r="P39" s="340"/>
      <c r="Q39" s="340"/>
      <c r="R39" s="341">
        <v>0</v>
      </c>
      <c r="S39" s="341">
        <v>0</v>
      </c>
      <c r="T39" s="341">
        <v>0</v>
      </c>
      <c r="U39" s="341">
        <v>0</v>
      </c>
      <c r="V39" s="341">
        <v>0</v>
      </c>
      <c r="W39" s="341">
        <v>0</v>
      </c>
      <c r="X39" s="341">
        <v>0</v>
      </c>
      <c r="Y39" s="341">
        <v>0</v>
      </c>
      <c r="Z39" s="341">
        <v>0</v>
      </c>
      <c r="AA39" s="341">
        <v>0</v>
      </c>
      <c r="AB39" s="341">
        <v>0</v>
      </c>
      <c r="AC39" s="341">
        <v>0</v>
      </c>
      <c r="AD39" s="341">
        <v>0</v>
      </c>
      <c r="AE39" s="341">
        <v>0</v>
      </c>
      <c r="AF39" s="341">
        <v>0</v>
      </c>
      <c r="AG39" s="341">
        <v>0</v>
      </c>
      <c r="AH39" s="341">
        <v>0</v>
      </c>
      <c r="AI39" s="341">
        <v>0</v>
      </c>
      <c r="AJ39" s="341">
        <v>0</v>
      </c>
      <c r="AK39" s="341">
        <v>0</v>
      </c>
      <c r="AL39" s="341">
        <v>0</v>
      </c>
      <c r="AM39" s="341">
        <v>0</v>
      </c>
      <c r="AN39" s="341">
        <v>0</v>
      </c>
      <c r="AO39" s="341">
        <v>0</v>
      </c>
      <c r="AP39" s="341">
        <v>0</v>
      </c>
      <c r="AQ39" s="341">
        <v>0</v>
      </c>
      <c r="AR39" s="341">
        <v>0</v>
      </c>
    </row>
    <row r="40" spans="1:44">
      <c r="A40" s="339" t="s">
        <v>333</v>
      </c>
      <c r="B40" s="340"/>
      <c r="C40" s="340"/>
      <c r="D40" s="340"/>
      <c r="E40" s="340"/>
      <c r="F40" s="340"/>
      <c r="G40" s="340"/>
      <c r="H40" s="340"/>
      <c r="I40" s="340"/>
      <c r="J40" s="340"/>
      <c r="K40" s="340"/>
      <c r="L40" s="340"/>
      <c r="M40" s="340"/>
      <c r="N40" s="340"/>
      <c r="O40" s="340"/>
      <c r="P40" s="340"/>
      <c r="Q40" s="340"/>
      <c r="R40" s="341">
        <v>0</v>
      </c>
      <c r="S40" s="341">
        <v>0</v>
      </c>
      <c r="T40" s="341">
        <v>0</v>
      </c>
      <c r="U40" s="341">
        <v>0</v>
      </c>
      <c r="V40" s="341">
        <v>0</v>
      </c>
      <c r="W40" s="341">
        <v>0</v>
      </c>
      <c r="X40" s="341">
        <v>0</v>
      </c>
      <c r="Y40" s="341">
        <v>0</v>
      </c>
      <c r="Z40" s="341">
        <v>0</v>
      </c>
      <c r="AA40" s="341">
        <v>0</v>
      </c>
      <c r="AB40" s="341">
        <v>0</v>
      </c>
      <c r="AC40" s="341">
        <v>0</v>
      </c>
      <c r="AD40" s="341">
        <v>0</v>
      </c>
      <c r="AE40" s="341">
        <v>0</v>
      </c>
      <c r="AF40" s="341">
        <v>0</v>
      </c>
      <c r="AG40" s="341">
        <v>0</v>
      </c>
      <c r="AH40" s="341">
        <v>0</v>
      </c>
      <c r="AI40" s="341">
        <v>0</v>
      </c>
      <c r="AJ40" s="341">
        <v>0</v>
      </c>
      <c r="AK40" s="341">
        <v>0</v>
      </c>
      <c r="AL40" s="341">
        <v>0</v>
      </c>
      <c r="AM40" s="341">
        <v>0</v>
      </c>
      <c r="AN40" s="341">
        <v>0</v>
      </c>
      <c r="AO40" s="341">
        <v>0</v>
      </c>
      <c r="AP40" s="341">
        <v>0</v>
      </c>
      <c r="AQ40" s="341">
        <v>0</v>
      </c>
      <c r="AR40" s="341">
        <v>0</v>
      </c>
    </row>
    <row r="41" spans="1:44">
      <c r="A41" s="339" t="s">
        <v>75</v>
      </c>
      <c r="B41" s="340"/>
      <c r="C41" s="340"/>
      <c r="D41" s="340"/>
      <c r="E41" s="340"/>
      <c r="F41" s="340"/>
      <c r="G41" s="340"/>
      <c r="H41" s="340"/>
      <c r="I41" s="340"/>
      <c r="J41" s="340"/>
      <c r="K41" s="340"/>
      <c r="L41" s="340"/>
      <c r="M41" s="340"/>
      <c r="N41" s="340"/>
      <c r="O41" s="340"/>
      <c r="P41" s="340"/>
      <c r="Q41" s="340"/>
      <c r="R41" s="341">
        <v>0</v>
      </c>
      <c r="S41" s="341">
        <v>0</v>
      </c>
      <c r="T41" s="341">
        <v>0</v>
      </c>
      <c r="U41" s="341">
        <v>0</v>
      </c>
      <c r="V41" s="341">
        <v>0</v>
      </c>
      <c r="W41" s="341">
        <v>0</v>
      </c>
      <c r="X41" s="341">
        <v>0</v>
      </c>
      <c r="Y41" s="341">
        <v>0</v>
      </c>
      <c r="Z41" s="341">
        <v>0</v>
      </c>
      <c r="AA41" s="341">
        <v>0</v>
      </c>
      <c r="AB41" s="341">
        <v>0</v>
      </c>
      <c r="AC41" s="341">
        <v>0</v>
      </c>
      <c r="AD41" s="341">
        <v>0</v>
      </c>
      <c r="AE41" s="341">
        <v>0</v>
      </c>
      <c r="AF41" s="341">
        <v>0</v>
      </c>
      <c r="AG41" s="341">
        <v>0</v>
      </c>
      <c r="AH41" s="341">
        <v>0</v>
      </c>
      <c r="AI41" s="341">
        <v>0</v>
      </c>
      <c r="AJ41" s="341">
        <v>0</v>
      </c>
      <c r="AK41" s="341">
        <v>0</v>
      </c>
      <c r="AL41" s="341">
        <v>0</v>
      </c>
      <c r="AM41" s="341">
        <v>0</v>
      </c>
      <c r="AN41" s="341">
        <v>0</v>
      </c>
      <c r="AO41" s="341">
        <v>0</v>
      </c>
      <c r="AP41" s="341">
        <v>0</v>
      </c>
      <c r="AQ41" s="341">
        <v>0</v>
      </c>
      <c r="AR41" s="341">
        <v>0</v>
      </c>
    </row>
    <row r="42" spans="1:44">
      <c r="A42" s="339" t="s">
        <v>153</v>
      </c>
      <c r="B42" s="340"/>
      <c r="C42" s="340"/>
      <c r="D42" s="340"/>
      <c r="E42" s="340"/>
      <c r="F42" s="340"/>
      <c r="G42" s="340"/>
      <c r="H42" s="340"/>
      <c r="I42" s="340"/>
      <c r="J42" s="340"/>
      <c r="K42" s="340"/>
      <c r="L42" s="340"/>
      <c r="M42" s="340"/>
      <c r="N42" s="340"/>
      <c r="O42" s="340"/>
      <c r="P42" s="340"/>
      <c r="Q42" s="340"/>
      <c r="R42" s="341">
        <v>0</v>
      </c>
      <c r="S42" s="341">
        <v>0</v>
      </c>
      <c r="T42" s="341">
        <v>0</v>
      </c>
      <c r="U42" s="341">
        <v>0</v>
      </c>
      <c r="V42" s="341">
        <v>0</v>
      </c>
      <c r="W42" s="341">
        <v>0</v>
      </c>
      <c r="X42" s="341">
        <v>0</v>
      </c>
      <c r="Y42" s="341">
        <v>0</v>
      </c>
      <c r="Z42" s="341">
        <v>0</v>
      </c>
      <c r="AA42" s="341">
        <v>0</v>
      </c>
      <c r="AB42" s="341">
        <v>0</v>
      </c>
      <c r="AC42" s="341">
        <v>0</v>
      </c>
      <c r="AD42" s="341">
        <v>0</v>
      </c>
      <c r="AE42" s="341">
        <v>0</v>
      </c>
      <c r="AF42" s="341">
        <v>0</v>
      </c>
      <c r="AG42" s="341">
        <v>0</v>
      </c>
      <c r="AH42" s="341">
        <v>0</v>
      </c>
      <c r="AI42" s="341">
        <v>0</v>
      </c>
      <c r="AJ42" s="341">
        <v>0</v>
      </c>
      <c r="AK42" s="341">
        <v>0</v>
      </c>
      <c r="AL42" s="341">
        <v>0</v>
      </c>
      <c r="AM42" s="341">
        <v>0</v>
      </c>
      <c r="AN42" s="341">
        <v>0</v>
      </c>
      <c r="AO42" s="341">
        <v>0</v>
      </c>
      <c r="AP42" s="341">
        <v>0</v>
      </c>
      <c r="AQ42" s="341">
        <v>0</v>
      </c>
      <c r="AR42" s="341">
        <v>0</v>
      </c>
    </row>
    <row r="43" spans="1:44">
      <c r="A43" s="309" t="s">
        <v>200</v>
      </c>
      <c r="B43" s="310"/>
      <c r="C43" s="310"/>
      <c r="D43" s="310"/>
      <c r="E43" s="310"/>
      <c r="F43" s="310"/>
      <c r="G43" s="310"/>
      <c r="H43" s="310"/>
      <c r="I43" s="310"/>
      <c r="J43" s="310"/>
      <c r="K43" s="310"/>
      <c r="L43" s="310"/>
      <c r="M43" s="310"/>
      <c r="N43" s="310"/>
      <c r="O43" s="310"/>
      <c r="P43" s="310"/>
      <c r="Q43" s="310"/>
      <c r="R43" s="310">
        <v>0.42427610813302802</v>
      </c>
      <c r="S43" s="310">
        <v>-1.8251946358827498</v>
      </c>
      <c r="T43" s="310">
        <v>10.537143904934931</v>
      </c>
      <c r="U43" s="310">
        <v>7.7041237681569292</v>
      </c>
      <c r="V43" s="310">
        <v>-6.2272247669629524</v>
      </c>
      <c r="W43" s="310">
        <v>1.4838893885971809</v>
      </c>
      <c r="X43" s="310">
        <v>26.559133367212667</v>
      </c>
      <c r="Y43" s="310">
        <v>11.047186334160255</v>
      </c>
      <c r="Z43" s="310">
        <v>4.6347226841737772</v>
      </c>
      <c r="AA43" s="310">
        <v>-7.4931260008425538E-2</v>
      </c>
      <c r="AB43" s="310">
        <v>-2.0430769944906349E-2</v>
      </c>
      <c r="AC43" s="310">
        <v>-14.201771627545106</v>
      </c>
      <c r="AD43" s="310">
        <v>13.943842275266277</v>
      </c>
      <c r="AE43" s="310">
        <v>-6.5520161156165635</v>
      </c>
      <c r="AF43" s="310">
        <v>8.3402695783638929</v>
      </c>
      <c r="AG43" s="310">
        <v>-15.402591853777327</v>
      </c>
      <c r="AH43" s="310">
        <v>0.7381180226980838</v>
      </c>
      <c r="AI43" s="310">
        <v>9.7836747901438947</v>
      </c>
      <c r="AJ43" s="310">
        <v>-22.620179191284382</v>
      </c>
      <c r="AK43" s="310">
        <v>9.6380124342601192</v>
      </c>
      <c r="AL43" s="310">
        <v>17.557422958700393</v>
      </c>
      <c r="AM43" s="310">
        <v>5.8868226353076532</v>
      </c>
      <c r="AN43" s="310">
        <v>-10.437952113179229</v>
      </c>
      <c r="AO43" s="310">
        <v>17.421231699522949</v>
      </c>
      <c r="AP43" s="310">
        <v>6.5962652545907803</v>
      </c>
      <c r="AQ43" s="310">
        <v>-16.333998846670561</v>
      </c>
      <c r="AR43" s="310">
        <v>2.8566028753302981</v>
      </c>
    </row>
    <row r="44" spans="1:44">
      <c r="A44" s="339" t="s">
        <v>150</v>
      </c>
      <c r="B44" s="340"/>
      <c r="C44" s="340"/>
      <c r="D44" s="340"/>
      <c r="E44" s="340"/>
      <c r="F44" s="340"/>
      <c r="G44" s="340"/>
      <c r="H44" s="340"/>
      <c r="I44" s="340"/>
      <c r="J44" s="340"/>
      <c r="K44" s="340"/>
      <c r="L44" s="340"/>
      <c r="M44" s="340"/>
      <c r="N44" s="340"/>
      <c r="O44" s="340"/>
      <c r="P44" s="340"/>
      <c r="Q44" s="340"/>
      <c r="R44" s="341">
        <v>0</v>
      </c>
      <c r="S44" s="341">
        <v>0</v>
      </c>
      <c r="T44" s="341">
        <v>10.768329395018434</v>
      </c>
      <c r="U44" s="341">
        <v>-0.212142727992088</v>
      </c>
      <c r="V44" s="341">
        <v>-9.9041770675298935</v>
      </c>
      <c r="W44" s="341">
        <v>2.9567165774326165</v>
      </c>
      <c r="X44" s="341">
        <v>6.8262812151667474</v>
      </c>
      <c r="Y44" s="341">
        <v>1.9608190291970766</v>
      </c>
      <c r="Z44" s="341">
        <v>-2.6099219635036395</v>
      </c>
      <c r="AA44" s="341">
        <v>-7.0713737482007346</v>
      </c>
      <c r="AB44" s="341">
        <v>-3.9651653300000027</v>
      </c>
      <c r="AC44" s="341">
        <v>-11.660514969999998</v>
      </c>
      <c r="AD44" s="341">
        <v>11.751750419999993</v>
      </c>
      <c r="AE44" s="341">
        <v>-5.7929249519999981</v>
      </c>
      <c r="AF44" s="341">
        <v>2.5205927747952988</v>
      </c>
      <c r="AG44" s="341">
        <v>-6.0436412200000014</v>
      </c>
      <c r="AH44" s="341">
        <v>7.4553780640781584</v>
      </c>
      <c r="AI44" s="341">
        <v>3.9421102402347099</v>
      </c>
      <c r="AJ44" s="341">
        <v>-23.873751750551826</v>
      </c>
      <c r="AK44" s="341">
        <v>3.421789112361977</v>
      </c>
      <c r="AL44" s="341">
        <v>11.127299122113609</v>
      </c>
      <c r="AM44" s="341">
        <v>3.7673124920257557</v>
      </c>
      <c r="AN44" s="341">
        <v>-11.944353113603476</v>
      </c>
      <c r="AO44" s="341">
        <v>3.1674548196780354</v>
      </c>
      <c r="AP44" s="341">
        <v>-3.0434931350656509</v>
      </c>
      <c r="AQ44" s="341">
        <v>-8.4406291562516031</v>
      </c>
      <c r="AR44" s="341">
        <v>-6.8463871170611643</v>
      </c>
    </row>
    <row r="45" spans="1:44">
      <c r="A45" s="339" t="s">
        <v>151</v>
      </c>
      <c r="B45" s="340"/>
      <c r="C45" s="340"/>
      <c r="D45" s="340"/>
      <c r="E45" s="340"/>
      <c r="F45" s="340"/>
      <c r="G45" s="340"/>
      <c r="H45" s="340"/>
      <c r="I45" s="340"/>
      <c r="J45" s="340"/>
      <c r="K45" s="340"/>
      <c r="L45" s="340"/>
      <c r="M45" s="340"/>
      <c r="N45" s="340"/>
      <c r="O45" s="340"/>
      <c r="P45" s="340"/>
      <c r="Q45" s="340"/>
      <c r="R45" s="341">
        <v>0.443296108133028</v>
      </c>
      <c r="S45" s="341">
        <v>-1.8256146358827499</v>
      </c>
      <c r="T45" s="341">
        <v>-0.23145549008350347</v>
      </c>
      <c r="U45" s="341">
        <v>7.9392664961490169</v>
      </c>
      <c r="V45" s="341">
        <v>3.6869523005669409</v>
      </c>
      <c r="W45" s="341">
        <v>-1.4618271888354357</v>
      </c>
      <c r="X45" s="341">
        <v>19.689852152045919</v>
      </c>
      <c r="Y45" s="341">
        <v>9.1093673049631789</v>
      </c>
      <c r="Z45" s="341">
        <v>7.2186446476774169</v>
      </c>
      <c r="AA45" s="341">
        <v>6.9131308972832182</v>
      </c>
      <c r="AB45" s="341">
        <v>4.0627345600550964</v>
      </c>
      <c r="AC45" s="341">
        <v>-2.5302566575451095</v>
      </c>
      <c r="AD45" s="341">
        <v>2.1980918552662834</v>
      </c>
      <c r="AE45" s="341">
        <v>-0.76409116361656526</v>
      </c>
      <c r="AF45" s="341">
        <v>5.8026768035685947</v>
      </c>
      <c r="AG45" s="341">
        <v>-9.3419506337773264</v>
      </c>
      <c r="AH45" s="341">
        <v>-6.7082600413800746</v>
      </c>
      <c r="AI45" s="341">
        <v>5.7913145499091847</v>
      </c>
      <c r="AJ45" s="341">
        <v>-0.32506744073255689</v>
      </c>
      <c r="AK45" s="341">
        <v>2.1369533218981416</v>
      </c>
      <c r="AL45" s="341">
        <v>0.5368838365867834</v>
      </c>
      <c r="AM45" s="341">
        <v>-1.1612934527181022</v>
      </c>
      <c r="AN45" s="341">
        <v>3.4517745964242472</v>
      </c>
      <c r="AO45" s="341">
        <v>12.215554139844915</v>
      </c>
      <c r="AP45" s="341">
        <v>10.00710404865643</v>
      </c>
      <c r="AQ45" s="341">
        <v>-5.7765894904189565</v>
      </c>
      <c r="AR45" s="341">
        <v>8.7366518733914624</v>
      </c>
    </row>
    <row r="46" spans="1:44">
      <c r="A46" s="339" t="s">
        <v>332</v>
      </c>
      <c r="B46" s="340"/>
      <c r="C46" s="340"/>
      <c r="D46" s="340"/>
      <c r="E46" s="340"/>
      <c r="F46" s="340"/>
      <c r="G46" s="340"/>
      <c r="H46" s="340"/>
      <c r="I46" s="340"/>
      <c r="J46" s="340"/>
      <c r="K46" s="340"/>
      <c r="L46" s="340"/>
      <c r="M46" s="340"/>
      <c r="N46" s="340"/>
      <c r="O46" s="340"/>
      <c r="P46" s="340"/>
      <c r="Q46" s="340"/>
      <c r="R46" s="341">
        <v>-1.9019999999999985E-2</v>
      </c>
      <c r="S46" s="341">
        <v>4.2000000000007309E-4</v>
      </c>
      <c r="T46" s="341">
        <v>2.6999999999998553E-4</v>
      </c>
      <c r="U46" s="341">
        <v>-2.2999999999999996E-2</v>
      </c>
      <c r="V46" s="341">
        <v>-9.9999999999999985E-3</v>
      </c>
      <c r="W46" s="341">
        <v>-1.0999999999999996E-2</v>
      </c>
      <c r="X46" s="341">
        <v>4.3000000000000003E-2</v>
      </c>
      <c r="Y46" s="341">
        <v>-2.3E-2</v>
      </c>
      <c r="Z46" s="341">
        <v>2.6000000000000002E-2</v>
      </c>
      <c r="AA46" s="341">
        <v>8.3311590909090905E-2</v>
      </c>
      <c r="AB46" s="341">
        <v>-0.11800000000000001</v>
      </c>
      <c r="AC46" s="341">
        <v>-1.0999999999999996E-2</v>
      </c>
      <c r="AD46" s="341">
        <v>-5.9999999999999984E-3</v>
      </c>
      <c r="AE46" s="341">
        <v>4.999999999999994E-3</v>
      </c>
      <c r="AF46" s="341">
        <v>1.7000000000000001E-2</v>
      </c>
      <c r="AG46" s="341">
        <v>-1.7000000000000001E-2</v>
      </c>
      <c r="AH46" s="341">
        <v>-9.000000000000008E-3</v>
      </c>
      <c r="AI46" s="341">
        <v>5.0249999999999989E-2</v>
      </c>
      <c r="AJ46" s="341">
        <v>1.5786399999999994</v>
      </c>
      <c r="AK46" s="341">
        <v>4.0792700000000002</v>
      </c>
      <c r="AL46" s="341">
        <v>5.8932399999999996</v>
      </c>
      <c r="AM46" s="341">
        <v>3.2808035959999997</v>
      </c>
      <c r="AN46" s="341">
        <v>-1.9453735959999994</v>
      </c>
      <c r="AO46" s="341">
        <v>2.0382227399999993</v>
      </c>
      <c r="AP46" s="341">
        <v>-0.3673456589999986</v>
      </c>
      <c r="AQ46" s="341">
        <v>-2.1167802000000009</v>
      </c>
      <c r="AR46" s="341">
        <v>0.966338119</v>
      </c>
    </row>
    <row r="47" spans="1:44">
      <c r="A47" s="339" t="s">
        <v>165</v>
      </c>
      <c r="B47" s="340"/>
      <c r="C47" s="340"/>
      <c r="D47" s="340"/>
      <c r="E47" s="340"/>
      <c r="F47" s="340"/>
      <c r="G47" s="340"/>
      <c r="H47" s="340"/>
      <c r="I47" s="340"/>
      <c r="J47" s="340"/>
      <c r="K47" s="340"/>
      <c r="L47" s="340"/>
      <c r="M47" s="340"/>
      <c r="N47" s="340"/>
      <c r="O47" s="340"/>
      <c r="P47" s="340"/>
      <c r="Q47" s="340"/>
      <c r="R47" s="341">
        <v>0</v>
      </c>
      <c r="S47" s="341">
        <v>0</v>
      </c>
      <c r="T47" s="341">
        <v>0</v>
      </c>
      <c r="U47" s="341">
        <v>0</v>
      </c>
      <c r="V47" s="341">
        <v>0</v>
      </c>
      <c r="W47" s="341">
        <v>0</v>
      </c>
      <c r="X47" s="341">
        <v>0</v>
      </c>
      <c r="Y47" s="341">
        <v>0</v>
      </c>
      <c r="Z47" s="341">
        <v>0</v>
      </c>
      <c r="AA47" s="341">
        <v>0</v>
      </c>
      <c r="AB47" s="341">
        <v>0</v>
      </c>
      <c r="AC47" s="341">
        <v>0</v>
      </c>
      <c r="AD47" s="341">
        <v>0</v>
      </c>
      <c r="AE47" s="341">
        <v>0</v>
      </c>
      <c r="AF47" s="341">
        <v>0</v>
      </c>
      <c r="AG47" s="341">
        <v>0</v>
      </c>
      <c r="AH47" s="341">
        <v>0</v>
      </c>
      <c r="AI47" s="341">
        <v>0</v>
      </c>
      <c r="AJ47" s="341">
        <v>0</v>
      </c>
      <c r="AK47" s="341">
        <v>0</v>
      </c>
      <c r="AL47" s="341">
        <v>0</v>
      </c>
      <c r="AM47" s="341">
        <v>0</v>
      </c>
      <c r="AN47" s="341">
        <v>0</v>
      </c>
      <c r="AO47" s="341">
        <v>0</v>
      </c>
      <c r="AP47" s="341">
        <v>0</v>
      </c>
      <c r="AQ47" s="341">
        <v>0</v>
      </c>
      <c r="AR47" s="341">
        <v>0</v>
      </c>
    </row>
    <row r="48" spans="1:44">
      <c r="A48" s="339" t="s">
        <v>166</v>
      </c>
      <c r="B48" s="340"/>
      <c r="C48" s="340"/>
      <c r="D48" s="340"/>
      <c r="E48" s="340"/>
      <c r="F48" s="340"/>
      <c r="G48" s="340"/>
      <c r="H48" s="340"/>
      <c r="I48" s="340"/>
      <c r="J48" s="340"/>
      <c r="K48" s="340"/>
      <c r="L48" s="340"/>
      <c r="M48" s="340"/>
      <c r="N48" s="340"/>
      <c r="O48" s="340"/>
      <c r="P48" s="340"/>
      <c r="Q48" s="340"/>
      <c r="R48" s="341">
        <v>0</v>
      </c>
      <c r="S48" s="341">
        <v>0</v>
      </c>
      <c r="T48" s="341">
        <v>0</v>
      </c>
      <c r="U48" s="341">
        <v>0</v>
      </c>
      <c r="V48" s="341">
        <v>0</v>
      </c>
      <c r="W48" s="341">
        <v>0</v>
      </c>
      <c r="X48" s="341">
        <v>0</v>
      </c>
      <c r="Y48" s="341">
        <v>0</v>
      </c>
      <c r="Z48" s="341">
        <v>0</v>
      </c>
      <c r="AA48" s="341">
        <v>0</v>
      </c>
      <c r="AB48" s="341">
        <v>0</v>
      </c>
      <c r="AC48" s="341">
        <v>0</v>
      </c>
      <c r="AD48" s="341">
        <v>0</v>
      </c>
      <c r="AE48" s="341">
        <v>0</v>
      </c>
      <c r="AF48" s="341">
        <v>0</v>
      </c>
      <c r="AG48" s="341">
        <v>0</v>
      </c>
      <c r="AH48" s="341">
        <v>0</v>
      </c>
      <c r="AI48" s="341">
        <v>0</v>
      </c>
      <c r="AJ48" s="341">
        <v>0</v>
      </c>
      <c r="AK48" s="341">
        <v>0</v>
      </c>
      <c r="AL48" s="341">
        <v>0</v>
      </c>
      <c r="AM48" s="341">
        <v>0</v>
      </c>
      <c r="AN48" s="341">
        <v>0</v>
      </c>
      <c r="AO48" s="341">
        <v>0</v>
      </c>
      <c r="AP48" s="341">
        <v>0</v>
      </c>
      <c r="AQ48" s="341">
        <v>0</v>
      </c>
      <c r="AR48" s="341">
        <v>0</v>
      </c>
    </row>
    <row r="49" spans="1:44">
      <c r="A49" s="339" t="s">
        <v>333</v>
      </c>
      <c r="B49" s="340"/>
      <c r="C49" s="340"/>
      <c r="D49" s="340"/>
      <c r="E49" s="340"/>
      <c r="F49" s="340"/>
      <c r="G49" s="340"/>
      <c r="H49" s="340"/>
      <c r="I49" s="340"/>
      <c r="J49" s="340"/>
      <c r="K49" s="340"/>
      <c r="L49" s="340"/>
      <c r="M49" s="340"/>
      <c r="N49" s="340"/>
      <c r="O49" s="340"/>
      <c r="P49" s="340"/>
      <c r="Q49" s="340"/>
      <c r="R49" s="341">
        <v>0</v>
      </c>
      <c r="S49" s="341">
        <v>0</v>
      </c>
      <c r="T49" s="341">
        <v>0</v>
      </c>
      <c r="U49" s="341">
        <v>0</v>
      </c>
      <c r="V49" s="341">
        <v>0</v>
      </c>
      <c r="W49" s="341">
        <v>0</v>
      </c>
      <c r="X49" s="341">
        <v>0</v>
      </c>
      <c r="Y49" s="341">
        <v>0</v>
      </c>
      <c r="Z49" s="341">
        <v>0</v>
      </c>
      <c r="AA49" s="341">
        <v>0</v>
      </c>
      <c r="AB49" s="341">
        <v>0</v>
      </c>
      <c r="AC49" s="341">
        <v>0</v>
      </c>
      <c r="AD49" s="341">
        <v>0</v>
      </c>
      <c r="AE49" s="341">
        <v>0</v>
      </c>
      <c r="AF49" s="341">
        <v>0</v>
      </c>
      <c r="AG49" s="341">
        <v>0</v>
      </c>
      <c r="AH49" s="341">
        <v>0</v>
      </c>
      <c r="AI49" s="341">
        <v>0</v>
      </c>
      <c r="AJ49" s="341">
        <v>0</v>
      </c>
      <c r="AK49" s="341">
        <v>0</v>
      </c>
      <c r="AL49" s="341">
        <v>0</v>
      </c>
      <c r="AM49" s="341">
        <v>0</v>
      </c>
      <c r="AN49" s="341">
        <v>0</v>
      </c>
      <c r="AO49" s="341">
        <v>0</v>
      </c>
      <c r="AP49" s="341">
        <v>0</v>
      </c>
      <c r="AQ49" s="341">
        <v>0</v>
      </c>
      <c r="AR49" s="341">
        <v>0</v>
      </c>
    </row>
    <row r="50" spans="1:44">
      <c r="A50" s="339" t="s">
        <v>75</v>
      </c>
      <c r="B50" s="340"/>
      <c r="C50" s="340"/>
      <c r="D50" s="340"/>
      <c r="E50" s="340"/>
      <c r="F50" s="340"/>
      <c r="G50" s="340"/>
      <c r="H50" s="340"/>
      <c r="I50" s="340"/>
      <c r="J50" s="340"/>
      <c r="K50" s="340"/>
      <c r="L50" s="340"/>
      <c r="M50" s="340"/>
      <c r="N50" s="340"/>
      <c r="O50" s="340"/>
      <c r="P50" s="340"/>
      <c r="Q50" s="340"/>
      <c r="R50" s="341">
        <v>0</v>
      </c>
      <c r="S50" s="341">
        <v>0</v>
      </c>
      <c r="T50" s="341">
        <v>0</v>
      </c>
      <c r="U50" s="341">
        <v>0</v>
      </c>
      <c r="V50" s="341">
        <v>0</v>
      </c>
      <c r="W50" s="341">
        <v>0</v>
      </c>
      <c r="X50" s="341">
        <v>0</v>
      </c>
      <c r="Y50" s="341">
        <v>0</v>
      </c>
      <c r="Z50" s="341">
        <v>0</v>
      </c>
      <c r="AA50" s="341">
        <v>0</v>
      </c>
      <c r="AB50" s="341">
        <v>0</v>
      </c>
      <c r="AC50" s="341">
        <v>0</v>
      </c>
      <c r="AD50" s="341">
        <v>0</v>
      </c>
      <c r="AE50" s="341">
        <v>0</v>
      </c>
      <c r="AF50" s="341">
        <v>0</v>
      </c>
      <c r="AG50" s="341">
        <v>0</v>
      </c>
      <c r="AH50" s="341">
        <v>0</v>
      </c>
      <c r="AI50" s="341">
        <v>0</v>
      </c>
      <c r="AJ50" s="341">
        <v>0</v>
      </c>
      <c r="AK50" s="341">
        <v>0</v>
      </c>
      <c r="AL50" s="341">
        <v>0</v>
      </c>
      <c r="AM50" s="341">
        <v>0</v>
      </c>
      <c r="AN50" s="341">
        <v>0</v>
      </c>
      <c r="AO50" s="341">
        <v>0</v>
      </c>
      <c r="AP50" s="341">
        <v>0</v>
      </c>
      <c r="AQ50" s="341">
        <v>0</v>
      </c>
      <c r="AR50" s="341">
        <v>0</v>
      </c>
    </row>
    <row r="51" spans="1:44">
      <c r="A51" s="339" t="s">
        <v>153</v>
      </c>
      <c r="B51" s="340"/>
      <c r="C51" s="340"/>
      <c r="D51" s="340"/>
      <c r="E51" s="340"/>
      <c r="F51" s="340"/>
      <c r="G51" s="340"/>
      <c r="H51" s="340"/>
      <c r="I51" s="340"/>
      <c r="J51" s="340"/>
      <c r="K51" s="340"/>
      <c r="L51" s="340"/>
      <c r="M51" s="340"/>
      <c r="N51" s="340"/>
      <c r="O51" s="340"/>
      <c r="P51" s="340"/>
      <c r="Q51" s="340"/>
      <c r="R51" s="341">
        <v>0</v>
      </c>
      <c r="S51" s="341">
        <v>0</v>
      </c>
      <c r="T51" s="341">
        <v>0</v>
      </c>
      <c r="U51" s="341">
        <v>0</v>
      </c>
      <c r="V51" s="341">
        <v>0</v>
      </c>
      <c r="W51" s="341">
        <v>0</v>
      </c>
      <c r="X51" s="341">
        <v>0</v>
      </c>
      <c r="Y51" s="341">
        <v>0</v>
      </c>
      <c r="Z51" s="341">
        <v>0</v>
      </c>
      <c r="AA51" s="341">
        <v>0</v>
      </c>
      <c r="AB51" s="341">
        <v>0</v>
      </c>
      <c r="AC51" s="341">
        <v>0</v>
      </c>
      <c r="AD51" s="341">
        <v>0</v>
      </c>
      <c r="AE51" s="341">
        <v>0</v>
      </c>
      <c r="AF51" s="341">
        <v>0</v>
      </c>
      <c r="AG51" s="341">
        <v>0</v>
      </c>
      <c r="AH51" s="341">
        <v>0</v>
      </c>
      <c r="AI51" s="341">
        <v>0</v>
      </c>
      <c r="AJ51" s="341">
        <v>0</v>
      </c>
      <c r="AK51" s="341">
        <v>0</v>
      </c>
      <c r="AL51" s="341">
        <v>0</v>
      </c>
      <c r="AM51" s="341">
        <v>0</v>
      </c>
      <c r="AN51" s="341">
        <v>0</v>
      </c>
      <c r="AO51" s="341">
        <v>0</v>
      </c>
      <c r="AP51" s="341">
        <v>0</v>
      </c>
      <c r="AQ51" s="341">
        <v>0</v>
      </c>
      <c r="AR51" s="341">
        <v>0</v>
      </c>
    </row>
    <row r="52" spans="1:44">
      <c r="A52" s="309" t="s">
        <v>294</v>
      </c>
      <c r="B52" s="310"/>
      <c r="C52" s="310"/>
      <c r="D52" s="310"/>
      <c r="E52" s="310"/>
      <c r="F52" s="310"/>
      <c r="G52" s="310"/>
      <c r="H52" s="310"/>
      <c r="I52" s="310"/>
      <c r="J52" s="310"/>
      <c r="K52" s="310"/>
      <c r="L52" s="310"/>
      <c r="M52" s="310"/>
      <c r="N52" s="310"/>
      <c r="O52" s="310"/>
      <c r="P52" s="310"/>
      <c r="Q52" s="310"/>
      <c r="R52" s="310">
        <v>34.050835342715466</v>
      </c>
      <c r="S52" s="310">
        <v>32.16215153771136</v>
      </c>
      <c r="T52" s="310">
        <v>30.823867498178302</v>
      </c>
      <c r="U52" s="310">
        <v>31.826523906640062</v>
      </c>
      <c r="V52" s="310">
        <v>38.094770102001853</v>
      </c>
      <c r="W52" s="310">
        <v>39.503728752173352</v>
      </c>
      <c r="X52" s="310">
        <v>38.979881358066855</v>
      </c>
      <c r="Y52" s="310">
        <v>39.55403854627653</v>
      </c>
      <c r="Z52" s="310">
        <v>40.946394560800044</v>
      </c>
      <c r="AA52" s="310">
        <v>39.678011649815971</v>
      </c>
      <c r="AB52" s="310">
        <v>36.702930978544146</v>
      </c>
      <c r="AC52" s="310">
        <v>39.725550150221224</v>
      </c>
      <c r="AD52" s="310">
        <v>40.689033899114065</v>
      </c>
      <c r="AE52" s="310">
        <v>41.164457651347057</v>
      </c>
      <c r="AF52" s="310">
        <v>42.694228074772397</v>
      </c>
      <c r="AG52" s="310">
        <v>46.002021817816278</v>
      </c>
      <c r="AH52" s="310">
        <v>45.067532742660134</v>
      </c>
      <c r="AI52" s="310">
        <v>46.946487793817816</v>
      </c>
      <c r="AJ52" s="310">
        <v>48.806460054805889</v>
      </c>
      <c r="AK52" s="310">
        <v>47.504150950113946</v>
      </c>
      <c r="AL52" s="310">
        <v>48.377391675522183</v>
      </c>
      <c r="AM52" s="310">
        <v>49.194631863645824</v>
      </c>
      <c r="AN52" s="310">
        <v>49.814278850855388</v>
      </c>
      <c r="AO52" s="310">
        <v>49.738267009033223</v>
      </c>
      <c r="AP52" s="310">
        <v>50.359487115485777</v>
      </c>
      <c r="AQ52" s="310">
        <v>54.393271025087941</v>
      </c>
      <c r="AR52" s="310">
        <v>61.700483189069956</v>
      </c>
    </row>
    <row r="53" spans="1:44">
      <c r="A53" s="339" t="s">
        <v>150</v>
      </c>
      <c r="B53" s="340"/>
      <c r="C53" s="340"/>
      <c r="D53" s="340"/>
      <c r="E53" s="340"/>
      <c r="F53" s="340"/>
      <c r="G53" s="340"/>
      <c r="H53" s="340"/>
      <c r="I53" s="340"/>
      <c r="J53" s="340"/>
      <c r="K53" s="340"/>
      <c r="L53" s="340"/>
      <c r="M53" s="340"/>
      <c r="N53" s="340"/>
      <c r="O53" s="340"/>
      <c r="P53" s="340"/>
      <c r="Q53" s="340"/>
      <c r="R53" s="341">
        <v>0</v>
      </c>
      <c r="S53" s="341">
        <v>0</v>
      </c>
      <c r="T53" s="341">
        <v>0</v>
      </c>
      <c r="U53" s="341">
        <v>0</v>
      </c>
      <c r="V53" s="341">
        <v>0</v>
      </c>
      <c r="W53" s="341">
        <v>0</v>
      </c>
      <c r="X53" s="341">
        <v>0</v>
      </c>
      <c r="Y53" s="341">
        <v>0</v>
      </c>
      <c r="Z53" s="341">
        <v>0</v>
      </c>
      <c r="AA53" s="341">
        <v>0</v>
      </c>
      <c r="AB53" s="341">
        <v>0</v>
      </c>
      <c r="AC53" s="341">
        <v>0</v>
      </c>
      <c r="AD53" s="341">
        <v>0</v>
      </c>
      <c r="AE53" s="341">
        <v>0</v>
      </c>
      <c r="AF53" s="341">
        <v>0</v>
      </c>
      <c r="AG53" s="341">
        <v>0</v>
      </c>
      <c r="AH53" s="341">
        <v>0</v>
      </c>
      <c r="AI53" s="341">
        <v>0</v>
      </c>
      <c r="AJ53" s="341">
        <v>0</v>
      </c>
      <c r="AK53" s="341">
        <v>0</v>
      </c>
      <c r="AL53" s="341">
        <v>0</v>
      </c>
      <c r="AM53" s="341">
        <v>0</v>
      </c>
      <c r="AN53" s="341">
        <v>0</v>
      </c>
      <c r="AO53" s="341">
        <v>0</v>
      </c>
      <c r="AP53" s="341">
        <v>0</v>
      </c>
      <c r="AQ53" s="341">
        <v>0</v>
      </c>
      <c r="AR53" s="341">
        <v>0</v>
      </c>
    </row>
    <row r="54" spans="1:44">
      <c r="A54" s="339" t="s">
        <v>151</v>
      </c>
      <c r="B54" s="340"/>
      <c r="C54" s="340"/>
      <c r="D54" s="340"/>
      <c r="E54" s="340"/>
      <c r="F54" s="340"/>
      <c r="G54" s="340"/>
      <c r="H54" s="340"/>
      <c r="I54" s="340"/>
      <c r="J54" s="340"/>
      <c r="K54" s="340"/>
      <c r="L54" s="340"/>
      <c r="M54" s="340"/>
      <c r="N54" s="340"/>
      <c r="O54" s="340"/>
      <c r="P54" s="340"/>
      <c r="Q54" s="340"/>
      <c r="R54" s="341">
        <v>34.050835342715466</v>
      </c>
      <c r="S54" s="341">
        <v>32.16215153771136</v>
      </c>
      <c r="T54" s="341">
        <v>30.823867498178302</v>
      </c>
      <c r="U54" s="341">
        <v>31.826523906640062</v>
      </c>
      <c r="V54" s="341">
        <v>38.094770102001853</v>
      </c>
      <c r="W54" s="341">
        <v>39.503728752173352</v>
      </c>
      <c r="X54" s="341">
        <v>38.979881358066855</v>
      </c>
      <c r="Y54" s="341">
        <v>39.55403854627653</v>
      </c>
      <c r="Z54" s="341">
        <v>40.946394560800044</v>
      </c>
      <c r="AA54" s="341">
        <v>39.678011649815971</v>
      </c>
      <c r="AB54" s="341">
        <v>36.702930978544146</v>
      </c>
      <c r="AC54" s="341">
        <v>39.725550150221224</v>
      </c>
      <c r="AD54" s="341">
        <v>40.689033899114065</v>
      </c>
      <c r="AE54" s="341">
        <v>41.164457651347057</v>
      </c>
      <c r="AF54" s="341">
        <v>42.694228074772397</v>
      </c>
      <c r="AG54" s="341">
        <v>46.002021817816278</v>
      </c>
      <c r="AH54" s="341">
        <v>45.067532742660134</v>
      </c>
      <c r="AI54" s="341">
        <v>46.946487793817816</v>
      </c>
      <c r="AJ54" s="341">
        <v>48.806460054805889</v>
      </c>
      <c r="AK54" s="341">
        <v>47.504150950113946</v>
      </c>
      <c r="AL54" s="341">
        <v>48.377391675522183</v>
      </c>
      <c r="AM54" s="341">
        <v>49.194631863645824</v>
      </c>
      <c r="AN54" s="341">
        <v>49.814278850855388</v>
      </c>
      <c r="AO54" s="341">
        <v>49.738267009033223</v>
      </c>
      <c r="AP54" s="341">
        <v>50.359487115485777</v>
      </c>
      <c r="AQ54" s="341">
        <v>54.393271025087941</v>
      </c>
      <c r="AR54" s="341">
        <v>61.700483189069956</v>
      </c>
    </row>
    <row r="55" spans="1:44">
      <c r="A55" s="339" t="s">
        <v>332</v>
      </c>
      <c r="B55" s="340"/>
      <c r="C55" s="340"/>
      <c r="D55" s="340"/>
      <c r="E55" s="340"/>
      <c r="F55" s="340"/>
      <c r="G55" s="340"/>
      <c r="H55" s="340"/>
      <c r="I55" s="340"/>
      <c r="J55" s="340"/>
      <c r="K55" s="340"/>
      <c r="L55" s="340"/>
      <c r="M55" s="340"/>
      <c r="N55" s="340"/>
      <c r="O55" s="340"/>
      <c r="P55" s="340"/>
      <c r="Q55" s="340"/>
      <c r="R55" s="341">
        <v>0</v>
      </c>
      <c r="S55" s="341">
        <v>0</v>
      </c>
      <c r="T55" s="341">
        <v>0</v>
      </c>
      <c r="U55" s="341">
        <v>0</v>
      </c>
      <c r="V55" s="341">
        <v>0</v>
      </c>
      <c r="W55" s="341">
        <v>0</v>
      </c>
      <c r="X55" s="341">
        <v>0</v>
      </c>
      <c r="Y55" s="341">
        <v>0</v>
      </c>
      <c r="Z55" s="341">
        <v>0</v>
      </c>
      <c r="AA55" s="341">
        <v>0</v>
      </c>
      <c r="AB55" s="341">
        <v>0</v>
      </c>
      <c r="AC55" s="341">
        <v>0</v>
      </c>
      <c r="AD55" s="341">
        <v>0</v>
      </c>
      <c r="AE55" s="341">
        <v>0</v>
      </c>
      <c r="AF55" s="341">
        <v>0</v>
      </c>
      <c r="AG55" s="341">
        <v>0</v>
      </c>
      <c r="AH55" s="341">
        <v>0</v>
      </c>
      <c r="AI55" s="341">
        <v>0</v>
      </c>
      <c r="AJ55" s="341">
        <v>0</v>
      </c>
      <c r="AK55" s="341">
        <v>0</v>
      </c>
      <c r="AL55" s="341">
        <v>0</v>
      </c>
      <c r="AM55" s="341">
        <v>0</v>
      </c>
      <c r="AN55" s="341">
        <v>0</v>
      </c>
      <c r="AO55" s="341">
        <v>0</v>
      </c>
      <c r="AP55" s="341">
        <v>0</v>
      </c>
      <c r="AQ55" s="341">
        <v>0</v>
      </c>
      <c r="AR55" s="341">
        <v>0</v>
      </c>
    </row>
    <row r="56" spans="1:44">
      <c r="A56" s="339" t="s">
        <v>165</v>
      </c>
      <c r="B56" s="340"/>
      <c r="C56" s="340"/>
      <c r="D56" s="340"/>
      <c r="E56" s="340"/>
      <c r="F56" s="340"/>
      <c r="G56" s="340"/>
      <c r="H56" s="340"/>
      <c r="I56" s="340"/>
      <c r="J56" s="340"/>
      <c r="K56" s="340"/>
      <c r="L56" s="340"/>
      <c r="M56" s="340"/>
      <c r="N56" s="340"/>
      <c r="O56" s="340"/>
      <c r="P56" s="340"/>
      <c r="Q56" s="340"/>
      <c r="R56" s="341">
        <v>0</v>
      </c>
      <c r="S56" s="341">
        <v>0</v>
      </c>
      <c r="T56" s="341">
        <v>0</v>
      </c>
      <c r="U56" s="341">
        <v>0</v>
      </c>
      <c r="V56" s="341">
        <v>0</v>
      </c>
      <c r="W56" s="341">
        <v>0</v>
      </c>
      <c r="X56" s="341">
        <v>0</v>
      </c>
      <c r="Y56" s="341">
        <v>0</v>
      </c>
      <c r="Z56" s="341">
        <v>0</v>
      </c>
      <c r="AA56" s="341">
        <v>0</v>
      </c>
      <c r="AB56" s="341">
        <v>0</v>
      </c>
      <c r="AC56" s="341">
        <v>0</v>
      </c>
      <c r="AD56" s="341">
        <v>0</v>
      </c>
      <c r="AE56" s="341">
        <v>0</v>
      </c>
      <c r="AF56" s="341">
        <v>0</v>
      </c>
      <c r="AG56" s="341">
        <v>0</v>
      </c>
      <c r="AH56" s="341">
        <v>0</v>
      </c>
      <c r="AI56" s="341">
        <v>0</v>
      </c>
      <c r="AJ56" s="341">
        <v>0</v>
      </c>
      <c r="AK56" s="341">
        <v>0</v>
      </c>
      <c r="AL56" s="341">
        <v>0</v>
      </c>
      <c r="AM56" s="341">
        <v>0</v>
      </c>
      <c r="AN56" s="341">
        <v>0</v>
      </c>
      <c r="AO56" s="341">
        <v>0</v>
      </c>
      <c r="AP56" s="341">
        <v>0</v>
      </c>
      <c r="AQ56" s="341">
        <v>0</v>
      </c>
      <c r="AR56" s="341">
        <v>0</v>
      </c>
    </row>
    <row r="57" spans="1:44">
      <c r="A57" s="339" t="s">
        <v>166</v>
      </c>
      <c r="B57" s="340"/>
      <c r="C57" s="340"/>
      <c r="D57" s="340"/>
      <c r="E57" s="340"/>
      <c r="F57" s="340"/>
      <c r="G57" s="340"/>
      <c r="H57" s="340"/>
      <c r="I57" s="340"/>
      <c r="J57" s="340"/>
      <c r="K57" s="340"/>
      <c r="L57" s="340"/>
      <c r="M57" s="340"/>
      <c r="N57" s="340"/>
      <c r="O57" s="340"/>
      <c r="P57" s="340"/>
      <c r="Q57" s="340"/>
      <c r="R57" s="341">
        <v>0</v>
      </c>
      <c r="S57" s="341">
        <v>0</v>
      </c>
      <c r="T57" s="341">
        <v>0</v>
      </c>
      <c r="U57" s="341">
        <v>0</v>
      </c>
      <c r="V57" s="341">
        <v>0</v>
      </c>
      <c r="W57" s="341">
        <v>0</v>
      </c>
      <c r="X57" s="341">
        <v>0</v>
      </c>
      <c r="Y57" s="341">
        <v>0</v>
      </c>
      <c r="Z57" s="341">
        <v>0</v>
      </c>
      <c r="AA57" s="341">
        <v>0</v>
      </c>
      <c r="AB57" s="341">
        <v>0</v>
      </c>
      <c r="AC57" s="341">
        <v>0</v>
      </c>
      <c r="AD57" s="341">
        <v>0</v>
      </c>
      <c r="AE57" s="341">
        <v>0</v>
      </c>
      <c r="AF57" s="341">
        <v>0</v>
      </c>
      <c r="AG57" s="341">
        <v>0</v>
      </c>
      <c r="AH57" s="341">
        <v>0</v>
      </c>
      <c r="AI57" s="341">
        <v>0</v>
      </c>
      <c r="AJ57" s="341">
        <v>0</v>
      </c>
      <c r="AK57" s="341">
        <v>0</v>
      </c>
      <c r="AL57" s="341">
        <v>0</v>
      </c>
      <c r="AM57" s="341">
        <v>0</v>
      </c>
      <c r="AN57" s="341">
        <v>0</v>
      </c>
      <c r="AO57" s="341">
        <v>0</v>
      </c>
      <c r="AP57" s="341">
        <v>0</v>
      </c>
      <c r="AQ57" s="341">
        <v>0</v>
      </c>
      <c r="AR57" s="341">
        <v>0</v>
      </c>
    </row>
    <row r="58" spans="1:44">
      <c r="A58" s="339" t="s">
        <v>333</v>
      </c>
      <c r="B58" s="340"/>
      <c r="C58" s="340"/>
      <c r="D58" s="340"/>
      <c r="E58" s="340"/>
      <c r="F58" s="340"/>
      <c r="G58" s="340"/>
      <c r="H58" s="340"/>
      <c r="I58" s="340"/>
      <c r="J58" s="340"/>
      <c r="K58" s="340"/>
      <c r="L58" s="340"/>
      <c r="M58" s="340"/>
      <c r="N58" s="340"/>
      <c r="O58" s="340"/>
      <c r="P58" s="340"/>
      <c r="Q58" s="340"/>
      <c r="R58" s="341">
        <v>0</v>
      </c>
      <c r="S58" s="341">
        <v>0</v>
      </c>
      <c r="T58" s="341">
        <v>0</v>
      </c>
      <c r="U58" s="341">
        <v>0</v>
      </c>
      <c r="V58" s="341">
        <v>0</v>
      </c>
      <c r="W58" s="341">
        <v>0</v>
      </c>
      <c r="X58" s="341">
        <v>0</v>
      </c>
      <c r="Y58" s="341">
        <v>0</v>
      </c>
      <c r="Z58" s="341">
        <v>0</v>
      </c>
      <c r="AA58" s="341">
        <v>0</v>
      </c>
      <c r="AB58" s="341">
        <v>0</v>
      </c>
      <c r="AC58" s="341">
        <v>0</v>
      </c>
      <c r="AD58" s="341">
        <v>0</v>
      </c>
      <c r="AE58" s="341">
        <v>0</v>
      </c>
      <c r="AF58" s="341">
        <v>0</v>
      </c>
      <c r="AG58" s="341">
        <v>0</v>
      </c>
      <c r="AH58" s="341">
        <v>0</v>
      </c>
      <c r="AI58" s="341">
        <v>0</v>
      </c>
      <c r="AJ58" s="341">
        <v>0</v>
      </c>
      <c r="AK58" s="341">
        <v>0</v>
      </c>
      <c r="AL58" s="341">
        <v>0</v>
      </c>
      <c r="AM58" s="341">
        <v>0</v>
      </c>
      <c r="AN58" s="341">
        <v>0</v>
      </c>
      <c r="AO58" s="341">
        <v>0</v>
      </c>
      <c r="AP58" s="341">
        <v>0</v>
      </c>
      <c r="AQ58" s="341">
        <v>0</v>
      </c>
      <c r="AR58" s="341">
        <v>0</v>
      </c>
    </row>
    <row r="59" spans="1:44">
      <c r="A59" s="339" t="s">
        <v>75</v>
      </c>
      <c r="B59" s="340"/>
      <c r="C59" s="340"/>
      <c r="D59" s="340"/>
      <c r="E59" s="340"/>
      <c r="F59" s="340"/>
      <c r="G59" s="340"/>
      <c r="H59" s="340"/>
      <c r="I59" s="340"/>
      <c r="J59" s="340"/>
      <c r="K59" s="340"/>
      <c r="L59" s="340"/>
      <c r="M59" s="340"/>
      <c r="N59" s="340"/>
      <c r="O59" s="340"/>
      <c r="P59" s="340"/>
      <c r="Q59" s="340"/>
      <c r="R59" s="341">
        <v>0</v>
      </c>
      <c r="S59" s="341">
        <v>0</v>
      </c>
      <c r="T59" s="341">
        <v>0</v>
      </c>
      <c r="U59" s="341">
        <v>0</v>
      </c>
      <c r="V59" s="341">
        <v>0</v>
      </c>
      <c r="W59" s="341">
        <v>0</v>
      </c>
      <c r="X59" s="341">
        <v>0</v>
      </c>
      <c r="Y59" s="341">
        <v>0</v>
      </c>
      <c r="Z59" s="341">
        <v>0</v>
      </c>
      <c r="AA59" s="341">
        <v>0</v>
      </c>
      <c r="AB59" s="341">
        <v>0</v>
      </c>
      <c r="AC59" s="341">
        <v>0</v>
      </c>
      <c r="AD59" s="341">
        <v>0</v>
      </c>
      <c r="AE59" s="341">
        <v>0</v>
      </c>
      <c r="AF59" s="341">
        <v>0</v>
      </c>
      <c r="AG59" s="341">
        <v>0</v>
      </c>
      <c r="AH59" s="341">
        <v>0</v>
      </c>
      <c r="AI59" s="341">
        <v>0</v>
      </c>
      <c r="AJ59" s="341">
        <v>0</v>
      </c>
      <c r="AK59" s="341">
        <v>0</v>
      </c>
      <c r="AL59" s="341">
        <v>0</v>
      </c>
      <c r="AM59" s="341">
        <v>0</v>
      </c>
      <c r="AN59" s="341">
        <v>0</v>
      </c>
      <c r="AO59" s="341">
        <v>0</v>
      </c>
      <c r="AP59" s="341">
        <v>0</v>
      </c>
      <c r="AQ59" s="341">
        <v>0</v>
      </c>
      <c r="AR59" s="341">
        <v>0</v>
      </c>
    </row>
    <row r="60" spans="1:44">
      <c r="A60" s="339" t="s">
        <v>153</v>
      </c>
      <c r="B60" s="340"/>
      <c r="C60" s="340"/>
      <c r="D60" s="340"/>
      <c r="E60" s="340"/>
      <c r="F60" s="340"/>
      <c r="G60" s="340"/>
      <c r="H60" s="340"/>
      <c r="I60" s="340"/>
      <c r="J60" s="340"/>
      <c r="K60" s="340"/>
      <c r="L60" s="340"/>
      <c r="M60" s="340"/>
      <c r="N60" s="340"/>
      <c r="O60" s="340"/>
      <c r="P60" s="340"/>
      <c r="Q60" s="340"/>
      <c r="R60" s="341">
        <v>0</v>
      </c>
      <c r="S60" s="341">
        <v>0</v>
      </c>
      <c r="T60" s="341">
        <v>0</v>
      </c>
      <c r="U60" s="341">
        <v>0</v>
      </c>
      <c r="V60" s="341">
        <v>0</v>
      </c>
      <c r="W60" s="341">
        <v>0</v>
      </c>
      <c r="X60" s="341">
        <v>0</v>
      </c>
      <c r="Y60" s="341">
        <v>0</v>
      </c>
      <c r="Z60" s="341">
        <v>0</v>
      </c>
      <c r="AA60" s="341">
        <v>0</v>
      </c>
      <c r="AB60" s="341">
        <v>0</v>
      </c>
      <c r="AC60" s="341">
        <v>0</v>
      </c>
      <c r="AD60" s="341">
        <v>0</v>
      </c>
      <c r="AE60" s="341">
        <v>0</v>
      </c>
      <c r="AF60" s="341">
        <v>0</v>
      </c>
      <c r="AG60" s="341">
        <v>0</v>
      </c>
      <c r="AH60" s="341">
        <v>0</v>
      </c>
      <c r="AI60" s="341">
        <v>0</v>
      </c>
      <c r="AJ60" s="341">
        <v>0</v>
      </c>
      <c r="AK60" s="341">
        <v>0</v>
      </c>
      <c r="AL60" s="341">
        <v>0</v>
      </c>
      <c r="AM60" s="341">
        <v>0</v>
      </c>
      <c r="AN60" s="341">
        <v>0</v>
      </c>
      <c r="AO60" s="341">
        <v>0</v>
      </c>
      <c r="AP60" s="341">
        <v>0</v>
      </c>
      <c r="AQ60" s="341">
        <v>0</v>
      </c>
      <c r="AR60" s="341">
        <v>0</v>
      </c>
    </row>
    <row r="61" spans="1:44">
      <c r="A61" s="320"/>
      <c r="B61" s="320"/>
      <c r="C61" s="320"/>
      <c r="D61" s="320"/>
      <c r="E61" s="320"/>
      <c r="F61" s="320"/>
      <c r="G61" s="320"/>
      <c r="H61" s="320"/>
      <c r="I61" s="320"/>
      <c r="J61" s="320"/>
      <c r="K61" s="320"/>
      <c r="L61" s="320"/>
      <c r="M61" s="320"/>
      <c r="N61" s="320"/>
      <c r="O61" s="320"/>
      <c r="P61" s="320"/>
      <c r="Q61" s="320"/>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34"/>
      <c r="AR61" s="334"/>
    </row>
    <row r="62" spans="1:44">
      <c r="A62" s="335" t="s">
        <v>263</v>
      </c>
      <c r="B62" s="318"/>
      <c r="C62" s="318"/>
      <c r="D62" s="318"/>
      <c r="E62" s="318"/>
      <c r="F62" s="318"/>
      <c r="G62" s="318"/>
      <c r="H62" s="318"/>
      <c r="I62" s="318"/>
      <c r="J62" s="318"/>
      <c r="K62" s="318"/>
      <c r="L62" s="318"/>
      <c r="M62" s="318"/>
      <c r="N62" s="318"/>
      <c r="O62" s="318"/>
      <c r="P62" s="318"/>
      <c r="Q62" s="318"/>
      <c r="R62" s="322">
        <v>-140.23716262657808</v>
      </c>
      <c r="S62" s="322">
        <v>-151.1050363541834</v>
      </c>
      <c r="T62" s="322">
        <v>-162.49494802169829</v>
      </c>
      <c r="U62" s="322">
        <v>-147.20942288366612</v>
      </c>
      <c r="V62" s="322">
        <v>-141.61254544419035</v>
      </c>
      <c r="W62" s="322">
        <v>-133.32598808844799</v>
      </c>
      <c r="X62" s="322">
        <v>-145.73730907916928</v>
      </c>
      <c r="Y62" s="322">
        <v>-166.35542077019505</v>
      </c>
      <c r="Z62" s="322">
        <v>-156.06852640516533</v>
      </c>
      <c r="AA62" s="322">
        <v>-176.48679120816135</v>
      </c>
      <c r="AB62" s="322">
        <v>-174.39209557842349</v>
      </c>
      <c r="AC62" s="322">
        <v>-187.33388376013576</v>
      </c>
      <c r="AD62" s="322">
        <v>-169.59332678616602</v>
      </c>
      <c r="AE62" s="322">
        <v>-183.55599466250334</v>
      </c>
      <c r="AF62" s="322">
        <v>-181.46850986644051</v>
      </c>
      <c r="AG62" s="322">
        <v>-208.42565211942252</v>
      </c>
      <c r="AH62" s="322">
        <v>-203.07404253719534</v>
      </c>
      <c r="AI62" s="322">
        <v>-194.71339353173215</v>
      </c>
      <c r="AJ62" s="322">
        <v>-213.20595744371565</v>
      </c>
      <c r="AK62" s="322">
        <v>-209.19940149480504</v>
      </c>
      <c r="AL62" s="322">
        <v>-238.95208211222669</v>
      </c>
      <c r="AM62" s="322">
        <v>-239.81913624389006</v>
      </c>
      <c r="AN62" s="322">
        <v>-250.49900741285583</v>
      </c>
      <c r="AO62" s="322">
        <v>-253.6551932554288</v>
      </c>
      <c r="AP62" s="322">
        <v>-266.40898375787071</v>
      </c>
      <c r="AQ62" s="322">
        <v>-271.70592321136172</v>
      </c>
      <c r="AR62" s="322">
        <v>-257.99211425314422</v>
      </c>
    </row>
    <row r="63" spans="1:44">
      <c r="A63" s="339" t="s">
        <v>150</v>
      </c>
      <c r="B63" s="340"/>
      <c r="C63" s="340"/>
      <c r="D63" s="340"/>
      <c r="E63" s="340"/>
      <c r="F63" s="340"/>
      <c r="G63" s="340"/>
      <c r="H63" s="340"/>
      <c r="I63" s="340"/>
      <c r="J63" s="340"/>
      <c r="K63" s="340"/>
      <c r="L63" s="340"/>
      <c r="M63" s="340"/>
      <c r="N63" s="340"/>
      <c r="O63" s="340"/>
      <c r="P63" s="340"/>
      <c r="Q63" s="340"/>
      <c r="R63" s="341">
        <v>-20.89377539502328</v>
      </c>
      <c r="S63" s="341">
        <v>-18.936263725209415</v>
      </c>
      <c r="T63" s="341">
        <v>-27.159489123195204</v>
      </c>
      <c r="U63" s="341">
        <v>-22.345812668829591</v>
      </c>
      <c r="V63" s="341">
        <v>-20.575938782308597</v>
      </c>
      <c r="W63" s="341">
        <v>-23.26325060506775</v>
      </c>
      <c r="X63" s="341">
        <v>-23.495799308585337</v>
      </c>
      <c r="Y63" s="341">
        <v>-28.255260021129477</v>
      </c>
      <c r="Z63" s="341">
        <v>-24.854335313100279</v>
      </c>
      <c r="AA63" s="341">
        <v>-28.59358376183561</v>
      </c>
      <c r="AB63" s="341">
        <v>-25.793530160473232</v>
      </c>
      <c r="AC63" s="341">
        <v>-31.748535890837509</v>
      </c>
      <c r="AD63" s="341">
        <v>-31.252205000837503</v>
      </c>
      <c r="AE63" s="341">
        <v>-51.104026320837505</v>
      </c>
      <c r="AF63" s="341">
        <v>-61.270773349666626</v>
      </c>
      <c r="AG63" s="341">
        <v>-72.098455860837504</v>
      </c>
      <c r="AH63" s="341">
        <v>-69.106684603367441</v>
      </c>
      <c r="AI63" s="341">
        <v>-44.151489288865633</v>
      </c>
      <c r="AJ63" s="341">
        <v>-60.045103181759153</v>
      </c>
      <c r="AK63" s="341">
        <v>-44.788728103221828</v>
      </c>
      <c r="AL63" s="341">
        <v>-33.149738508720084</v>
      </c>
      <c r="AM63" s="341">
        <v>-35.673637471761836</v>
      </c>
      <c r="AN63" s="341">
        <v>-48.216692456369799</v>
      </c>
      <c r="AO63" s="341">
        <v>-37.287295611317141</v>
      </c>
      <c r="AP63" s="341">
        <v>-34.682669849178367</v>
      </c>
      <c r="AQ63" s="341">
        <v>-34.089715561050859</v>
      </c>
      <c r="AR63" s="341">
        <v>-26.575449647245883</v>
      </c>
    </row>
    <row r="64" spans="1:44">
      <c r="A64" s="339" t="s">
        <v>151</v>
      </c>
      <c r="B64" s="340"/>
      <c r="C64" s="340"/>
      <c r="D64" s="340"/>
      <c r="E64" s="340"/>
      <c r="F64" s="340"/>
      <c r="G64" s="340"/>
      <c r="H64" s="340"/>
      <c r="I64" s="340"/>
      <c r="J64" s="340"/>
      <c r="K64" s="340"/>
      <c r="L64" s="340"/>
      <c r="M64" s="340"/>
      <c r="N64" s="340"/>
      <c r="O64" s="340"/>
      <c r="P64" s="340"/>
      <c r="Q64" s="340"/>
      <c r="R64" s="341">
        <v>18.190236902891542</v>
      </c>
      <c r="S64" s="341">
        <v>10.67510027567433</v>
      </c>
      <c r="T64" s="341">
        <v>15.217176348168776</v>
      </c>
      <c r="U64" s="341">
        <v>24.659276627407337</v>
      </c>
      <c r="V64" s="341">
        <v>10.399216557073585</v>
      </c>
      <c r="W64" s="341">
        <v>4.4309770945467442</v>
      </c>
      <c r="X64" s="341">
        <v>-1.5484404020897369</v>
      </c>
      <c r="Y64" s="341">
        <v>-8.2545855614507602</v>
      </c>
      <c r="Z64" s="341">
        <v>-10.95679221586499</v>
      </c>
      <c r="AA64" s="341">
        <v>-16.600519702483606</v>
      </c>
      <c r="AB64" s="341">
        <v>-9.2412398165136196</v>
      </c>
      <c r="AC64" s="341">
        <v>-12.958447376285786</v>
      </c>
      <c r="AD64" s="341">
        <v>-8.4980716497227302</v>
      </c>
      <c r="AE64" s="341">
        <v>-16.162388001619046</v>
      </c>
      <c r="AF64" s="341">
        <v>-18.087936504308601</v>
      </c>
      <c r="AG64" s="341">
        <v>-20.263379613842389</v>
      </c>
      <c r="AH64" s="341">
        <v>-13.960842915260361</v>
      </c>
      <c r="AI64" s="341">
        <v>-10.133059396240954</v>
      </c>
      <c r="AJ64" s="341">
        <v>-14.954246424518651</v>
      </c>
      <c r="AK64" s="341">
        <v>-11.591565245872204</v>
      </c>
      <c r="AL64" s="341">
        <v>-14.506216090229159</v>
      </c>
      <c r="AM64" s="341">
        <v>-15.044748579782048</v>
      </c>
      <c r="AN64" s="341">
        <v>-15.502737653150259</v>
      </c>
      <c r="AO64" s="341">
        <v>-12.213861381838939</v>
      </c>
      <c r="AP64" s="341">
        <v>-14.270135312369938</v>
      </c>
      <c r="AQ64" s="341">
        <v>-15.656528607313627</v>
      </c>
      <c r="AR64" s="341">
        <v>-11.962911042343462</v>
      </c>
    </row>
    <row r="65" spans="1:44">
      <c r="A65" s="339" t="s">
        <v>332</v>
      </c>
      <c r="B65" s="340"/>
      <c r="C65" s="340"/>
      <c r="D65" s="340"/>
      <c r="E65" s="340"/>
      <c r="F65" s="340"/>
      <c r="G65" s="340"/>
      <c r="H65" s="340"/>
      <c r="I65" s="340"/>
      <c r="J65" s="340"/>
      <c r="K65" s="340"/>
      <c r="L65" s="340"/>
      <c r="M65" s="340"/>
      <c r="N65" s="340"/>
      <c r="O65" s="340"/>
      <c r="P65" s="340"/>
      <c r="Q65" s="340"/>
      <c r="R65" s="341">
        <v>-95.477312398055474</v>
      </c>
      <c r="S65" s="341">
        <v>-101.89497871110193</v>
      </c>
      <c r="T65" s="341">
        <v>-114.9670279975968</v>
      </c>
      <c r="U65" s="341">
        <v>-107.05839698749364</v>
      </c>
      <c r="V65" s="341">
        <v>-87.173135109339881</v>
      </c>
      <c r="W65" s="341">
        <v>-68.990918168420365</v>
      </c>
      <c r="X65" s="341">
        <v>-80.8006518435771</v>
      </c>
      <c r="Y65" s="341">
        <v>-99.167852778037698</v>
      </c>
      <c r="Z65" s="341">
        <v>-78.7348787200186</v>
      </c>
      <c r="AA65" s="341">
        <v>-95.205181921332695</v>
      </c>
      <c r="AB65" s="341">
        <v>-94.025506111189657</v>
      </c>
      <c r="AC65" s="341">
        <v>-115.42303284477835</v>
      </c>
      <c r="AD65" s="341">
        <v>-98.165634536854284</v>
      </c>
      <c r="AE65" s="341">
        <v>-90.524238662173516</v>
      </c>
      <c r="AF65" s="341">
        <v>-67.126681370257558</v>
      </c>
      <c r="AG65" s="341">
        <v>-86.530575773305785</v>
      </c>
      <c r="AH65" s="341">
        <v>-87.440995367897315</v>
      </c>
      <c r="AI65" s="341">
        <v>-103.82775733123532</v>
      </c>
      <c r="AJ65" s="341">
        <v>-88.766928630435615</v>
      </c>
      <c r="AK65" s="341">
        <v>-77.468609764643077</v>
      </c>
      <c r="AL65" s="341">
        <v>-88.93802299085506</v>
      </c>
      <c r="AM65" s="341">
        <v>-76.302921479917757</v>
      </c>
      <c r="AN65" s="341">
        <v>-78.975359332337504</v>
      </c>
      <c r="AO65" s="341">
        <v>-77.772712752647706</v>
      </c>
      <c r="AP65" s="341">
        <v>-64.964506448374664</v>
      </c>
      <c r="AQ65" s="341">
        <v>-63.074021410280395</v>
      </c>
      <c r="AR65" s="341">
        <v>-56.363796885337365</v>
      </c>
    </row>
    <row r="66" spans="1:44">
      <c r="A66" s="339" t="s">
        <v>165</v>
      </c>
      <c r="B66" s="340"/>
      <c r="C66" s="340"/>
      <c r="D66" s="340"/>
      <c r="E66" s="340"/>
      <c r="F66" s="340"/>
      <c r="G66" s="340"/>
      <c r="H66" s="340"/>
      <c r="I66" s="340"/>
      <c r="J66" s="340"/>
      <c r="K66" s="340"/>
      <c r="L66" s="340"/>
      <c r="M66" s="340"/>
      <c r="N66" s="340"/>
      <c r="O66" s="340"/>
      <c r="P66" s="340"/>
      <c r="Q66" s="340"/>
      <c r="R66" s="341">
        <v>-83.458742802398859</v>
      </c>
      <c r="S66" s="341">
        <v>-82.411828019866221</v>
      </c>
      <c r="T66" s="341">
        <v>-75.926019292185373</v>
      </c>
      <c r="U66" s="341">
        <v>-84.565956812904204</v>
      </c>
      <c r="V66" s="341">
        <v>-93.004187700693976</v>
      </c>
      <c r="W66" s="341">
        <v>-99.115220922917558</v>
      </c>
      <c r="X66" s="341">
        <v>-94.249119508652399</v>
      </c>
      <c r="Y66" s="341">
        <v>-83.721023423999995</v>
      </c>
      <c r="Z66" s="341">
        <v>-91.140459587999999</v>
      </c>
      <c r="AA66" s="341">
        <v>-82.502047152000003</v>
      </c>
      <c r="AB66" s="341">
        <v>-87.957119771999999</v>
      </c>
      <c r="AC66" s="341">
        <v>-78.044402052000009</v>
      </c>
      <c r="AD66" s="341">
        <v>-89.533937655367183</v>
      </c>
      <c r="AE66" s="341">
        <v>-85.03356397390921</v>
      </c>
      <c r="AF66" s="341">
        <v>-98.05450607238599</v>
      </c>
      <c r="AG66" s="341">
        <v>-83.970797291387967</v>
      </c>
      <c r="AH66" s="341">
        <v>-84.855102055703981</v>
      </c>
      <c r="AI66" s="341">
        <v>-85.097286816624006</v>
      </c>
      <c r="AJ66" s="341">
        <v>-80.443963607751897</v>
      </c>
      <c r="AK66" s="341">
        <v>-87.175338391762708</v>
      </c>
      <c r="AL66" s="341">
        <v>-89.055458191680771</v>
      </c>
      <c r="AM66" s="341">
        <v>-90.421425153225741</v>
      </c>
      <c r="AN66" s="341">
        <v>-82.441121588454138</v>
      </c>
      <c r="AO66" s="341">
        <v>-82.948486753664909</v>
      </c>
      <c r="AP66" s="341">
        <v>-87.53938731899359</v>
      </c>
      <c r="AQ66" s="341">
        <v>-88.302154723671094</v>
      </c>
      <c r="AR66" s="341">
        <v>-93.256024896748627</v>
      </c>
    </row>
    <row r="67" spans="1:44">
      <c r="A67" s="339" t="s">
        <v>166</v>
      </c>
      <c r="B67" s="340"/>
      <c r="C67" s="340"/>
      <c r="D67" s="340"/>
      <c r="E67" s="340"/>
      <c r="F67" s="340"/>
      <c r="G67" s="340"/>
      <c r="H67" s="340"/>
      <c r="I67" s="340"/>
      <c r="J67" s="340"/>
      <c r="K67" s="340"/>
      <c r="L67" s="340"/>
      <c r="M67" s="340"/>
      <c r="N67" s="340"/>
      <c r="O67" s="340"/>
      <c r="P67" s="340"/>
      <c r="Q67" s="340"/>
      <c r="R67" s="341">
        <v>-54.713262857142858</v>
      </c>
      <c r="S67" s="341">
        <v>-57.824822000000005</v>
      </c>
      <c r="T67" s="341">
        <v>-57.212583000000031</v>
      </c>
      <c r="U67" s="341">
        <v>-60.324620999999993</v>
      </c>
      <c r="V67" s="341">
        <v>-55.751189999999994</v>
      </c>
      <c r="W67" s="341">
        <v>-54.873587074972448</v>
      </c>
      <c r="X67" s="341">
        <v>-55.959892115027543</v>
      </c>
      <c r="Y67" s="341">
        <v>-58.415866640000004</v>
      </c>
      <c r="Z67" s="341">
        <v>-62.335565439999996</v>
      </c>
      <c r="AA67" s="341">
        <v>-66.487605280000011</v>
      </c>
      <c r="AB67" s="341">
        <v>-73.512161280000015</v>
      </c>
      <c r="AC67" s="341">
        <v>-67.762426879999992</v>
      </c>
      <c r="AD67" s="341">
        <v>-65.203126349809168</v>
      </c>
      <c r="AE67" s="341">
        <v>-64.634175881276022</v>
      </c>
      <c r="AF67" s="341">
        <v>-66.006804146426433</v>
      </c>
      <c r="AG67" s="341">
        <v>-73.592542879792788</v>
      </c>
      <c r="AH67" s="341">
        <v>-76.975355492208195</v>
      </c>
      <c r="AI67" s="341">
        <v>-81.087205654159021</v>
      </c>
      <c r="AJ67" s="341">
        <v>-97.543945321349781</v>
      </c>
      <c r="AK67" s="341">
        <v>-114.31166890207498</v>
      </c>
      <c r="AL67" s="341">
        <v>-142.97100147510437</v>
      </c>
      <c r="AM67" s="341">
        <v>-149.93560175614576</v>
      </c>
      <c r="AN67" s="341">
        <v>-151.94263170322967</v>
      </c>
      <c r="AO67" s="341">
        <v>-167.18054293018002</v>
      </c>
      <c r="AP67" s="341">
        <v>-189.09255899448797</v>
      </c>
      <c r="AQ67" s="341">
        <v>-196.46810340849598</v>
      </c>
      <c r="AR67" s="341">
        <v>-194.19161113316801</v>
      </c>
    </row>
    <row r="68" spans="1:44">
      <c r="A68" s="339" t="s">
        <v>333</v>
      </c>
      <c r="B68" s="340"/>
      <c r="C68" s="340"/>
      <c r="D68" s="340"/>
      <c r="E68" s="340"/>
      <c r="F68" s="340"/>
      <c r="G68" s="340"/>
      <c r="H68" s="340"/>
      <c r="I68" s="340"/>
      <c r="J68" s="340"/>
      <c r="K68" s="340"/>
      <c r="L68" s="340"/>
      <c r="M68" s="340"/>
      <c r="N68" s="340"/>
      <c r="O68" s="340"/>
      <c r="P68" s="340"/>
      <c r="Q68" s="340"/>
      <c r="R68" s="341">
        <v>-6.8629543200000009</v>
      </c>
      <c r="S68" s="341">
        <v>-7.1287423200000006</v>
      </c>
      <c r="T68" s="341">
        <v>-7.1843869440000008</v>
      </c>
      <c r="U68" s="341">
        <v>-7.185448656000001</v>
      </c>
      <c r="V68" s="341">
        <v>-7.2722059200000011</v>
      </c>
      <c r="W68" s="341">
        <v>-7.398763380000001</v>
      </c>
      <c r="X68" s="341">
        <v>-6.6783560554019292</v>
      </c>
      <c r="Y68" s="341">
        <v>-6.6424388263199994</v>
      </c>
      <c r="Z68" s="341">
        <v>-8.071587615296627</v>
      </c>
      <c r="AA68" s="341">
        <v>-7.4212840850903019</v>
      </c>
      <c r="AB68" s="341">
        <v>-8.3453564970827863</v>
      </c>
      <c r="AC68" s="341">
        <v>-6.8657275868704666</v>
      </c>
      <c r="AD68" s="341">
        <v>-5.4926699152613327</v>
      </c>
      <c r="AE68" s="341">
        <v>-5.5561721104280011</v>
      </c>
      <c r="AF68" s="341">
        <v>-7.295177998522</v>
      </c>
      <c r="AG68" s="341">
        <v>-8.5250286453120001</v>
      </c>
      <c r="AH68" s="341">
        <v>-9.1920055429048002</v>
      </c>
      <c r="AI68" s="341">
        <v>-10.536394689901323</v>
      </c>
      <c r="AJ68" s="341">
        <v>-11.043027213998664</v>
      </c>
      <c r="AK68" s="341">
        <v>-13.145873832897157</v>
      </c>
      <c r="AL68" s="341">
        <v>-13.973708173274732</v>
      </c>
      <c r="AM68" s="341">
        <v>-15.416288704002886</v>
      </c>
      <c r="AN68" s="341">
        <v>-15.791388533553194</v>
      </c>
      <c r="AO68" s="341">
        <v>-15.371101174715021</v>
      </c>
      <c r="AP68" s="341">
        <v>-16.145519426939583</v>
      </c>
      <c r="AQ68" s="341">
        <v>-16.539811996318726</v>
      </c>
      <c r="AR68" s="341">
        <v>-15.672597741942361</v>
      </c>
    </row>
    <row r="69" spans="1:44">
      <c r="A69" s="339" t="s">
        <v>75</v>
      </c>
      <c r="B69" s="340"/>
      <c r="C69" s="340"/>
      <c r="D69" s="340"/>
      <c r="E69" s="340"/>
      <c r="F69" s="340"/>
      <c r="G69" s="340"/>
      <c r="H69" s="340"/>
      <c r="I69" s="340"/>
      <c r="J69" s="340"/>
      <c r="K69" s="340"/>
      <c r="L69" s="340"/>
      <c r="M69" s="340"/>
      <c r="N69" s="340"/>
      <c r="O69" s="340"/>
      <c r="P69" s="340"/>
      <c r="Q69" s="340"/>
      <c r="R69" s="341">
        <v>104.58850176315084</v>
      </c>
      <c r="S69" s="341">
        <v>108.02537582631983</v>
      </c>
      <c r="T69" s="341">
        <v>106.34810862711031</v>
      </c>
      <c r="U69" s="341">
        <v>111.22213485415398</v>
      </c>
      <c r="V69" s="341">
        <v>113.37616143107851</v>
      </c>
      <c r="W69" s="341">
        <v>117.49488528838339</v>
      </c>
      <c r="X69" s="341">
        <v>118.61341289416478</v>
      </c>
      <c r="Y69" s="341">
        <v>119.71171680074292</v>
      </c>
      <c r="Z69" s="341">
        <v>121.63520280711514</v>
      </c>
      <c r="AA69" s="341">
        <v>121.93354101458085</v>
      </c>
      <c r="AB69" s="341">
        <v>126.09292837883582</v>
      </c>
      <c r="AC69" s="341">
        <v>126.68160663063637</v>
      </c>
      <c r="AD69" s="341">
        <v>130.94404566568619</v>
      </c>
      <c r="AE69" s="341">
        <v>131.62732204373992</v>
      </c>
      <c r="AF69" s="341">
        <v>138.50353841512671</v>
      </c>
      <c r="AG69" s="341">
        <v>138.50171174905589</v>
      </c>
      <c r="AH69" s="341">
        <v>140.28752940014675</v>
      </c>
      <c r="AI69" s="341">
        <v>141.47875378729412</v>
      </c>
      <c r="AJ69" s="341">
        <v>141.0317964380981</v>
      </c>
      <c r="AK69" s="341">
        <v>140.65003534566694</v>
      </c>
      <c r="AL69" s="341">
        <v>145.10980821163747</v>
      </c>
      <c r="AM69" s="341">
        <v>144.16381413494599</v>
      </c>
      <c r="AN69" s="341">
        <v>143.27838226427872</v>
      </c>
      <c r="AO69" s="341">
        <v>140.33323769945491</v>
      </c>
      <c r="AP69" s="341">
        <v>141.60700605033338</v>
      </c>
      <c r="AQ69" s="341">
        <v>143.78728208662901</v>
      </c>
      <c r="AR69" s="341">
        <v>141.44354379364151</v>
      </c>
    </row>
    <row r="70" spans="1:44">
      <c r="A70" s="339" t="s">
        <v>153</v>
      </c>
      <c r="B70" s="340"/>
      <c r="C70" s="340"/>
      <c r="D70" s="340"/>
      <c r="E70" s="340"/>
      <c r="F70" s="340"/>
      <c r="G70" s="340"/>
      <c r="H70" s="340"/>
      <c r="I70" s="340"/>
      <c r="J70" s="340"/>
      <c r="K70" s="340"/>
      <c r="L70" s="340"/>
      <c r="M70" s="340"/>
      <c r="N70" s="340"/>
      <c r="O70" s="340"/>
      <c r="P70" s="340"/>
      <c r="Q70" s="340"/>
      <c r="R70" s="341">
        <v>-1.6098535200000001</v>
      </c>
      <c r="S70" s="341">
        <v>-1.6088776800000002</v>
      </c>
      <c r="T70" s="341">
        <v>-1.6107266400000002</v>
      </c>
      <c r="U70" s="341">
        <v>-1.6105982400000001</v>
      </c>
      <c r="V70" s="341">
        <v>-1.6112659200000001</v>
      </c>
      <c r="W70" s="341">
        <v>-1.61011032</v>
      </c>
      <c r="X70" s="341">
        <v>-1.61846274</v>
      </c>
      <c r="Y70" s="341">
        <v>-1.61011032</v>
      </c>
      <c r="Z70" s="341">
        <v>-1.61011032</v>
      </c>
      <c r="AA70" s="341">
        <v>-1.61011032</v>
      </c>
      <c r="AB70" s="341">
        <v>-1.61011032</v>
      </c>
      <c r="AC70" s="341">
        <v>-1.2129177600000001</v>
      </c>
      <c r="AD70" s="341">
        <v>-2.3917273440000004</v>
      </c>
      <c r="AE70" s="341">
        <v>-2.1687517560000003</v>
      </c>
      <c r="AF70" s="341">
        <v>-2.1301688400000001</v>
      </c>
      <c r="AG70" s="341">
        <v>-1.9465838039999999</v>
      </c>
      <c r="AH70" s="341">
        <v>-1.8305859600000001</v>
      </c>
      <c r="AI70" s="341">
        <v>-1.3589541420000002</v>
      </c>
      <c r="AJ70" s="341">
        <v>-1.440539502</v>
      </c>
      <c r="AK70" s="341">
        <v>-1.3676526</v>
      </c>
      <c r="AL70" s="341">
        <v>-1.467744894</v>
      </c>
      <c r="AM70" s="341">
        <v>-1.188327234</v>
      </c>
      <c r="AN70" s="341">
        <v>-0.90745841004000005</v>
      </c>
      <c r="AO70" s="341">
        <v>-1.2144303505200003</v>
      </c>
      <c r="AP70" s="341">
        <v>-1.3212124578600002</v>
      </c>
      <c r="AQ70" s="341">
        <v>-1.3628695908599999</v>
      </c>
      <c r="AR70" s="341">
        <v>-1.4132667000000001</v>
      </c>
    </row>
    <row r="71" spans="1:44">
      <c r="A71" s="309" t="s">
        <v>202</v>
      </c>
      <c r="B71" s="310"/>
      <c r="C71" s="310"/>
      <c r="D71" s="310"/>
      <c r="E71" s="310"/>
      <c r="F71" s="310"/>
      <c r="G71" s="310"/>
      <c r="H71" s="310"/>
      <c r="I71" s="310"/>
      <c r="J71" s="310"/>
      <c r="K71" s="310"/>
      <c r="L71" s="310"/>
      <c r="M71" s="310"/>
      <c r="N71" s="310"/>
      <c r="O71" s="310"/>
      <c r="P71" s="310"/>
      <c r="Q71" s="310"/>
      <c r="R71" s="310">
        <v>-86.375306976201728</v>
      </c>
      <c r="S71" s="310">
        <v>-95.040087023444912</v>
      </c>
      <c r="T71" s="310">
        <v>-104.29187483059503</v>
      </c>
      <c r="U71" s="310">
        <v>-98.702783103678684</v>
      </c>
      <c r="V71" s="310">
        <v>-85.453236085754071</v>
      </c>
      <c r="W71" s="310">
        <v>-79.186883362733653</v>
      </c>
      <c r="X71" s="310">
        <v>-88.607546173053663</v>
      </c>
      <c r="Y71" s="310">
        <v>-106.51393647700199</v>
      </c>
      <c r="Z71" s="310">
        <v>-91.130045801957593</v>
      </c>
      <c r="AA71" s="310">
        <v>-105.65132170384572</v>
      </c>
      <c r="AB71" s="310">
        <v>-111.25064966192861</v>
      </c>
      <c r="AC71" s="310">
        <v>-116.01495696947805</v>
      </c>
      <c r="AD71" s="310">
        <v>-104.63107050033483</v>
      </c>
      <c r="AE71" s="310">
        <v>-108.89941950492988</v>
      </c>
      <c r="AF71" s="310">
        <v>-105.46113021154261</v>
      </c>
      <c r="AG71" s="310">
        <v>-127.73676599402069</v>
      </c>
      <c r="AH71" s="310">
        <v>-130.4325134682521</v>
      </c>
      <c r="AI71" s="310">
        <v>-125.36752513926677</v>
      </c>
      <c r="AJ71" s="310">
        <v>-141.52473860925667</v>
      </c>
      <c r="AK71" s="310">
        <v>-142.18164360309586</v>
      </c>
      <c r="AL71" s="310">
        <v>-163.17626173026633</v>
      </c>
      <c r="AM71" s="310">
        <v>-165.13734172820682</v>
      </c>
      <c r="AN71" s="310">
        <v>-175.34710167180543</v>
      </c>
      <c r="AO71" s="310">
        <v>-183.40983788398145</v>
      </c>
      <c r="AP71" s="310">
        <v>-193.17399719127718</v>
      </c>
      <c r="AQ71" s="310">
        <v>-197.25511268767897</v>
      </c>
      <c r="AR71" s="310">
        <v>-189.27670385568899</v>
      </c>
    </row>
    <row r="72" spans="1:44">
      <c r="A72" s="339" t="s">
        <v>150</v>
      </c>
      <c r="B72" s="340"/>
      <c r="C72" s="340"/>
      <c r="D72" s="340"/>
      <c r="E72" s="340"/>
      <c r="F72" s="340"/>
      <c r="G72" s="340"/>
      <c r="H72" s="340"/>
      <c r="I72" s="340"/>
      <c r="J72" s="340"/>
      <c r="K72" s="340"/>
      <c r="L72" s="340"/>
      <c r="M72" s="340"/>
      <c r="N72" s="340"/>
      <c r="O72" s="340"/>
      <c r="P72" s="340"/>
      <c r="Q72" s="340"/>
      <c r="R72" s="341">
        <v>-5.2056694541857738</v>
      </c>
      <c r="S72" s="341">
        <v>-2.423837784371909</v>
      </c>
      <c r="T72" s="341">
        <v>-9.6801321823576991</v>
      </c>
      <c r="U72" s="341">
        <v>-4.7250247279920865</v>
      </c>
      <c r="V72" s="341">
        <v>-4.1204028414710905</v>
      </c>
      <c r="W72" s="341">
        <v>-6.0411146642302418</v>
      </c>
      <c r="X72" s="341">
        <v>-6.6192553677478294</v>
      </c>
      <c r="Y72" s="341">
        <v>-12.901072080291971</v>
      </c>
      <c r="Z72" s="341">
        <v>-8.2575273722627731</v>
      </c>
      <c r="AA72" s="341">
        <v>-12.01064865</v>
      </c>
      <c r="AB72" s="341">
        <v>-9.6868035000000017</v>
      </c>
      <c r="AC72" s="341">
        <v>-14.831337950000002</v>
      </c>
      <c r="AD72" s="341">
        <v>-14.86790002</v>
      </c>
      <c r="AE72" s="341">
        <v>-32.52881928</v>
      </c>
      <c r="AF72" s="341">
        <v>-42.581907288829129</v>
      </c>
      <c r="AG72" s="341">
        <v>-53.942744200000007</v>
      </c>
      <c r="AH72" s="341">
        <v>-50.985820342529934</v>
      </c>
      <c r="AI72" s="341">
        <v>-26.067270998028128</v>
      </c>
      <c r="AJ72" s="341">
        <v>-43.093823330921651</v>
      </c>
      <c r="AK72" s="341">
        <v>-27.720831695845881</v>
      </c>
      <c r="AL72" s="341">
        <v>-13.907773571859568</v>
      </c>
      <c r="AM72" s="341">
        <v>-16.521460138840922</v>
      </c>
      <c r="AN72" s="341">
        <v>-29.323386668625435</v>
      </c>
      <c r="AO72" s="341">
        <v>-17.564171295114996</v>
      </c>
      <c r="AP72" s="341">
        <v>-13.217439079170202</v>
      </c>
      <c r="AQ72" s="341">
        <v>-11.994563813045062</v>
      </c>
      <c r="AR72" s="341">
        <v>-4.844613025000001</v>
      </c>
    </row>
    <row r="73" spans="1:44">
      <c r="A73" s="339" t="s">
        <v>151</v>
      </c>
      <c r="B73" s="340"/>
      <c r="C73" s="340"/>
      <c r="D73" s="340"/>
      <c r="E73" s="340"/>
      <c r="F73" s="340"/>
      <c r="G73" s="340"/>
      <c r="H73" s="340"/>
      <c r="I73" s="340"/>
      <c r="J73" s="340"/>
      <c r="K73" s="340"/>
      <c r="L73" s="340"/>
      <c r="M73" s="340"/>
      <c r="N73" s="340"/>
      <c r="O73" s="340"/>
      <c r="P73" s="340"/>
      <c r="Q73" s="340"/>
      <c r="R73" s="341">
        <v>-0.14496093919390579</v>
      </c>
      <c r="S73" s="341">
        <v>-0.30851049515195356</v>
      </c>
      <c r="T73" s="341">
        <v>-2.5174277197114661</v>
      </c>
      <c r="U73" s="341">
        <v>-0.75785115646258494</v>
      </c>
      <c r="V73" s="341">
        <v>-0.25686978260869564</v>
      </c>
      <c r="W73" s="341">
        <v>-0.61447124437154799</v>
      </c>
      <c r="X73" s="341">
        <v>-0.23895667572000001</v>
      </c>
      <c r="Y73" s="341">
        <v>-1.0894545454545469E-3</v>
      </c>
      <c r="Z73" s="341">
        <v>-3.8848787602634612E-2</v>
      </c>
      <c r="AA73" s="341">
        <v>-6.1444536000000011E-4</v>
      </c>
      <c r="AB73" s="341">
        <v>-1.944618E-4</v>
      </c>
      <c r="AC73" s="341">
        <v>0</v>
      </c>
      <c r="AD73" s="341">
        <v>-5.4570000000000001E-5</v>
      </c>
      <c r="AE73" s="341">
        <v>-0.24028599719999999</v>
      </c>
      <c r="AF73" s="341">
        <v>-0.30115963600000001</v>
      </c>
      <c r="AG73" s="341">
        <v>-4.4618940226250008E-2</v>
      </c>
      <c r="AH73" s="341">
        <v>-0.23307198335000001</v>
      </c>
      <c r="AI73" s="341">
        <v>-7.2420596862499999E-3</v>
      </c>
      <c r="AJ73" s="341">
        <v>-1.4250462581300003</v>
      </c>
      <c r="AK73" s="341">
        <v>-9.8590632370000014E-2</v>
      </c>
      <c r="AL73" s="341">
        <v>-1.848066701E-2</v>
      </c>
      <c r="AM73" s="341">
        <v>-1.463638596509002E-2</v>
      </c>
      <c r="AN73" s="341">
        <v>-4.0052613912864271E-2</v>
      </c>
      <c r="AO73" s="341">
        <v>-4.5940550680701166E-2</v>
      </c>
      <c r="AP73" s="341">
        <v>-2.3478432340354464E-2</v>
      </c>
      <c r="AQ73" s="341">
        <v>-1.3445979740009707E-2</v>
      </c>
      <c r="AR73" s="341">
        <v>-2.0124877431310466E-2</v>
      </c>
    </row>
    <row r="74" spans="1:44">
      <c r="A74" s="339" t="s">
        <v>332</v>
      </c>
      <c r="B74" s="340"/>
      <c r="C74" s="340"/>
      <c r="D74" s="340"/>
      <c r="E74" s="340"/>
      <c r="F74" s="340"/>
      <c r="G74" s="340"/>
      <c r="H74" s="340"/>
      <c r="I74" s="340"/>
      <c r="J74" s="340"/>
      <c r="K74" s="340"/>
      <c r="L74" s="340"/>
      <c r="M74" s="340"/>
      <c r="N74" s="340"/>
      <c r="O74" s="340"/>
      <c r="P74" s="340"/>
      <c r="Q74" s="340"/>
      <c r="R74" s="341">
        <v>-56.98271904274818</v>
      </c>
      <c r="S74" s="341">
        <v>-69.476947284949816</v>
      </c>
      <c r="T74" s="341">
        <v>-74.853578714760204</v>
      </c>
      <c r="U74" s="341">
        <v>-69.104884037375371</v>
      </c>
      <c r="V74" s="341">
        <v>-54.703443652081233</v>
      </c>
      <c r="W74" s="341">
        <v>-44.623097923076919</v>
      </c>
      <c r="X74" s="341">
        <v>-58.036829153846156</v>
      </c>
      <c r="Y74" s="341">
        <v>-76.327612692307696</v>
      </c>
      <c r="Z74" s="341">
        <v>-53.730588918665056</v>
      </c>
      <c r="AA74" s="341">
        <v>-69.798917108953844</v>
      </c>
      <c r="AB74" s="341">
        <v>-70.830333716515071</v>
      </c>
      <c r="AC74" s="341">
        <v>-85.719877346763738</v>
      </c>
      <c r="AD74" s="341">
        <v>-70.038195981941669</v>
      </c>
      <c r="AE74" s="341">
        <v>-60.32020463538462</v>
      </c>
      <c r="AF74" s="341">
        <v>-39.771331230000001</v>
      </c>
      <c r="AG74" s="341">
        <v>-56.622311421949675</v>
      </c>
      <c r="AH74" s="341">
        <v>-60.104354966000002</v>
      </c>
      <c r="AI74" s="341">
        <v>-75.347673634999992</v>
      </c>
      <c r="AJ74" s="341">
        <v>-60.896325439999998</v>
      </c>
      <c r="AK74" s="341">
        <v>-54.152358210000003</v>
      </c>
      <c r="AL74" s="341">
        <v>-62.097078639999992</v>
      </c>
      <c r="AM74" s="341">
        <v>-50.856663119999993</v>
      </c>
      <c r="AN74" s="341">
        <v>-52.679856559439997</v>
      </c>
      <c r="AO74" s="341">
        <v>-54.132975913999999</v>
      </c>
      <c r="AP74" s="341">
        <v>-42.049614552439991</v>
      </c>
      <c r="AQ74" s="341">
        <v>-41.220333731999993</v>
      </c>
      <c r="AR74" s="341">
        <v>-37.761408227399997</v>
      </c>
    </row>
    <row r="75" spans="1:44">
      <c r="A75" s="339" t="s">
        <v>165</v>
      </c>
      <c r="B75" s="340"/>
      <c r="C75" s="340"/>
      <c r="D75" s="340"/>
      <c r="E75" s="340"/>
      <c r="F75" s="340"/>
      <c r="G75" s="340"/>
      <c r="H75" s="340"/>
      <c r="I75" s="340"/>
      <c r="J75" s="340"/>
      <c r="K75" s="340"/>
      <c r="L75" s="340"/>
      <c r="M75" s="340"/>
      <c r="N75" s="340"/>
      <c r="O75" s="340"/>
      <c r="P75" s="340"/>
      <c r="Q75" s="340"/>
      <c r="R75" s="341">
        <v>-83.458742802398859</v>
      </c>
      <c r="S75" s="341">
        <v>-82.411828019866221</v>
      </c>
      <c r="T75" s="341">
        <v>-75.926019292185373</v>
      </c>
      <c r="U75" s="341">
        <v>-84.565956812904204</v>
      </c>
      <c r="V75" s="341">
        <v>-93.004187700693976</v>
      </c>
      <c r="W75" s="341">
        <v>-99.115220922917558</v>
      </c>
      <c r="X75" s="341">
        <v>-94.249119508652399</v>
      </c>
      <c r="Y75" s="341">
        <v>-83.721023423999995</v>
      </c>
      <c r="Z75" s="341">
        <v>-91.140459587999999</v>
      </c>
      <c r="AA75" s="341">
        <v>-82.502047152000003</v>
      </c>
      <c r="AB75" s="341">
        <v>-87.957119771999999</v>
      </c>
      <c r="AC75" s="341">
        <v>-78.044402052000009</v>
      </c>
      <c r="AD75" s="341">
        <v>-89.533937655367183</v>
      </c>
      <c r="AE75" s="341">
        <v>-85.03356397390921</v>
      </c>
      <c r="AF75" s="341">
        <v>-98.05450607238599</v>
      </c>
      <c r="AG75" s="341">
        <v>-83.970797291387967</v>
      </c>
      <c r="AH75" s="341">
        <v>-84.855102055703981</v>
      </c>
      <c r="AI75" s="341">
        <v>-85.097286816624006</v>
      </c>
      <c r="AJ75" s="341">
        <v>-80.443963607751897</v>
      </c>
      <c r="AK75" s="341">
        <v>-87.175338391762708</v>
      </c>
      <c r="AL75" s="341">
        <v>-89.055458191680771</v>
      </c>
      <c r="AM75" s="341">
        <v>-90.421425153225741</v>
      </c>
      <c r="AN75" s="341">
        <v>-82.441121588454138</v>
      </c>
      <c r="AO75" s="341">
        <v>-82.948486753664909</v>
      </c>
      <c r="AP75" s="341">
        <v>-87.53938731899359</v>
      </c>
      <c r="AQ75" s="341">
        <v>-88.302154723671094</v>
      </c>
      <c r="AR75" s="341">
        <v>-93.256024896748627</v>
      </c>
    </row>
    <row r="76" spans="1:44">
      <c r="A76" s="339" t="s">
        <v>166</v>
      </c>
      <c r="B76" s="340"/>
      <c r="C76" s="340"/>
      <c r="D76" s="340"/>
      <c r="E76" s="340"/>
      <c r="F76" s="340"/>
      <c r="G76" s="340"/>
      <c r="H76" s="340"/>
      <c r="I76" s="340"/>
      <c r="J76" s="340"/>
      <c r="K76" s="340"/>
      <c r="L76" s="340"/>
      <c r="M76" s="340"/>
      <c r="N76" s="340"/>
      <c r="O76" s="340"/>
      <c r="P76" s="340"/>
      <c r="Q76" s="340"/>
      <c r="R76" s="341">
        <v>-53.339502857142861</v>
      </c>
      <c r="S76" s="341">
        <v>-56.451061999999993</v>
      </c>
      <c r="T76" s="341">
        <v>-55.838823000000005</v>
      </c>
      <c r="U76" s="341">
        <v>-58.950861000000003</v>
      </c>
      <c r="V76" s="341">
        <v>-54.377430000000004</v>
      </c>
      <c r="W76" s="341">
        <v>-53.499827074972451</v>
      </c>
      <c r="X76" s="341">
        <v>-54.563159795027545</v>
      </c>
      <c r="Y76" s="341">
        <v>-57.053758160000001</v>
      </c>
      <c r="Z76" s="341">
        <v>-60.943921119999999</v>
      </c>
      <c r="AA76" s="341">
        <v>-65.157678400000009</v>
      </c>
      <c r="AB76" s="341">
        <v>-72.512114880000013</v>
      </c>
      <c r="AC76" s="341">
        <v>-66.460026079999992</v>
      </c>
      <c r="AD76" s="341">
        <v>-63.955141709809169</v>
      </c>
      <c r="AE76" s="341">
        <v>-63.500478680045248</v>
      </c>
      <c r="AF76" s="341">
        <v>-64.796915319349509</v>
      </c>
      <c r="AG76" s="341">
        <v>-72.100944799792785</v>
      </c>
      <c r="AH76" s="341">
        <v>-75.646166372208199</v>
      </c>
      <c r="AI76" s="341">
        <v>-79.839221014159023</v>
      </c>
      <c r="AJ76" s="341">
        <v>-96.295960681349783</v>
      </c>
      <c r="AK76" s="341">
        <v>-113.02054438207499</v>
      </c>
      <c r="AL76" s="341">
        <v>-141.66549699510438</v>
      </c>
      <c r="AM76" s="341">
        <v>-148.58076090856576</v>
      </c>
      <c r="AN76" s="341">
        <v>-150.57134539978966</v>
      </c>
      <c r="AO76" s="341">
        <v>-165.55971635680004</v>
      </c>
      <c r="AP76" s="341">
        <v>-187.38853325112797</v>
      </c>
      <c r="AQ76" s="341">
        <v>-194.76407130513599</v>
      </c>
      <c r="AR76" s="341">
        <v>-192.48757902980802</v>
      </c>
    </row>
    <row r="77" spans="1:44">
      <c r="A77" s="339" t="s">
        <v>333</v>
      </c>
      <c r="B77" s="340"/>
      <c r="C77" s="340"/>
      <c r="D77" s="340"/>
      <c r="E77" s="340"/>
      <c r="F77" s="340"/>
      <c r="G77" s="340"/>
      <c r="H77" s="340"/>
      <c r="I77" s="340"/>
      <c r="J77" s="340"/>
      <c r="K77" s="340"/>
      <c r="L77" s="340"/>
      <c r="M77" s="340"/>
      <c r="N77" s="340"/>
      <c r="O77" s="340"/>
      <c r="P77" s="340"/>
      <c r="Q77" s="340"/>
      <c r="R77" s="341">
        <v>-0.31894560000000005</v>
      </c>
      <c r="S77" s="341">
        <v>-0.58473360000000008</v>
      </c>
      <c r="T77" s="341">
        <v>-0.64037822400000011</v>
      </c>
      <c r="U77" s="341">
        <v>-0.64143993600000004</v>
      </c>
      <c r="V77" s="341">
        <v>-0.64152720000000008</v>
      </c>
      <c r="W77" s="341">
        <v>-0.74256516000000006</v>
      </c>
      <c r="X77" s="341">
        <v>-0.89393662800000007</v>
      </c>
      <c r="Y77" s="341">
        <v>-1.0618666663199998</v>
      </c>
      <c r="Z77" s="341">
        <v>-0.92209364400000005</v>
      </c>
      <c r="AA77" s="341">
        <v>-1.0688080680000001</v>
      </c>
      <c r="AB77" s="341">
        <v>-1.3505732159999999</v>
      </c>
      <c r="AC77" s="341">
        <v>-1.3649647680000001</v>
      </c>
      <c r="AD77" s="341">
        <v>-1.5389640326879994</v>
      </c>
      <c r="AE77" s="341">
        <v>-1.956028390908001</v>
      </c>
      <c r="AF77" s="341">
        <v>-3.0139413670019994</v>
      </c>
      <c r="AG77" s="341">
        <v>-3.870287676432</v>
      </c>
      <c r="AH77" s="341">
        <v>-4.1111753781048002</v>
      </c>
      <c r="AI77" s="341">
        <v>-5.2587913825013217</v>
      </c>
      <c r="AJ77" s="341">
        <v>-5.6148921519986636</v>
      </c>
      <c r="AK77" s="341">
        <v>-7.2147911506432569</v>
      </c>
      <c r="AL77" s="341">
        <v>-7.8717346330847313</v>
      </c>
      <c r="AM77" s="341">
        <v>-9.3021086057928848</v>
      </c>
      <c r="AN77" s="341">
        <v>-9.6970973255708515</v>
      </c>
      <c r="AO77" s="341">
        <v>-9.4432645535902342</v>
      </c>
      <c r="AP77" s="341">
        <v>-10.190784085674469</v>
      </c>
      <c r="AQ77" s="341">
        <v>-10.698466546506724</v>
      </c>
      <c r="AR77" s="341">
        <v>-9.8782041461383603</v>
      </c>
    </row>
    <row r="78" spans="1:44">
      <c r="A78" s="339" t="s">
        <v>75</v>
      </c>
      <c r="B78" s="340"/>
      <c r="C78" s="340"/>
      <c r="D78" s="340"/>
      <c r="E78" s="340"/>
      <c r="F78" s="340"/>
      <c r="G78" s="340"/>
      <c r="H78" s="340"/>
      <c r="I78" s="340"/>
      <c r="J78" s="340"/>
      <c r="K78" s="340"/>
      <c r="L78" s="340"/>
      <c r="M78" s="340"/>
      <c r="N78" s="340"/>
      <c r="O78" s="340"/>
      <c r="P78" s="340"/>
      <c r="Q78" s="340"/>
      <c r="R78" s="341">
        <v>113.07523371946786</v>
      </c>
      <c r="S78" s="341">
        <v>116.61683216089496</v>
      </c>
      <c r="T78" s="341">
        <v>115.16448430241969</v>
      </c>
      <c r="U78" s="341">
        <v>120.04323456705558</v>
      </c>
      <c r="V78" s="341">
        <v>121.65062509110095</v>
      </c>
      <c r="W78" s="341">
        <v>125.44941362683505</v>
      </c>
      <c r="X78" s="341">
        <v>125.99371095594029</v>
      </c>
      <c r="Y78" s="341">
        <v>124.55248600046313</v>
      </c>
      <c r="Z78" s="341">
        <v>123.90339362857286</v>
      </c>
      <c r="AA78" s="341">
        <v>124.88739212046812</v>
      </c>
      <c r="AB78" s="341">
        <v>131.08648988438648</v>
      </c>
      <c r="AC78" s="341">
        <v>130.40565122728569</v>
      </c>
      <c r="AD78" s="341">
        <v>135.30312346947119</v>
      </c>
      <c r="AE78" s="341">
        <v>134.6799614525172</v>
      </c>
      <c r="AF78" s="341">
        <v>143.058630702024</v>
      </c>
      <c r="AG78" s="341">
        <v>142.81493833576798</v>
      </c>
      <c r="AH78" s="341">
        <v>145.5031776296448</v>
      </c>
      <c r="AI78" s="341">
        <v>146.24996076673199</v>
      </c>
      <c r="AJ78" s="341">
        <v>146.24527286089531</v>
      </c>
      <c r="AK78" s="341">
        <v>147.20081085960098</v>
      </c>
      <c r="AL78" s="341">
        <v>151.43976096847308</v>
      </c>
      <c r="AM78" s="341">
        <v>150.55971258418361</v>
      </c>
      <c r="AN78" s="341">
        <v>149.40575848398748</v>
      </c>
      <c r="AO78" s="341">
        <v>146.28471753986938</v>
      </c>
      <c r="AP78" s="341">
        <v>147.23523952846938</v>
      </c>
      <c r="AQ78" s="341">
        <v>149.73792341241992</v>
      </c>
      <c r="AR78" s="341">
        <v>148.97125034683734</v>
      </c>
    </row>
    <row r="79" spans="1:44">
      <c r="A79" s="339" t="s">
        <v>153</v>
      </c>
      <c r="B79" s="340"/>
      <c r="C79" s="340"/>
      <c r="D79" s="340"/>
      <c r="E79" s="340"/>
      <c r="F79" s="340"/>
      <c r="G79" s="340"/>
      <c r="H79" s="340"/>
      <c r="I79" s="340"/>
      <c r="J79" s="340"/>
      <c r="K79" s="340"/>
      <c r="L79" s="340"/>
      <c r="M79" s="340"/>
      <c r="N79" s="340"/>
      <c r="O79" s="340"/>
      <c r="P79" s="340"/>
      <c r="Q79" s="340"/>
      <c r="R79" s="341">
        <v>0</v>
      </c>
      <c r="S79" s="341">
        <v>0</v>
      </c>
      <c r="T79" s="341">
        <v>0</v>
      </c>
      <c r="U79" s="341">
        <v>0</v>
      </c>
      <c r="V79" s="341">
        <v>0</v>
      </c>
      <c r="W79" s="341">
        <v>0</v>
      </c>
      <c r="X79" s="341">
        <v>0</v>
      </c>
      <c r="Y79" s="341">
        <v>0</v>
      </c>
      <c r="Z79" s="341">
        <v>0</v>
      </c>
      <c r="AA79" s="341">
        <v>0</v>
      </c>
      <c r="AB79" s="341">
        <v>0</v>
      </c>
      <c r="AC79" s="341">
        <v>0</v>
      </c>
      <c r="AD79" s="341">
        <v>0</v>
      </c>
      <c r="AE79" s="341">
        <v>0</v>
      </c>
      <c r="AF79" s="341">
        <v>0</v>
      </c>
      <c r="AG79" s="341">
        <v>0</v>
      </c>
      <c r="AH79" s="341">
        <v>0</v>
      </c>
      <c r="AI79" s="341">
        <v>0</v>
      </c>
      <c r="AJ79" s="341">
        <v>0</v>
      </c>
      <c r="AK79" s="341">
        <v>0</v>
      </c>
      <c r="AL79" s="341">
        <v>0</v>
      </c>
      <c r="AM79" s="341">
        <v>0</v>
      </c>
      <c r="AN79" s="341">
        <v>0</v>
      </c>
      <c r="AO79" s="341">
        <v>0</v>
      </c>
      <c r="AP79" s="341">
        <v>0</v>
      </c>
      <c r="AQ79" s="341">
        <v>0</v>
      </c>
      <c r="AR79" s="341">
        <v>0</v>
      </c>
    </row>
    <row r="80" spans="1:44">
      <c r="A80" s="309" t="s">
        <v>185</v>
      </c>
      <c r="B80" s="310"/>
      <c r="C80" s="310"/>
      <c r="D80" s="310"/>
      <c r="E80" s="310"/>
      <c r="F80" s="310"/>
      <c r="G80" s="310"/>
      <c r="H80" s="310"/>
      <c r="I80" s="310"/>
      <c r="J80" s="310"/>
      <c r="K80" s="310"/>
      <c r="L80" s="310"/>
      <c r="M80" s="310"/>
      <c r="N80" s="310"/>
      <c r="O80" s="310"/>
      <c r="P80" s="310"/>
      <c r="Q80" s="310"/>
      <c r="R80" s="310">
        <v>-9.533384046000057</v>
      </c>
      <c r="S80" s="310">
        <v>-9.9436378139999437</v>
      </c>
      <c r="T80" s="310">
        <v>-9.9795310320000077</v>
      </c>
      <c r="U80" s="310">
        <v>-10.167219095999991</v>
      </c>
      <c r="V80" s="310">
        <v>-11.26116395099999</v>
      </c>
      <c r="W80" s="310">
        <v>-12.657575924283233</v>
      </c>
      <c r="X80" s="310">
        <v>-14.651838681913121</v>
      </c>
      <c r="Y80" s="310">
        <v>-19.759931568045555</v>
      </c>
      <c r="Z80" s="310">
        <v>-25.586075347173693</v>
      </c>
      <c r="AA80" s="310">
        <v>-25.024055577182086</v>
      </c>
      <c r="AB80" s="310">
        <v>-24.006626575376774</v>
      </c>
      <c r="AC80" s="310">
        <v>-27.377908512736152</v>
      </c>
      <c r="AD80" s="310">
        <v>-26.066212890807936</v>
      </c>
      <c r="AE80" s="310">
        <v>-27.80167170909656</v>
      </c>
      <c r="AF80" s="310">
        <v>-26.511303611061376</v>
      </c>
      <c r="AG80" s="310">
        <v>-27.665306182014554</v>
      </c>
      <c r="AH80" s="310">
        <v>-26.571638891562706</v>
      </c>
      <c r="AI80" s="310">
        <v>-26.523564065586257</v>
      </c>
      <c r="AJ80" s="310">
        <v>-26.947598827476021</v>
      </c>
      <c r="AK80" s="310">
        <v>-23.326802276247488</v>
      </c>
      <c r="AL80" s="310">
        <v>-25.909388988972054</v>
      </c>
      <c r="AM80" s="310">
        <v>-23.625528971818756</v>
      </c>
      <c r="AN80" s="310">
        <v>-24.324700242021454</v>
      </c>
      <c r="AO80" s="310">
        <v>-23.933177457333198</v>
      </c>
      <c r="AP80" s="310">
        <v>-23.427493837854271</v>
      </c>
      <c r="AQ80" s="310">
        <v>-22.723556005379088</v>
      </c>
      <c r="AR80" s="310">
        <v>-21.381277798346765</v>
      </c>
    </row>
    <row r="81" spans="1:44">
      <c r="A81" s="339" t="s">
        <v>150</v>
      </c>
      <c r="B81" s="340"/>
      <c r="C81" s="340"/>
      <c r="D81" s="340"/>
      <c r="E81" s="340"/>
      <c r="F81" s="340"/>
      <c r="G81" s="340"/>
      <c r="H81" s="340"/>
      <c r="I81" s="340"/>
      <c r="J81" s="340"/>
      <c r="K81" s="340"/>
      <c r="L81" s="340"/>
      <c r="M81" s="340"/>
      <c r="N81" s="340"/>
      <c r="O81" s="340"/>
      <c r="P81" s="340"/>
      <c r="Q81" s="340"/>
      <c r="R81" s="341">
        <v>-2.3678755200000001</v>
      </c>
      <c r="S81" s="341">
        <v>-2.8665412800000003</v>
      </c>
      <c r="T81" s="341">
        <v>-2.8743236400000001</v>
      </c>
      <c r="U81" s="341">
        <v>-3.0999123600000003</v>
      </c>
      <c r="V81" s="341">
        <v>-3.20719464</v>
      </c>
      <c r="W81" s="341">
        <v>-3.2031628799999998</v>
      </c>
      <c r="X81" s="341">
        <v>-3.1532857200000004</v>
      </c>
      <c r="Y81" s="341">
        <v>-3.9582192000000007</v>
      </c>
      <c r="Z81" s="341">
        <v>-7.4981059200000004</v>
      </c>
      <c r="AA81" s="341">
        <v>-7.1342850371988273</v>
      </c>
      <c r="AB81" s="341">
        <v>-7.1398490196357232</v>
      </c>
      <c r="AC81" s="341">
        <v>-7.7917519160000017</v>
      </c>
      <c r="AD81" s="341">
        <v>-7.2336207239999997</v>
      </c>
      <c r="AE81" s="341">
        <v>-8.6407922312285521</v>
      </c>
      <c r="AF81" s="341">
        <v>-8.4447748243999996</v>
      </c>
      <c r="AG81" s="341">
        <v>-7.8780703037181112</v>
      </c>
      <c r="AH81" s="341">
        <v>-8.2259391520000005</v>
      </c>
      <c r="AI81" s="341">
        <v>-7.7319247744000004</v>
      </c>
      <c r="AJ81" s="341">
        <v>-7.3553881791999993</v>
      </c>
      <c r="AK81" s="341">
        <v>-7.1037655133000008</v>
      </c>
      <c r="AL81" s="341">
        <v>-8.0746601679190118</v>
      </c>
      <c r="AM81" s="341">
        <v>-7.0743739609719558</v>
      </c>
      <c r="AN81" s="341">
        <v>-7.665669864777735</v>
      </c>
      <c r="AO81" s="341">
        <v>-7.9484587551372172</v>
      </c>
      <c r="AP81" s="341">
        <v>-7.7514169375197159</v>
      </c>
      <c r="AQ81" s="341">
        <v>-7.9934736869622318</v>
      </c>
      <c r="AR81" s="341">
        <v>-7.4883139368000009</v>
      </c>
    </row>
    <row r="82" spans="1:44">
      <c r="A82" s="339" t="s">
        <v>151</v>
      </c>
      <c r="B82" s="340"/>
      <c r="C82" s="340"/>
      <c r="D82" s="340"/>
      <c r="E82" s="340"/>
      <c r="F82" s="340"/>
      <c r="G82" s="340"/>
      <c r="H82" s="340"/>
      <c r="I82" s="340"/>
      <c r="J82" s="340"/>
      <c r="K82" s="340"/>
      <c r="L82" s="340"/>
      <c r="M82" s="340"/>
      <c r="N82" s="340"/>
      <c r="O82" s="340"/>
      <c r="P82" s="340"/>
      <c r="Q82" s="340"/>
      <c r="R82" s="341">
        <v>0</v>
      </c>
      <c r="S82" s="341">
        <v>0</v>
      </c>
      <c r="T82" s="341">
        <v>0</v>
      </c>
      <c r="U82" s="341">
        <v>0</v>
      </c>
      <c r="V82" s="341">
        <v>0</v>
      </c>
      <c r="W82" s="341">
        <v>0</v>
      </c>
      <c r="X82" s="341">
        <v>0</v>
      </c>
      <c r="Y82" s="341">
        <v>0</v>
      </c>
      <c r="Z82" s="341">
        <v>0</v>
      </c>
      <c r="AA82" s="341">
        <v>0</v>
      </c>
      <c r="AB82" s="341">
        <v>0</v>
      </c>
      <c r="AC82" s="341">
        <v>0</v>
      </c>
      <c r="AD82" s="341">
        <v>0</v>
      </c>
      <c r="AE82" s="341">
        <v>0</v>
      </c>
      <c r="AF82" s="341">
        <v>0</v>
      </c>
      <c r="AG82" s="341">
        <v>0</v>
      </c>
      <c r="AH82" s="341">
        <v>0</v>
      </c>
      <c r="AI82" s="341">
        <v>0</v>
      </c>
      <c r="AJ82" s="341">
        <v>0</v>
      </c>
      <c r="AK82" s="341">
        <v>0</v>
      </c>
      <c r="AL82" s="341">
        <v>0</v>
      </c>
      <c r="AM82" s="341">
        <v>0</v>
      </c>
      <c r="AN82" s="341">
        <v>0</v>
      </c>
      <c r="AO82" s="341">
        <v>0</v>
      </c>
      <c r="AP82" s="341">
        <v>0</v>
      </c>
      <c r="AQ82" s="341">
        <v>0</v>
      </c>
      <c r="AR82" s="341">
        <v>0</v>
      </c>
    </row>
    <row r="83" spans="1:44">
      <c r="A83" s="339" t="s">
        <v>332</v>
      </c>
      <c r="B83" s="340"/>
      <c r="C83" s="340"/>
      <c r="D83" s="340"/>
      <c r="E83" s="340"/>
      <c r="F83" s="340"/>
      <c r="G83" s="340"/>
      <c r="H83" s="340"/>
      <c r="I83" s="340"/>
      <c r="J83" s="340"/>
      <c r="K83" s="340"/>
      <c r="L83" s="340"/>
      <c r="M83" s="340"/>
      <c r="N83" s="340"/>
      <c r="O83" s="340"/>
      <c r="P83" s="340"/>
      <c r="Q83" s="340"/>
      <c r="R83" s="341">
        <v>-0.71400030000007975</v>
      </c>
      <c r="S83" s="341">
        <v>-0.80259629999990578</v>
      </c>
      <c r="T83" s="341">
        <v>-0.84384479999997997</v>
      </c>
      <c r="U83" s="341">
        <v>-0.88653780000000237</v>
      </c>
      <c r="V83" s="341">
        <v>-2.2545531299999992</v>
      </c>
      <c r="W83" s="341">
        <v>-4.1851083669230764</v>
      </c>
      <c r="X83" s="341">
        <v>-8.0083041987176333</v>
      </c>
      <c r="Y83" s="341">
        <v>-16.288726738212475</v>
      </c>
      <c r="Z83" s="341">
        <v>-19.431909890604835</v>
      </c>
      <c r="AA83" s="341">
        <v>-19.855162811769755</v>
      </c>
      <c r="AB83" s="341">
        <v>-17.465742338883985</v>
      </c>
      <c r="AC83" s="341">
        <v>-23.619074392988015</v>
      </c>
      <c r="AD83" s="341">
        <v>-22.202643542350607</v>
      </c>
      <c r="AE83" s="341">
        <v>-24.38016829045786</v>
      </c>
      <c r="AF83" s="341">
        <v>-21.116042918999998</v>
      </c>
      <c r="AG83" s="341">
        <v>-23.325349304550503</v>
      </c>
      <c r="AH83" s="341">
        <v>-21.017741338315901</v>
      </c>
      <c r="AI83" s="341">
        <v>-22.379832753975879</v>
      </c>
      <c r="AJ83" s="341">
        <v>-23.123704783960704</v>
      </c>
      <c r="AK83" s="341">
        <v>-16.929635370754649</v>
      </c>
      <c r="AL83" s="341">
        <v>-19.07529282396812</v>
      </c>
      <c r="AM83" s="341">
        <v>-17.395723023637462</v>
      </c>
      <c r="AN83" s="341">
        <v>-18.476788182403933</v>
      </c>
      <c r="AO83" s="341">
        <v>-16.825118478407248</v>
      </c>
      <c r="AP83" s="341">
        <v>-16.158341154758819</v>
      </c>
      <c r="AQ83" s="341">
        <v>-15.221592283477248</v>
      </c>
      <c r="AR83" s="341">
        <v>-12.884796211456669</v>
      </c>
    </row>
    <row r="84" spans="1:44">
      <c r="A84" s="339" t="s">
        <v>165</v>
      </c>
      <c r="B84" s="340"/>
      <c r="C84" s="340"/>
      <c r="D84" s="340"/>
      <c r="E84" s="340"/>
      <c r="F84" s="340"/>
      <c r="G84" s="340"/>
      <c r="H84" s="340"/>
      <c r="I84" s="340"/>
      <c r="J84" s="340"/>
      <c r="K84" s="340"/>
      <c r="L84" s="340"/>
      <c r="M84" s="340"/>
      <c r="N84" s="340"/>
      <c r="O84" s="340"/>
      <c r="P84" s="340"/>
      <c r="Q84" s="340"/>
      <c r="R84" s="341">
        <v>0</v>
      </c>
      <c r="S84" s="341">
        <v>0</v>
      </c>
      <c r="T84" s="341">
        <v>0</v>
      </c>
      <c r="U84" s="341">
        <v>0</v>
      </c>
      <c r="V84" s="341">
        <v>0</v>
      </c>
      <c r="W84" s="341">
        <v>0</v>
      </c>
      <c r="X84" s="341">
        <v>0</v>
      </c>
      <c r="Y84" s="341">
        <v>0</v>
      </c>
      <c r="Z84" s="341">
        <v>0</v>
      </c>
      <c r="AA84" s="341">
        <v>0</v>
      </c>
      <c r="AB84" s="341">
        <v>0</v>
      </c>
      <c r="AC84" s="341">
        <v>0</v>
      </c>
      <c r="AD84" s="341">
        <v>0</v>
      </c>
      <c r="AE84" s="341">
        <v>0</v>
      </c>
      <c r="AF84" s="341">
        <v>0</v>
      </c>
      <c r="AG84" s="341">
        <v>0</v>
      </c>
      <c r="AH84" s="341">
        <v>0</v>
      </c>
      <c r="AI84" s="341">
        <v>0</v>
      </c>
      <c r="AJ84" s="341">
        <v>0</v>
      </c>
      <c r="AK84" s="341">
        <v>0</v>
      </c>
      <c r="AL84" s="341">
        <v>0</v>
      </c>
      <c r="AM84" s="341">
        <v>0</v>
      </c>
      <c r="AN84" s="341">
        <v>0</v>
      </c>
      <c r="AO84" s="341">
        <v>0</v>
      </c>
      <c r="AP84" s="341">
        <v>0</v>
      </c>
      <c r="AQ84" s="341">
        <v>0</v>
      </c>
      <c r="AR84" s="341">
        <v>0</v>
      </c>
    </row>
    <row r="85" spans="1:44">
      <c r="A85" s="339" t="s">
        <v>166</v>
      </c>
      <c r="B85" s="340"/>
      <c r="C85" s="340"/>
      <c r="D85" s="340"/>
      <c r="E85" s="340"/>
      <c r="F85" s="340"/>
      <c r="G85" s="340"/>
      <c r="H85" s="340"/>
      <c r="I85" s="340"/>
      <c r="J85" s="340"/>
      <c r="K85" s="340"/>
      <c r="L85" s="340"/>
      <c r="M85" s="340"/>
      <c r="N85" s="340"/>
      <c r="O85" s="340"/>
      <c r="P85" s="340"/>
      <c r="Q85" s="340"/>
      <c r="R85" s="341">
        <v>-1.3737599999999988</v>
      </c>
      <c r="S85" s="341">
        <v>-1.3737600000000101</v>
      </c>
      <c r="T85" s="341">
        <v>-1.3737600000000245</v>
      </c>
      <c r="U85" s="341">
        <v>-1.3737599999999883</v>
      </c>
      <c r="V85" s="341">
        <v>-1.373759999999987</v>
      </c>
      <c r="W85" s="341">
        <v>-1.3737599999999985</v>
      </c>
      <c r="X85" s="341">
        <v>-1.3967323199999957</v>
      </c>
      <c r="Y85" s="341">
        <v>-1.3621084800000003</v>
      </c>
      <c r="Z85" s="341">
        <v>-1.3916443200000002</v>
      </c>
      <c r="AA85" s="341">
        <v>-1.3299268799999999</v>
      </c>
      <c r="AB85" s="341">
        <v>-1.0000464</v>
      </c>
      <c r="AC85" s="341">
        <v>-1.3024008</v>
      </c>
      <c r="AD85" s="341">
        <v>-1.2479846400000001</v>
      </c>
      <c r="AE85" s="341">
        <v>-1.1336972012307691</v>
      </c>
      <c r="AF85" s="341">
        <v>-1.2098888270769232</v>
      </c>
      <c r="AG85" s="341">
        <v>-1.4915980799999997</v>
      </c>
      <c r="AH85" s="341">
        <v>-1.3291891200000001</v>
      </c>
      <c r="AI85" s="341">
        <v>-1.2479846400000001</v>
      </c>
      <c r="AJ85" s="341">
        <v>-1.2479846400000001</v>
      </c>
      <c r="AK85" s="341">
        <v>-1.2911245199999999</v>
      </c>
      <c r="AL85" s="341">
        <v>-1.30550448</v>
      </c>
      <c r="AM85" s="341">
        <v>-1.35484084758</v>
      </c>
      <c r="AN85" s="341">
        <v>-1.37128630344</v>
      </c>
      <c r="AO85" s="341">
        <v>-1.6208265733800002</v>
      </c>
      <c r="AP85" s="341">
        <v>-1.7040257433600001</v>
      </c>
      <c r="AQ85" s="341">
        <v>-1.7040321033600001</v>
      </c>
      <c r="AR85" s="341">
        <v>-1.7040321033600001</v>
      </c>
    </row>
    <row r="86" spans="1:44">
      <c r="A86" s="339" t="s">
        <v>333</v>
      </c>
      <c r="B86" s="340"/>
      <c r="C86" s="340"/>
      <c r="D86" s="340"/>
      <c r="E86" s="340"/>
      <c r="F86" s="340"/>
      <c r="G86" s="340"/>
      <c r="H86" s="340"/>
      <c r="I86" s="340"/>
      <c r="J86" s="340"/>
      <c r="K86" s="340"/>
      <c r="L86" s="340"/>
      <c r="M86" s="340"/>
      <c r="N86" s="340"/>
      <c r="O86" s="340"/>
      <c r="P86" s="340"/>
      <c r="Q86" s="340"/>
      <c r="R86" s="341">
        <v>-6.5440087200000008</v>
      </c>
      <c r="S86" s="341">
        <v>-6.5440087200000008</v>
      </c>
      <c r="T86" s="341">
        <v>-6.5440087200000008</v>
      </c>
      <c r="U86" s="341">
        <v>-6.5440087200000008</v>
      </c>
      <c r="V86" s="341">
        <v>-6.6306787200000006</v>
      </c>
      <c r="W86" s="341">
        <v>-6.6561982200000012</v>
      </c>
      <c r="X86" s="341">
        <v>-5.7844194274019287</v>
      </c>
      <c r="Y86" s="341">
        <v>-5.58057216</v>
      </c>
      <c r="Z86" s="341">
        <v>-7.1494939712966268</v>
      </c>
      <c r="AA86" s="341">
        <v>-6.3524760170903019</v>
      </c>
      <c r="AB86" s="341">
        <v>-6.9947832810827855</v>
      </c>
      <c r="AC86" s="341">
        <v>-5.5007628188704665</v>
      </c>
      <c r="AD86" s="341">
        <v>-3.9537058825733329</v>
      </c>
      <c r="AE86" s="341">
        <v>-3.6001437195200001</v>
      </c>
      <c r="AF86" s="341">
        <v>-4.2812366315200006</v>
      </c>
      <c r="AG86" s="341">
        <v>-4.6547409688799997</v>
      </c>
      <c r="AH86" s="341">
        <v>-5.0808301648</v>
      </c>
      <c r="AI86" s="341">
        <v>-5.2285833074000001</v>
      </c>
      <c r="AJ86" s="341">
        <v>-5.339335062</v>
      </c>
      <c r="AK86" s="341">
        <v>-5.8042248538400001</v>
      </c>
      <c r="AL86" s="341">
        <v>-5.917452119830001</v>
      </c>
      <c r="AM86" s="341">
        <v>-5.8675192772100004</v>
      </c>
      <c r="AN86" s="341">
        <v>-5.818365857982343</v>
      </c>
      <c r="AO86" s="341">
        <v>-5.7717273177267856</v>
      </c>
      <c r="AP86" s="341">
        <v>-5.811203416065112</v>
      </c>
      <c r="AQ86" s="341">
        <v>-5.7153085172119997</v>
      </c>
      <c r="AR86" s="341">
        <v>-5.6646317795040009</v>
      </c>
    </row>
    <row r="87" spans="1:44">
      <c r="A87" s="339" t="s">
        <v>75</v>
      </c>
      <c r="B87" s="340"/>
      <c r="C87" s="340"/>
      <c r="D87" s="340"/>
      <c r="E87" s="340"/>
      <c r="F87" s="340"/>
      <c r="G87" s="340"/>
      <c r="H87" s="340"/>
      <c r="I87" s="340"/>
      <c r="J87" s="340"/>
      <c r="K87" s="340"/>
      <c r="L87" s="340"/>
      <c r="M87" s="340"/>
      <c r="N87" s="340"/>
      <c r="O87" s="340"/>
      <c r="P87" s="340"/>
      <c r="Q87" s="340"/>
      <c r="R87" s="341">
        <v>3.0761140140000238</v>
      </c>
      <c r="S87" s="341">
        <v>3.2521461659999735</v>
      </c>
      <c r="T87" s="341">
        <v>3.2671327679999975</v>
      </c>
      <c r="U87" s="341">
        <v>3.347598023999999</v>
      </c>
      <c r="V87" s="341">
        <v>3.8162884589999981</v>
      </c>
      <c r="W87" s="341">
        <v>4.3707638626398451</v>
      </c>
      <c r="X87" s="341">
        <v>5.3093657242064358</v>
      </c>
      <c r="Y87" s="341">
        <v>9.0398053301669226</v>
      </c>
      <c r="Z87" s="341">
        <v>11.495189074727771</v>
      </c>
      <c r="AA87" s="341">
        <v>11.257905488876796</v>
      </c>
      <c r="AB87" s="341">
        <v>10.203904784225719</v>
      </c>
      <c r="AC87" s="341">
        <v>12.048999175122324</v>
      </c>
      <c r="AD87" s="341">
        <v>10.963469242115998</v>
      </c>
      <c r="AE87" s="341">
        <v>12.121881489340618</v>
      </c>
      <c r="AF87" s="341">
        <v>10.670808430935544</v>
      </c>
      <c r="AG87" s="341">
        <v>11.631036279134058</v>
      </c>
      <c r="AH87" s="341">
        <v>10.912646843553198</v>
      </c>
      <c r="AI87" s="341">
        <v>11.423715552189618</v>
      </c>
      <c r="AJ87" s="341">
        <v>11.559353339684677</v>
      </c>
      <c r="AK87" s="341">
        <v>9.1696005816471633</v>
      </c>
      <c r="AL87" s="341">
        <v>9.9312654967450769</v>
      </c>
      <c r="AM87" s="341">
        <v>9.2552553715806631</v>
      </c>
      <c r="AN87" s="341">
        <v>9.9148683766225609</v>
      </c>
      <c r="AO87" s="341">
        <v>9.4473840178380524</v>
      </c>
      <c r="AP87" s="341">
        <v>9.3187058717093763</v>
      </c>
      <c r="AQ87" s="341">
        <v>9.2737201764923913</v>
      </c>
      <c r="AR87" s="341">
        <v>7.773762932773904</v>
      </c>
    </row>
    <row r="88" spans="1:44">
      <c r="A88" s="339" t="s">
        <v>153</v>
      </c>
      <c r="B88" s="340"/>
      <c r="C88" s="340"/>
      <c r="D88" s="340"/>
      <c r="E88" s="340"/>
      <c r="F88" s="340"/>
      <c r="G88" s="340"/>
      <c r="H88" s="340"/>
      <c r="I88" s="340"/>
      <c r="J88" s="340"/>
      <c r="K88" s="340"/>
      <c r="L88" s="340"/>
      <c r="M88" s="340"/>
      <c r="N88" s="340"/>
      <c r="O88" s="340"/>
      <c r="P88" s="340"/>
      <c r="Q88" s="340"/>
      <c r="R88" s="341">
        <v>-1.6098535200000001</v>
      </c>
      <c r="S88" s="341">
        <v>-1.6088776800000002</v>
      </c>
      <c r="T88" s="341">
        <v>-1.6107266400000002</v>
      </c>
      <c r="U88" s="341">
        <v>-1.6105982400000001</v>
      </c>
      <c r="V88" s="341">
        <v>-1.6112659200000001</v>
      </c>
      <c r="W88" s="341">
        <v>-1.61011032</v>
      </c>
      <c r="X88" s="341">
        <v>-1.61846274</v>
      </c>
      <c r="Y88" s="341">
        <v>-1.61011032</v>
      </c>
      <c r="Z88" s="341">
        <v>-1.61011032</v>
      </c>
      <c r="AA88" s="341">
        <v>-1.61011032</v>
      </c>
      <c r="AB88" s="341">
        <v>-1.61011032</v>
      </c>
      <c r="AC88" s="341">
        <v>-1.2129177600000001</v>
      </c>
      <c r="AD88" s="341">
        <v>-2.3917273440000004</v>
      </c>
      <c r="AE88" s="341">
        <v>-2.1687517560000003</v>
      </c>
      <c r="AF88" s="341">
        <v>-2.1301688400000001</v>
      </c>
      <c r="AG88" s="341">
        <v>-1.9465838039999999</v>
      </c>
      <c r="AH88" s="341">
        <v>-1.8305859600000001</v>
      </c>
      <c r="AI88" s="341">
        <v>-1.3589541420000002</v>
      </c>
      <c r="AJ88" s="341">
        <v>-1.440539502</v>
      </c>
      <c r="AK88" s="341">
        <v>-1.3676526</v>
      </c>
      <c r="AL88" s="341">
        <v>-1.467744894</v>
      </c>
      <c r="AM88" s="341">
        <v>-1.188327234</v>
      </c>
      <c r="AN88" s="341">
        <v>-0.90745841004000005</v>
      </c>
      <c r="AO88" s="341">
        <v>-1.2144303505200003</v>
      </c>
      <c r="AP88" s="341">
        <v>-1.3212124578600002</v>
      </c>
      <c r="AQ88" s="341">
        <v>-1.3628695908599999</v>
      </c>
      <c r="AR88" s="341">
        <v>-1.4132667000000001</v>
      </c>
    </row>
    <row r="89" spans="1:44">
      <c r="A89" s="309" t="s">
        <v>295</v>
      </c>
      <c r="B89" s="310"/>
      <c r="C89" s="310"/>
      <c r="D89" s="310"/>
      <c r="E89" s="310"/>
      <c r="F89" s="310"/>
      <c r="G89" s="310"/>
      <c r="H89" s="310"/>
      <c r="I89" s="310"/>
      <c r="J89" s="310"/>
      <c r="K89" s="310"/>
      <c r="L89" s="310"/>
      <c r="M89" s="310"/>
      <c r="N89" s="310"/>
      <c r="O89" s="310"/>
      <c r="P89" s="310"/>
      <c r="Q89" s="310"/>
      <c r="R89" s="310">
        <v>-9.2310785300251297</v>
      </c>
      <c r="S89" s="310">
        <v>-10.667815054426462</v>
      </c>
      <c r="T89" s="310">
        <v>-9.3436752687950779</v>
      </c>
      <c r="U89" s="310">
        <v>-2.758264667052579</v>
      </c>
      <c r="V89" s="310">
        <v>-7.8791213443465971</v>
      </c>
      <c r="W89" s="310">
        <v>-4.8529602006182397</v>
      </c>
      <c r="X89" s="310">
        <v>-3.1005185882972217</v>
      </c>
      <c r="Y89" s="310">
        <v>-8.2460353999939464</v>
      </c>
      <c r="Z89" s="310">
        <v>-6.8628418128380613</v>
      </c>
      <c r="AA89" s="310">
        <v>-4.8729197217723179</v>
      </c>
      <c r="AB89" s="310">
        <v>-4.5561500551675387</v>
      </c>
      <c r="AC89" s="310">
        <v>-5.1739117484170487</v>
      </c>
      <c r="AD89" s="310">
        <v>-2.5664231861973565</v>
      </c>
      <c r="AE89" s="310">
        <v>-7.7063218461944709</v>
      </c>
      <c r="AF89" s="310">
        <v>2.946796941100871E-2</v>
      </c>
      <c r="AG89" s="310">
        <v>-2.942309272294775</v>
      </c>
      <c r="AH89" s="310">
        <v>-5.8092952504461639</v>
      </c>
      <c r="AI89" s="310">
        <v>-2.4180283033493155</v>
      </c>
      <c r="AJ89" s="310">
        <v>-4.9290183113690258</v>
      </c>
      <c r="AK89" s="310">
        <v>-3.3375648802391136</v>
      </c>
      <c r="AL89" s="310">
        <v>-6.4519446752127143</v>
      </c>
      <c r="AM89" s="310">
        <v>-7.522028441780388</v>
      </c>
      <c r="AN89" s="310">
        <v>-5.9824947821240286</v>
      </c>
      <c r="AO89" s="310">
        <v>-6.0303571007764472</v>
      </c>
      <c r="AP89" s="310">
        <v>-7.025737631368405</v>
      </c>
      <c r="AQ89" s="310">
        <v>-7.6103986213453512</v>
      </c>
      <c r="AR89" s="310">
        <v>-4.7457076544606416</v>
      </c>
    </row>
    <row r="90" spans="1:44">
      <c r="A90" s="339" t="s">
        <v>150</v>
      </c>
      <c r="B90" s="340"/>
      <c r="C90" s="340"/>
      <c r="D90" s="340"/>
      <c r="E90" s="340"/>
      <c r="F90" s="340"/>
      <c r="G90" s="340"/>
      <c r="H90" s="340"/>
      <c r="I90" s="340"/>
      <c r="J90" s="340"/>
      <c r="K90" s="340"/>
      <c r="L90" s="340"/>
      <c r="M90" s="340"/>
      <c r="N90" s="340"/>
      <c r="O90" s="340"/>
      <c r="P90" s="340"/>
      <c r="Q90" s="340"/>
      <c r="R90" s="341">
        <v>0</v>
      </c>
      <c r="S90" s="341">
        <v>0</v>
      </c>
      <c r="T90" s="341">
        <v>0</v>
      </c>
      <c r="U90" s="341">
        <v>0</v>
      </c>
      <c r="V90" s="341">
        <v>0</v>
      </c>
      <c r="W90" s="341">
        <v>0</v>
      </c>
      <c r="X90" s="341">
        <v>0</v>
      </c>
      <c r="Y90" s="341">
        <v>0</v>
      </c>
      <c r="Z90" s="341">
        <v>0</v>
      </c>
      <c r="AA90" s="341">
        <v>0</v>
      </c>
      <c r="AB90" s="341">
        <v>0</v>
      </c>
      <c r="AC90" s="341">
        <v>0</v>
      </c>
      <c r="AD90" s="341">
        <v>0</v>
      </c>
      <c r="AE90" s="341">
        <v>0</v>
      </c>
      <c r="AF90" s="341">
        <v>0</v>
      </c>
      <c r="AG90" s="341">
        <v>0</v>
      </c>
      <c r="AH90" s="341">
        <v>0</v>
      </c>
      <c r="AI90" s="341">
        <v>0</v>
      </c>
      <c r="AJ90" s="341">
        <v>0</v>
      </c>
      <c r="AK90" s="341">
        <v>0</v>
      </c>
      <c r="AL90" s="341">
        <v>0</v>
      </c>
      <c r="AM90" s="341">
        <v>0</v>
      </c>
      <c r="AN90" s="341">
        <v>0</v>
      </c>
      <c r="AO90" s="341">
        <v>0</v>
      </c>
      <c r="AP90" s="341">
        <v>0</v>
      </c>
      <c r="AQ90" s="341">
        <v>0</v>
      </c>
      <c r="AR90" s="341">
        <v>0</v>
      </c>
    </row>
    <row r="91" spans="1:44">
      <c r="A91" s="339" t="s">
        <v>151</v>
      </c>
      <c r="B91" s="340"/>
      <c r="C91" s="340"/>
      <c r="D91" s="340"/>
      <c r="E91" s="340"/>
      <c r="F91" s="340"/>
      <c r="G91" s="340"/>
      <c r="H91" s="340"/>
      <c r="I91" s="340"/>
      <c r="J91" s="340"/>
      <c r="K91" s="340"/>
      <c r="L91" s="340"/>
      <c r="M91" s="340"/>
      <c r="N91" s="340"/>
      <c r="O91" s="340"/>
      <c r="P91" s="340"/>
      <c r="Q91" s="340"/>
      <c r="R91" s="341">
        <v>25.593141602351096</v>
      </c>
      <c r="S91" s="341">
        <v>18.31716299750061</v>
      </c>
      <c r="T91" s="341">
        <v>25.801395865530392</v>
      </c>
      <c r="U91" s="341">
        <v>29.938186673410037</v>
      </c>
      <c r="V91" s="341">
        <v>17.650695721551198</v>
      </c>
      <c r="W91" s="341">
        <v>10.635711176015164</v>
      </c>
      <c r="X91" s="341">
        <v>6.2747925388638848</v>
      </c>
      <c r="Y91" s="341">
        <v>-7.4860715466413694</v>
      </c>
      <c r="Z91" s="341">
        <v>-6.8628418128380613</v>
      </c>
      <c r="AA91" s="341">
        <v>-4.8729197217723179</v>
      </c>
      <c r="AB91" s="341">
        <v>-4.5561500551675387</v>
      </c>
      <c r="AC91" s="341">
        <v>-5.1739117484170487</v>
      </c>
      <c r="AD91" s="341">
        <v>-2.5664231861973565</v>
      </c>
      <c r="AE91" s="341">
        <v>-7.7063218461944709</v>
      </c>
      <c r="AF91" s="341">
        <v>2.946796941100871E-2</v>
      </c>
      <c r="AG91" s="341">
        <v>-2.942309272294775</v>
      </c>
      <c r="AH91" s="341">
        <v>-5.8092952504461639</v>
      </c>
      <c r="AI91" s="341">
        <v>-2.3690083033493154</v>
      </c>
      <c r="AJ91" s="341">
        <v>-4.8402183113690258</v>
      </c>
      <c r="AK91" s="341">
        <v>-3.2107070518252137</v>
      </c>
      <c r="AL91" s="341">
        <v>-6.267423254852714</v>
      </c>
      <c r="AM91" s="341">
        <v>-7.2753676207803881</v>
      </c>
      <c r="AN91" s="341">
        <v>-5.706569432124029</v>
      </c>
      <c r="AO91" s="341">
        <v>-5.8742477973784473</v>
      </c>
      <c r="AP91" s="341">
        <v>-6.8822057061684054</v>
      </c>
      <c r="AQ91" s="341">
        <v>-7.4843616887453512</v>
      </c>
      <c r="AR91" s="341">
        <v>-4.6159458381606413</v>
      </c>
    </row>
    <row r="92" spans="1:44">
      <c r="A92" s="339" t="s">
        <v>332</v>
      </c>
      <c r="B92" s="340"/>
      <c r="C92" s="340"/>
      <c r="D92" s="340"/>
      <c r="E92" s="340"/>
      <c r="F92" s="340"/>
      <c r="G92" s="340"/>
      <c r="H92" s="340"/>
      <c r="I92" s="340"/>
      <c r="J92" s="340"/>
      <c r="K92" s="340"/>
      <c r="L92" s="340"/>
      <c r="M92" s="340"/>
      <c r="N92" s="340"/>
      <c r="O92" s="340"/>
      <c r="P92" s="340"/>
      <c r="Q92" s="340"/>
      <c r="R92" s="341">
        <v>-34.824220132376226</v>
      </c>
      <c r="S92" s="341">
        <v>-28.984978051927072</v>
      </c>
      <c r="T92" s="341">
        <v>-35.14507113432547</v>
      </c>
      <c r="U92" s="341">
        <v>-32.696451340462616</v>
      </c>
      <c r="V92" s="341">
        <v>-25.529817065897795</v>
      </c>
      <c r="W92" s="341">
        <v>-15.488671376633404</v>
      </c>
      <c r="X92" s="341">
        <v>-9.3753111271611065</v>
      </c>
      <c r="Y92" s="341">
        <v>-0.75996385335257777</v>
      </c>
      <c r="Z92" s="341">
        <v>0</v>
      </c>
      <c r="AA92" s="341">
        <v>0</v>
      </c>
      <c r="AB92" s="341">
        <v>0</v>
      </c>
      <c r="AC92" s="341">
        <v>0</v>
      </c>
      <c r="AD92" s="341">
        <v>0</v>
      </c>
      <c r="AE92" s="341">
        <v>0</v>
      </c>
      <c r="AF92" s="341">
        <v>0</v>
      </c>
      <c r="AG92" s="341">
        <v>0</v>
      </c>
      <c r="AH92" s="341">
        <v>0</v>
      </c>
      <c r="AI92" s="341">
        <v>0</v>
      </c>
      <c r="AJ92" s="341">
        <v>0</v>
      </c>
      <c r="AK92" s="341">
        <v>0</v>
      </c>
      <c r="AL92" s="341">
        <v>0</v>
      </c>
      <c r="AM92" s="341">
        <v>0</v>
      </c>
      <c r="AN92" s="341">
        <v>0</v>
      </c>
      <c r="AO92" s="341">
        <v>0</v>
      </c>
      <c r="AP92" s="341">
        <v>0</v>
      </c>
      <c r="AQ92" s="341">
        <v>0</v>
      </c>
      <c r="AR92" s="341">
        <v>0</v>
      </c>
    </row>
    <row r="93" spans="1:44">
      <c r="A93" s="339" t="s">
        <v>165</v>
      </c>
      <c r="B93" s="340"/>
      <c r="C93" s="340"/>
      <c r="D93" s="340"/>
      <c r="E93" s="340"/>
      <c r="F93" s="340"/>
      <c r="G93" s="340"/>
      <c r="H93" s="340"/>
      <c r="I93" s="340"/>
      <c r="J93" s="340"/>
      <c r="K93" s="340"/>
      <c r="L93" s="340"/>
      <c r="M93" s="340"/>
      <c r="N93" s="340"/>
      <c r="O93" s="340"/>
      <c r="P93" s="340"/>
      <c r="Q93" s="340"/>
      <c r="R93" s="341">
        <v>0</v>
      </c>
      <c r="S93" s="341">
        <v>0</v>
      </c>
      <c r="T93" s="341">
        <v>0</v>
      </c>
      <c r="U93" s="341">
        <v>0</v>
      </c>
      <c r="V93" s="341">
        <v>0</v>
      </c>
      <c r="W93" s="341">
        <v>0</v>
      </c>
      <c r="X93" s="341">
        <v>0</v>
      </c>
      <c r="Y93" s="341">
        <v>0</v>
      </c>
      <c r="Z93" s="341">
        <v>0</v>
      </c>
      <c r="AA93" s="341">
        <v>0</v>
      </c>
      <c r="AB93" s="341">
        <v>0</v>
      </c>
      <c r="AC93" s="341">
        <v>0</v>
      </c>
      <c r="AD93" s="341">
        <v>0</v>
      </c>
      <c r="AE93" s="341">
        <v>0</v>
      </c>
      <c r="AF93" s="341">
        <v>0</v>
      </c>
      <c r="AG93" s="341">
        <v>0</v>
      </c>
      <c r="AH93" s="341">
        <v>0</v>
      </c>
      <c r="AI93" s="341">
        <v>0</v>
      </c>
      <c r="AJ93" s="341">
        <v>0</v>
      </c>
      <c r="AK93" s="341">
        <v>0</v>
      </c>
      <c r="AL93" s="341">
        <v>0</v>
      </c>
      <c r="AM93" s="341">
        <v>0</v>
      </c>
      <c r="AN93" s="341">
        <v>0</v>
      </c>
      <c r="AO93" s="341">
        <v>0</v>
      </c>
      <c r="AP93" s="341">
        <v>0</v>
      </c>
      <c r="AQ93" s="341">
        <v>0</v>
      </c>
      <c r="AR93" s="341">
        <v>0</v>
      </c>
    </row>
    <row r="94" spans="1:44">
      <c r="A94" s="339" t="s">
        <v>166</v>
      </c>
      <c r="B94" s="340"/>
      <c r="C94" s="340"/>
      <c r="D94" s="340"/>
      <c r="E94" s="340"/>
      <c r="F94" s="340"/>
      <c r="G94" s="340"/>
      <c r="H94" s="340"/>
      <c r="I94" s="340"/>
      <c r="J94" s="340"/>
      <c r="K94" s="340"/>
      <c r="L94" s="340"/>
      <c r="M94" s="340"/>
      <c r="N94" s="340"/>
      <c r="O94" s="340"/>
      <c r="P94" s="340"/>
      <c r="Q94" s="340"/>
      <c r="R94" s="341">
        <v>0</v>
      </c>
      <c r="S94" s="341">
        <v>0</v>
      </c>
      <c r="T94" s="341">
        <v>0</v>
      </c>
      <c r="U94" s="341">
        <v>0</v>
      </c>
      <c r="V94" s="341">
        <v>0</v>
      </c>
      <c r="W94" s="341">
        <v>0</v>
      </c>
      <c r="X94" s="341">
        <v>0</v>
      </c>
      <c r="Y94" s="341">
        <v>0</v>
      </c>
      <c r="Z94" s="341">
        <v>0</v>
      </c>
      <c r="AA94" s="341">
        <v>0</v>
      </c>
      <c r="AB94" s="341">
        <v>0</v>
      </c>
      <c r="AC94" s="341">
        <v>0</v>
      </c>
      <c r="AD94" s="341">
        <v>0</v>
      </c>
      <c r="AE94" s="341">
        <v>0</v>
      </c>
      <c r="AF94" s="341">
        <v>0</v>
      </c>
      <c r="AG94" s="341">
        <v>0</v>
      </c>
      <c r="AH94" s="341">
        <v>0</v>
      </c>
      <c r="AI94" s="341">
        <v>0</v>
      </c>
      <c r="AJ94" s="341">
        <v>0</v>
      </c>
      <c r="AK94" s="341">
        <v>0</v>
      </c>
      <c r="AL94" s="341">
        <v>0</v>
      </c>
      <c r="AM94" s="341">
        <v>0</v>
      </c>
      <c r="AN94" s="341">
        <v>0</v>
      </c>
      <c r="AO94" s="341">
        <v>0</v>
      </c>
      <c r="AP94" s="341">
        <v>0</v>
      </c>
      <c r="AQ94" s="341">
        <v>0</v>
      </c>
      <c r="AR94" s="341">
        <v>0</v>
      </c>
    </row>
    <row r="95" spans="1:44">
      <c r="A95" s="339" t="s">
        <v>333</v>
      </c>
      <c r="B95" s="340"/>
      <c r="C95" s="340"/>
      <c r="D95" s="340"/>
      <c r="E95" s="340"/>
      <c r="F95" s="340"/>
      <c r="G95" s="340"/>
      <c r="H95" s="340"/>
      <c r="I95" s="340"/>
      <c r="J95" s="340"/>
      <c r="K95" s="340"/>
      <c r="L95" s="340"/>
      <c r="M95" s="340"/>
      <c r="N95" s="340"/>
      <c r="O95" s="340"/>
      <c r="P95" s="340"/>
      <c r="Q95" s="340"/>
      <c r="R95" s="341">
        <v>0</v>
      </c>
      <c r="S95" s="341">
        <v>0</v>
      </c>
      <c r="T95" s="341">
        <v>0</v>
      </c>
      <c r="U95" s="341">
        <v>0</v>
      </c>
      <c r="V95" s="341">
        <v>0</v>
      </c>
      <c r="W95" s="341">
        <v>0</v>
      </c>
      <c r="X95" s="341">
        <v>0</v>
      </c>
      <c r="Y95" s="341">
        <v>0</v>
      </c>
      <c r="Z95" s="341">
        <v>0</v>
      </c>
      <c r="AA95" s="341">
        <v>0</v>
      </c>
      <c r="AB95" s="341">
        <v>0</v>
      </c>
      <c r="AC95" s="341">
        <v>0</v>
      </c>
      <c r="AD95" s="341">
        <v>0</v>
      </c>
      <c r="AE95" s="341">
        <v>0</v>
      </c>
      <c r="AF95" s="341">
        <v>0</v>
      </c>
      <c r="AG95" s="341">
        <v>0</v>
      </c>
      <c r="AH95" s="341">
        <v>0</v>
      </c>
      <c r="AI95" s="341">
        <v>-4.9020000000000001E-2</v>
      </c>
      <c r="AJ95" s="341">
        <v>-8.8800000000000004E-2</v>
      </c>
      <c r="AK95" s="341">
        <v>-0.12685782841390003</v>
      </c>
      <c r="AL95" s="341">
        <v>-0.18452142036000002</v>
      </c>
      <c r="AM95" s="341">
        <v>-0.24666082100000003</v>
      </c>
      <c r="AN95" s="341">
        <v>-0.27592535000000001</v>
      </c>
      <c r="AO95" s="341">
        <v>-0.156109303398</v>
      </c>
      <c r="AP95" s="341">
        <v>-0.14353192519999999</v>
      </c>
      <c r="AQ95" s="341">
        <v>-0.12603693259999998</v>
      </c>
      <c r="AR95" s="341">
        <v>-0.1297618163</v>
      </c>
    </row>
    <row r="96" spans="1:44">
      <c r="A96" s="339" t="s">
        <v>75</v>
      </c>
      <c r="B96" s="340"/>
      <c r="C96" s="340"/>
      <c r="D96" s="340"/>
      <c r="E96" s="340"/>
      <c r="F96" s="340"/>
      <c r="G96" s="340"/>
      <c r="H96" s="340"/>
      <c r="I96" s="340"/>
      <c r="J96" s="340"/>
      <c r="K96" s="340"/>
      <c r="L96" s="340"/>
      <c r="M96" s="340"/>
      <c r="N96" s="340"/>
      <c r="O96" s="340"/>
      <c r="P96" s="340"/>
      <c r="Q96" s="340"/>
      <c r="R96" s="341">
        <v>0</v>
      </c>
      <c r="S96" s="341">
        <v>0</v>
      </c>
      <c r="T96" s="341">
        <v>0</v>
      </c>
      <c r="U96" s="341">
        <v>0</v>
      </c>
      <c r="V96" s="341">
        <v>0</v>
      </c>
      <c r="W96" s="341">
        <v>0</v>
      </c>
      <c r="X96" s="341">
        <v>0</v>
      </c>
      <c r="Y96" s="341">
        <v>0</v>
      </c>
      <c r="Z96" s="341">
        <v>0</v>
      </c>
      <c r="AA96" s="341">
        <v>0</v>
      </c>
      <c r="AB96" s="341">
        <v>0</v>
      </c>
      <c r="AC96" s="341">
        <v>0</v>
      </c>
      <c r="AD96" s="341">
        <v>0</v>
      </c>
      <c r="AE96" s="341">
        <v>0</v>
      </c>
      <c r="AF96" s="341">
        <v>0</v>
      </c>
      <c r="AG96" s="341">
        <v>0</v>
      </c>
      <c r="AH96" s="341">
        <v>0</v>
      </c>
      <c r="AI96" s="341">
        <v>0</v>
      </c>
      <c r="AJ96" s="341">
        <v>0</v>
      </c>
      <c r="AK96" s="341">
        <v>0</v>
      </c>
      <c r="AL96" s="341">
        <v>0</v>
      </c>
      <c r="AM96" s="341">
        <v>0</v>
      </c>
      <c r="AN96" s="341">
        <v>0</v>
      </c>
      <c r="AO96" s="341">
        <v>0</v>
      </c>
      <c r="AP96" s="341">
        <v>0</v>
      </c>
      <c r="AQ96" s="341">
        <v>0</v>
      </c>
      <c r="AR96" s="341">
        <v>0</v>
      </c>
    </row>
    <row r="97" spans="1:44">
      <c r="A97" s="339" t="s">
        <v>153</v>
      </c>
      <c r="B97" s="340"/>
      <c r="C97" s="340"/>
      <c r="D97" s="340"/>
      <c r="E97" s="340"/>
      <c r="F97" s="340"/>
      <c r="G97" s="340"/>
      <c r="H97" s="340"/>
      <c r="I97" s="340"/>
      <c r="J97" s="340"/>
      <c r="K97" s="340"/>
      <c r="L97" s="340"/>
      <c r="M97" s="340"/>
      <c r="N97" s="340"/>
      <c r="O97" s="340"/>
      <c r="P97" s="340"/>
      <c r="Q97" s="340"/>
      <c r="R97" s="341">
        <v>0</v>
      </c>
      <c r="S97" s="341">
        <v>0</v>
      </c>
      <c r="T97" s="341">
        <v>0</v>
      </c>
      <c r="U97" s="341">
        <v>0</v>
      </c>
      <c r="V97" s="341">
        <v>0</v>
      </c>
      <c r="W97" s="341">
        <v>0</v>
      </c>
      <c r="X97" s="341">
        <v>0</v>
      </c>
      <c r="Y97" s="341">
        <v>0</v>
      </c>
      <c r="Z97" s="341">
        <v>0</v>
      </c>
      <c r="AA97" s="341">
        <v>0</v>
      </c>
      <c r="AB97" s="341">
        <v>0</v>
      </c>
      <c r="AC97" s="341">
        <v>0</v>
      </c>
      <c r="AD97" s="341">
        <v>0</v>
      </c>
      <c r="AE97" s="341">
        <v>0</v>
      </c>
      <c r="AF97" s="341">
        <v>0</v>
      </c>
      <c r="AG97" s="341">
        <v>0</v>
      </c>
      <c r="AH97" s="341">
        <v>0</v>
      </c>
      <c r="AI97" s="341">
        <v>0</v>
      </c>
      <c r="AJ97" s="341">
        <v>0</v>
      </c>
      <c r="AK97" s="341">
        <v>0</v>
      </c>
      <c r="AL97" s="341">
        <v>0</v>
      </c>
      <c r="AM97" s="341">
        <v>0</v>
      </c>
      <c r="AN97" s="341">
        <v>0</v>
      </c>
      <c r="AO97" s="341">
        <v>0</v>
      </c>
      <c r="AP97" s="341">
        <v>0</v>
      </c>
      <c r="AQ97" s="341">
        <v>0</v>
      </c>
      <c r="AR97" s="341">
        <v>0</v>
      </c>
    </row>
    <row r="98" spans="1:44">
      <c r="A98" s="309" t="s">
        <v>187</v>
      </c>
      <c r="B98" s="310"/>
      <c r="C98" s="310"/>
      <c r="D98" s="310"/>
      <c r="E98" s="310"/>
      <c r="F98" s="310"/>
      <c r="G98" s="310"/>
      <c r="H98" s="310"/>
      <c r="I98" s="310"/>
      <c r="J98" s="310"/>
      <c r="K98" s="310"/>
      <c r="L98" s="310"/>
      <c r="M98" s="310"/>
      <c r="N98" s="310"/>
      <c r="O98" s="310"/>
      <c r="P98" s="310"/>
      <c r="Q98" s="310"/>
      <c r="R98" s="310">
        <v>-12.892284480000001</v>
      </c>
      <c r="S98" s="310">
        <v>-13.217938719999998</v>
      </c>
      <c r="T98" s="310">
        <v>-14.17708736</v>
      </c>
      <c r="U98" s="310">
        <v>-14.092929639999999</v>
      </c>
      <c r="V98" s="310">
        <v>-12.820395359999999</v>
      </c>
      <c r="W98" s="310">
        <v>-13.59102712</v>
      </c>
      <c r="X98" s="310">
        <v>-13.295312279999999</v>
      </c>
      <c r="Y98" s="310">
        <v>-10.968022799999998</v>
      </c>
      <c r="Z98" s="310">
        <v>-8.6707560799999985</v>
      </c>
      <c r="AA98" s="310">
        <v>-9.0207041337992742</v>
      </c>
      <c r="AB98" s="310">
        <v>-8.5389316999999991</v>
      </c>
      <c r="AC98" s="310">
        <v>-8.6975000839999979</v>
      </c>
      <c r="AD98" s="310">
        <v>-8.7227383159999974</v>
      </c>
      <c r="AE98" s="310">
        <v>-9.5064688687714494</v>
      </c>
      <c r="AF98" s="310">
        <v>-9.8161452955999984</v>
      </c>
      <c r="AG98" s="310">
        <v>-9.8496954162818877</v>
      </c>
      <c r="AH98" s="310">
        <v>-9.4669791679999999</v>
      </c>
      <c r="AI98" s="310">
        <v>-9.9243475756000006</v>
      </c>
      <c r="AJ98" s="310">
        <v>-9.1679457307999996</v>
      </c>
      <c r="AK98" s="310">
        <v>-9.6943201867000006</v>
      </c>
      <c r="AL98" s="310">
        <v>-10.581223594642454</v>
      </c>
      <c r="AM98" s="310">
        <v>-11.412645377192467</v>
      </c>
      <c r="AN98" s="310">
        <v>-11.058697159038728</v>
      </c>
      <c r="AO98" s="310">
        <v>-11.546040361289814</v>
      </c>
      <c r="AP98" s="310">
        <v>-11.807339753633865</v>
      </c>
      <c r="AQ98" s="310">
        <v>-11.839690794541768</v>
      </c>
      <c r="AR98" s="310">
        <v>-11.702980283199999</v>
      </c>
    </row>
    <row r="99" spans="1:44">
      <c r="A99" s="339" t="s">
        <v>150</v>
      </c>
      <c r="B99" s="340"/>
      <c r="C99" s="340"/>
      <c r="D99" s="340"/>
      <c r="E99" s="340"/>
      <c r="F99" s="340"/>
      <c r="G99" s="340"/>
      <c r="H99" s="340"/>
      <c r="I99" s="340"/>
      <c r="J99" s="340"/>
      <c r="K99" s="340"/>
      <c r="L99" s="340"/>
      <c r="M99" s="340"/>
      <c r="N99" s="340"/>
      <c r="O99" s="340"/>
      <c r="P99" s="340"/>
      <c r="Q99" s="340"/>
      <c r="R99" s="341">
        <v>-12.892284480000001</v>
      </c>
      <c r="S99" s="341">
        <v>-13.217938719999998</v>
      </c>
      <c r="T99" s="341">
        <v>-14.17708736</v>
      </c>
      <c r="U99" s="341">
        <v>-14.092929639999999</v>
      </c>
      <c r="V99" s="341">
        <v>-12.820395359999999</v>
      </c>
      <c r="W99" s="341">
        <v>-13.59102712</v>
      </c>
      <c r="X99" s="341">
        <v>-13.295312279999999</v>
      </c>
      <c r="Y99" s="341">
        <v>-10.968022799999998</v>
      </c>
      <c r="Z99" s="341">
        <v>-8.6707560799999985</v>
      </c>
      <c r="AA99" s="341">
        <v>-9.0207041337992742</v>
      </c>
      <c r="AB99" s="341">
        <v>-8.5389316999999991</v>
      </c>
      <c r="AC99" s="341">
        <v>-8.6975000839999979</v>
      </c>
      <c r="AD99" s="341">
        <v>-8.7227383159999974</v>
      </c>
      <c r="AE99" s="341">
        <v>-9.5064688687714494</v>
      </c>
      <c r="AF99" s="341">
        <v>-9.8161452955999984</v>
      </c>
      <c r="AG99" s="341">
        <v>-9.8496954162818877</v>
      </c>
      <c r="AH99" s="341">
        <v>-9.4669791679999999</v>
      </c>
      <c r="AI99" s="341">
        <v>-9.9243475756000006</v>
      </c>
      <c r="AJ99" s="341">
        <v>-9.1679457307999996</v>
      </c>
      <c r="AK99" s="341">
        <v>-9.6943201867000006</v>
      </c>
      <c r="AL99" s="341">
        <v>-10.581223594642454</v>
      </c>
      <c r="AM99" s="341">
        <v>-11.412645377192467</v>
      </c>
      <c r="AN99" s="341">
        <v>-11.058697159038728</v>
      </c>
      <c r="AO99" s="341">
        <v>-11.546040361289814</v>
      </c>
      <c r="AP99" s="341">
        <v>-11.807339753633865</v>
      </c>
      <c r="AQ99" s="341">
        <v>-11.839690794541768</v>
      </c>
      <c r="AR99" s="341">
        <v>-11.702980283199999</v>
      </c>
    </row>
    <row r="100" spans="1:44">
      <c r="A100" s="339" t="s">
        <v>151</v>
      </c>
      <c r="B100" s="340"/>
      <c r="C100" s="340"/>
      <c r="D100" s="340"/>
      <c r="E100" s="340"/>
      <c r="F100" s="340"/>
      <c r="G100" s="340"/>
      <c r="H100" s="340"/>
      <c r="I100" s="340"/>
      <c r="J100" s="340"/>
      <c r="K100" s="340"/>
      <c r="L100" s="340"/>
      <c r="M100" s="340"/>
      <c r="N100" s="340"/>
      <c r="O100" s="340"/>
      <c r="P100" s="340"/>
      <c r="Q100" s="340"/>
      <c r="R100" s="341">
        <v>0</v>
      </c>
      <c r="S100" s="341">
        <v>0</v>
      </c>
      <c r="T100" s="341">
        <v>0</v>
      </c>
      <c r="U100" s="341">
        <v>0</v>
      </c>
      <c r="V100" s="341">
        <v>0</v>
      </c>
      <c r="W100" s="341">
        <v>0</v>
      </c>
      <c r="X100" s="341">
        <v>0</v>
      </c>
      <c r="Y100" s="341">
        <v>0</v>
      </c>
      <c r="Z100" s="341">
        <v>0</v>
      </c>
      <c r="AA100" s="341">
        <v>0</v>
      </c>
      <c r="AB100" s="341">
        <v>0</v>
      </c>
      <c r="AC100" s="341">
        <v>0</v>
      </c>
      <c r="AD100" s="341">
        <v>0</v>
      </c>
      <c r="AE100" s="341">
        <v>0</v>
      </c>
      <c r="AF100" s="341">
        <v>0</v>
      </c>
      <c r="AG100" s="341">
        <v>0</v>
      </c>
      <c r="AH100" s="341">
        <v>0</v>
      </c>
      <c r="AI100" s="341">
        <v>0</v>
      </c>
      <c r="AJ100" s="341">
        <v>0</v>
      </c>
      <c r="AK100" s="341">
        <v>0</v>
      </c>
      <c r="AL100" s="341">
        <v>0</v>
      </c>
      <c r="AM100" s="341">
        <v>0</v>
      </c>
      <c r="AN100" s="341">
        <v>0</v>
      </c>
      <c r="AO100" s="341">
        <v>0</v>
      </c>
      <c r="AP100" s="341">
        <v>0</v>
      </c>
      <c r="AQ100" s="341">
        <v>0</v>
      </c>
      <c r="AR100" s="341">
        <v>0</v>
      </c>
    </row>
    <row r="101" spans="1:44">
      <c r="A101" s="339" t="s">
        <v>332</v>
      </c>
      <c r="B101" s="340"/>
      <c r="C101" s="340"/>
      <c r="D101" s="340"/>
      <c r="E101" s="340"/>
      <c r="F101" s="340"/>
      <c r="G101" s="340"/>
      <c r="H101" s="340"/>
      <c r="I101" s="340"/>
      <c r="J101" s="340"/>
      <c r="K101" s="340"/>
      <c r="L101" s="340"/>
      <c r="M101" s="340"/>
      <c r="N101" s="340"/>
      <c r="O101" s="340"/>
      <c r="P101" s="340"/>
      <c r="Q101" s="340"/>
      <c r="R101" s="341">
        <v>0</v>
      </c>
      <c r="S101" s="341">
        <v>0</v>
      </c>
      <c r="T101" s="341">
        <v>0</v>
      </c>
      <c r="U101" s="341">
        <v>0</v>
      </c>
      <c r="V101" s="341">
        <v>0</v>
      </c>
      <c r="W101" s="341">
        <v>0</v>
      </c>
      <c r="X101" s="341">
        <v>0</v>
      </c>
      <c r="Y101" s="341">
        <v>0</v>
      </c>
      <c r="Z101" s="341">
        <v>0</v>
      </c>
      <c r="AA101" s="341">
        <v>0</v>
      </c>
      <c r="AB101" s="341">
        <v>0</v>
      </c>
      <c r="AC101" s="341">
        <v>0</v>
      </c>
      <c r="AD101" s="341">
        <v>0</v>
      </c>
      <c r="AE101" s="341">
        <v>0</v>
      </c>
      <c r="AF101" s="341">
        <v>0</v>
      </c>
      <c r="AG101" s="341">
        <v>0</v>
      </c>
      <c r="AH101" s="341">
        <v>0</v>
      </c>
      <c r="AI101" s="341">
        <v>0</v>
      </c>
      <c r="AJ101" s="341">
        <v>0</v>
      </c>
      <c r="AK101" s="341">
        <v>0</v>
      </c>
      <c r="AL101" s="341">
        <v>0</v>
      </c>
      <c r="AM101" s="341">
        <v>0</v>
      </c>
      <c r="AN101" s="341">
        <v>0</v>
      </c>
      <c r="AO101" s="341">
        <v>0</v>
      </c>
      <c r="AP101" s="341">
        <v>0</v>
      </c>
      <c r="AQ101" s="341">
        <v>0</v>
      </c>
      <c r="AR101" s="341">
        <v>0</v>
      </c>
    </row>
    <row r="102" spans="1:44">
      <c r="A102" s="339" t="s">
        <v>165</v>
      </c>
      <c r="B102" s="340"/>
      <c r="C102" s="340"/>
      <c r="D102" s="340"/>
      <c r="E102" s="340"/>
      <c r="F102" s="340"/>
      <c r="G102" s="340"/>
      <c r="H102" s="340"/>
      <c r="I102" s="340"/>
      <c r="J102" s="340"/>
      <c r="K102" s="340"/>
      <c r="L102" s="340"/>
      <c r="M102" s="340"/>
      <c r="N102" s="340"/>
      <c r="O102" s="340"/>
      <c r="P102" s="340"/>
      <c r="Q102" s="340"/>
      <c r="R102" s="341">
        <v>0</v>
      </c>
      <c r="S102" s="341">
        <v>0</v>
      </c>
      <c r="T102" s="341">
        <v>0</v>
      </c>
      <c r="U102" s="341">
        <v>0</v>
      </c>
      <c r="V102" s="341">
        <v>0</v>
      </c>
      <c r="W102" s="341">
        <v>0</v>
      </c>
      <c r="X102" s="341">
        <v>0</v>
      </c>
      <c r="Y102" s="341">
        <v>0</v>
      </c>
      <c r="Z102" s="341">
        <v>0</v>
      </c>
      <c r="AA102" s="341">
        <v>0</v>
      </c>
      <c r="AB102" s="341">
        <v>0</v>
      </c>
      <c r="AC102" s="341">
        <v>0</v>
      </c>
      <c r="AD102" s="341">
        <v>0</v>
      </c>
      <c r="AE102" s="341">
        <v>0</v>
      </c>
      <c r="AF102" s="341">
        <v>0</v>
      </c>
      <c r="AG102" s="341">
        <v>0</v>
      </c>
      <c r="AH102" s="341">
        <v>0</v>
      </c>
      <c r="AI102" s="341">
        <v>0</v>
      </c>
      <c r="AJ102" s="341">
        <v>0</v>
      </c>
      <c r="AK102" s="341">
        <v>0</v>
      </c>
      <c r="AL102" s="341">
        <v>0</v>
      </c>
      <c r="AM102" s="341">
        <v>0</v>
      </c>
      <c r="AN102" s="341">
        <v>0</v>
      </c>
      <c r="AO102" s="341">
        <v>0</v>
      </c>
      <c r="AP102" s="341">
        <v>0</v>
      </c>
      <c r="AQ102" s="341">
        <v>0</v>
      </c>
      <c r="AR102" s="341">
        <v>0</v>
      </c>
    </row>
    <row r="103" spans="1:44">
      <c r="A103" s="339" t="s">
        <v>166</v>
      </c>
      <c r="B103" s="340"/>
      <c r="C103" s="340"/>
      <c r="D103" s="340"/>
      <c r="E103" s="340"/>
      <c r="F103" s="340"/>
      <c r="G103" s="340"/>
      <c r="H103" s="340"/>
      <c r="I103" s="340"/>
      <c r="J103" s="340"/>
      <c r="K103" s="340"/>
      <c r="L103" s="340"/>
      <c r="M103" s="340"/>
      <c r="N103" s="340"/>
      <c r="O103" s="340"/>
      <c r="P103" s="340"/>
      <c r="Q103" s="340"/>
      <c r="R103" s="341">
        <v>0</v>
      </c>
      <c r="S103" s="341">
        <v>0</v>
      </c>
      <c r="T103" s="341">
        <v>0</v>
      </c>
      <c r="U103" s="341">
        <v>0</v>
      </c>
      <c r="V103" s="341">
        <v>0</v>
      </c>
      <c r="W103" s="341">
        <v>0</v>
      </c>
      <c r="X103" s="341">
        <v>0</v>
      </c>
      <c r="Y103" s="341">
        <v>0</v>
      </c>
      <c r="Z103" s="341">
        <v>0</v>
      </c>
      <c r="AA103" s="341">
        <v>0</v>
      </c>
      <c r="AB103" s="341">
        <v>0</v>
      </c>
      <c r="AC103" s="341">
        <v>0</v>
      </c>
      <c r="AD103" s="341">
        <v>0</v>
      </c>
      <c r="AE103" s="341">
        <v>0</v>
      </c>
      <c r="AF103" s="341">
        <v>0</v>
      </c>
      <c r="AG103" s="341">
        <v>0</v>
      </c>
      <c r="AH103" s="341">
        <v>0</v>
      </c>
      <c r="AI103" s="341">
        <v>0</v>
      </c>
      <c r="AJ103" s="341">
        <v>0</v>
      </c>
      <c r="AK103" s="341">
        <v>0</v>
      </c>
      <c r="AL103" s="341">
        <v>0</v>
      </c>
      <c r="AM103" s="341">
        <v>0</v>
      </c>
      <c r="AN103" s="341">
        <v>0</v>
      </c>
      <c r="AO103" s="341">
        <v>0</v>
      </c>
      <c r="AP103" s="341">
        <v>0</v>
      </c>
      <c r="AQ103" s="341">
        <v>0</v>
      </c>
      <c r="AR103" s="341">
        <v>0</v>
      </c>
    </row>
    <row r="104" spans="1:44">
      <c r="A104" s="339" t="s">
        <v>333</v>
      </c>
      <c r="B104" s="340"/>
      <c r="C104" s="340"/>
      <c r="D104" s="340"/>
      <c r="E104" s="340"/>
      <c r="F104" s="340"/>
      <c r="G104" s="340"/>
      <c r="H104" s="340"/>
      <c r="I104" s="340"/>
      <c r="J104" s="340"/>
      <c r="K104" s="340"/>
      <c r="L104" s="340"/>
      <c r="M104" s="340"/>
      <c r="N104" s="340"/>
      <c r="O104" s="340"/>
      <c r="P104" s="340"/>
      <c r="Q104" s="340"/>
      <c r="R104" s="341">
        <v>0</v>
      </c>
      <c r="S104" s="341">
        <v>0</v>
      </c>
      <c r="T104" s="341">
        <v>0</v>
      </c>
      <c r="U104" s="341">
        <v>0</v>
      </c>
      <c r="V104" s="341">
        <v>0</v>
      </c>
      <c r="W104" s="341">
        <v>0</v>
      </c>
      <c r="X104" s="341">
        <v>0</v>
      </c>
      <c r="Y104" s="341">
        <v>0</v>
      </c>
      <c r="Z104" s="341">
        <v>0</v>
      </c>
      <c r="AA104" s="341">
        <v>0</v>
      </c>
      <c r="AB104" s="341">
        <v>0</v>
      </c>
      <c r="AC104" s="341">
        <v>0</v>
      </c>
      <c r="AD104" s="341">
        <v>0</v>
      </c>
      <c r="AE104" s="341">
        <v>0</v>
      </c>
      <c r="AF104" s="341">
        <v>0</v>
      </c>
      <c r="AG104" s="341">
        <v>0</v>
      </c>
      <c r="AH104" s="341">
        <v>0</v>
      </c>
      <c r="AI104" s="341">
        <v>0</v>
      </c>
      <c r="AJ104" s="341">
        <v>0</v>
      </c>
      <c r="AK104" s="341">
        <v>0</v>
      </c>
      <c r="AL104" s="341">
        <v>0</v>
      </c>
      <c r="AM104" s="341">
        <v>0</v>
      </c>
      <c r="AN104" s="341">
        <v>0</v>
      </c>
      <c r="AO104" s="341">
        <v>0</v>
      </c>
      <c r="AP104" s="341">
        <v>0</v>
      </c>
      <c r="AQ104" s="341">
        <v>0</v>
      </c>
      <c r="AR104" s="341">
        <v>0</v>
      </c>
    </row>
    <row r="105" spans="1:44">
      <c r="A105" s="339" t="s">
        <v>75</v>
      </c>
      <c r="B105" s="340"/>
      <c r="C105" s="340"/>
      <c r="D105" s="340"/>
      <c r="E105" s="340"/>
      <c r="F105" s="340"/>
      <c r="G105" s="340"/>
      <c r="H105" s="340"/>
      <c r="I105" s="340"/>
      <c r="J105" s="340"/>
      <c r="K105" s="340"/>
      <c r="L105" s="340"/>
      <c r="M105" s="340"/>
      <c r="N105" s="340"/>
      <c r="O105" s="340"/>
      <c r="P105" s="340"/>
      <c r="Q105" s="340"/>
      <c r="R105" s="341">
        <v>0</v>
      </c>
      <c r="S105" s="341">
        <v>0</v>
      </c>
      <c r="T105" s="341">
        <v>0</v>
      </c>
      <c r="U105" s="341">
        <v>0</v>
      </c>
      <c r="V105" s="341">
        <v>0</v>
      </c>
      <c r="W105" s="341">
        <v>0</v>
      </c>
      <c r="X105" s="341">
        <v>0</v>
      </c>
      <c r="Y105" s="341">
        <v>0</v>
      </c>
      <c r="Z105" s="341">
        <v>0</v>
      </c>
      <c r="AA105" s="341">
        <v>0</v>
      </c>
      <c r="AB105" s="341">
        <v>0</v>
      </c>
      <c r="AC105" s="341">
        <v>0</v>
      </c>
      <c r="AD105" s="341">
        <v>0</v>
      </c>
      <c r="AE105" s="341">
        <v>0</v>
      </c>
      <c r="AF105" s="341">
        <v>0</v>
      </c>
      <c r="AG105" s="341">
        <v>0</v>
      </c>
      <c r="AH105" s="341">
        <v>0</v>
      </c>
      <c r="AI105" s="341">
        <v>0</v>
      </c>
      <c r="AJ105" s="341">
        <v>0</v>
      </c>
      <c r="AK105" s="341">
        <v>0</v>
      </c>
      <c r="AL105" s="341">
        <v>0</v>
      </c>
      <c r="AM105" s="341">
        <v>0</v>
      </c>
      <c r="AN105" s="341">
        <v>0</v>
      </c>
      <c r="AO105" s="341">
        <v>0</v>
      </c>
      <c r="AP105" s="341">
        <v>0</v>
      </c>
      <c r="AQ105" s="341">
        <v>0</v>
      </c>
      <c r="AR105" s="341">
        <v>0</v>
      </c>
    </row>
    <row r="106" spans="1:44">
      <c r="A106" s="339" t="s">
        <v>153</v>
      </c>
      <c r="B106" s="340"/>
      <c r="C106" s="340"/>
      <c r="D106" s="340"/>
      <c r="E106" s="340"/>
      <c r="F106" s="340"/>
      <c r="G106" s="340"/>
      <c r="H106" s="340"/>
      <c r="I106" s="340"/>
      <c r="J106" s="340"/>
      <c r="K106" s="340"/>
      <c r="L106" s="340"/>
      <c r="M106" s="340"/>
      <c r="N106" s="340"/>
      <c r="O106" s="340"/>
      <c r="P106" s="340"/>
      <c r="Q106" s="340"/>
      <c r="R106" s="341">
        <v>0</v>
      </c>
      <c r="S106" s="341">
        <v>0</v>
      </c>
      <c r="T106" s="341">
        <v>0</v>
      </c>
      <c r="U106" s="341">
        <v>0</v>
      </c>
      <c r="V106" s="341">
        <v>0</v>
      </c>
      <c r="W106" s="341">
        <v>0</v>
      </c>
      <c r="X106" s="341">
        <v>0</v>
      </c>
      <c r="Y106" s="341">
        <v>0</v>
      </c>
      <c r="Z106" s="341">
        <v>0</v>
      </c>
      <c r="AA106" s="341">
        <v>0</v>
      </c>
      <c r="AB106" s="341">
        <v>0</v>
      </c>
      <c r="AC106" s="341">
        <v>0</v>
      </c>
      <c r="AD106" s="341">
        <v>0</v>
      </c>
      <c r="AE106" s="341">
        <v>0</v>
      </c>
      <c r="AF106" s="341">
        <v>0</v>
      </c>
      <c r="AG106" s="341">
        <v>0</v>
      </c>
      <c r="AH106" s="341">
        <v>0</v>
      </c>
      <c r="AI106" s="341">
        <v>0</v>
      </c>
      <c r="AJ106" s="341">
        <v>0</v>
      </c>
      <c r="AK106" s="341">
        <v>0</v>
      </c>
      <c r="AL106" s="341">
        <v>0</v>
      </c>
      <c r="AM106" s="341">
        <v>0</v>
      </c>
      <c r="AN106" s="341">
        <v>0</v>
      </c>
      <c r="AO106" s="341">
        <v>0</v>
      </c>
      <c r="AP106" s="341">
        <v>0</v>
      </c>
      <c r="AQ106" s="341">
        <v>0</v>
      </c>
      <c r="AR106" s="341">
        <v>0</v>
      </c>
    </row>
    <row r="107" spans="1:44">
      <c r="A107" s="309" t="s">
        <v>188</v>
      </c>
      <c r="B107" s="310"/>
      <c r="C107" s="310"/>
      <c r="D107" s="310"/>
      <c r="E107" s="310"/>
      <c r="F107" s="310"/>
      <c r="G107" s="310"/>
      <c r="H107" s="310"/>
      <c r="I107" s="310"/>
      <c r="J107" s="310"/>
      <c r="K107" s="310"/>
      <c r="L107" s="310"/>
      <c r="M107" s="310"/>
      <c r="N107" s="310"/>
      <c r="O107" s="310"/>
      <c r="P107" s="310"/>
      <c r="Q107" s="310"/>
      <c r="R107" s="310">
        <v>-22.205108594351174</v>
      </c>
      <c r="S107" s="310">
        <v>-22.235557742312064</v>
      </c>
      <c r="T107" s="310">
        <v>-24.702779530308167</v>
      </c>
      <c r="U107" s="310">
        <v>-21.488226376934872</v>
      </c>
      <c r="V107" s="310">
        <v>-24.1986287030897</v>
      </c>
      <c r="W107" s="310">
        <v>-23.037541480812855</v>
      </c>
      <c r="X107" s="310">
        <v>-26.082093355905258</v>
      </c>
      <c r="Y107" s="310">
        <v>-20.867494525153536</v>
      </c>
      <c r="Z107" s="310">
        <v>-23.818807363195997</v>
      </c>
      <c r="AA107" s="310">
        <v>-31.917790071561935</v>
      </c>
      <c r="AB107" s="310">
        <v>-26.039737585950569</v>
      </c>
      <c r="AC107" s="310">
        <v>-30.06960644550449</v>
      </c>
      <c r="AD107" s="310">
        <v>-27.606881892825868</v>
      </c>
      <c r="AE107" s="310">
        <v>-29.642112733511009</v>
      </c>
      <c r="AF107" s="310">
        <v>-39.709398717647531</v>
      </c>
      <c r="AG107" s="310">
        <v>-40.231575254810636</v>
      </c>
      <c r="AH107" s="310">
        <v>-30.793615758934372</v>
      </c>
      <c r="AI107" s="310">
        <v>-30.479928447929822</v>
      </c>
      <c r="AJ107" s="310">
        <v>-30.63665596481394</v>
      </c>
      <c r="AK107" s="310">
        <v>-30.659070548522571</v>
      </c>
      <c r="AL107" s="310">
        <v>-32.833263123133129</v>
      </c>
      <c r="AM107" s="310">
        <v>-32.121591724891637</v>
      </c>
      <c r="AN107" s="310">
        <v>-33.786013557866177</v>
      </c>
      <c r="AO107" s="310">
        <v>-28.735780452047887</v>
      </c>
      <c r="AP107" s="310">
        <v>-30.974415343736979</v>
      </c>
      <c r="AQ107" s="310">
        <v>-32.277165102416504</v>
      </c>
      <c r="AR107" s="310">
        <v>-30.885444661447838</v>
      </c>
    </row>
    <row r="108" spans="1:44">
      <c r="A108" s="339" t="s">
        <v>150</v>
      </c>
      <c r="B108" s="340"/>
      <c r="C108" s="340"/>
      <c r="D108" s="340"/>
      <c r="E108" s="340"/>
      <c r="F108" s="340"/>
      <c r="G108" s="340"/>
      <c r="H108" s="340"/>
      <c r="I108" s="340"/>
      <c r="J108" s="340"/>
      <c r="K108" s="340"/>
      <c r="L108" s="340"/>
      <c r="M108" s="340"/>
      <c r="N108" s="340"/>
      <c r="O108" s="340"/>
      <c r="P108" s="340"/>
      <c r="Q108" s="340"/>
      <c r="R108" s="341">
        <v>-0.42794594083750548</v>
      </c>
      <c r="S108" s="341">
        <v>-0.42794594083750548</v>
      </c>
      <c r="T108" s="341">
        <v>-0.42794594083750548</v>
      </c>
      <c r="U108" s="341">
        <v>-0.42794594083750548</v>
      </c>
      <c r="V108" s="341">
        <v>-0.42794594083750548</v>
      </c>
      <c r="W108" s="341">
        <v>-0.42794594083750548</v>
      </c>
      <c r="X108" s="341">
        <v>-0.42794594083750548</v>
      </c>
      <c r="Y108" s="341">
        <v>-0.42794594083750548</v>
      </c>
      <c r="Z108" s="341">
        <v>-0.42794594083750548</v>
      </c>
      <c r="AA108" s="341">
        <v>-0.42794594083750548</v>
      </c>
      <c r="AB108" s="341">
        <v>-0.42794594083750548</v>
      </c>
      <c r="AC108" s="341">
        <v>-0.42794594083750548</v>
      </c>
      <c r="AD108" s="341">
        <v>-0.42794594083750548</v>
      </c>
      <c r="AE108" s="341">
        <v>-0.42794594083750548</v>
      </c>
      <c r="AF108" s="341">
        <v>-0.42794594083750548</v>
      </c>
      <c r="AG108" s="341">
        <v>-0.42794594083750548</v>
      </c>
      <c r="AH108" s="341">
        <v>-0.42794594083750548</v>
      </c>
      <c r="AI108" s="341">
        <v>-0.42794594083750548</v>
      </c>
      <c r="AJ108" s="341">
        <v>-0.42794594083750548</v>
      </c>
      <c r="AK108" s="341">
        <v>-0.26981070737595536</v>
      </c>
      <c r="AL108" s="341">
        <v>-0.5860811742990556</v>
      </c>
      <c r="AM108" s="341">
        <v>-0.66515799475649384</v>
      </c>
      <c r="AN108" s="341">
        <v>-0.16893876392789597</v>
      </c>
      <c r="AO108" s="341">
        <v>-0.22862519977511969</v>
      </c>
      <c r="AP108" s="341">
        <v>-1.9064740788545849</v>
      </c>
      <c r="AQ108" s="341">
        <v>-2.2619872665017948</v>
      </c>
      <c r="AR108" s="341">
        <v>-2.5395424022458832</v>
      </c>
    </row>
    <row r="109" spans="1:44">
      <c r="A109" s="339" t="s">
        <v>151</v>
      </c>
      <c r="B109" s="340"/>
      <c r="C109" s="340"/>
      <c r="D109" s="340"/>
      <c r="E109" s="340"/>
      <c r="F109" s="340"/>
      <c r="G109" s="340"/>
      <c r="H109" s="340"/>
      <c r="I109" s="340"/>
      <c r="J109" s="340"/>
      <c r="K109" s="340"/>
      <c r="L109" s="340"/>
      <c r="M109" s="340"/>
      <c r="N109" s="340"/>
      <c r="O109" s="340"/>
      <c r="P109" s="340"/>
      <c r="Q109" s="340"/>
      <c r="R109" s="341">
        <v>-7.2579437602656487</v>
      </c>
      <c r="S109" s="341">
        <v>-7.3335522266743265</v>
      </c>
      <c r="T109" s="341">
        <v>-8.0667917976501489</v>
      </c>
      <c r="U109" s="341">
        <v>-4.5210588895401145</v>
      </c>
      <c r="V109" s="341">
        <v>-6.9946093818689175</v>
      </c>
      <c r="W109" s="341">
        <v>-5.590262837096871</v>
      </c>
      <c r="X109" s="341">
        <v>-7.5842762652336217</v>
      </c>
      <c r="Y109" s="341">
        <v>-0.76742456026393646</v>
      </c>
      <c r="Z109" s="341">
        <v>-4.0551016154242951</v>
      </c>
      <c r="AA109" s="341">
        <v>-11.726985535351288</v>
      </c>
      <c r="AB109" s="341">
        <v>-4.6848952995460822</v>
      </c>
      <c r="AC109" s="341">
        <v>-7.7845356278687383</v>
      </c>
      <c r="AD109" s="341">
        <v>-5.9315938935253731</v>
      </c>
      <c r="AE109" s="341">
        <v>-8.2157801582245753</v>
      </c>
      <c r="AF109" s="341">
        <v>-17.816244837719609</v>
      </c>
      <c r="AG109" s="341">
        <v>-17.276451401321363</v>
      </c>
      <c r="AH109" s="341">
        <v>-7.9184756814641961</v>
      </c>
      <c r="AI109" s="341">
        <v>-7.7568090332053883</v>
      </c>
      <c r="AJ109" s="341">
        <v>-8.6889818550196249</v>
      </c>
      <c r="AK109" s="341">
        <v>-8.2822675616769903</v>
      </c>
      <c r="AL109" s="341">
        <v>-8.2203121683664442</v>
      </c>
      <c r="AM109" s="341">
        <v>-7.7547445730365707</v>
      </c>
      <c r="AN109" s="341">
        <v>-9.7561156071133652</v>
      </c>
      <c r="AO109" s="341">
        <v>-6.2936730337797915</v>
      </c>
      <c r="AP109" s="341">
        <v>-7.3644511738611786</v>
      </c>
      <c r="AQ109" s="341">
        <v>-8.1587209388282655</v>
      </c>
      <c r="AR109" s="341">
        <v>-7.3268403267515101</v>
      </c>
    </row>
    <row r="110" spans="1:44">
      <c r="A110" s="339" t="s">
        <v>332</v>
      </c>
      <c r="B110" s="340"/>
      <c r="C110" s="340"/>
      <c r="D110" s="340"/>
      <c r="E110" s="340"/>
      <c r="F110" s="340"/>
      <c r="G110" s="340"/>
      <c r="H110" s="340"/>
      <c r="I110" s="340"/>
      <c r="J110" s="340"/>
      <c r="K110" s="340"/>
      <c r="L110" s="340"/>
      <c r="M110" s="340"/>
      <c r="N110" s="340"/>
      <c r="O110" s="340"/>
      <c r="P110" s="340"/>
      <c r="Q110" s="340"/>
      <c r="R110" s="341">
        <v>-2.9563729229309752</v>
      </c>
      <c r="S110" s="341">
        <v>-2.6304570742251352</v>
      </c>
      <c r="T110" s="341">
        <v>-4.1245333485111306</v>
      </c>
      <c r="U110" s="341">
        <v>-4.3705238096556567</v>
      </c>
      <c r="V110" s="341">
        <v>-4.6853212613608521</v>
      </c>
      <c r="W110" s="341">
        <v>-4.6940405017869651</v>
      </c>
      <c r="X110" s="341">
        <v>-5.3802073638521897</v>
      </c>
      <c r="Y110" s="341">
        <v>-5.7915494941649595</v>
      </c>
      <c r="Z110" s="341">
        <v>-5.5723799107487046</v>
      </c>
      <c r="AA110" s="341">
        <v>-5.5511020006090934</v>
      </c>
      <c r="AB110" s="341">
        <v>-5.7294300557905959</v>
      </c>
      <c r="AC110" s="341">
        <v>-6.0840811050265966</v>
      </c>
      <c r="AD110" s="341">
        <v>-5.9247950125620008</v>
      </c>
      <c r="AE110" s="341">
        <v>-5.8238657363310313</v>
      </c>
      <c r="AF110" s="341">
        <v>-6.2393072212575618</v>
      </c>
      <c r="AG110" s="341">
        <v>-6.582915046805609</v>
      </c>
      <c r="AH110" s="341">
        <v>-6.3188990635814113</v>
      </c>
      <c r="AI110" s="341">
        <v>-6.1002509422594526</v>
      </c>
      <c r="AJ110" s="341">
        <v>-4.746898406474914</v>
      </c>
      <c r="AK110" s="341">
        <v>-6.3866161838884228</v>
      </c>
      <c r="AL110" s="341">
        <v>-7.7656515268869377</v>
      </c>
      <c r="AM110" s="341">
        <v>-8.0505353362802978</v>
      </c>
      <c r="AN110" s="341">
        <v>-7.8187145904935704</v>
      </c>
      <c r="AO110" s="341">
        <v>-6.8146183602404644</v>
      </c>
      <c r="AP110" s="341">
        <v>-6.7565507411758512</v>
      </c>
      <c r="AQ110" s="341">
        <v>-6.6320953948031534</v>
      </c>
      <c r="AR110" s="341">
        <v>-5.7175924464807046</v>
      </c>
    </row>
    <row r="111" spans="1:44">
      <c r="A111" s="339" t="s">
        <v>165</v>
      </c>
      <c r="B111" s="340"/>
      <c r="C111" s="340"/>
      <c r="D111" s="340"/>
      <c r="E111" s="340"/>
      <c r="F111" s="340"/>
      <c r="G111" s="340"/>
      <c r="H111" s="340"/>
      <c r="I111" s="340"/>
      <c r="J111" s="340"/>
      <c r="K111" s="340"/>
      <c r="L111" s="340"/>
      <c r="M111" s="340"/>
      <c r="N111" s="340"/>
      <c r="O111" s="340"/>
      <c r="P111" s="340"/>
      <c r="Q111" s="340"/>
      <c r="R111" s="341">
        <v>0</v>
      </c>
      <c r="S111" s="341">
        <v>0</v>
      </c>
      <c r="T111" s="341">
        <v>0</v>
      </c>
      <c r="U111" s="341">
        <v>0</v>
      </c>
      <c r="V111" s="341">
        <v>0</v>
      </c>
      <c r="W111" s="341">
        <v>0</v>
      </c>
      <c r="X111" s="341">
        <v>0</v>
      </c>
      <c r="Y111" s="341">
        <v>0</v>
      </c>
      <c r="Z111" s="341">
        <v>0</v>
      </c>
      <c r="AA111" s="341">
        <v>0</v>
      </c>
      <c r="AB111" s="341">
        <v>0</v>
      </c>
      <c r="AC111" s="341">
        <v>0</v>
      </c>
      <c r="AD111" s="341">
        <v>0</v>
      </c>
      <c r="AE111" s="341">
        <v>0</v>
      </c>
      <c r="AF111" s="341">
        <v>0</v>
      </c>
      <c r="AG111" s="341">
        <v>0</v>
      </c>
      <c r="AH111" s="341">
        <v>0</v>
      </c>
      <c r="AI111" s="341">
        <v>0</v>
      </c>
      <c r="AJ111" s="341">
        <v>0</v>
      </c>
      <c r="AK111" s="341">
        <v>0</v>
      </c>
      <c r="AL111" s="341">
        <v>0</v>
      </c>
      <c r="AM111" s="341">
        <v>0</v>
      </c>
      <c r="AN111" s="341">
        <v>0</v>
      </c>
      <c r="AO111" s="341">
        <v>0</v>
      </c>
      <c r="AP111" s="341">
        <v>0</v>
      </c>
      <c r="AQ111" s="341">
        <v>0</v>
      </c>
      <c r="AR111" s="341">
        <v>0</v>
      </c>
    </row>
    <row r="112" spans="1:44">
      <c r="A112" s="339" t="s">
        <v>166</v>
      </c>
      <c r="B112" s="340"/>
      <c r="C112" s="340"/>
      <c r="D112" s="340"/>
      <c r="E112" s="340"/>
      <c r="F112" s="340"/>
      <c r="G112" s="340"/>
      <c r="H112" s="340"/>
      <c r="I112" s="340"/>
      <c r="J112" s="340"/>
      <c r="K112" s="340"/>
      <c r="L112" s="340"/>
      <c r="M112" s="340"/>
      <c r="N112" s="340"/>
      <c r="O112" s="340"/>
      <c r="P112" s="340"/>
      <c r="Q112" s="340"/>
      <c r="R112" s="341">
        <v>0</v>
      </c>
      <c r="S112" s="341">
        <v>0</v>
      </c>
      <c r="T112" s="341">
        <v>0</v>
      </c>
      <c r="U112" s="341">
        <v>0</v>
      </c>
      <c r="V112" s="341">
        <v>0</v>
      </c>
      <c r="W112" s="341">
        <v>0</v>
      </c>
      <c r="X112" s="341">
        <v>0</v>
      </c>
      <c r="Y112" s="341">
        <v>0</v>
      </c>
      <c r="Z112" s="341">
        <v>0</v>
      </c>
      <c r="AA112" s="341">
        <v>0</v>
      </c>
      <c r="AB112" s="341">
        <v>0</v>
      </c>
      <c r="AC112" s="341">
        <v>0</v>
      </c>
      <c r="AD112" s="341">
        <v>0</v>
      </c>
      <c r="AE112" s="341">
        <v>0</v>
      </c>
      <c r="AF112" s="341">
        <v>0</v>
      </c>
      <c r="AG112" s="341">
        <v>0</v>
      </c>
      <c r="AH112" s="341">
        <v>0</v>
      </c>
      <c r="AI112" s="341">
        <v>0</v>
      </c>
      <c r="AJ112" s="341">
        <v>0</v>
      </c>
      <c r="AK112" s="341">
        <v>0</v>
      </c>
      <c r="AL112" s="341">
        <v>0</v>
      </c>
      <c r="AM112" s="341">
        <v>0</v>
      </c>
      <c r="AN112" s="341">
        <v>0</v>
      </c>
      <c r="AO112" s="341">
        <v>0</v>
      </c>
      <c r="AP112" s="341">
        <v>0</v>
      </c>
      <c r="AQ112" s="341">
        <v>0</v>
      </c>
      <c r="AR112" s="341">
        <v>0</v>
      </c>
    </row>
    <row r="113" spans="1:44">
      <c r="A113" s="339" t="s">
        <v>333</v>
      </c>
      <c r="B113" s="340"/>
      <c r="C113" s="340"/>
      <c r="D113" s="340"/>
      <c r="E113" s="340"/>
      <c r="F113" s="340"/>
      <c r="G113" s="340"/>
      <c r="H113" s="340"/>
      <c r="I113" s="340"/>
      <c r="J113" s="340"/>
      <c r="K113" s="340"/>
      <c r="L113" s="340"/>
      <c r="M113" s="340"/>
      <c r="N113" s="340"/>
      <c r="O113" s="340"/>
      <c r="P113" s="340"/>
      <c r="Q113" s="340"/>
      <c r="R113" s="341">
        <v>0</v>
      </c>
      <c r="S113" s="341">
        <v>0</v>
      </c>
      <c r="T113" s="341">
        <v>0</v>
      </c>
      <c r="U113" s="341">
        <v>0</v>
      </c>
      <c r="V113" s="341">
        <v>0</v>
      </c>
      <c r="W113" s="341">
        <v>0</v>
      </c>
      <c r="X113" s="341">
        <v>0</v>
      </c>
      <c r="Y113" s="341">
        <v>0</v>
      </c>
      <c r="Z113" s="341">
        <v>0</v>
      </c>
      <c r="AA113" s="341">
        <v>0</v>
      </c>
      <c r="AB113" s="341">
        <v>0</v>
      </c>
      <c r="AC113" s="341">
        <v>0</v>
      </c>
      <c r="AD113" s="341">
        <v>0</v>
      </c>
      <c r="AE113" s="341">
        <v>0</v>
      </c>
      <c r="AF113" s="341">
        <v>0</v>
      </c>
      <c r="AG113" s="341">
        <v>0</v>
      </c>
      <c r="AH113" s="341">
        <v>0</v>
      </c>
      <c r="AI113" s="341">
        <v>0</v>
      </c>
      <c r="AJ113" s="341">
        <v>0</v>
      </c>
      <c r="AK113" s="341">
        <v>0</v>
      </c>
      <c r="AL113" s="341">
        <v>0</v>
      </c>
      <c r="AM113" s="341">
        <v>0</v>
      </c>
      <c r="AN113" s="341">
        <v>0</v>
      </c>
      <c r="AO113" s="341">
        <v>0</v>
      </c>
      <c r="AP113" s="341">
        <v>0</v>
      </c>
      <c r="AQ113" s="341">
        <v>0</v>
      </c>
      <c r="AR113" s="341">
        <v>0</v>
      </c>
    </row>
    <row r="114" spans="1:44">
      <c r="A114" s="339" t="s">
        <v>75</v>
      </c>
      <c r="B114" s="340"/>
      <c r="C114" s="340"/>
      <c r="D114" s="340"/>
      <c r="E114" s="340"/>
      <c r="F114" s="340"/>
      <c r="G114" s="340"/>
      <c r="H114" s="340"/>
      <c r="I114" s="340"/>
      <c r="J114" s="340"/>
      <c r="K114" s="340"/>
      <c r="L114" s="340"/>
      <c r="M114" s="340"/>
      <c r="N114" s="340"/>
      <c r="O114" s="340"/>
      <c r="P114" s="340"/>
      <c r="Q114" s="340"/>
      <c r="R114" s="341">
        <v>-11.562845970317046</v>
      </c>
      <c r="S114" s="341">
        <v>-11.843602500575098</v>
      </c>
      <c r="T114" s="341">
        <v>-12.083508443309382</v>
      </c>
      <c r="U114" s="341">
        <v>-12.168697736901596</v>
      </c>
      <c r="V114" s="341">
        <v>-12.090752119022426</v>
      </c>
      <c r="W114" s="341">
        <v>-12.325292201091512</v>
      </c>
      <c r="X114" s="341">
        <v>-12.68966378598194</v>
      </c>
      <c r="Y114" s="341">
        <v>-13.880574529887134</v>
      </c>
      <c r="Z114" s="341">
        <v>-13.763379896185493</v>
      </c>
      <c r="AA114" s="341">
        <v>-14.211756594764051</v>
      </c>
      <c r="AB114" s="341">
        <v>-15.197466289776383</v>
      </c>
      <c r="AC114" s="341">
        <v>-15.773043771771649</v>
      </c>
      <c r="AD114" s="341">
        <v>-15.322547045900986</v>
      </c>
      <c r="AE114" s="341">
        <v>-15.174520898117898</v>
      </c>
      <c r="AF114" s="341">
        <v>-15.225900717832854</v>
      </c>
      <c r="AG114" s="341">
        <v>-15.944262865846159</v>
      </c>
      <c r="AH114" s="341">
        <v>-16.128295073051259</v>
      </c>
      <c r="AI114" s="341">
        <v>-16.194922531627476</v>
      </c>
      <c r="AJ114" s="341">
        <v>-16.772829762481898</v>
      </c>
      <c r="AK114" s="341">
        <v>-15.720376095581202</v>
      </c>
      <c r="AL114" s="341">
        <v>-16.261218253580694</v>
      </c>
      <c r="AM114" s="341">
        <v>-15.651153820818275</v>
      </c>
      <c r="AN114" s="341">
        <v>-16.042244596331344</v>
      </c>
      <c r="AO114" s="341">
        <v>-15.398863858252511</v>
      </c>
      <c r="AP114" s="341">
        <v>-14.946939349845367</v>
      </c>
      <c r="AQ114" s="341">
        <v>-15.224361502283294</v>
      </c>
      <c r="AR114" s="341">
        <v>-15.30146948596974</v>
      </c>
    </row>
    <row r="115" spans="1:44">
      <c r="A115" s="339" t="s">
        <v>153</v>
      </c>
      <c r="B115" s="340"/>
      <c r="C115" s="340"/>
      <c r="D115" s="340"/>
      <c r="E115" s="340"/>
      <c r="F115" s="340"/>
      <c r="G115" s="340"/>
      <c r="H115" s="340"/>
      <c r="I115" s="340"/>
      <c r="J115" s="340"/>
      <c r="K115" s="340"/>
      <c r="L115" s="340"/>
      <c r="M115" s="340"/>
      <c r="N115" s="340"/>
      <c r="O115" s="340"/>
      <c r="P115" s="340"/>
      <c r="Q115" s="340"/>
      <c r="R115" s="341">
        <v>0</v>
      </c>
      <c r="S115" s="341">
        <v>0</v>
      </c>
      <c r="T115" s="341">
        <v>0</v>
      </c>
      <c r="U115" s="341">
        <v>0</v>
      </c>
      <c r="V115" s="341">
        <v>0</v>
      </c>
      <c r="W115" s="341">
        <v>0</v>
      </c>
      <c r="X115" s="341">
        <v>0</v>
      </c>
      <c r="Y115" s="341">
        <v>0</v>
      </c>
      <c r="Z115" s="341">
        <v>0</v>
      </c>
      <c r="AA115" s="341">
        <v>0</v>
      </c>
      <c r="AB115" s="341">
        <v>0</v>
      </c>
      <c r="AC115" s="341">
        <v>0</v>
      </c>
      <c r="AD115" s="341">
        <v>0</v>
      </c>
      <c r="AE115" s="341">
        <v>0</v>
      </c>
      <c r="AF115" s="341">
        <v>0</v>
      </c>
      <c r="AG115" s="341">
        <v>0</v>
      </c>
      <c r="AH115" s="341">
        <v>0</v>
      </c>
      <c r="AI115" s="341">
        <v>0</v>
      </c>
      <c r="AJ115" s="341">
        <v>0</v>
      </c>
      <c r="AK115" s="341">
        <v>0</v>
      </c>
      <c r="AL115" s="341">
        <v>0</v>
      </c>
      <c r="AM115" s="341">
        <v>0</v>
      </c>
      <c r="AN115" s="341">
        <v>0</v>
      </c>
      <c r="AO115" s="341">
        <v>0</v>
      </c>
      <c r="AP115" s="341">
        <v>0</v>
      </c>
      <c r="AQ115" s="341">
        <v>0</v>
      </c>
      <c r="AR115" s="341">
        <v>0</v>
      </c>
    </row>
    <row r="116" spans="1:44">
      <c r="A116" s="328"/>
      <c r="B116" s="327"/>
      <c r="C116" s="327"/>
      <c r="D116" s="327"/>
      <c r="E116" s="327"/>
      <c r="F116" s="327"/>
      <c r="G116" s="327"/>
      <c r="H116" s="327"/>
      <c r="I116" s="327"/>
      <c r="J116" s="327"/>
      <c r="K116" s="327"/>
      <c r="L116" s="327"/>
      <c r="M116" s="327"/>
      <c r="N116" s="327"/>
      <c r="O116" s="327"/>
      <c r="P116" s="327"/>
      <c r="Q116" s="327"/>
      <c r="R116" s="327"/>
      <c r="S116" s="327"/>
      <c r="T116" s="327"/>
      <c r="U116" s="327"/>
      <c r="V116" s="327"/>
      <c r="W116" s="327"/>
      <c r="X116" s="327"/>
      <c r="Y116" s="327"/>
      <c r="Z116" s="327"/>
      <c r="AA116" s="327"/>
      <c r="AB116" s="327"/>
      <c r="AC116" s="327"/>
      <c r="AD116" s="327"/>
      <c r="AE116" s="327"/>
      <c r="AF116" s="327"/>
      <c r="AG116" s="327"/>
      <c r="AH116" s="327"/>
      <c r="AI116" s="327"/>
      <c r="AJ116" s="327"/>
      <c r="AK116" s="327"/>
      <c r="AL116" s="327"/>
      <c r="AM116" s="327"/>
      <c r="AN116" s="327"/>
      <c r="AO116" s="327"/>
      <c r="AP116" s="327"/>
      <c r="AQ116" s="327"/>
      <c r="AR116" s="327"/>
    </row>
    <row r="117" spans="1:44" ht="15">
      <c r="A117" s="335" t="s">
        <v>337</v>
      </c>
      <c r="B117" s="321"/>
      <c r="C117" s="321"/>
      <c r="D117" s="321"/>
      <c r="E117" s="321"/>
      <c r="F117" s="321"/>
      <c r="G117" s="321"/>
      <c r="H117" s="321"/>
      <c r="I117" s="321"/>
      <c r="J117" s="321"/>
      <c r="K117" s="321"/>
      <c r="L117" s="321"/>
      <c r="M117" s="321"/>
      <c r="N117" s="321"/>
      <c r="O117" s="321"/>
      <c r="P117" s="321"/>
      <c r="Q117" s="321"/>
      <c r="R117" s="310">
        <v>-27.771039699671029</v>
      </c>
      <c r="S117" s="310">
        <v>-33.013733404410189</v>
      </c>
      <c r="T117" s="310">
        <v>-30.673580699518652</v>
      </c>
      <c r="U117" s="310">
        <v>-33.41417647448808</v>
      </c>
      <c r="V117" s="310">
        <v>-39.268592057122241</v>
      </c>
      <c r="W117" s="310">
        <v>-50.840553584544978</v>
      </c>
      <c r="X117" s="310">
        <v>-61.398281561897889</v>
      </c>
      <c r="Y117" s="310">
        <v>-62.736185518970331</v>
      </c>
      <c r="Z117" s="310">
        <v>-59.467404273911214</v>
      </c>
      <c r="AA117" s="310">
        <v>-67.327177052982165</v>
      </c>
      <c r="AB117" s="310">
        <v>-75.432431995822895</v>
      </c>
      <c r="AC117" s="310">
        <v>-65.452975119761618</v>
      </c>
      <c r="AD117" s="310">
        <v>-69.277309150862607</v>
      </c>
      <c r="AE117" s="310">
        <v>-38.060975582481284</v>
      </c>
      <c r="AF117" s="310">
        <v>-45.277892866100458</v>
      </c>
      <c r="AG117" s="310">
        <v>-25.341080023607901</v>
      </c>
      <c r="AH117" s="310">
        <v>-28.987250913924733</v>
      </c>
      <c r="AI117" s="310">
        <v>-29.018674906154317</v>
      </c>
      <c r="AJ117" s="310">
        <v>-31.799592634379113</v>
      </c>
      <c r="AK117" s="310">
        <v>-36.902788383875567</v>
      </c>
      <c r="AL117" s="310">
        <v>-40.160237824833949</v>
      </c>
      <c r="AM117" s="310">
        <v>-36.273302616758528</v>
      </c>
      <c r="AN117" s="310">
        <v>-42.255181177118288</v>
      </c>
      <c r="AO117" s="310">
        <v>-51.621707297544518</v>
      </c>
      <c r="AP117" s="310">
        <v>-70.797891283686681</v>
      </c>
      <c r="AQ117" s="310">
        <v>-62.933287857724693</v>
      </c>
      <c r="AR117" s="310">
        <v>-68.560617634317992</v>
      </c>
    </row>
    <row r="118" spans="1:44">
      <c r="A118" s="339" t="s">
        <v>151</v>
      </c>
      <c r="B118" s="340"/>
      <c r="C118" s="340"/>
      <c r="D118" s="340"/>
      <c r="E118" s="340"/>
      <c r="F118" s="340"/>
      <c r="G118" s="340"/>
      <c r="H118" s="340"/>
      <c r="I118" s="340"/>
      <c r="J118" s="340"/>
      <c r="K118" s="340"/>
      <c r="L118" s="340"/>
      <c r="M118" s="340"/>
      <c r="N118" s="340"/>
      <c r="O118" s="340"/>
      <c r="P118" s="340"/>
      <c r="Q118" s="340"/>
      <c r="R118" s="341">
        <v>-13.977320159029848</v>
      </c>
      <c r="S118" s="341">
        <v>-12.662200405480192</v>
      </c>
      <c r="T118" s="341">
        <v>-12.878733102316783</v>
      </c>
      <c r="U118" s="341">
        <v>-13.589719466331482</v>
      </c>
      <c r="V118" s="341">
        <v>-14.483995196268921</v>
      </c>
      <c r="W118" s="341">
        <v>-14.360448644782256</v>
      </c>
      <c r="X118" s="341">
        <v>-13.686938997460633</v>
      </c>
      <c r="Y118" s="341">
        <v>-13.860347625259095</v>
      </c>
      <c r="Z118" s="341">
        <v>-12.923068908552551</v>
      </c>
      <c r="AA118" s="341">
        <v>-13.185629983036955</v>
      </c>
      <c r="AB118" s="341">
        <v>-13.732161220852966</v>
      </c>
      <c r="AC118" s="341">
        <v>-10.197078101511536</v>
      </c>
      <c r="AD118" s="341">
        <v>-11.631379877367399</v>
      </c>
      <c r="AE118" s="341">
        <v>-12.022029877356415</v>
      </c>
      <c r="AF118" s="341">
        <v>-13.275880528891754</v>
      </c>
      <c r="AG118" s="341">
        <v>-12.50284424345398</v>
      </c>
      <c r="AH118" s="341">
        <v>-14.091237787141571</v>
      </c>
      <c r="AI118" s="341">
        <v>-13.753327695639191</v>
      </c>
      <c r="AJ118" s="341">
        <v>-13.721962099361267</v>
      </c>
      <c r="AK118" s="341">
        <v>-11.50286661798874</v>
      </c>
      <c r="AL118" s="341">
        <v>-14.716836319638672</v>
      </c>
      <c r="AM118" s="341">
        <v>-11.922966434426728</v>
      </c>
      <c r="AN118" s="341">
        <v>-10.592244322056885</v>
      </c>
      <c r="AO118" s="341">
        <v>-12.046732135636748</v>
      </c>
      <c r="AP118" s="341">
        <v>-11.620154816638184</v>
      </c>
      <c r="AQ118" s="341">
        <v>-12.751229603897858</v>
      </c>
      <c r="AR118" s="341">
        <v>-10.409396667390595</v>
      </c>
    </row>
    <row r="119" spans="1:44">
      <c r="A119" s="339" t="s">
        <v>332</v>
      </c>
      <c r="B119" s="340"/>
      <c r="C119" s="340"/>
      <c r="D119" s="340"/>
      <c r="E119" s="340"/>
      <c r="F119" s="340"/>
      <c r="G119" s="340"/>
      <c r="H119" s="340"/>
      <c r="I119" s="340"/>
      <c r="J119" s="340"/>
      <c r="K119" s="340"/>
      <c r="L119" s="340"/>
      <c r="M119" s="340"/>
      <c r="N119" s="340"/>
      <c r="O119" s="340"/>
      <c r="P119" s="340"/>
      <c r="Q119" s="340"/>
      <c r="R119" s="341">
        <v>-13.793719540641181</v>
      </c>
      <c r="S119" s="341">
        <v>-20.351532998929994</v>
      </c>
      <c r="T119" s="341">
        <v>-17.794847597201869</v>
      </c>
      <c r="U119" s="341">
        <v>-19.8244570081566</v>
      </c>
      <c r="V119" s="341">
        <v>-24.78459686085332</v>
      </c>
      <c r="W119" s="341">
        <v>-36.480104939762725</v>
      </c>
      <c r="X119" s="341">
        <v>-47.71134256443726</v>
      </c>
      <c r="Y119" s="341">
        <v>-48.875837893711235</v>
      </c>
      <c r="Z119" s="341">
        <v>-46.544335365358663</v>
      </c>
      <c r="AA119" s="341">
        <v>-54.141547069945204</v>
      </c>
      <c r="AB119" s="341">
        <v>-61.70027077496993</v>
      </c>
      <c r="AC119" s="341">
        <v>-55.255897018250081</v>
      </c>
      <c r="AD119" s="341">
        <v>-57.645929273495213</v>
      </c>
      <c r="AE119" s="341">
        <v>-26.03894570512487</v>
      </c>
      <c r="AF119" s="341">
        <v>-32.002012337208704</v>
      </c>
      <c r="AG119" s="341">
        <v>-12.838235780153919</v>
      </c>
      <c r="AH119" s="341">
        <v>-14.896013126783163</v>
      </c>
      <c r="AI119" s="341">
        <v>-15.265347210515127</v>
      </c>
      <c r="AJ119" s="341">
        <v>-18.077630535017846</v>
      </c>
      <c r="AK119" s="341">
        <v>-25.399921765886827</v>
      </c>
      <c r="AL119" s="341">
        <v>-25.443401505195279</v>
      </c>
      <c r="AM119" s="341">
        <v>-24.350336182331802</v>
      </c>
      <c r="AN119" s="341">
        <v>-31.6629368550614</v>
      </c>
      <c r="AO119" s="341">
        <v>-39.574975161907766</v>
      </c>
      <c r="AP119" s="341">
        <v>-59.177736467048497</v>
      </c>
      <c r="AQ119" s="341">
        <v>-50.182058253826838</v>
      </c>
      <c r="AR119" s="341">
        <v>-58.151220966927397</v>
      </c>
    </row>
    <row r="120" spans="1:44">
      <c r="A120" s="343"/>
      <c r="B120" s="327"/>
      <c r="C120" s="327"/>
      <c r="D120" s="327"/>
      <c r="E120" s="327"/>
      <c r="F120" s="327"/>
      <c r="G120" s="327"/>
      <c r="H120" s="327"/>
      <c r="I120" s="327"/>
      <c r="J120" s="327"/>
      <c r="K120" s="327"/>
      <c r="L120" s="327"/>
      <c r="M120" s="327"/>
      <c r="N120" s="327"/>
      <c r="O120" s="327"/>
      <c r="P120" s="327"/>
      <c r="Q120" s="327"/>
      <c r="R120" s="327"/>
      <c r="S120" s="327"/>
      <c r="T120" s="327"/>
      <c r="U120" s="327"/>
      <c r="V120" s="327"/>
      <c r="W120" s="327"/>
      <c r="X120" s="327"/>
      <c r="Y120" s="327"/>
      <c r="Z120" s="327"/>
      <c r="AA120" s="327"/>
      <c r="AB120" s="327"/>
      <c r="AC120" s="327"/>
      <c r="AD120" s="327"/>
      <c r="AE120" s="327"/>
      <c r="AF120" s="327"/>
      <c r="AG120" s="327"/>
      <c r="AH120" s="327"/>
      <c r="AI120" s="327"/>
      <c r="AJ120" s="327"/>
      <c r="AK120" s="327"/>
      <c r="AL120" s="327"/>
      <c r="AM120" s="327"/>
      <c r="AN120" s="327"/>
      <c r="AO120" s="327"/>
      <c r="AP120" s="327"/>
      <c r="AQ120" s="327"/>
      <c r="AR120" s="327"/>
    </row>
    <row r="121" spans="1:44">
      <c r="A121" s="335" t="s">
        <v>334</v>
      </c>
      <c r="B121" s="318"/>
      <c r="C121" s="318"/>
      <c r="D121" s="318"/>
      <c r="E121" s="318"/>
      <c r="F121" s="318"/>
      <c r="G121" s="318"/>
      <c r="H121" s="318"/>
      <c r="I121" s="318"/>
      <c r="J121" s="318"/>
      <c r="K121" s="318"/>
      <c r="L121" s="318"/>
      <c r="M121" s="318"/>
      <c r="N121" s="318"/>
      <c r="O121" s="318"/>
      <c r="P121" s="318"/>
      <c r="Q121" s="318"/>
      <c r="R121" s="322">
        <v>405.06639298996305</v>
      </c>
      <c r="S121" s="322">
        <v>407.08143573834934</v>
      </c>
      <c r="T121" s="322">
        <v>416.13374972653207</v>
      </c>
      <c r="U121" s="322">
        <v>426.09994548974231</v>
      </c>
      <c r="V121" s="322">
        <v>446.88854275513506</v>
      </c>
      <c r="W121" s="322">
        <v>456.17329041770057</v>
      </c>
      <c r="X121" s="322">
        <v>459.5474165854265</v>
      </c>
      <c r="Y121" s="322">
        <v>464.58694896264001</v>
      </c>
      <c r="Z121" s="322">
        <v>465.16966506897347</v>
      </c>
      <c r="AA121" s="322">
        <v>479.37623643414406</v>
      </c>
      <c r="AB121" s="322">
        <v>504.76801994567859</v>
      </c>
      <c r="AC121" s="322">
        <v>513.62131822145057</v>
      </c>
      <c r="AD121" s="322">
        <v>537.54537349624957</v>
      </c>
      <c r="AE121" s="322">
        <v>536.47639244761513</v>
      </c>
      <c r="AF121" s="322">
        <v>547.10126746503113</v>
      </c>
      <c r="AG121" s="322">
        <v>537.15628517405185</v>
      </c>
      <c r="AH121" s="322">
        <v>540.44869166466424</v>
      </c>
      <c r="AI121" s="322">
        <v>544.11156480988348</v>
      </c>
      <c r="AJ121" s="322">
        <v>535.7533745052383</v>
      </c>
      <c r="AK121" s="322">
        <v>525.75003503965115</v>
      </c>
      <c r="AL121" s="322">
        <v>541.25072528839257</v>
      </c>
      <c r="AM121" s="322">
        <v>536.44279080614888</v>
      </c>
      <c r="AN121" s="322">
        <v>542.7429296145516</v>
      </c>
      <c r="AO121" s="322">
        <v>549.4716036969894</v>
      </c>
      <c r="AP121" s="322">
        <v>568.83340833465923</v>
      </c>
      <c r="AQ121" s="322">
        <v>571.67651936069603</v>
      </c>
      <c r="AR121" s="322">
        <v>577.59714927067239</v>
      </c>
    </row>
    <row r="122" spans="1:44">
      <c r="A122" s="309" t="s">
        <v>299</v>
      </c>
      <c r="B122" s="322"/>
      <c r="C122" s="322"/>
      <c r="D122" s="322"/>
      <c r="E122" s="322"/>
      <c r="F122" s="322"/>
      <c r="G122" s="322"/>
      <c r="H122" s="322"/>
      <c r="I122" s="322"/>
      <c r="J122" s="322"/>
      <c r="K122" s="322"/>
      <c r="L122" s="322"/>
      <c r="M122" s="322"/>
      <c r="N122" s="322"/>
      <c r="O122" s="322"/>
      <c r="P122" s="322"/>
      <c r="Q122" s="322"/>
      <c r="R122" s="322">
        <v>20.775876003028863</v>
      </c>
      <c r="S122" s="322">
        <v>19.183899403005022</v>
      </c>
      <c r="T122" s="322">
        <v>20.841294191455628</v>
      </c>
      <c r="U122" s="322">
        <v>21.162112857457402</v>
      </c>
      <c r="V122" s="322">
        <v>22.322629869441773</v>
      </c>
      <c r="W122" s="322">
        <v>23.36663304255724</v>
      </c>
      <c r="X122" s="322">
        <v>24.148668028606398</v>
      </c>
      <c r="Y122" s="322">
        <v>26.094247667606631</v>
      </c>
      <c r="Z122" s="322">
        <v>27.077322289074637</v>
      </c>
      <c r="AA122" s="322">
        <v>27.951457249168193</v>
      </c>
      <c r="AB122" s="322">
        <v>27.204484709371986</v>
      </c>
      <c r="AC122" s="322">
        <v>27.949431277928312</v>
      </c>
      <c r="AD122" s="322">
        <v>30.048540932323849</v>
      </c>
      <c r="AE122" s="322">
        <v>31.514103441911221</v>
      </c>
      <c r="AF122" s="322">
        <v>28.959192992108569</v>
      </c>
      <c r="AG122" s="322">
        <v>31.521220926301162</v>
      </c>
      <c r="AH122" s="322">
        <v>32.353329481553324</v>
      </c>
      <c r="AI122" s="322">
        <v>32.056973634301983</v>
      </c>
      <c r="AJ122" s="322">
        <v>31.39835089458418</v>
      </c>
      <c r="AK122" s="322">
        <v>28.942608222448722</v>
      </c>
      <c r="AL122" s="322">
        <v>29.028970471810489</v>
      </c>
      <c r="AM122" s="322">
        <v>31.037537289086067</v>
      </c>
      <c r="AN122" s="322">
        <v>33.709919941082504</v>
      </c>
      <c r="AO122" s="322">
        <v>32.783311501861363</v>
      </c>
      <c r="AP122" s="322">
        <v>35.286905962817585</v>
      </c>
      <c r="AQ122" s="322">
        <v>34.147567719311667</v>
      </c>
      <c r="AR122" s="322">
        <v>31.927696773426618</v>
      </c>
    </row>
    <row r="123" spans="1:44">
      <c r="A123" s="339" t="s">
        <v>150</v>
      </c>
      <c r="B123" s="340"/>
      <c r="C123" s="340"/>
      <c r="D123" s="340"/>
      <c r="E123" s="340"/>
      <c r="F123" s="340"/>
      <c r="G123" s="340"/>
      <c r="H123" s="340"/>
      <c r="I123" s="340"/>
      <c r="J123" s="340"/>
      <c r="K123" s="340"/>
      <c r="L123" s="340"/>
      <c r="M123" s="340"/>
      <c r="N123" s="340"/>
      <c r="O123" s="340"/>
      <c r="P123" s="340"/>
      <c r="Q123" s="340"/>
      <c r="R123" s="341">
        <v>0.39144867589584398</v>
      </c>
      <c r="S123" s="341">
        <v>0.38053641811491978</v>
      </c>
      <c r="T123" s="341">
        <v>0.35201751186785379</v>
      </c>
      <c r="U123" s="341">
        <v>0.37131574556071567</v>
      </c>
      <c r="V123" s="341">
        <v>0.71807599000864386</v>
      </c>
      <c r="W123" s="341">
        <v>0.99468483247839212</v>
      </c>
      <c r="X123" s="341">
        <v>1.0310403505418906</v>
      </c>
      <c r="Y123" s="341">
        <v>0.91246681425075482</v>
      </c>
      <c r="Z123" s="341">
        <v>0.75780270569868635</v>
      </c>
      <c r="AA123" s="341">
        <v>0.48775639999999998</v>
      </c>
      <c r="AB123" s="341">
        <v>0.58381038820000009</v>
      </c>
      <c r="AC123" s="341">
        <v>0.58675531400000003</v>
      </c>
      <c r="AD123" s="341">
        <v>0.62645469570000001</v>
      </c>
      <c r="AE123" s="341">
        <v>0.5543586398</v>
      </c>
      <c r="AF123" s="341">
        <v>0.53325638515076701</v>
      </c>
      <c r="AG123" s="341">
        <v>1.2231787920000001</v>
      </c>
      <c r="AH123" s="341">
        <v>1.9823826868243768</v>
      </c>
      <c r="AI123" s="341">
        <v>1.462409735816744</v>
      </c>
      <c r="AJ123" s="341">
        <v>1.7370653733104531</v>
      </c>
      <c r="AK123" s="341">
        <v>0.86189673033918601</v>
      </c>
      <c r="AL123" s="341">
        <v>1.9185226302908063</v>
      </c>
      <c r="AM123" s="341">
        <v>2.7693554566328444</v>
      </c>
      <c r="AN123" s="341">
        <v>3.6931919342152639</v>
      </c>
      <c r="AO123" s="341">
        <v>3.1871235890073732</v>
      </c>
      <c r="AP123" s="341">
        <v>1.7759850498337073</v>
      </c>
      <c r="AQ123" s="341">
        <v>2.1043400928935139</v>
      </c>
      <c r="AR123" s="341">
        <v>1.5164150023223519</v>
      </c>
    </row>
    <row r="124" spans="1:44">
      <c r="A124" s="339" t="s">
        <v>151</v>
      </c>
      <c r="B124" s="340"/>
      <c r="C124" s="340"/>
      <c r="D124" s="340"/>
      <c r="E124" s="340"/>
      <c r="F124" s="340"/>
      <c r="G124" s="340"/>
      <c r="H124" s="340"/>
      <c r="I124" s="340"/>
      <c r="J124" s="340"/>
      <c r="K124" s="340"/>
      <c r="L124" s="340"/>
      <c r="M124" s="340"/>
      <c r="N124" s="340"/>
      <c r="O124" s="340"/>
      <c r="P124" s="340"/>
      <c r="Q124" s="340"/>
      <c r="R124" s="341">
        <v>15.62050246420845</v>
      </c>
      <c r="S124" s="341">
        <v>13.939127677711934</v>
      </c>
      <c r="T124" s="341">
        <v>15.509827779390712</v>
      </c>
      <c r="U124" s="341">
        <v>15.701520362203578</v>
      </c>
      <c r="V124" s="341">
        <v>16.275426438754312</v>
      </c>
      <c r="W124" s="341">
        <v>16.794790783560384</v>
      </c>
      <c r="X124" s="341">
        <v>17.25666193234597</v>
      </c>
      <c r="Y124" s="341">
        <v>18.653138202888645</v>
      </c>
      <c r="Z124" s="341">
        <v>19.679967477492365</v>
      </c>
      <c r="AA124" s="341">
        <v>20.578360233711255</v>
      </c>
      <c r="AB124" s="341">
        <v>19.512614562811763</v>
      </c>
      <c r="AC124" s="341">
        <v>19.760811779204282</v>
      </c>
      <c r="AD124" s="341">
        <v>21.791440512565881</v>
      </c>
      <c r="AE124" s="341">
        <v>23.18047261110236</v>
      </c>
      <c r="AF124" s="341">
        <v>20.853397048619954</v>
      </c>
      <c r="AG124" s="341">
        <v>22.362516004987789</v>
      </c>
      <c r="AH124" s="341">
        <v>21.903308199817541</v>
      </c>
      <c r="AI124" s="341">
        <v>21.619683159088879</v>
      </c>
      <c r="AJ124" s="341">
        <v>20.083875733353871</v>
      </c>
      <c r="AK124" s="341">
        <v>18.191843766959018</v>
      </c>
      <c r="AL124" s="341">
        <v>17.097596754025872</v>
      </c>
      <c r="AM124" s="341">
        <v>18.348717225944192</v>
      </c>
      <c r="AN124" s="341">
        <v>19.44167171005666</v>
      </c>
      <c r="AO124" s="341">
        <v>18.868801564056405</v>
      </c>
      <c r="AP124" s="341">
        <v>21.538783497464095</v>
      </c>
      <c r="AQ124" s="341">
        <v>19.66325073070977</v>
      </c>
      <c r="AR124" s="341">
        <v>18.971679014380854</v>
      </c>
    </row>
    <row r="125" spans="1:44">
      <c r="A125" s="339" t="s">
        <v>332</v>
      </c>
      <c r="B125" s="340"/>
      <c r="C125" s="340"/>
      <c r="D125" s="340"/>
      <c r="E125" s="340"/>
      <c r="F125" s="340"/>
      <c r="G125" s="340"/>
      <c r="H125" s="340"/>
      <c r="I125" s="340"/>
      <c r="J125" s="340"/>
      <c r="K125" s="340"/>
      <c r="L125" s="340"/>
      <c r="M125" s="340"/>
      <c r="N125" s="340"/>
      <c r="O125" s="340"/>
      <c r="P125" s="340"/>
      <c r="Q125" s="340"/>
      <c r="R125" s="341">
        <v>1.9979607797652672</v>
      </c>
      <c r="S125" s="341">
        <v>2.0094510564389374</v>
      </c>
      <c r="T125" s="341">
        <v>1.9612631113764354</v>
      </c>
      <c r="U125" s="341">
        <v>1.9608787209312282</v>
      </c>
      <c r="V125" s="341">
        <v>1.9626980303276453</v>
      </c>
      <c r="W125" s="341">
        <v>2.0414382000044329</v>
      </c>
      <c r="X125" s="341">
        <v>2.0138840309032484</v>
      </c>
      <c r="Y125" s="341">
        <v>2.1224143735017904</v>
      </c>
      <c r="Z125" s="341">
        <v>2.0303521376992948</v>
      </c>
      <c r="AA125" s="341">
        <v>1.9746511753671601</v>
      </c>
      <c r="AB125" s="341">
        <v>2.0955044806186982</v>
      </c>
      <c r="AC125" s="341">
        <v>2.1193501084037241</v>
      </c>
      <c r="AD125" s="341">
        <v>2.0393445586286743</v>
      </c>
      <c r="AE125" s="341">
        <v>2.0644909568107304</v>
      </c>
      <c r="AF125" s="341">
        <v>1.9621104610503359</v>
      </c>
      <c r="AG125" s="341">
        <v>2.0563416267862791</v>
      </c>
      <c r="AH125" s="341">
        <v>1.8844700000000003</v>
      </c>
      <c r="AI125" s="341">
        <v>1.8084100000000001</v>
      </c>
      <c r="AJ125" s="341">
        <v>1.7308300000000001</v>
      </c>
      <c r="AK125" s="341">
        <v>1.7235000000000003</v>
      </c>
      <c r="AL125" s="341">
        <v>1.4707610397256028</v>
      </c>
      <c r="AM125" s="341">
        <v>1.6727324668334671</v>
      </c>
      <c r="AN125" s="341">
        <v>1.5624138256800002</v>
      </c>
      <c r="AO125" s="341">
        <v>1.5471751030000003</v>
      </c>
      <c r="AP125" s="341">
        <v>1.6317636539999998</v>
      </c>
      <c r="AQ125" s="341">
        <v>1.647070641</v>
      </c>
      <c r="AR125" s="341">
        <v>1.6058704309999998</v>
      </c>
    </row>
    <row r="126" spans="1:44">
      <c r="A126" s="339" t="s">
        <v>165</v>
      </c>
      <c r="B126" s="340"/>
      <c r="C126" s="340"/>
      <c r="D126" s="340"/>
      <c r="E126" s="340"/>
      <c r="F126" s="340"/>
      <c r="G126" s="340"/>
      <c r="H126" s="340"/>
      <c r="I126" s="340"/>
      <c r="J126" s="340"/>
      <c r="K126" s="340"/>
      <c r="L126" s="340"/>
      <c r="M126" s="340"/>
      <c r="N126" s="340"/>
      <c r="O126" s="340"/>
      <c r="P126" s="340"/>
      <c r="Q126" s="340"/>
      <c r="R126" s="341">
        <v>0</v>
      </c>
      <c r="S126" s="341">
        <v>0</v>
      </c>
      <c r="T126" s="341">
        <v>0</v>
      </c>
      <c r="U126" s="341">
        <v>0</v>
      </c>
      <c r="V126" s="341">
        <v>0</v>
      </c>
      <c r="W126" s="341">
        <v>0</v>
      </c>
      <c r="X126" s="341">
        <v>0</v>
      </c>
      <c r="Y126" s="341">
        <v>0</v>
      </c>
      <c r="Z126" s="341">
        <v>0</v>
      </c>
      <c r="AA126" s="341">
        <v>0</v>
      </c>
      <c r="AB126" s="341">
        <v>0</v>
      </c>
      <c r="AC126" s="341">
        <v>0</v>
      </c>
      <c r="AD126" s="341">
        <v>0</v>
      </c>
      <c r="AE126" s="341">
        <v>0</v>
      </c>
      <c r="AF126" s="341">
        <v>0</v>
      </c>
      <c r="AG126" s="341">
        <v>0</v>
      </c>
      <c r="AH126" s="341">
        <v>0</v>
      </c>
      <c r="AI126" s="341">
        <v>0</v>
      </c>
      <c r="AJ126" s="341">
        <v>0</v>
      </c>
      <c r="AK126" s="341">
        <v>0</v>
      </c>
      <c r="AL126" s="341">
        <v>0</v>
      </c>
      <c r="AM126" s="341">
        <v>0</v>
      </c>
      <c r="AN126" s="341">
        <v>0</v>
      </c>
      <c r="AO126" s="341">
        <v>0</v>
      </c>
      <c r="AP126" s="341">
        <v>0</v>
      </c>
      <c r="AQ126" s="341">
        <v>0</v>
      </c>
      <c r="AR126" s="341">
        <v>0</v>
      </c>
    </row>
    <row r="127" spans="1:44">
      <c r="A127" s="339" t="s">
        <v>166</v>
      </c>
      <c r="B127" s="340"/>
      <c r="C127" s="340"/>
      <c r="D127" s="340"/>
      <c r="E127" s="340"/>
      <c r="F127" s="340"/>
      <c r="G127" s="340"/>
      <c r="H127" s="340"/>
      <c r="I127" s="340"/>
      <c r="J127" s="340"/>
      <c r="K127" s="340"/>
      <c r="L127" s="340"/>
      <c r="M127" s="340"/>
      <c r="N127" s="340"/>
      <c r="O127" s="340"/>
      <c r="P127" s="340"/>
      <c r="Q127" s="340"/>
      <c r="R127" s="341">
        <v>0.311612</v>
      </c>
      <c r="S127" s="341">
        <v>0.31512800000000002</v>
      </c>
      <c r="T127" s="341">
        <v>0.31864399999999998</v>
      </c>
      <c r="U127" s="341">
        <v>0.32215999999999995</v>
      </c>
      <c r="V127" s="341">
        <v>0.32567600000000002</v>
      </c>
      <c r="W127" s="341">
        <v>0.32919199999999998</v>
      </c>
      <c r="X127" s="341">
        <v>0.332708</v>
      </c>
      <c r="Y127" s="341">
        <v>0.33822400000000002</v>
      </c>
      <c r="Z127" s="341">
        <v>0.34173999999999999</v>
      </c>
      <c r="AA127" s="341">
        <v>0.34525600000000001</v>
      </c>
      <c r="AB127" s="341">
        <v>0.34877200000000003</v>
      </c>
      <c r="AC127" s="341">
        <v>0.367288</v>
      </c>
      <c r="AD127" s="341">
        <v>0.39780399999999999</v>
      </c>
      <c r="AE127" s="341">
        <v>0.54131999999999991</v>
      </c>
      <c r="AF127" s="341">
        <v>0.54483599999999999</v>
      </c>
      <c r="AG127" s="341">
        <v>0.54835199999999995</v>
      </c>
      <c r="AH127" s="341">
        <v>0.55186799999999991</v>
      </c>
      <c r="AI127" s="341">
        <v>0.55538399999999999</v>
      </c>
      <c r="AJ127" s="341">
        <v>0.73250000000000004</v>
      </c>
      <c r="AK127" s="341">
        <v>0.88214787840000009</v>
      </c>
      <c r="AL127" s="341">
        <v>0.86623164523441665</v>
      </c>
      <c r="AM127" s="341">
        <v>0.7383184300099126</v>
      </c>
      <c r="AN127" s="341">
        <v>0.71934320290257248</v>
      </c>
      <c r="AO127" s="341">
        <v>0.65539907234983519</v>
      </c>
      <c r="AP127" s="341">
        <v>0.73178960232758583</v>
      </c>
      <c r="AQ127" s="341">
        <v>0.73139267555936893</v>
      </c>
      <c r="AR127" s="341">
        <v>0.59877287825369963</v>
      </c>
    </row>
    <row r="128" spans="1:44">
      <c r="A128" s="339" t="s">
        <v>333</v>
      </c>
      <c r="B128" s="340"/>
      <c r="C128" s="340"/>
      <c r="D128" s="340"/>
      <c r="E128" s="340"/>
      <c r="F128" s="340"/>
      <c r="G128" s="340"/>
      <c r="H128" s="340"/>
      <c r="I128" s="340"/>
      <c r="J128" s="340"/>
      <c r="K128" s="340"/>
      <c r="L128" s="340"/>
      <c r="M128" s="340"/>
      <c r="N128" s="340"/>
      <c r="O128" s="340"/>
      <c r="P128" s="340"/>
      <c r="Q128" s="340"/>
      <c r="R128" s="341">
        <v>0</v>
      </c>
      <c r="S128" s="341">
        <v>0</v>
      </c>
      <c r="T128" s="341">
        <v>0</v>
      </c>
      <c r="U128" s="341">
        <v>0</v>
      </c>
      <c r="V128" s="341">
        <v>0</v>
      </c>
      <c r="W128" s="341">
        <v>0</v>
      </c>
      <c r="X128" s="341">
        <v>0</v>
      </c>
      <c r="Y128" s="341">
        <v>0</v>
      </c>
      <c r="Z128" s="341">
        <v>0</v>
      </c>
      <c r="AA128" s="341">
        <v>0</v>
      </c>
      <c r="AB128" s="341">
        <v>0</v>
      </c>
      <c r="AC128" s="341">
        <v>0</v>
      </c>
      <c r="AD128" s="341">
        <v>0</v>
      </c>
      <c r="AE128" s="341">
        <v>0</v>
      </c>
      <c r="AF128" s="341">
        <v>0</v>
      </c>
      <c r="AG128" s="341">
        <v>0</v>
      </c>
      <c r="AH128" s="341">
        <v>0</v>
      </c>
      <c r="AI128" s="341">
        <v>0</v>
      </c>
      <c r="AJ128" s="341">
        <v>0</v>
      </c>
      <c r="AK128" s="341">
        <v>0</v>
      </c>
      <c r="AL128" s="341">
        <v>0</v>
      </c>
      <c r="AM128" s="341">
        <v>0</v>
      </c>
      <c r="AN128" s="341">
        <v>0</v>
      </c>
      <c r="AO128" s="341">
        <v>0</v>
      </c>
      <c r="AP128" s="341">
        <v>0</v>
      </c>
      <c r="AQ128" s="341">
        <v>0</v>
      </c>
      <c r="AR128" s="341">
        <v>0</v>
      </c>
    </row>
    <row r="129" spans="1:44" ht="15">
      <c r="A129" s="339" t="s">
        <v>338</v>
      </c>
      <c r="B129" s="340"/>
      <c r="C129" s="340"/>
      <c r="D129" s="340"/>
      <c r="E129" s="340"/>
      <c r="F129" s="340"/>
      <c r="G129" s="340"/>
      <c r="H129" s="340"/>
      <c r="I129" s="340"/>
      <c r="J129" s="340"/>
      <c r="K129" s="340"/>
      <c r="L129" s="340"/>
      <c r="M129" s="340"/>
      <c r="N129" s="340"/>
      <c r="O129" s="340"/>
      <c r="P129" s="340"/>
      <c r="Q129" s="340"/>
      <c r="R129" s="341">
        <v>2.4543520831593004</v>
      </c>
      <c r="S129" s="341">
        <v>2.5396562507392293</v>
      </c>
      <c r="T129" s="341">
        <v>2.6995417888206292</v>
      </c>
      <c r="U129" s="341">
        <v>2.8062380287618836</v>
      </c>
      <c r="V129" s="341">
        <v>3.0407534103511722</v>
      </c>
      <c r="W129" s="341">
        <v>3.2065272265140332</v>
      </c>
      <c r="X129" s="341">
        <v>3.5143737148152883</v>
      </c>
      <c r="Y129" s="341">
        <v>4.0680042769654392</v>
      </c>
      <c r="Z129" s="341">
        <v>4.2674599681842853</v>
      </c>
      <c r="AA129" s="341">
        <v>4.5654334400897802</v>
      </c>
      <c r="AB129" s="341">
        <v>4.6637832777415253</v>
      </c>
      <c r="AC129" s="341">
        <v>5.1152260763203072</v>
      </c>
      <c r="AD129" s="341">
        <v>5.1934971654292923</v>
      </c>
      <c r="AE129" s="341">
        <v>5.1734612341981325</v>
      </c>
      <c r="AF129" s="341">
        <v>5.0655930972875129</v>
      </c>
      <c r="AG129" s="341">
        <v>5.3308325025270928</v>
      </c>
      <c r="AH129" s="341">
        <v>6.0313005949114071</v>
      </c>
      <c r="AI129" s="341">
        <v>6.6110867393963622</v>
      </c>
      <c r="AJ129" s="341">
        <v>7.1140797879198514</v>
      </c>
      <c r="AK129" s="341">
        <v>7.2832198467505149</v>
      </c>
      <c r="AL129" s="341">
        <v>7.6758584025337919</v>
      </c>
      <c r="AM129" s="341">
        <v>7.5084137096656516</v>
      </c>
      <c r="AN129" s="341">
        <v>8.2932992682280045</v>
      </c>
      <c r="AO129" s="341">
        <v>8.5248121734477511</v>
      </c>
      <c r="AP129" s="341">
        <v>9.6085841591921977</v>
      </c>
      <c r="AQ129" s="341">
        <v>10.001513579149012</v>
      </c>
      <c r="AR129" s="341">
        <v>9.2349594474697128</v>
      </c>
    </row>
    <row r="130" spans="1:44" ht="15">
      <c r="A130" s="309" t="s">
        <v>339</v>
      </c>
      <c r="B130" s="322"/>
      <c r="C130" s="322"/>
      <c r="D130" s="322"/>
      <c r="E130" s="322"/>
      <c r="F130" s="322"/>
      <c r="G130" s="322"/>
      <c r="H130" s="322"/>
      <c r="I130" s="322"/>
      <c r="J130" s="322"/>
      <c r="K130" s="322"/>
      <c r="L130" s="322"/>
      <c r="M130" s="322"/>
      <c r="N130" s="322"/>
      <c r="O130" s="322"/>
      <c r="P130" s="322"/>
      <c r="Q130" s="322"/>
      <c r="R130" s="322">
        <v>165.60962344409333</v>
      </c>
      <c r="S130" s="322">
        <v>169.41732194563872</v>
      </c>
      <c r="T130" s="322">
        <v>171.04465084893548</v>
      </c>
      <c r="U130" s="322">
        <v>178.34953937626628</v>
      </c>
      <c r="V130" s="322">
        <v>183.30707228114642</v>
      </c>
      <c r="W130" s="322">
        <v>181.08610375365959</v>
      </c>
      <c r="X130" s="322">
        <v>182.22489386895504</v>
      </c>
      <c r="Y130" s="322">
        <v>180.68801608254302</v>
      </c>
      <c r="Z130" s="322">
        <v>175.87103211836643</v>
      </c>
      <c r="AA130" s="322">
        <v>183.00306623421346</v>
      </c>
      <c r="AB130" s="322">
        <v>197.94025700822979</v>
      </c>
      <c r="AC130" s="322">
        <v>202.16543521367893</v>
      </c>
      <c r="AD130" s="322">
        <v>215.87930993175411</v>
      </c>
      <c r="AE130" s="322">
        <v>201.09786197675908</v>
      </c>
      <c r="AF130" s="322">
        <v>204.64391570873829</v>
      </c>
      <c r="AG130" s="322">
        <v>191.71670418609111</v>
      </c>
      <c r="AH130" s="322">
        <v>189.05825006115828</v>
      </c>
      <c r="AI130" s="322">
        <v>192.59841492169926</v>
      </c>
      <c r="AJ130" s="322">
        <v>185.97556259343474</v>
      </c>
      <c r="AK130" s="322">
        <v>179.9221824495753</v>
      </c>
      <c r="AL130" s="322">
        <v>193.82548636190171</v>
      </c>
      <c r="AM130" s="322">
        <v>188.69550277207526</v>
      </c>
      <c r="AN130" s="322">
        <v>192.65450490959262</v>
      </c>
      <c r="AO130" s="322">
        <v>198.19093338320124</v>
      </c>
      <c r="AP130" s="322">
        <v>213.02436431698828</v>
      </c>
      <c r="AQ130" s="322">
        <v>206.49250906768827</v>
      </c>
      <c r="AR130" s="322">
        <v>212.03047423991498</v>
      </c>
    </row>
    <row r="131" spans="1:44">
      <c r="A131" s="339" t="s">
        <v>150</v>
      </c>
      <c r="B131" s="340"/>
      <c r="C131" s="340"/>
      <c r="D131" s="340"/>
      <c r="E131" s="340"/>
      <c r="F131" s="340"/>
      <c r="G131" s="340"/>
      <c r="H131" s="340"/>
      <c r="I131" s="340"/>
      <c r="J131" s="340"/>
      <c r="K131" s="340"/>
      <c r="L131" s="340"/>
      <c r="M131" s="340"/>
      <c r="N131" s="340"/>
      <c r="O131" s="340"/>
      <c r="P131" s="340"/>
      <c r="Q131" s="340"/>
      <c r="R131" s="341">
        <v>23.402376296243165</v>
      </c>
      <c r="S131" s="341">
        <v>24.202861890378237</v>
      </c>
      <c r="T131" s="341">
        <v>22.095056524604143</v>
      </c>
      <c r="U131" s="341">
        <v>26.144020195802334</v>
      </c>
      <c r="V131" s="341">
        <v>24.738653678206184</v>
      </c>
      <c r="W131" s="341">
        <v>22.154615700390366</v>
      </c>
      <c r="X131" s="341">
        <v>21.220525654002564</v>
      </c>
      <c r="Y131" s="341">
        <v>20.387894597382314</v>
      </c>
      <c r="Z131" s="341">
        <v>19.313373348078962</v>
      </c>
      <c r="AA131" s="341">
        <v>17.310621385681173</v>
      </c>
      <c r="AB131" s="341">
        <v>17.569469431675476</v>
      </c>
      <c r="AC131" s="341">
        <v>22.728788474189997</v>
      </c>
      <c r="AD131" s="341">
        <v>23.327989721918403</v>
      </c>
      <c r="AE131" s="341">
        <v>28.422470357249601</v>
      </c>
      <c r="AF131" s="341">
        <v>21.371601795989463</v>
      </c>
      <c r="AG131" s="341">
        <v>19.584939407237201</v>
      </c>
      <c r="AH131" s="341">
        <v>20.46939256443002</v>
      </c>
      <c r="AI131" s="341">
        <v>23.352482572971461</v>
      </c>
      <c r="AJ131" s="341">
        <v>24.357960602853705</v>
      </c>
      <c r="AK131" s="341">
        <v>19.764859790016967</v>
      </c>
      <c r="AL131" s="341">
        <v>21.400924131643759</v>
      </c>
      <c r="AM131" s="341">
        <v>19.195695727693135</v>
      </c>
      <c r="AN131" s="341">
        <v>19.050700007020808</v>
      </c>
      <c r="AO131" s="314">
        <v>21.946164853326863</v>
      </c>
      <c r="AP131" s="314">
        <v>23.54613529476503</v>
      </c>
      <c r="AQ131" s="314">
        <v>22.583805020115861</v>
      </c>
      <c r="AR131" s="314">
        <v>23.585349851882164</v>
      </c>
    </row>
    <row r="132" spans="1:44">
      <c r="A132" s="339" t="s">
        <v>151</v>
      </c>
      <c r="B132" s="340"/>
      <c r="C132" s="340"/>
      <c r="D132" s="340"/>
      <c r="E132" s="340"/>
      <c r="F132" s="340"/>
      <c r="G132" s="340"/>
      <c r="H132" s="340"/>
      <c r="I132" s="340"/>
      <c r="J132" s="340"/>
      <c r="K132" s="340"/>
      <c r="L132" s="340"/>
      <c r="M132" s="340"/>
      <c r="N132" s="340"/>
      <c r="O132" s="340"/>
      <c r="P132" s="340"/>
      <c r="Q132" s="340"/>
      <c r="R132" s="341">
        <v>12.066758561424361</v>
      </c>
      <c r="S132" s="341">
        <v>11.725944179842781</v>
      </c>
      <c r="T132" s="341">
        <v>15.365492502710209</v>
      </c>
      <c r="U132" s="341">
        <v>11.83052509613513</v>
      </c>
      <c r="V132" s="341">
        <v>12.635839181845201</v>
      </c>
      <c r="W132" s="341">
        <v>13.152996694597569</v>
      </c>
      <c r="X132" s="341">
        <v>13.833878509576007</v>
      </c>
      <c r="Y132" s="341">
        <v>13.362135802391165</v>
      </c>
      <c r="Z132" s="341">
        <v>11.990687343306503</v>
      </c>
      <c r="AA132" s="341">
        <v>10.792053299939083</v>
      </c>
      <c r="AB132" s="341">
        <v>13.849250876560751</v>
      </c>
      <c r="AC132" s="341">
        <v>14.089014348763829</v>
      </c>
      <c r="AD132" s="341">
        <v>15.032311791266464</v>
      </c>
      <c r="AE132" s="341">
        <v>15.548188373489046</v>
      </c>
      <c r="AF132" s="341">
        <v>17.85892049732027</v>
      </c>
      <c r="AG132" s="341">
        <v>18.657943325005338</v>
      </c>
      <c r="AH132" s="341">
        <v>19.073202136559676</v>
      </c>
      <c r="AI132" s="341">
        <v>20.715277034617568</v>
      </c>
      <c r="AJ132" s="341">
        <v>20.151671136226987</v>
      </c>
      <c r="AK132" s="341">
        <v>17.676050668138224</v>
      </c>
      <c r="AL132" s="341">
        <v>15.132990069691941</v>
      </c>
      <c r="AM132" s="341">
        <v>14.599369746174219</v>
      </c>
      <c r="AN132" s="341">
        <v>16.040868029398879</v>
      </c>
      <c r="AO132" s="341">
        <v>18.331777163441572</v>
      </c>
      <c r="AP132" s="341">
        <v>18.6799733322548</v>
      </c>
      <c r="AQ132" s="341">
        <v>18.540693249503285</v>
      </c>
      <c r="AR132" s="341">
        <v>19.933499922120294</v>
      </c>
    </row>
    <row r="133" spans="1:44">
      <c r="A133" s="339" t="s">
        <v>332</v>
      </c>
      <c r="B133" s="340"/>
      <c r="C133" s="340"/>
      <c r="D133" s="340"/>
      <c r="E133" s="340"/>
      <c r="F133" s="340"/>
      <c r="G133" s="340"/>
      <c r="H133" s="340"/>
      <c r="I133" s="340"/>
      <c r="J133" s="340"/>
      <c r="K133" s="340"/>
      <c r="L133" s="340"/>
      <c r="M133" s="340"/>
      <c r="N133" s="340"/>
      <c r="O133" s="340"/>
      <c r="P133" s="340"/>
      <c r="Q133" s="340"/>
      <c r="R133" s="341">
        <v>55.310137550570438</v>
      </c>
      <c r="S133" s="341">
        <v>57.24072826209499</v>
      </c>
      <c r="T133" s="341">
        <v>58.515677789705435</v>
      </c>
      <c r="U133" s="341">
        <v>59.44798634201986</v>
      </c>
      <c r="V133" s="341">
        <v>61.667239825739138</v>
      </c>
      <c r="W133" s="341">
        <v>59.758329780531035</v>
      </c>
      <c r="X133" s="341">
        <v>61.780732939450587</v>
      </c>
      <c r="Y133" s="341">
        <v>57.653317196755218</v>
      </c>
      <c r="Z133" s="341">
        <v>54.256427961054939</v>
      </c>
      <c r="AA133" s="341">
        <v>57.366355686907482</v>
      </c>
      <c r="AB133" s="341">
        <v>62.996561367445558</v>
      </c>
      <c r="AC133" s="341">
        <v>60.459049987924359</v>
      </c>
      <c r="AD133" s="341">
        <v>64.355171284275045</v>
      </c>
      <c r="AE133" s="341">
        <v>45.008788464089655</v>
      </c>
      <c r="AF133" s="341">
        <v>45.931117372686352</v>
      </c>
      <c r="AG133" s="341">
        <v>34.089375482066757</v>
      </c>
      <c r="AH133" s="341">
        <v>32.972454387216835</v>
      </c>
      <c r="AI133" s="341">
        <v>34.714161801896267</v>
      </c>
      <c r="AJ133" s="341">
        <v>34.575823325789344</v>
      </c>
      <c r="AK133" s="341">
        <v>41.271290978913171</v>
      </c>
      <c r="AL133" s="341">
        <v>45.946436915057184</v>
      </c>
      <c r="AM133" s="341">
        <v>44.966201382523344</v>
      </c>
      <c r="AN133" s="341">
        <v>50.732472370034664</v>
      </c>
      <c r="AO133" s="341">
        <v>55.640130464831714</v>
      </c>
      <c r="AP133" s="341">
        <v>68.155752943088231</v>
      </c>
      <c r="AQ133" s="341">
        <v>61.579514200918624</v>
      </c>
      <c r="AR133" s="341">
        <v>65.735755052737915</v>
      </c>
    </row>
    <row r="134" spans="1:44">
      <c r="A134" s="339" t="s">
        <v>165</v>
      </c>
      <c r="B134" s="340"/>
      <c r="C134" s="340"/>
      <c r="D134" s="340"/>
      <c r="E134" s="340"/>
      <c r="F134" s="340"/>
      <c r="G134" s="340"/>
      <c r="H134" s="340"/>
      <c r="I134" s="340"/>
      <c r="J134" s="340"/>
      <c r="K134" s="340"/>
      <c r="L134" s="340"/>
      <c r="M134" s="340"/>
      <c r="N134" s="340"/>
      <c r="O134" s="340"/>
      <c r="P134" s="340"/>
      <c r="Q134" s="340"/>
      <c r="R134" s="341">
        <v>0</v>
      </c>
      <c r="S134" s="341">
        <v>0</v>
      </c>
      <c r="T134" s="341">
        <v>0</v>
      </c>
      <c r="U134" s="341">
        <v>0</v>
      </c>
      <c r="V134" s="341">
        <v>0</v>
      </c>
      <c r="W134" s="341">
        <v>0</v>
      </c>
      <c r="X134" s="341">
        <v>0</v>
      </c>
      <c r="Y134" s="341">
        <v>0</v>
      </c>
      <c r="Z134" s="341">
        <v>0</v>
      </c>
      <c r="AA134" s="341">
        <v>0</v>
      </c>
      <c r="AB134" s="341">
        <v>0</v>
      </c>
      <c r="AC134" s="341">
        <v>0</v>
      </c>
      <c r="AD134" s="341">
        <v>0</v>
      </c>
      <c r="AE134" s="341">
        <v>0</v>
      </c>
      <c r="AF134" s="341">
        <v>0</v>
      </c>
      <c r="AG134" s="341">
        <v>0</v>
      </c>
      <c r="AH134" s="341">
        <v>0</v>
      </c>
      <c r="AI134" s="341">
        <v>0</v>
      </c>
      <c r="AJ134" s="341">
        <v>0</v>
      </c>
      <c r="AK134" s="341">
        <v>0</v>
      </c>
      <c r="AL134" s="341">
        <v>0</v>
      </c>
      <c r="AM134" s="341">
        <v>0</v>
      </c>
      <c r="AN134" s="341">
        <v>0</v>
      </c>
      <c r="AO134" s="341">
        <v>0</v>
      </c>
      <c r="AP134" s="341">
        <v>0</v>
      </c>
      <c r="AQ134" s="341">
        <v>0</v>
      </c>
      <c r="AR134" s="341">
        <v>0</v>
      </c>
    </row>
    <row r="135" spans="1:44">
      <c r="A135" s="339" t="s">
        <v>166</v>
      </c>
      <c r="B135" s="340"/>
      <c r="C135" s="340"/>
      <c r="D135" s="340"/>
      <c r="E135" s="340"/>
      <c r="F135" s="340"/>
      <c r="G135" s="340"/>
      <c r="H135" s="340"/>
      <c r="I135" s="340"/>
      <c r="J135" s="340"/>
      <c r="K135" s="340"/>
      <c r="L135" s="340"/>
      <c r="M135" s="340"/>
      <c r="N135" s="340"/>
      <c r="O135" s="340"/>
      <c r="P135" s="340"/>
      <c r="Q135" s="340"/>
      <c r="R135" s="341">
        <v>4.6315407450474213</v>
      </c>
      <c r="S135" s="341">
        <v>4.6335286416958228</v>
      </c>
      <c r="T135" s="341">
        <v>4.7422151995811355</v>
      </c>
      <c r="U135" s="341">
        <v>4.957742411321103</v>
      </c>
      <c r="V135" s="341">
        <v>5.088024288165732</v>
      </c>
      <c r="W135" s="341">
        <v>5.0474747129371123</v>
      </c>
      <c r="X135" s="341">
        <v>5.0282648699558745</v>
      </c>
      <c r="Y135" s="341">
        <v>5.0518102208655318</v>
      </c>
      <c r="Z135" s="341">
        <v>5.4190978062109991</v>
      </c>
      <c r="AA135" s="341">
        <v>5.5628747305827932</v>
      </c>
      <c r="AB135" s="341">
        <v>5.7123443779910259</v>
      </c>
      <c r="AC135" s="341">
        <v>5.7329365567083004</v>
      </c>
      <c r="AD135" s="341">
        <v>5.5973699508182859</v>
      </c>
      <c r="AE135" s="341">
        <v>5.5768657533837382</v>
      </c>
      <c r="AF135" s="341">
        <v>5.8498270351900814</v>
      </c>
      <c r="AG135" s="341">
        <v>5.949297070818286</v>
      </c>
      <c r="AH135" s="341">
        <v>5.6350512635146437</v>
      </c>
      <c r="AI135" s="341">
        <v>5.7998995303419036</v>
      </c>
      <c r="AJ135" s="341">
        <v>5.7891719243209856</v>
      </c>
      <c r="AK135" s="341">
        <v>6.0158831560000001</v>
      </c>
      <c r="AL135" s="341">
        <v>5.7468865979999997</v>
      </c>
      <c r="AM135" s="341">
        <v>5.1231438978999995</v>
      </c>
      <c r="AN135" s="341">
        <v>5.0441564164999999</v>
      </c>
      <c r="AO135" s="341">
        <v>4.2068281215999992</v>
      </c>
      <c r="AP135" s="341">
        <v>4.7103333415000002</v>
      </c>
      <c r="AQ135" s="341">
        <v>4.8440483670333334</v>
      </c>
      <c r="AR135" s="341">
        <v>4.5063728541333328</v>
      </c>
    </row>
    <row r="136" spans="1:44">
      <c r="A136" s="339" t="s">
        <v>333</v>
      </c>
      <c r="B136" s="340"/>
      <c r="C136" s="340"/>
      <c r="D136" s="340"/>
      <c r="E136" s="340"/>
      <c r="F136" s="340"/>
      <c r="G136" s="340"/>
      <c r="H136" s="340"/>
      <c r="I136" s="340"/>
      <c r="J136" s="340"/>
      <c r="K136" s="340"/>
      <c r="L136" s="340"/>
      <c r="M136" s="340"/>
      <c r="N136" s="340"/>
      <c r="O136" s="340"/>
      <c r="P136" s="340"/>
      <c r="Q136" s="340"/>
      <c r="R136" s="341">
        <v>25.123107589014896</v>
      </c>
      <c r="S136" s="341">
        <v>25.822905029170627</v>
      </c>
      <c r="T136" s="341">
        <v>25.795880370690078</v>
      </c>
      <c r="U136" s="341">
        <v>27.951252922519156</v>
      </c>
      <c r="V136" s="341">
        <v>30.008660031778799</v>
      </c>
      <c r="W136" s="341">
        <v>31.23595624923885</v>
      </c>
      <c r="X136" s="341">
        <v>29.898693349764617</v>
      </c>
      <c r="Y136" s="341">
        <v>32.007745835301733</v>
      </c>
      <c r="Z136" s="341">
        <v>33.310169980211434</v>
      </c>
      <c r="AA136" s="341">
        <v>39.115189756092569</v>
      </c>
      <c r="AB136" s="341">
        <v>43.261758560846239</v>
      </c>
      <c r="AC136" s="341">
        <v>44.086471160275764</v>
      </c>
      <c r="AD136" s="341">
        <v>50.101326572897378</v>
      </c>
      <c r="AE136" s="341">
        <v>50.790774307161854</v>
      </c>
      <c r="AF136" s="341">
        <v>54.73877406954562</v>
      </c>
      <c r="AG136" s="341">
        <v>54.018358810429334</v>
      </c>
      <c r="AH136" s="341">
        <v>53.140655243297182</v>
      </c>
      <c r="AI136" s="341">
        <v>50.114354367272178</v>
      </c>
      <c r="AJ136" s="341">
        <v>45.63502017784031</v>
      </c>
      <c r="AK136" s="341">
        <v>40.808172446886147</v>
      </c>
      <c r="AL136" s="341">
        <v>47.397613271104717</v>
      </c>
      <c r="AM136" s="341">
        <v>48.137982660214078</v>
      </c>
      <c r="AN136" s="341">
        <v>47.911219684297308</v>
      </c>
      <c r="AO136" s="341">
        <v>44.983798471916415</v>
      </c>
      <c r="AP136" s="341">
        <v>45.333893397156018</v>
      </c>
      <c r="AQ136" s="341">
        <v>45.993401728676986</v>
      </c>
      <c r="AR136" s="341">
        <v>45.549978529201539</v>
      </c>
    </row>
    <row r="137" spans="1:44" ht="15">
      <c r="A137" s="339" t="s">
        <v>338</v>
      </c>
      <c r="B137" s="340"/>
      <c r="C137" s="340"/>
      <c r="D137" s="340"/>
      <c r="E137" s="340"/>
      <c r="F137" s="340"/>
      <c r="G137" s="340"/>
      <c r="H137" s="340"/>
      <c r="I137" s="340"/>
      <c r="J137" s="340"/>
      <c r="K137" s="340"/>
      <c r="L137" s="340"/>
      <c r="M137" s="340"/>
      <c r="N137" s="340"/>
      <c r="O137" s="340"/>
      <c r="P137" s="340"/>
      <c r="Q137" s="340"/>
      <c r="R137" s="341">
        <v>45.075702701793048</v>
      </c>
      <c r="S137" s="341">
        <v>45.791353942456269</v>
      </c>
      <c r="T137" s="341">
        <v>44.530328461644487</v>
      </c>
      <c r="U137" s="341">
        <v>48.018012408468714</v>
      </c>
      <c r="V137" s="341">
        <v>49.168655275411368</v>
      </c>
      <c r="W137" s="341">
        <v>49.73673061596466</v>
      </c>
      <c r="X137" s="341">
        <v>50.462798546205384</v>
      </c>
      <c r="Y137" s="341">
        <v>52.225112429847059</v>
      </c>
      <c r="Z137" s="341">
        <v>51.581275679503591</v>
      </c>
      <c r="AA137" s="341">
        <v>52.855971375010384</v>
      </c>
      <c r="AB137" s="341">
        <v>54.550872393710726</v>
      </c>
      <c r="AC137" s="341">
        <v>55.069174685816698</v>
      </c>
      <c r="AD137" s="341">
        <v>57.465140610578537</v>
      </c>
      <c r="AE137" s="341">
        <v>55.750774721385156</v>
      </c>
      <c r="AF137" s="341">
        <v>58.893674938006484</v>
      </c>
      <c r="AG137" s="341">
        <v>59.416790090534192</v>
      </c>
      <c r="AH137" s="341">
        <v>57.767494466139944</v>
      </c>
      <c r="AI137" s="341">
        <v>57.902239614599907</v>
      </c>
      <c r="AJ137" s="341">
        <v>55.465915426403441</v>
      </c>
      <c r="AK137" s="341">
        <v>54.38592540962081</v>
      </c>
      <c r="AL137" s="341">
        <v>58.200635376404122</v>
      </c>
      <c r="AM137" s="341">
        <v>56.673109357570468</v>
      </c>
      <c r="AN137" s="341">
        <v>53.875088402340971</v>
      </c>
      <c r="AO137" s="341">
        <v>53.082234308084665</v>
      </c>
      <c r="AP137" s="341">
        <v>52.598276008224204</v>
      </c>
      <c r="AQ137" s="341">
        <v>52.951046501440175</v>
      </c>
      <c r="AR137" s="341">
        <v>52.719518029839755</v>
      </c>
    </row>
    <row r="138" spans="1:44">
      <c r="A138" s="344" t="s">
        <v>300</v>
      </c>
      <c r="B138" s="322"/>
      <c r="C138" s="322"/>
      <c r="D138" s="322"/>
      <c r="E138" s="322"/>
      <c r="F138" s="322"/>
      <c r="G138" s="322"/>
      <c r="H138" s="322"/>
      <c r="I138" s="322"/>
      <c r="J138" s="322"/>
      <c r="K138" s="322"/>
      <c r="L138" s="322"/>
      <c r="M138" s="322"/>
      <c r="N138" s="322"/>
      <c r="O138" s="322"/>
      <c r="P138" s="322"/>
      <c r="Q138" s="322"/>
      <c r="R138" s="322">
        <v>34.315665116126169</v>
      </c>
      <c r="S138" s="322">
        <v>34.506516519870871</v>
      </c>
      <c r="T138" s="322">
        <v>36.257811666063461</v>
      </c>
      <c r="U138" s="322">
        <v>32.26831075559609</v>
      </c>
      <c r="V138" s="322">
        <v>36.558164979100695</v>
      </c>
      <c r="W138" s="322">
        <v>37.579613986697296</v>
      </c>
      <c r="X138" s="322">
        <v>35.934084439129769</v>
      </c>
      <c r="Y138" s="322">
        <v>37.109849413991036</v>
      </c>
      <c r="Z138" s="322">
        <v>37.391405522337557</v>
      </c>
      <c r="AA138" s="322">
        <v>38.718873599725057</v>
      </c>
      <c r="AB138" s="322">
        <v>39.751688499198515</v>
      </c>
      <c r="AC138" s="322">
        <v>40.580778364381473</v>
      </c>
      <c r="AD138" s="322">
        <v>41.635884393744888</v>
      </c>
      <c r="AE138" s="322">
        <v>44.522676631018058</v>
      </c>
      <c r="AF138" s="322">
        <v>48.002488916781751</v>
      </c>
      <c r="AG138" s="322">
        <v>48.244272764179691</v>
      </c>
      <c r="AH138" s="322">
        <v>48.777586636494718</v>
      </c>
      <c r="AI138" s="322">
        <v>49.608335734136297</v>
      </c>
      <c r="AJ138" s="322">
        <v>49.496668585144789</v>
      </c>
      <c r="AK138" s="322">
        <v>48.188400331406839</v>
      </c>
      <c r="AL138" s="322">
        <v>49.088358666608741</v>
      </c>
      <c r="AM138" s="322">
        <v>48.012076318759405</v>
      </c>
      <c r="AN138" s="322">
        <v>51.118816445324484</v>
      </c>
      <c r="AO138" s="322">
        <v>50.74267040009984</v>
      </c>
      <c r="AP138" s="322">
        <v>51.827158937144638</v>
      </c>
      <c r="AQ138" s="322">
        <v>52.889188012134909</v>
      </c>
      <c r="AR138" s="322">
        <v>52.772775650928892</v>
      </c>
    </row>
    <row r="139" spans="1:44">
      <c r="A139" s="339" t="s">
        <v>150</v>
      </c>
      <c r="B139" s="340"/>
      <c r="C139" s="340"/>
      <c r="D139" s="340"/>
      <c r="E139" s="340"/>
      <c r="F139" s="340"/>
      <c r="G139" s="340"/>
      <c r="H139" s="340"/>
      <c r="I139" s="340"/>
      <c r="J139" s="340"/>
      <c r="K139" s="340"/>
      <c r="L139" s="340"/>
      <c r="M139" s="340"/>
      <c r="N139" s="340"/>
      <c r="O139" s="340"/>
      <c r="P139" s="340"/>
      <c r="Q139" s="340"/>
      <c r="R139" s="341">
        <v>1.5546663649963595</v>
      </c>
      <c r="S139" s="341">
        <v>1.5821205280793555</v>
      </c>
      <c r="T139" s="341">
        <v>1.4451229947741684</v>
      </c>
      <c r="U139" s="341">
        <v>1.7003853305528556</v>
      </c>
      <c r="V139" s="341">
        <v>1.6528634900632726</v>
      </c>
      <c r="W139" s="341">
        <v>3.034777042006318</v>
      </c>
      <c r="X139" s="341">
        <v>2.219782810782517</v>
      </c>
      <c r="Y139" s="341">
        <v>2.0476999137998964</v>
      </c>
      <c r="Z139" s="341">
        <v>1.8220619501706217</v>
      </c>
      <c r="AA139" s="341">
        <v>1.7001180851199997</v>
      </c>
      <c r="AB139" s="341">
        <v>1.8903473058887998</v>
      </c>
      <c r="AC139" s="341">
        <v>2.68354652894</v>
      </c>
      <c r="AD139" s="341">
        <v>2.6498360645815997</v>
      </c>
      <c r="AE139" s="341">
        <v>3.0271391681503999</v>
      </c>
      <c r="AF139" s="341">
        <v>2.4829261346648388</v>
      </c>
      <c r="AG139" s="341">
        <v>1.8792639415627996</v>
      </c>
      <c r="AH139" s="341">
        <v>1.7400233896717556</v>
      </c>
      <c r="AI139" s="341">
        <v>2.1329187210305829</v>
      </c>
      <c r="AJ139" s="341">
        <v>2.3504806447354278</v>
      </c>
      <c r="AK139" s="341">
        <v>1.299317013308795</v>
      </c>
      <c r="AL139" s="341">
        <v>1.4374538071988421</v>
      </c>
      <c r="AM139" s="341">
        <v>1.2842129384477627</v>
      </c>
      <c r="AN139" s="341">
        <v>1.3853086853293863</v>
      </c>
      <c r="AO139" s="341">
        <v>1.4612251208332427</v>
      </c>
      <c r="AP139" s="341">
        <v>1.0758044615178097</v>
      </c>
      <c r="AQ139" s="341">
        <v>0.99681936001345584</v>
      </c>
      <c r="AR139" s="341">
        <v>1.2296789270373787</v>
      </c>
    </row>
    <row r="140" spans="1:44">
      <c r="A140" s="339" t="s">
        <v>151</v>
      </c>
      <c r="B140" s="340"/>
      <c r="C140" s="340"/>
      <c r="D140" s="340"/>
      <c r="E140" s="340"/>
      <c r="F140" s="340"/>
      <c r="G140" s="340"/>
      <c r="H140" s="340"/>
      <c r="I140" s="340"/>
      <c r="J140" s="340"/>
      <c r="K140" s="340"/>
      <c r="L140" s="340"/>
      <c r="M140" s="340"/>
      <c r="N140" s="340"/>
      <c r="O140" s="340"/>
      <c r="P140" s="340"/>
      <c r="Q140" s="340"/>
      <c r="R140" s="341">
        <v>7.2807773263927738</v>
      </c>
      <c r="S140" s="341">
        <v>7.3391043085349823</v>
      </c>
      <c r="T140" s="341">
        <v>9.4570865402144761</v>
      </c>
      <c r="U140" s="341">
        <v>4.6120350812764235</v>
      </c>
      <c r="V140" s="341">
        <v>8.2137687531868995</v>
      </c>
      <c r="W140" s="341">
        <v>6.7158886264065218</v>
      </c>
      <c r="X140" s="341">
        <v>5.0033010944926355</v>
      </c>
      <c r="Y140" s="341">
        <v>4.6177216124345168</v>
      </c>
      <c r="Z140" s="341">
        <v>4.844669817577282</v>
      </c>
      <c r="AA140" s="341">
        <v>4.69397804687899</v>
      </c>
      <c r="AB140" s="341">
        <v>4.9860917175165858</v>
      </c>
      <c r="AC140" s="341">
        <v>4.4880744495668026</v>
      </c>
      <c r="AD140" s="341">
        <v>4.275523473170006</v>
      </c>
      <c r="AE140" s="341">
        <v>5.5694933157572741</v>
      </c>
      <c r="AF140" s="341">
        <v>6.7306351988005968</v>
      </c>
      <c r="AG140" s="341">
        <v>6.3588888609354903</v>
      </c>
      <c r="AH140" s="341">
        <v>4.8583920432820422</v>
      </c>
      <c r="AI140" s="341">
        <v>5.2413907967857849</v>
      </c>
      <c r="AJ140" s="341">
        <v>5.284348391180071</v>
      </c>
      <c r="AK140" s="341">
        <v>4.0933253897941508</v>
      </c>
      <c r="AL140" s="341">
        <v>5.6190089684099043</v>
      </c>
      <c r="AM140" s="341">
        <v>6.2162815337754571</v>
      </c>
      <c r="AN140" s="341">
        <v>5.4084578834100148</v>
      </c>
      <c r="AO140" s="341">
        <v>5.1162582951912761</v>
      </c>
      <c r="AP140" s="341">
        <v>5.9151972564213366</v>
      </c>
      <c r="AQ140" s="341">
        <v>6.267861880449674</v>
      </c>
      <c r="AR140" s="341">
        <v>6.7943860608642179</v>
      </c>
    </row>
    <row r="141" spans="1:44">
      <c r="A141" s="339" t="s">
        <v>332</v>
      </c>
      <c r="B141" s="340"/>
      <c r="C141" s="340"/>
      <c r="D141" s="340"/>
      <c r="E141" s="340"/>
      <c r="F141" s="340"/>
      <c r="G141" s="340"/>
      <c r="H141" s="340"/>
      <c r="I141" s="340"/>
      <c r="J141" s="340"/>
      <c r="K141" s="340"/>
      <c r="L141" s="340"/>
      <c r="M141" s="340"/>
      <c r="N141" s="340"/>
      <c r="O141" s="340"/>
      <c r="P141" s="340"/>
      <c r="Q141" s="340"/>
      <c r="R141" s="341">
        <v>4.3920137463585309</v>
      </c>
      <c r="S141" s="341">
        <v>4.3420240556683174</v>
      </c>
      <c r="T141" s="341">
        <v>4.4533343958782536</v>
      </c>
      <c r="U141" s="341">
        <v>4.6607798295744622</v>
      </c>
      <c r="V141" s="341">
        <v>4.9746661790365394</v>
      </c>
      <c r="W141" s="341">
        <v>5.2030375864436991</v>
      </c>
      <c r="X141" s="341">
        <v>5.3641553408974687</v>
      </c>
      <c r="Y141" s="341">
        <v>5.5359300855092117</v>
      </c>
      <c r="Z141" s="341">
        <v>5.7428507558339241</v>
      </c>
      <c r="AA141" s="341">
        <v>6.0611011165355588</v>
      </c>
      <c r="AB141" s="341">
        <v>6.3204878807307816</v>
      </c>
      <c r="AC141" s="341">
        <v>6.6026278254244257</v>
      </c>
      <c r="AD141" s="341">
        <v>6.792574094319435</v>
      </c>
      <c r="AE141" s="341">
        <v>7.1417558787344193</v>
      </c>
      <c r="AF141" s="341">
        <v>7.8648605379542147</v>
      </c>
      <c r="AG141" s="341">
        <v>7.7361299495615556</v>
      </c>
      <c r="AH141" s="341">
        <v>7.5628472007864946</v>
      </c>
      <c r="AI141" s="341">
        <v>6.5612859723599364</v>
      </c>
      <c r="AJ141" s="341">
        <v>6.5107591208881432</v>
      </c>
      <c r="AK141" s="341">
        <v>7.5305639678</v>
      </c>
      <c r="AL141" s="341">
        <v>6.8459372713006257</v>
      </c>
      <c r="AM141" s="341">
        <v>5.6472760987999999</v>
      </c>
      <c r="AN141" s="341">
        <v>7.8681867122656186</v>
      </c>
      <c r="AO141" s="341">
        <v>7.6517231868000009</v>
      </c>
      <c r="AP141" s="341">
        <v>8.7122846167999999</v>
      </c>
      <c r="AQ141" s="341">
        <v>8.8401829858000003</v>
      </c>
      <c r="AR141" s="341">
        <v>8.117084608799999</v>
      </c>
    </row>
    <row r="142" spans="1:44">
      <c r="A142" s="339" t="s">
        <v>165</v>
      </c>
      <c r="B142" s="340"/>
      <c r="C142" s="340"/>
      <c r="D142" s="340"/>
      <c r="E142" s="340"/>
      <c r="F142" s="340"/>
      <c r="G142" s="340"/>
      <c r="H142" s="340"/>
      <c r="I142" s="340"/>
      <c r="J142" s="340"/>
      <c r="K142" s="340"/>
      <c r="L142" s="340"/>
      <c r="M142" s="340"/>
      <c r="N142" s="340"/>
      <c r="O142" s="340"/>
      <c r="P142" s="340"/>
      <c r="Q142" s="340"/>
      <c r="R142" s="341">
        <v>0</v>
      </c>
      <c r="S142" s="341">
        <v>0</v>
      </c>
      <c r="T142" s="341">
        <v>0</v>
      </c>
      <c r="U142" s="341">
        <v>0</v>
      </c>
      <c r="V142" s="341">
        <v>0</v>
      </c>
      <c r="W142" s="341">
        <v>0</v>
      </c>
      <c r="X142" s="341">
        <v>0</v>
      </c>
      <c r="Y142" s="341">
        <v>0</v>
      </c>
      <c r="Z142" s="341">
        <v>0</v>
      </c>
      <c r="AA142" s="341">
        <v>0</v>
      </c>
      <c r="AB142" s="341">
        <v>0</v>
      </c>
      <c r="AC142" s="341">
        <v>0</v>
      </c>
      <c r="AD142" s="341">
        <v>0</v>
      </c>
      <c r="AE142" s="341">
        <v>0</v>
      </c>
      <c r="AF142" s="341">
        <v>0</v>
      </c>
      <c r="AG142" s="341">
        <v>0</v>
      </c>
      <c r="AH142" s="341">
        <v>0</v>
      </c>
      <c r="AI142" s="341">
        <v>0</v>
      </c>
      <c r="AJ142" s="341">
        <v>0</v>
      </c>
      <c r="AK142" s="341">
        <v>0</v>
      </c>
      <c r="AL142" s="341">
        <v>0</v>
      </c>
      <c r="AM142" s="341">
        <v>0</v>
      </c>
      <c r="AN142" s="341">
        <v>0</v>
      </c>
      <c r="AO142" s="341">
        <v>0</v>
      </c>
      <c r="AP142" s="341">
        <v>0</v>
      </c>
      <c r="AQ142" s="341">
        <v>0</v>
      </c>
      <c r="AR142" s="341">
        <v>0</v>
      </c>
    </row>
    <row r="143" spans="1:44">
      <c r="A143" s="339" t="s">
        <v>166</v>
      </c>
      <c r="B143" s="340"/>
      <c r="C143" s="340"/>
      <c r="D143" s="340"/>
      <c r="E143" s="340"/>
      <c r="F143" s="340"/>
      <c r="G143" s="340"/>
      <c r="H143" s="340"/>
      <c r="I143" s="340"/>
      <c r="J143" s="340"/>
      <c r="K143" s="340"/>
      <c r="L143" s="340"/>
      <c r="M143" s="340"/>
      <c r="N143" s="340"/>
      <c r="O143" s="340"/>
      <c r="P143" s="340"/>
      <c r="Q143" s="340"/>
      <c r="R143" s="341">
        <v>1.8412860502232697</v>
      </c>
      <c r="S143" s="341">
        <v>1.7971978790029695</v>
      </c>
      <c r="T143" s="341">
        <v>1.6833755010826694</v>
      </c>
      <c r="U143" s="341">
        <v>1.6905607636493361</v>
      </c>
      <c r="V143" s="341">
        <v>1.806966026216003</v>
      </c>
      <c r="W143" s="341">
        <v>1.8113344987826692</v>
      </c>
      <c r="X143" s="341">
        <v>1.8397959224299598</v>
      </c>
      <c r="Y143" s="341">
        <v>1.8480555770966267</v>
      </c>
      <c r="Z143" s="341">
        <v>1.7527432697632932</v>
      </c>
      <c r="AA143" s="341">
        <v>1.7631394036299599</v>
      </c>
      <c r="AB143" s="341">
        <v>1.7735355374966266</v>
      </c>
      <c r="AC143" s="341">
        <v>1.7796815856000001</v>
      </c>
      <c r="AD143" s="341">
        <v>2.5912810678000007</v>
      </c>
      <c r="AE143" s="341">
        <v>2.5946615500000001</v>
      </c>
      <c r="AF143" s="341">
        <v>2.5960592075000006</v>
      </c>
      <c r="AG143" s="341">
        <v>2.6066907925000002</v>
      </c>
      <c r="AH143" s="341">
        <v>2.6073736149999993</v>
      </c>
      <c r="AI143" s="341">
        <v>2.6166764699999998</v>
      </c>
      <c r="AJ143" s="341">
        <v>2.5168151280555997</v>
      </c>
      <c r="AK143" s="341">
        <v>2.5910422184460002</v>
      </c>
      <c r="AL143" s="341">
        <v>2.3449347768040831</v>
      </c>
      <c r="AM143" s="341">
        <v>2.4354143212229853</v>
      </c>
      <c r="AN143" s="341">
        <v>2.5438154337718424</v>
      </c>
      <c r="AO143" s="341">
        <v>2.5456584399801834</v>
      </c>
      <c r="AP143" s="341">
        <v>2.251742286607445</v>
      </c>
      <c r="AQ143" s="341">
        <v>2.263667705316895</v>
      </c>
      <c r="AR143" s="341">
        <v>2.247646953422286</v>
      </c>
    </row>
    <row r="144" spans="1:44">
      <c r="A144" s="339" t="s">
        <v>333</v>
      </c>
      <c r="B144" s="340"/>
      <c r="C144" s="340"/>
      <c r="D144" s="340"/>
      <c r="E144" s="340"/>
      <c r="F144" s="340"/>
      <c r="G144" s="340"/>
      <c r="H144" s="340"/>
      <c r="I144" s="340"/>
      <c r="J144" s="340"/>
      <c r="K144" s="340"/>
      <c r="L144" s="340"/>
      <c r="M144" s="340"/>
      <c r="N144" s="340"/>
      <c r="O144" s="340"/>
      <c r="P144" s="340"/>
      <c r="Q144" s="340"/>
      <c r="R144" s="341">
        <v>4.6407035175879401E-2</v>
      </c>
      <c r="S144" s="341">
        <v>5.9969639865996655E-2</v>
      </c>
      <c r="T144" s="341">
        <v>6.1500209380234511E-2</v>
      </c>
      <c r="U144" s="341">
        <v>0.06</v>
      </c>
      <c r="V144" s="341">
        <v>0.06</v>
      </c>
      <c r="W144" s="341">
        <v>6.2110552763819105E-2</v>
      </c>
      <c r="X144" s="341">
        <v>6.2814070351758802E-2</v>
      </c>
      <c r="Y144" s="341">
        <v>6.690433940535094E-2</v>
      </c>
      <c r="Z144" s="341">
        <v>6.6987649152187564E-2</v>
      </c>
      <c r="AA144" s="341">
        <v>0.14000000000000001</v>
      </c>
      <c r="AB144" s="341">
        <v>0.15</v>
      </c>
      <c r="AC144" s="341">
        <v>0.18</v>
      </c>
      <c r="AD144" s="341">
        <v>0.19</v>
      </c>
      <c r="AE144" s="341">
        <v>0.18</v>
      </c>
      <c r="AF144" s="341">
        <v>0.11</v>
      </c>
      <c r="AG144" s="341">
        <v>0.22</v>
      </c>
      <c r="AH144" s="341">
        <v>0.26</v>
      </c>
      <c r="AI144" s="341">
        <v>0.28000000000000003</v>
      </c>
      <c r="AJ144" s="341">
        <v>0.28000000000000003</v>
      </c>
      <c r="AK144" s="341">
        <v>0.28000000000000003</v>
      </c>
      <c r="AL144" s="341">
        <v>0.28000000000000003</v>
      </c>
      <c r="AM144" s="341">
        <v>0.28000000000000003</v>
      </c>
      <c r="AN144" s="341">
        <v>0.28000000000000003</v>
      </c>
      <c r="AO144" s="341">
        <v>0.28000000000000003</v>
      </c>
      <c r="AP144" s="341">
        <v>0.28000000000000003</v>
      </c>
      <c r="AQ144" s="341">
        <v>0.28000000000000003</v>
      </c>
      <c r="AR144" s="341">
        <v>0.28000000000000003</v>
      </c>
    </row>
    <row r="145" spans="1:44" ht="15">
      <c r="A145" s="339" t="s">
        <v>338</v>
      </c>
      <c r="B145" s="340"/>
      <c r="C145" s="340"/>
      <c r="D145" s="340"/>
      <c r="E145" s="340"/>
      <c r="F145" s="340"/>
      <c r="G145" s="340"/>
      <c r="H145" s="340"/>
      <c r="I145" s="340"/>
      <c r="J145" s="340"/>
      <c r="K145" s="340"/>
      <c r="L145" s="340"/>
      <c r="M145" s="340"/>
      <c r="N145" s="340"/>
      <c r="O145" s="340"/>
      <c r="P145" s="340"/>
      <c r="Q145" s="340"/>
      <c r="R145" s="341">
        <v>19.20051459297936</v>
      </c>
      <c r="S145" s="341">
        <v>19.386100108719251</v>
      </c>
      <c r="T145" s="341">
        <v>19.157392024733664</v>
      </c>
      <c r="U145" s="341">
        <v>19.544549750543013</v>
      </c>
      <c r="V145" s="341">
        <v>19.849900530597985</v>
      </c>
      <c r="W145" s="341">
        <v>20.752465680294264</v>
      </c>
      <c r="X145" s="341">
        <v>21.444235200175427</v>
      </c>
      <c r="Y145" s="341">
        <v>22.993537885745432</v>
      </c>
      <c r="Z145" s="341">
        <v>23.162092079840246</v>
      </c>
      <c r="AA145" s="341">
        <v>24.360536947560547</v>
      </c>
      <c r="AB145" s="341">
        <v>24.631226057565719</v>
      </c>
      <c r="AC145" s="341">
        <v>24.846847974850245</v>
      </c>
      <c r="AD145" s="341">
        <v>25.136669693873845</v>
      </c>
      <c r="AE145" s="341">
        <v>26.009626718375962</v>
      </c>
      <c r="AF145" s="341">
        <v>28.2180078378621</v>
      </c>
      <c r="AG145" s="341">
        <v>29.443299219619846</v>
      </c>
      <c r="AH145" s="341">
        <v>31.748950387754419</v>
      </c>
      <c r="AI145" s="341">
        <v>32.77606377395999</v>
      </c>
      <c r="AJ145" s="341">
        <v>32.554265300285543</v>
      </c>
      <c r="AK145" s="341">
        <v>32.394151742057893</v>
      </c>
      <c r="AL145" s="341">
        <v>32.561023842895281</v>
      </c>
      <c r="AM145" s="341">
        <v>32.148891426513202</v>
      </c>
      <c r="AN145" s="341">
        <v>33.633047730547624</v>
      </c>
      <c r="AO145" s="341">
        <v>33.687805357295133</v>
      </c>
      <c r="AP145" s="341">
        <v>33.592130315798045</v>
      </c>
      <c r="AQ145" s="341">
        <v>34.240656080554885</v>
      </c>
      <c r="AR145" s="341">
        <v>34.103979100805006</v>
      </c>
    </row>
    <row r="146" spans="1:44">
      <c r="A146" s="344" t="s">
        <v>208</v>
      </c>
      <c r="B146" s="322"/>
      <c r="C146" s="322"/>
      <c r="D146" s="322"/>
      <c r="E146" s="322"/>
      <c r="F146" s="322"/>
      <c r="G146" s="322"/>
      <c r="H146" s="322"/>
      <c r="I146" s="322"/>
      <c r="J146" s="322"/>
      <c r="K146" s="322"/>
      <c r="L146" s="322"/>
      <c r="M146" s="322"/>
      <c r="N146" s="322"/>
      <c r="O146" s="322"/>
      <c r="P146" s="322"/>
      <c r="Q146" s="322"/>
      <c r="R146" s="322">
        <v>55.155911724395132</v>
      </c>
      <c r="S146" s="322">
        <v>55.165540999418418</v>
      </c>
      <c r="T146" s="322">
        <v>53.886339133960419</v>
      </c>
      <c r="U146" s="322">
        <v>53.750360191297425</v>
      </c>
      <c r="V146" s="322">
        <v>54.494605641583256</v>
      </c>
      <c r="W146" s="322">
        <v>54.627085115072632</v>
      </c>
      <c r="X146" s="322">
        <v>56.021667662432392</v>
      </c>
      <c r="Y146" s="322">
        <v>55.876746826345816</v>
      </c>
      <c r="Z146" s="322">
        <v>57.022626530933778</v>
      </c>
      <c r="AA146" s="322">
        <v>57.834484298111548</v>
      </c>
      <c r="AB146" s="322">
        <v>60.3881938597778</v>
      </c>
      <c r="AC146" s="322">
        <v>61.920731738013856</v>
      </c>
      <c r="AD146" s="322">
        <v>62.261349421838332</v>
      </c>
      <c r="AE146" s="322">
        <v>63.992148397724741</v>
      </c>
      <c r="AF146" s="322">
        <v>65.596525870195549</v>
      </c>
      <c r="AG146" s="322">
        <v>64.443848990604096</v>
      </c>
      <c r="AH146" s="322">
        <v>66.871809128378999</v>
      </c>
      <c r="AI146" s="322">
        <v>64.79013744217923</v>
      </c>
      <c r="AJ146" s="322">
        <v>63.733852440401861</v>
      </c>
      <c r="AK146" s="322">
        <v>66.230757422030891</v>
      </c>
      <c r="AL146" s="322">
        <v>64.465446899499653</v>
      </c>
      <c r="AM146" s="322">
        <v>63.806443024733241</v>
      </c>
      <c r="AN146" s="322">
        <v>63.936610177195455</v>
      </c>
      <c r="AO146" s="322">
        <v>63.119259637914006</v>
      </c>
      <c r="AP146" s="322">
        <v>63.187086130639571</v>
      </c>
      <c r="AQ146" s="322">
        <v>64.299565388950356</v>
      </c>
      <c r="AR146" s="322">
        <v>62.895024164380182</v>
      </c>
    </row>
    <row r="147" spans="1:44">
      <c r="A147" s="339" t="s">
        <v>150</v>
      </c>
      <c r="B147" s="340"/>
      <c r="C147" s="340"/>
      <c r="D147" s="340"/>
      <c r="E147" s="340"/>
      <c r="F147" s="340"/>
      <c r="G147" s="340"/>
      <c r="H147" s="340"/>
      <c r="I147" s="340"/>
      <c r="J147" s="340"/>
      <c r="K147" s="340"/>
      <c r="L147" s="340"/>
      <c r="M147" s="340"/>
      <c r="N147" s="340"/>
      <c r="O147" s="340"/>
      <c r="P147" s="340"/>
      <c r="Q147" s="340"/>
      <c r="R147" s="341">
        <v>3.8374291544581229</v>
      </c>
      <c r="S147" s="341">
        <v>2.6460725001334566</v>
      </c>
      <c r="T147" s="341">
        <v>1.5317682507512282</v>
      </c>
      <c r="U147" s="341">
        <v>1.2390223238365885</v>
      </c>
      <c r="V147" s="341">
        <v>1.2761002440235316</v>
      </c>
      <c r="W147" s="341">
        <v>1.2586606194487056</v>
      </c>
      <c r="X147" s="341">
        <v>1.2024372929552134</v>
      </c>
      <c r="Y147" s="341">
        <v>1.2518210149749283</v>
      </c>
      <c r="Z147" s="341">
        <v>1.3091957609735063</v>
      </c>
      <c r="AA147" s="341">
        <v>1.1674796199999999</v>
      </c>
      <c r="AB147" s="341">
        <v>1.0805891780999999</v>
      </c>
      <c r="AC147" s="341">
        <v>0.72086936179999994</v>
      </c>
      <c r="AD147" s="341">
        <v>0.60488218240000002</v>
      </c>
      <c r="AE147" s="341">
        <v>0.82382037269999997</v>
      </c>
      <c r="AF147" s="341">
        <v>0.86705635022499539</v>
      </c>
      <c r="AG147" s="341">
        <v>0.88024814210000002</v>
      </c>
      <c r="AH147" s="341">
        <v>0.68576188461752741</v>
      </c>
      <c r="AI147" s="341">
        <v>0.54987622901757971</v>
      </c>
      <c r="AJ147" s="341">
        <v>0.36326892230039765</v>
      </c>
      <c r="AK147" s="341">
        <v>0.86054777864479637</v>
      </c>
      <c r="AL147" s="341">
        <v>0.53797792903450115</v>
      </c>
      <c r="AM147" s="341">
        <v>0.75052853079164605</v>
      </c>
      <c r="AN147" s="341">
        <v>0.43914210003270465</v>
      </c>
      <c r="AO147" s="341">
        <v>0.33122561635879283</v>
      </c>
      <c r="AP147" s="341">
        <v>0.36722146763722624</v>
      </c>
      <c r="AQ147" s="341">
        <v>0.39158734453964728</v>
      </c>
      <c r="AR147" s="341">
        <v>0.34483008221961392</v>
      </c>
    </row>
    <row r="148" spans="1:44">
      <c r="A148" s="339" t="s">
        <v>151</v>
      </c>
      <c r="B148" s="340"/>
      <c r="C148" s="340"/>
      <c r="D148" s="340"/>
      <c r="E148" s="340"/>
      <c r="F148" s="340"/>
      <c r="G148" s="340"/>
      <c r="H148" s="340"/>
      <c r="I148" s="340"/>
      <c r="J148" s="340"/>
      <c r="K148" s="340"/>
      <c r="L148" s="340"/>
      <c r="M148" s="340"/>
      <c r="N148" s="340"/>
      <c r="O148" s="340"/>
      <c r="P148" s="340"/>
      <c r="Q148" s="340"/>
      <c r="R148" s="341">
        <v>2.7477816157554922</v>
      </c>
      <c r="S148" s="341">
        <v>3.0470590244462299</v>
      </c>
      <c r="T148" s="341">
        <v>2.9771683882268594</v>
      </c>
      <c r="U148" s="341">
        <v>2.9471838630562943</v>
      </c>
      <c r="V148" s="341">
        <v>3.0272243461992128</v>
      </c>
      <c r="W148" s="341">
        <v>2.642289679556149</v>
      </c>
      <c r="X148" s="341">
        <v>2.4149330561695415</v>
      </c>
      <c r="Y148" s="341">
        <v>1.9715707664144055</v>
      </c>
      <c r="Z148" s="341">
        <v>2.0457830271562161</v>
      </c>
      <c r="AA148" s="341">
        <v>2.3509878750976574</v>
      </c>
      <c r="AB148" s="341">
        <v>2.5984013963738537</v>
      </c>
      <c r="AC148" s="341">
        <v>3.1180012196613602</v>
      </c>
      <c r="AD148" s="341">
        <v>3.5845097475261003</v>
      </c>
      <c r="AE148" s="341">
        <v>3.5290907341276703</v>
      </c>
      <c r="AF148" s="341">
        <v>3.9871032961015778</v>
      </c>
      <c r="AG148" s="341">
        <v>4.0202923763467808</v>
      </c>
      <c r="AH148" s="341">
        <v>4.3562488893537754</v>
      </c>
      <c r="AI148" s="341">
        <v>4.5154600547414905</v>
      </c>
      <c r="AJ148" s="341">
        <v>3.8339426236428151</v>
      </c>
      <c r="AK148" s="341">
        <v>3.5247327565467579</v>
      </c>
      <c r="AL148" s="341">
        <v>3.0364743783934678</v>
      </c>
      <c r="AM148" s="341">
        <v>3.0810520165719231</v>
      </c>
      <c r="AN148" s="341">
        <v>3.2079387270100446</v>
      </c>
      <c r="AO148" s="341">
        <v>3.2088856873606195</v>
      </c>
      <c r="AP148" s="341">
        <v>2.9588408124699002</v>
      </c>
      <c r="AQ148" s="341">
        <v>3.1320986792743399</v>
      </c>
      <c r="AR148" s="341">
        <v>3.3916119208891398</v>
      </c>
    </row>
    <row r="149" spans="1:44">
      <c r="A149" s="339" t="s">
        <v>332</v>
      </c>
      <c r="B149" s="340"/>
      <c r="C149" s="340"/>
      <c r="D149" s="340"/>
      <c r="E149" s="340"/>
      <c r="F149" s="340"/>
      <c r="G149" s="340"/>
      <c r="H149" s="340"/>
      <c r="I149" s="340"/>
      <c r="J149" s="340"/>
      <c r="K149" s="340"/>
      <c r="L149" s="340"/>
      <c r="M149" s="340"/>
      <c r="N149" s="340"/>
      <c r="O149" s="340"/>
      <c r="P149" s="340"/>
      <c r="Q149" s="340"/>
      <c r="R149" s="341">
        <v>3.492</v>
      </c>
      <c r="S149" s="341">
        <v>3.7669999999999999</v>
      </c>
      <c r="T149" s="341">
        <v>4.2839999999999998</v>
      </c>
      <c r="U149" s="341">
        <v>4.327</v>
      </c>
      <c r="V149" s="341">
        <v>4.53</v>
      </c>
      <c r="W149" s="341">
        <v>4.4539999999999997</v>
      </c>
      <c r="X149" s="341">
        <v>4.6689999999999996</v>
      </c>
      <c r="Y149" s="341">
        <v>4.9569999999999999</v>
      </c>
      <c r="Z149" s="341">
        <v>5.1289999999999996</v>
      </c>
      <c r="AA149" s="341">
        <v>5.5424192999999997</v>
      </c>
      <c r="AB149" s="341">
        <v>7.2573700000000008</v>
      </c>
      <c r="AC149" s="341">
        <v>7.2500140000000002</v>
      </c>
      <c r="AD149" s="341">
        <v>6.871599999999999</v>
      </c>
      <c r="AE149" s="341">
        <v>6.9563000000000006</v>
      </c>
      <c r="AF149" s="341">
        <v>7.2857099999999999</v>
      </c>
      <c r="AG149" s="341">
        <v>6.5697799999999997</v>
      </c>
      <c r="AH149" s="341">
        <v>7.0260400000000001</v>
      </c>
      <c r="AI149" s="341">
        <v>5.6545299999999994</v>
      </c>
      <c r="AJ149" s="341">
        <v>5.4664449999999993</v>
      </c>
      <c r="AK149" s="341">
        <v>6.5601454999999991</v>
      </c>
      <c r="AL149" s="341">
        <v>5.9921861501459679</v>
      </c>
      <c r="AM149" s="341">
        <v>5.6175200000000007</v>
      </c>
      <c r="AN149" s="341">
        <v>6.2763</v>
      </c>
      <c r="AO149" s="341">
        <v>6.1583528149999998</v>
      </c>
      <c r="AP149" s="341">
        <v>6.5571374520000001</v>
      </c>
      <c r="AQ149" s="341">
        <v>6.7829169780000003</v>
      </c>
      <c r="AR149" s="341">
        <v>6.3597548839999991</v>
      </c>
    </row>
    <row r="150" spans="1:44">
      <c r="A150" s="339" t="s">
        <v>165</v>
      </c>
      <c r="B150" s="340"/>
      <c r="C150" s="340"/>
      <c r="D150" s="340"/>
      <c r="E150" s="340"/>
      <c r="F150" s="340"/>
      <c r="G150" s="340"/>
      <c r="H150" s="340"/>
      <c r="I150" s="340"/>
      <c r="J150" s="340"/>
      <c r="K150" s="340"/>
      <c r="L150" s="340"/>
      <c r="M150" s="340"/>
      <c r="N150" s="340"/>
      <c r="O150" s="340"/>
      <c r="P150" s="340"/>
      <c r="Q150" s="340"/>
      <c r="R150" s="341">
        <v>0</v>
      </c>
      <c r="S150" s="341">
        <v>0</v>
      </c>
      <c r="T150" s="341">
        <v>0</v>
      </c>
      <c r="U150" s="341">
        <v>0</v>
      </c>
      <c r="V150" s="341">
        <v>0</v>
      </c>
      <c r="W150" s="341">
        <v>0</v>
      </c>
      <c r="X150" s="341">
        <v>0</v>
      </c>
      <c r="Y150" s="341">
        <v>0</v>
      </c>
      <c r="Z150" s="341">
        <v>0</v>
      </c>
      <c r="AA150" s="341">
        <v>0</v>
      </c>
      <c r="AB150" s="341">
        <v>0</v>
      </c>
      <c r="AC150" s="341">
        <v>0</v>
      </c>
      <c r="AD150" s="341">
        <v>0</v>
      </c>
      <c r="AE150" s="341">
        <v>0</v>
      </c>
      <c r="AF150" s="341">
        <v>0</v>
      </c>
      <c r="AG150" s="341">
        <v>0</v>
      </c>
      <c r="AH150" s="341">
        <v>0</v>
      </c>
      <c r="AI150" s="341">
        <v>0</v>
      </c>
      <c r="AJ150" s="341">
        <v>0</v>
      </c>
      <c r="AK150" s="341">
        <v>0</v>
      </c>
      <c r="AL150" s="341">
        <v>0</v>
      </c>
      <c r="AM150" s="341">
        <v>0</v>
      </c>
      <c r="AN150" s="341">
        <v>0</v>
      </c>
      <c r="AO150" s="341">
        <v>0</v>
      </c>
      <c r="AP150" s="341">
        <v>0</v>
      </c>
      <c r="AQ150" s="341">
        <v>0</v>
      </c>
      <c r="AR150" s="341">
        <v>0</v>
      </c>
    </row>
    <row r="151" spans="1:44">
      <c r="A151" s="339" t="s">
        <v>166</v>
      </c>
      <c r="B151" s="340"/>
      <c r="C151" s="340"/>
      <c r="D151" s="340"/>
      <c r="E151" s="340"/>
      <c r="F151" s="340"/>
      <c r="G151" s="340"/>
      <c r="H151" s="340"/>
      <c r="I151" s="340"/>
      <c r="J151" s="340"/>
      <c r="K151" s="340"/>
      <c r="L151" s="340"/>
      <c r="M151" s="340"/>
      <c r="N151" s="340"/>
      <c r="O151" s="340"/>
      <c r="P151" s="340"/>
      <c r="Q151" s="340"/>
      <c r="R151" s="341">
        <v>0.31293582754940008</v>
      </c>
      <c r="S151" s="341">
        <v>0.29610502377470005</v>
      </c>
      <c r="T151" s="341">
        <v>0.27045422000000008</v>
      </c>
      <c r="U151" s="341">
        <v>0.27285204666666663</v>
      </c>
      <c r="V151" s="341">
        <v>0.29302987333333336</v>
      </c>
      <c r="W151" s="341">
        <v>0.29542770000000002</v>
      </c>
      <c r="X151" s="341">
        <v>0.29782552666666667</v>
      </c>
      <c r="Y151" s="341">
        <v>0.30022335333333339</v>
      </c>
      <c r="Z151" s="341">
        <v>0.28484118000000003</v>
      </c>
      <c r="AA151" s="341">
        <v>0.28723900666666669</v>
      </c>
      <c r="AB151" s="341">
        <v>0.28963683333333334</v>
      </c>
      <c r="AC151" s="341">
        <v>0.29203466000000006</v>
      </c>
      <c r="AD151" s="341">
        <v>0.29392555500000001</v>
      </c>
      <c r="AE151" s="341">
        <v>0.29452845</v>
      </c>
      <c r="AF151" s="341">
        <v>0.29513134499999999</v>
      </c>
      <c r="AG151" s="341">
        <v>0.29573423999999998</v>
      </c>
      <c r="AH151" s="341">
        <v>0.29633713499999997</v>
      </c>
      <c r="AI151" s="341">
        <v>0.29694002999999997</v>
      </c>
      <c r="AJ151" s="341">
        <v>0.28172292499999996</v>
      </c>
      <c r="AK151" s="341">
        <v>0.28172292499999996</v>
      </c>
      <c r="AL151" s="341">
        <v>0.30840000000000001</v>
      </c>
      <c r="AM151" s="341">
        <v>0.31681355000000022</v>
      </c>
      <c r="AN151" s="341">
        <v>0.29534023519038088</v>
      </c>
      <c r="AO151" s="341">
        <v>0.29587648219038087</v>
      </c>
      <c r="AP151" s="341">
        <v>0.29663123479038095</v>
      </c>
      <c r="AQ151" s="341">
        <v>0.29720262337038106</v>
      </c>
      <c r="AR151" s="341">
        <v>0.29778453093438101</v>
      </c>
    </row>
    <row r="152" spans="1:44">
      <c r="A152" s="339" t="s">
        <v>333</v>
      </c>
      <c r="B152" s="340"/>
      <c r="C152" s="340"/>
      <c r="D152" s="340"/>
      <c r="E152" s="340"/>
      <c r="F152" s="340"/>
      <c r="G152" s="340"/>
      <c r="H152" s="340"/>
      <c r="I152" s="340"/>
      <c r="J152" s="340"/>
      <c r="K152" s="340"/>
      <c r="L152" s="340"/>
      <c r="M152" s="340"/>
      <c r="N152" s="340"/>
      <c r="O152" s="340"/>
      <c r="P152" s="340"/>
      <c r="Q152" s="340"/>
      <c r="R152" s="341">
        <v>8.0680771052199329</v>
      </c>
      <c r="S152" s="341">
        <v>8.0680771052199329</v>
      </c>
      <c r="T152" s="341">
        <v>8.0680771052199329</v>
      </c>
      <c r="U152" s="341">
        <v>8.0680771052199329</v>
      </c>
      <c r="V152" s="341">
        <v>8.0680771052199329</v>
      </c>
      <c r="W152" s="341">
        <v>8.0680771052199329</v>
      </c>
      <c r="X152" s="341">
        <v>8.1560701324238725</v>
      </c>
      <c r="Y152" s="341">
        <v>8.2705323213651489</v>
      </c>
      <c r="Z152" s="341">
        <v>8.3941243366966969</v>
      </c>
      <c r="AA152" s="341">
        <v>8.5029299332541513</v>
      </c>
      <c r="AB152" s="341">
        <v>8.6298852867901932</v>
      </c>
      <c r="AC152" s="341">
        <v>8.7374296004259051</v>
      </c>
      <c r="AD152" s="341">
        <v>8.9102187464514664</v>
      </c>
      <c r="AE152" s="341">
        <v>8.9138500231590285</v>
      </c>
      <c r="AF152" s="341">
        <v>8.9232057215527334</v>
      </c>
      <c r="AG152" s="341">
        <v>8.9299955710377077</v>
      </c>
      <c r="AH152" s="341">
        <v>8.9170231808664333</v>
      </c>
      <c r="AI152" s="341">
        <v>8.9386645642075333</v>
      </c>
      <c r="AJ152" s="341">
        <v>8.9304085373214299</v>
      </c>
      <c r="AK152" s="341">
        <v>8.8903326637361388</v>
      </c>
      <c r="AL152" s="341">
        <v>8.8312920472203356</v>
      </c>
      <c r="AM152" s="341">
        <v>8.7689057663246892</v>
      </c>
      <c r="AN152" s="341">
        <v>8.6909141093869522</v>
      </c>
      <c r="AO152" s="341">
        <v>8.62223851729477</v>
      </c>
      <c r="AP152" s="341">
        <v>8.5675151851726969</v>
      </c>
      <c r="AQ152" s="341">
        <v>8.5211360220324188</v>
      </c>
      <c r="AR152" s="341">
        <v>8.4814574570682666</v>
      </c>
    </row>
    <row r="153" spans="1:44" ht="15">
      <c r="A153" s="339" t="s">
        <v>338</v>
      </c>
      <c r="B153" s="340"/>
      <c r="C153" s="340"/>
      <c r="D153" s="340"/>
      <c r="E153" s="340"/>
      <c r="F153" s="340"/>
      <c r="G153" s="340"/>
      <c r="H153" s="340"/>
      <c r="I153" s="340"/>
      <c r="J153" s="340"/>
      <c r="K153" s="340"/>
      <c r="L153" s="340"/>
      <c r="M153" s="340"/>
      <c r="N153" s="340"/>
      <c r="O153" s="340"/>
      <c r="P153" s="340"/>
      <c r="Q153" s="340"/>
      <c r="R153" s="341">
        <v>36.697688021412183</v>
      </c>
      <c r="S153" s="341">
        <v>37.341227345844096</v>
      </c>
      <c r="T153" s="341">
        <v>36.754871169762396</v>
      </c>
      <c r="U153" s="341">
        <v>36.896224852517939</v>
      </c>
      <c r="V153" s="341">
        <v>37.300174072807245</v>
      </c>
      <c r="W153" s="341">
        <v>37.908630010847844</v>
      </c>
      <c r="X153" s="341">
        <v>39.281401654217099</v>
      </c>
      <c r="Y153" s="341">
        <v>39.125599370258001</v>
      </c>
      <c r="Z153" s="341">
        <v>39.85968222610736</v>
      </c>
      <c r="AA153" s="341">
        <v>39.983428563093071</v>
      </c>
      <c r="AB153" s="341">
        <v>40.532311165180424</v>
      </c>
      <c r="AC153" s="341">
        <v>41.802382896126588</v>
      </c>
      <c r="AD153" s="341">
        <v>41.996213190460765</v>
      </c>
      <c r="AE153" s="341">
        <v>43.474558817738043</v>
      </c>
      <c r="AF153" s="341">
        <v>44.238319157316241</v>
      </c>
      <c r="AG153" s="341">
        <v>43.747798661119617</v>
      </c>
      <c r="AH153" s="341">
        <v>45.590398038541259</v>
      </c>
      <c r="AI153" s="341">
        <v>44.834666564212625</v>
      </c>
      <c r="AJ153" s="341">
        <v>44.858064432137219</v>
      </c>
      <c r="AK153" s="341">
        <v>46.113275798103203</v>
      </c>
      <c r="AL153" s="341">
        <v>45.759116394705387</v>
      </c>
      <c r="AM153" s="341">
        <v>45.271623161044978</v>
      </c>
      <c r="AN153" s="341">
        <v>45.026975005575373</v>
      </c>
      <c r="AO153" s="341">
        <v>44.502680519709443</v>
      </c>
      <c r="AP153" s="341">
        <v>44.439739978569371</v>
      </c>
      <c r="AQ153" s="341">
        <v>45.174623741733562</v>
      </c>
      <c r="AR153" s="341">
        <v>44.019585289268782</v>
      </c>
    </row>
    <row r="154" spans="1:44">
      <c r="A154" s="344" t="s">
        <v>301</v>
      </c>
      <c r="B154" s="322"/>
      <c r="C154" s="322"/>
      <c r="D154" s="322"/>
      <c r="E154" s="322"/>
      <c r="F154" s="322"/>
      <c r="G154" s="322"/>
      <c r="H154" s="322"/>
      <c r="I154" s="322"/>
      <c r="J154" s="322"/>
      <c r="K154" s="322"/>
      <c r="L154" s="322"/>
      <c r="M154" s="322"/>
      <c r="N154" s="322"/>
      <c r="O154" s="322"/>
      <c r="P154" s="322"/>
      <c r="Q154" s="322"/>
      <c r="R154" s="322">
        <v>129.20931670231954</v>
      </c>
      <c r="S154" s="322">
        <v>128.80815687041633</v>
      </c>
      <c r="T154" s="322">
        <v>134.10365388611712</v>
      </c>
      <c r="U154" s="322">
        <v>140.56962230912512</v>
      </c>
      <c r="V154" s="322">
        <v>150.20606998386293</v>
      </c>
      <c r="W154" s="322">
        <v>159.51385451971385</v>
      </c>
      <c r="X154" s="322">
        <v>161.21810258630293</v>
      </c>
      <c r="Y154" s="322">
        <v>164.81808897215356</v>
      </c>
      <c r="Z154" s="322">
        <v>167.8072786082611</v>
      </c>
      <c r="AA154" s="322">
        <v>171.86835505292584</v>
      </c>
      <c r="AB154" s="322">
        <v>179.48339586910049</v>
      </c>
      <c r="AC154" s="322">
        <v>181.00494162744798</v>
      </c>
      <c r="AD154" s="322">
        <v>187.72028881658846</v>
      </c>
      <c r="AE154" s="322">
        <v>195.34960200020208</v>
      </c>
      <c r="AF154" s="322">
        <v>199.89914397720699</v>
      </c>
      <c r="AG154" s="322">
        <v>201.2302383068758</v>
      </c>
      <c r="AH154" s="322">
        <v>203.38771635707892</v>
      </c>
      <c r="AI154" s="322">
        <v>205.05770307756671</v>
      </c>
      <c r="AJ154" s="322">
        <v>205.14893999167268</v>
      </c>
      <c r="AK154" s="322">
        <v>202.46608661418941</v>
      </c>
      <c r="AL154" s="322">
        <v>204.84246288857193</v>
      </c>
      <c r="AM154" s="322">
        <v>204.89123140149496</v>
      </c>
      <c r="AN154" s="322">
        <v>201.32307814135649</v>
      </c>
      <c r="AO154" s="322">
        <v>204.63542877391299</v>
      </c>
      <c r="AP154" s="322">
        <v>205.50789298706923</v>
      </c>
      <c r="AQ154" s="322">
        <v>213.84768917261079</v>
      </c>
      <c r="AR154" s="322">
        <v>217.97117844202165</v>
      </c>
    </row>
    <row r="155" spans="1:44">
      <c r="A155" s="339" t="s">
        <v>150</v>
      </c>
      <c r="B155" s="340"/>
      <c r="C155" s="340"/>
      <c r="D155" s="340"/>
      <c r="E155" s="340"/>
      <c r="F155" s="340"/>
      <c r="G155" s="340"/>
      <c r="H155" s="340"/>
      <c r="I155" s="340"/>
      <c r="J155" s="340"/>
      <c r="K155" s="340"/>
      <c r="L155" s="340"/>
      <c r="M155" s="340"/>
      <c r="N155" s="340"/>
      <c r="O155" s="340"/>
      <c r="P155" s="340"/>
      <c r="Q155" s="340"/>
      <c r="R155" s="341">
        <v>0.08</v>
      </c>
      <c r="S155" s="341">
        <v>0.08</v>
      </c>
      <c r="T155" s="341">
        <v>0.08</v>
      </c>
      <c r="U155" s="341">
        <v>0.08</v>
      </c>
      <c r="V155" s="341">
        <v>0.08</v>
      </c>
      <c r="W155" s="341">
        <v>0.08</v>
      </c>
      <c r="X155" s="341">
        <v>0.08</v>
      </c>
      <c r="Y155" s="341">
        <v>0.08</v>
      </c>
      <c r="Z155" s="341">
        <v>0.08</v>
      </c>
      <c r="AA155" s="341">
        <v>0.08</v>
      </c>
      <c r="AB155" s="341">
        <v>0.08</v>
      </c>
      <c r="AC155" s="341">
        <v>0.08</v>
      </c>
      <c r="AD155" s="341">
        <v>0.08</v>
      </c>
      <c r="AE155" s="341">
        <v>0.08</v>
      </c>
      <c r="AF155" s="341">
        <v>0.08</v>
      </c>
      <c r="AG155" s="341">
        <v>0.08</v>
      </c>
      <c r="AH155" s="341">
        <v>0.08</v>
      </c>
      <c r="AI155" s="341">
        <v>0.08</v>
      </c>
      <c r="AJ155" s="341">
        <v>0.08</v>
      </c>
      <c r="AK155" s="341">
        <v>1.903557463517988E-2</v>
      </c>
      <c r="AL155" s="341">
        <v>4.7922745496425438E-2</v>
      </c>
      <c r="AM155" s="341">
        <v>4.0921702824705079E-2</v>
      </c>
      <c r="AN155" s="341">
        <v>2.1327320642954721E-2</v>
      </c>
      <c r="AO155" s="341">
        <v>4.2627383907314548E-2</v>
      </c>
      <c r="AP155" s="341">
        <v>1.5432669762399535E-2</v>
      </c>
      <c r="AQ155" s="341">
        <v>1.1471973566185496E-2</v>
      </c>
      <c r="AR155" s="341">
        <v>2.0345281563558821E-3</v>
      </c>
    </row>
    <row r="156" spans="1:44">
      <c r="A156" s="339" t="s">
        <v>151</v>
      </c>
      <c r="B156" s="340"/>
      <c r="C156" s="340"/>
      <c r="D156" s="340"/>
      <c r="E156" s="340"/>
      <c r="F156" s="340"/>
      <c r="G156" s="340"/>
      <c r="H156" s="340"/>
      <c r="I156" s="340"/>
      <c r="J156" s="340"/>
      <c r="K156" s="340"/>
      <c r="L156" s="340"/>
      <c r="M156" s="340"/>
      <c r="N156" s="340"/>
      <c r="O156" s="340"/>
      <c r="P156" s="340"/>
      <c r="Q156" s="340"/>
      <c r="R156" s="341">
        <v>126.25001138272356</v>
      </c>
      <c r="S156" s="341">
        <v>125.85780436350953</v>
      </c>
      <c r="T156" s="341">
        <v>131.37300473238031</v>
      </c>
      <c r="U156" s="341">
        <v>138.0083135885979</v>
      </c>
      <c r="V156" s="341">
        <v>148.06533321650932</v>
      </c>
      <c r="W156" s="341">
        <v>157.77122388553383</v>
      </c>
      <c r="X156" s="341">
        <v>159.8416614853289</v>
      </c>
      <c r="Y156" s="341">
        <v>163.72888324435314</v>
      </c>
      <c r="Z156" s="341">
        <v>166.96937289363427</v>
      </c>
      <c r="AA156" s="341">
        <v>171.35769242503338</v>
      </c>
      <c r="AB156" s="341">
        <v>179.13815039798479</v>
      </c>
      <c r="AC156" s="341">
        <v>180.65780627525041</v>
      </c>
      <c r="AD156" s="341">
        <v>187.37716698621685</v>
      </c>
      <c r="AE156" s="341">
        <v>195.00532296289754</v>
      </c>
      <c r="AF156" s="341">
        <v>199.55343635432507</v>
      </c>
      <c r="AG156" s="341">
        <v>200.88378910375226</v>
      </c>
      <c r="AH156" s="341">
        <v>203.05443636265341</v>
      </c>
      <c r="AI156" s="341">
        <v>204.72444060510944</v>
      </c>
      <c r="AJ156" s="341">
        <v>204.79948612273762</v>
      </c>
      <c r="AK156" s="341">
        <v>202.20492084644582</v>
      </c>
      <c r="AL156" s="341">
        <v>204.55327989953631</v>
      </c>
      <c r="AM156" s="341">
        <v>204.57060225854426</v>
      </c>
      <c r="AN156" s="341">
        <v>201.04187379358751</v>
      </c>
      <c r="AO156" s="341">
        <v>204.33695950987968</v>
      </c>
      <c r="AP156" s="341">
        <v>205.24585589718083</v>
      </c>
      <c r="AQ156" s="341">
        <v>213.5866617089186</v>
      </c>
      <c r="AR156" s="341">
        <v>217.72796622373932</v>
      </c>
    </row>
    <row r="157" spans="1:44">
      <c r="A157" s="339" t="s">
        <v>332</v>
      </c>
      <c r="B157" s="340"/>
      <c r="C157" s="340"/>
      <c r="D157" s="340"/>
      <c r="E157" s="340"/>
      <c r="F157" s="340"/>
      <c r="G157" s="340"/>
      <c r="H157" s="340"/>
      <c r="I157" s="340"/>
      <c r="J157" s="340"/>
      <c r="K157" s="340"/>
      <c r="L157" s="340"/>
      <c r="M157" s="340"/>
      <c r="N157" s="340"/>
      <c r="O157" s="340"/>
      <c r="P157" s="340"/>
      <c r="Q157" s="340"/>
      <c r="R157" s="341">
        <v>2.6500000000000004</v>
      </c>
      <c r="S157" s="341">
        <v>2.6620000000000004</v>
      </c>
      <c r="T157" s="341">
        <v>2.4590000000000001</v>
      </c>
      <c r="U157" s="341">
        <v>2.274</v>
      </c>
      <c r="V157" s="341">
        <v>1.8340000000000001</v>
      </c>
      <c r="W157" s="341">
        <v>1.423</v>
      </c>
      <c r="X157" s="341">
        <v>1.056</v>
      </c>
      <c r="Y157" s="341">
        <v>0.75600000000000001</v>
      </c>
      <c r="Z157" s="341">
        <v>0.50800000000000001</v>
      </c>
      <c r="AA157" s="341">
        <v>0.18635480647165317</v>
      </c>
      <c r="AB157" s="341">
        <v>1.8396662868502146E-2</v>
      </c>
      <c r="AC157" s="341">
        <v>2.3665937123953932E-2</v>
      </c>
      <c r="AD157" s="341">
        <v>2.9155948507601694E-2</v>
      </c>
      <c r="AE157" s="341">
        <v>2.8379007783733465E-2</v>
      </c>
      <c r="AF157" s="341">
        <v>2.6494636625097816E-2</v>
      </c>
      <c r="AG157" s="341">
        <v>2.2864543690736178E-2</v>
      </c>
      <c r="AH157" s="341">
        <v>2.4140118013504918E-2</v>
      </c>
      <c r="AI157" s="341">
        <v>3.0621346440063101E-2</v>
      </c>
      <c r="AJ157" s="341">
        <v>4.4258197911855937E-2</v>
      </c>
      <c r="AK157" s="341">
        <v>3.794024E-2</v>
      </c>
      <c r="AL157" s="341">
        <v>3.4233441999999996E-2</v>
      </c>
      <c r="AM157" s="341">
        <v>5.4724539999999995E-2</v>
      </c>
      <c r="AN157" s="341">
        <v>3.4894126999999997E-2</v>
      </c>
      <c r="AO157" s="341">
        <v>3.0858979999999998E-2</v>
      </c>
      <c r="AP157" s="341">
        <v>2.1621519999999998E-2</v>
      </c>
      <c r="AQ157" s="341">
        <v>2.4572589999999998E-2</v>
      </c>
      <c r="AR157" s="341">
        <v>1.6194790000000001E-2</v>
      </c>
    </row>
    <row r="158" spans="1:44">
      <c r="A158" s="339" t="s">
        <v>165</v>
      </c>
      <c r="B158" s="340"/>
      <c r="C158" s="340"/>
      <c r="D158" s="340"/>
      <c r="E158" s="340"/>
      <c r="F158" s="340"/>
      <c r="G158" s="340"/>
      <c r="H158" s="340"/>
      <c r="I158" s="340"/>
      <c r="J158" s="340"/>
      <c r="K158" s="340"/>
      <c r="L158" s="340"/>
      <c r="M158" s="340"/>
      <c r="N158" s="340"/>
      <c r="O158" s="340"/>
      <c r="P158" s="340"/>
      <c r="Q158" s="340"/>
      <c r="R158" s="341">
        <v>0</v>
      </c>
      <c r="S158" s="341">
        <v>0</v>
      </c>
      <c r="T158" s="341">
        <v>0</v>
      </c>
      <c r="U158" s="341">
        <v>0</v>
      </c>
      <c r="V158" s="341">
        <v>0</v>
      </c>
      <c r="W158" s="341">
        <v>0</v>
      </c>
      <c r="X158" s="341">
        <v>0</v>
      </c>
      <c r="Y158" s="341">
        <v>0</v>
      </c>
      <c r="Z158" s="341">
        <v>0</v>
      </c>
      <c r="AA158" s="341">
        <v>0</v>
      </c>
      <c r="AB158" s="341">
        <v>0</v>
      </c>
      <c r="AC158" s="341">
        <v>0</v>
      </c>
      <c r="AD158" s="341">
        <v>0</v>
      </c>
      <c r="AE158" s="341">
        <v>0</v>
      </c>
      <c r="AF158" s="341">
        <v>0</v>
      </c>
      <c r="AG158" s="341">
        <v>0</v>
      </c>
      <c r="AH158" s="341">
        <v>0</v>
      </c>
      <c r="AI158" s="341">
        <v>0</v>
      </c>
      <c r="AJ158" s="341">
        <v>0</v>
      </c>
      <c r="AK158" s="341">
        <v>0</v>
      </c>
      <c r="AL158" s="341">
        <v>0</v>
      </c>
      <c r="AM158" s="341">
        <v>0</v>
      </c>
      <c r="AN158" s="341">
        <v>0</v>
      </c>
      <c r="AO158" s="341">
        <v>0</v>
      </c>
      <c r="AP158" s="341">
        <v>0</v>
      </c>
      <c r="AQ158" s="341">
        <v>0</v>
      </c>
      <c r="AR158" s="341">
        <v>0</v>
      </c>
    </row>
    <row r="159" spans="1:44">
      <c r="A159" s="339" t="s">
        <v>166</v>
      </c>
      <c r="B159" s="340"/>
      <c r="C159" s="340"/>
      <c r="D159" s="340"/>
      <c r="E159" s="340"/>
      <c r="F159" s="340"/>
      <c r="G159" s="340"/>
      <c r="H159" s="340"/>
      <c r="I159" s="340"/>
      <c r="J159" s="340"/>
      <c r="K159" s="340"/>
      <c r="L159" s="340"/>
      <c r="M159" s="340"/>
      <c r="N159" s="340"/>
      <c r="O159" s="340"/>
      <c r="P159" s="340"/>
      <c r="Q159" s="340"/>
      <c r="R159" s="341">
        <v>0</v>
      </c>
      <c r="S159" s="341">
        <v>0</v>
      </c>
      <c r="T159" s="341">
        <v>0</v>
      </c>
      <c r="U159" s="341">
        <v>0</v>
      </c>
      <c r="V159" s="341">
        <v>0</v>
      </c>
      <c r="W159" s="341">
        <v>0</v>
      </c>
      <c r="X159" s="341">
        <v>0</v>
      </c>
      <c r="Y159" s="341">
        <v>0</v>
      </c>
      <c r="Z159" s="341">
        <v>0</v>
      </c>
      <c r="AA159" s="341">
        <v>0</v>
      </c>
      <c r="AB159" s="341">
        <v>0</v>
      </c>
      <c r="AC159" s="341">
        <v>0</v>
      </c>
      <c r="AD159" s="341">
        <v>0</v>
      </c>
      <c r="AE159" s="341">
        <v>0</v>
      </c>
      <c r="AF159" s="341">
        <v>0</v>
      </c>
      <c r="AG159" s="341">
        <v>0</v>
      </c>
      <c r="AH159" s="341">
        <v>0</v>
      </c>
      <c r="AI159" s="341">
        <v>0</v>
      </c>
      <c r="AJ159" s="341">
        <v>0</v>
      </c>
      <c r="AK159" s="341">
        <v>0</v>
      </c>
      <c r="AL159" s="341">
        <v>0</v>
      </c>
      <c r="AM159" s="341">
        <v>0</v>
      </c>
      <c r="AN159" s="341">
        <v>0</v>
      </c>
      <c r="AO159" s="341">
        <v>0</v>
      </c>
      <c r="AP159" s="341">
        <v>0</v>
      </c>
      <c r="AQ159" s="341">
        <v>0</v>
      </c>
      <c r="AR159" s="341">
        <v>0</v>
      </c>
    </row>
    <row r="160" spans="1:44">
      <c r="A160" s="339" t="s">
        <v>333</v>
      </c>
      <c r="B160" s="340"/>
      <c r="C160" s="340"/>
      <c r="D160" s="340"/>
      <c r="E160" s="340"/>
      <c r="F160" s="340"/>
      <c r="G160" s="340"/>
      <c r="H160" s="340"/>
      <c r="I160" s="340"/>
      <c r="J160" s="340"/>
      <c r="K160" s="340"/>
      <c r="L160" s="340"/>
      <c r="M160" s="340"/>
      <c r="N160" s="340"/>
      <c r="O160" s="340"/>
      <c r="P160" s="340"/>
      <c r="Q160" s="340"/>
      <c r="R160" s="341">
        <v>0</v>
      </c>
      <c r="S160" s="341">
        <v>0</v>
      </c>
      <c r="T160" s="341">
        <v>0</v>
      </c>
      <c r="U160" s="341">
        <v>0</v>
      </c>
      <c r="V160" s="341">
        <v>0</v>
      </c>
      <c r="W160" s="341">
        <v>0</v>
      </c>
      <c r="X160" s="341">
        <v>0</v>
      </c>
      <c r="Y160" s="341">
        <v>0</v>
      </c>
      <c r="Z160" s="341">
        <v>0</v>
      </c>
      <c r="AA160" s="341">
        <v>0</v>
      </c>
      <c r="AB160" s="341">
        <v>0</v>
      </c>
      <c r="AC160" s="341">
        <v>0</v>
      </c>
      <c r="AD160" s="341">
        <v>0</v>
      </c>
      <c r="AE160" s="341">
        <v>0</v>
      </c>
      <c r="AF160" s="341">
        <v>0</v>
      </c>
      <c r="AG160" s="341">
        <v>0</v>
      </c>
      <c r="AH160" s="341">
        <v>0</v>
      </c>
      <c r="AI160" s="341">
        <v>0</v>
      </c>
      <c r="AJ160" s="341">
        <v>0</v>
      </c>
      <c r="AK160" s="341">
        <v>0</v>
      </c>
      <c r="AL160" s="341">
        <v>0</v>
      </c>
      <c r="AM160" s="341">
        <v>0</v>
      </c>
      <c r="AN160" s="341">
        <v>0</v>
      </c>
      <c r="AO160" s="341">
        <v>0</v>
      </c>
      <c r="AP160" s="341">
        <v>0</v>
      </c>
      <c r="AQ160" s="341">
        <v>0</v>
      </c>
      <c r="AR160" s="341">
        <v>0</v>
      </c>
    </row>
    <row r="161" spans="1:44" ht="15">
      <c r="A161" s="339" t="s">
        <v>338</v>
      </c>
      <c r="B161" s="340"/>
      <c r="C161" s="340"/>
      <c r="D161" s="340"/>
      <c r="E161" s="340"/>
      <c r="F161" s="340"/>
      <c r="G161" s="340"/>
      <c r="H161" s="340"/>
      <c r="I161" s="340"/>
      <c r="J161" s="340"/>
      <c r="K161" s="340"/>
      <c r="L161" s="340"/>
      <c r="M161" s="340"/>
      <c r="N161" s="340"/>
      <c r="O161" s="340"/>
      <c r="P161" s="340"/>
      <c r="Q161" s="340"/>
      <c r="R161" s="341">
        <v>0.22930531959599998</v>
      </c>
      <c r="S161" s="341">
        <v>0.20835250690680002</v>
      </c>
      <c r="T161" s="341">
        <v>0.1916491537368</v>
      </c>
      <c r="U161" s="341">
        <v>0.20730872052720001</v>
      </c>
      <c r="V161" s="341">
        <v>0.22673676735359999</v>
      </c>
      <c r="W161" s="341">
        <v>0.23963063417999997</v>
      </c>
      <c r="X161" s="341">
        <v>0.24044110097399998</v>
      </c>
      <c r="Y161" s="341">
        <v>0.25320572780039996</v>
      </c>
      <c r="Z161" s="341">
        <v>0.2499057146268</v>
      </c>
      <c r="AA161" s="341">
        <v>0.24430782142079999</v>
      </c>
      <c r="AB161" s="341">
        <v>0.24684880824719999</v>
      </c>
      <c r="AC161" s="341">
        <v>0.24346941507360001</v>
      </c>
      <c r="AD161" s="341">
        <v>0.233965881864</v>
      </c>
      <c r="AE161" s="341">
        <v>0.23590002952079997</v>
      </c>
      <c r="AF161" s="341">
        <v>0.23921298625680001</v>
      </c>
      <c r="AG161" s="341">
        <v>0.2435846594328</v>
      </c>
      <c r="AH161" s="341">
        <v>0.22913987641199998</v>
      </c>
      <c r="AI161" s="341">
        <v>0.22264112601720001</v>
      </c>
      <c r="AJ161" s="341">
        <v>0.22519567102319998</v>
      </c>
      <c r="AK161" s="341">
        <v>0.20418995310839999</v>
      </c>
      <c r="AL161" s="341">
        <v>0.2070268015392</v>
      </c>
      <c r="AM161" s="341">
        <v>0.22498290012599997</v>
      </c>
      <c r="AN161" s="341">
        <v>0.22498290012599997</v>
      </c>
      <c r="AO161" s="341">
        <v>0.22498290012599997</v>
      </c>
      <c r="AP161" s="341">
        <v>0.22498290012599997</v>
      </c>
      <c r="AQ161" s="341">
        <v>0.22498290012599997</v>
      </c>
      <c r="AR161" s="341">
        <v>0.22498290012599997</v>
      </c>
    </row>
    <row r="162" spans="1:44">
      <c r="A162" s="328"/>
      <c r="B162" s="304"/>
      <c r="C162" s="304"/>
      <c r="D162" s="304"/>
      <c r="E162" s="304"/>
      <c r="F162" s="304"/>
      <c r="G162" s="304"/>
      <c r="H162" s="304"/>
      <c r="I162" s="304"/>
      <c r="J162" s="304"/>
      <c r="K162" s="304"/>
      <c r="L162" s="304"/>
      <c r="M162" s="304"/>
      <c r="N162" s="281"/>
      <c r="O162" s="281"/>
      <c r="P162" s="281"/>
      <c r="Q162" s="281"/>
      <c r="R162" s="281"/>
      <c r="S162" s="281"/>
      <c r="T162" s="281"/>
      <c r="U162" s="281"/>
      <c r="V162" s="281"/>
      <c r="W162" s="281"/>
      <c r="X162" s="281"/>
      <c r="Y162" s="281"/>
      <c r="Z162" s="281"/>
      <c r="AA162" s="281"/>
      <c r="AB162" s="281"/>
      <c r="AC162" s="281"/>
      <c r="AD162" s="281"/>
      <c r="AE162" s="281"/>
      <c r="AF162" s="281"/>
      <c r="AG162" s="281"/>
      <c r="AH162" s="281"/>
      <c r="AI162" s="281"/>
      <c r="AJ162" s="281"/>
      <c r="AK162" s="281"/>
      <c r="AL162" s="281"/>
      <c r="AM162" s="281"/>
      <c r="AN162" s="281"/>
      <c r="AO162" s="328"/>
      <c r="AP162" s="328"/>
      <c r="AQ162" s="328"/>
      <c r="AR162" s="328"/>
    </row>
    <row r="163" spans="1:44">
      <c r="A163" s="344" t="s">
        <v>335</v>
      </c>
      <c r="B163" s="322"/>
      <c r="C163" s="322"/>
      <c r="D163" s="322"/>
      <c r="E163" s="322"/>
      <c r="F163" s="322"/>
      <c r="G163" s="322"/>
      <c r="H163" s="322"/>
      <c r="I163" s="322"/>
      <c r="J163" s="322"/>
      <c r="K163" s="322"/>
      <c r="L163" s="322"/>
      <c r="M163" s="322"/>
      <c r="N163" s="322"/>
      <c r="O163" s="322"/>
      <c r="P163" s="322"/>
      <c r="Q163" s="322"/>
      <c r="R163" s="345">
        <v>405.06639298996299</v>
      </c>
      <c r="S163" s="345">
        <v>407.0814357383494</v>
      </c>
      <c r="T163" s="345">
        <v>416.13374972653207</v>
      </c>
      <c r="U163" s="345">
        <v>426.09994548974231</v>
      </c>
      <c r="V163" s="345">
        <v>446.88854275513506</v>
      </c>
      <c r="W163" s="345">
        <v>456.17329041770063</v>
      </c>
      <c r="X163" s="345">
        <v>459.54741658542639</v>
      </c>
      <c r="Y163" s="345">
        <v>464.58694896264001</v>
      </c>
      <c r="Z163" s="345">
        <v>465.16966506897347</v>
      </c>
      <c r="AA163" s="345">
        <v>479.37623643414406</v>
      </c>
      <c r="AB163" s="345">
        <v>504.76801994567847</v>
      </c>
      <c r="AC163" s="345">
        <v>513.62131822145057</v>
      </c>
      <c r="AD163" s="345">
        <v>537.54537349624957</v>
      </c>
      <c r="AE163" s="345">
        <v>536.47639244761513</v>
      </c>
      <c r="AF163" s="345">
        <v>547.10126746503124</v>
      </c>
      <c r="AG163" s="345">
        <v>537.15628517405185</v>
      </c>
      <c r="AH163" s="345">
        <v>540.44869166466424</v>
      </c>
      <c r="AI163" s="345">
        <v>544.11156480988348</v>
      </c>
      <c r="AJ163" s="345">
        <v>535.7533745052383</v>
      </c>
      <c r="AK163" s="345">
        <v>525.75003503965115</v>
      </c>
      <c r="AL163" s="345">
        <v>541.25072528839257</v>
      </c>
      <c r="AM163" s="345">
        <v>536.44279080614899</v>
      </c>
      <c r="AN163" s="345">
        <v>542.74292961455149</v>
      </c>
      <c r="AO163" s="345">
        <v>549.4716036969894</v>
      </c>
      <c r="AP163" s="345">
        <v>568.83340833465923</v>
      </c>
      <c r="AQ163" s="345">
        <v>571.67651936069603</v>
      </c>
      <c r="AR163" s="345">
        <v>577.59714927067239</v>
      </c>
    </row>
    <row r="164" spans="1:44">
      <c r="A164" s="339" t="s">
        <v>150</v>
      </c>
      <c r="B164" s="340"/>
      <c r="C164" s="340"/>
      <c r="D164" s="340"/>
      <c r="E164" s="340"/>
      <c r="F164" s="340"/>
      <c r="G164" s="340"/>
      <c r="H164" s="340"/>
      <c r="I164" s="340"/>
      <c r="J164" s="340"/>
      <c r="K164" s="340"/>
      <c r="L164" s="340"/>
      <c r="M164" s="340"/>
      <c r="N164" s="340"/>
      <c r="O164" s="340"/>
      <c r="P164" s="340"/>
      <c r="Q164" s="340"/>
      <c r="R164" s="341">
        <v>29.265920491593491</v>
      </c>
      <c r="S164" s="341">
        <v>28.891591336705968</v>
      </c>
      <c r="T164" s="341">
        <v>25.503965281997392</v>
      </c>
      <c r="U164" s="341">
        <v>29.534743595752488</v>
      </c>
      <c r="V164" s="341">
        <v>28.465693402301632</v>
      </c>
      <c r="W164" s="341">
        <v>27.522738194323779</v>
      </c>
      <c r="X164" s="341">
        <v>25.753786108282185</v>
      </c>
      <c r="Y164" s="341">
        <v>24.679882340407893</v>
      </c>
      <c r="Z164" s="341">
        <v>23.282433764921777</v>
      </c>
      <c r="AA164" s="341">
        <v>20.745975490801172</v>
      </c>
      <c r="AB164" s="341">
        <v>21.204216303864271</v>
      </c>
      <c r="AC164" s="341">
        <v>26.799959678930001</v>
      </c>
      <c r="AD164" s="341">
        <v>27.289162664599999</v>
      </c>
      <c r="AE164" s="341">
        <v>32.907788537900004</v>
      </c>
      <c r="AF164" s="341">
        <v>25.334840666030061</v>
      </c>
      <c r="AG164" s="341">
        <v>23.647630282900003</v>
      </c>
      <c r="AH164" s="341">
        <v>24.957560525543677</v>
      </c>
      <c r="AI164" s="341">
        <v>27.577687258836367</v>
      </c>
      <c r="AJ164" s="341">
        <v>28.88877554319998</v>
      </c>
      <c r="AK164" s="341">
        <v>22.805656886944927</v>
      </c>
      <c r="AL164" s="341">
        <v>25.342801243664333</v>
      </c>
      <c r="AM164" s="341">
        <v>24.04071435639009</v>
      </c>
      <c r="AN164" s="341">
        <v>24.589670047241118</v>
      </c>
      <c r="AO164" s="342">
        <v>26.968366563433591</v>
      </c>
      <c r="AP164" s="341">
        <v>26.780578943516169</v>
      </c>
      <c r="AQ164" s="342">
        <v>26.088023791128659</v>
      </c>
      <c r="AR164" s="342">
        <v>26.678308391617861</v>
      </c>
    </row>
    <row r="165" spans="1:44">
      <c r="A165" s="339" t="s">
        <v>151</v>
      </c>
      <c r="B165" s="340"/>
      <c r="C165" s="340"/>
      <c r="D165" s="340"/>
      <c r="E165" s="340"/>
      <c r="F165" s="340"/>
      <c r="G165" s="340"/>
      <c r="H165" s="340"/>
      <c r="I165" s="340"/>
      <c r="J165" s="340"/>
      <c r="K165" s="340"/>
      <c r="L165" s="340"/>
      <c r="M165" s="340"/>
      <c r="N165" s="340"/>
      <c r="O165" s="340"/>
      <c r="P165" s="340"/>
      <c r="Q165" s="340"/>
      <c r="R165" s="341">
        <v>163.96583135050463</v>
      </c>
      <c r="S165" s="341">
        <v>161.90903955404545</v>
      </c>
      <c r="T165" s="341">
        <v>174.68257994292253</v>
      </c>
      <c r="U165" s="341">
        <v>173.09957799126931</v>
      </c>
      <c r="V165" s="341">
        <v>188.21759193649493</v>
      </c>
      <c r="W165" s="341">
        <v>197.07718966965444</v>
      </c>
      <c r="X165" s="341">
        <v>198.35043607791303</v>
      </c>
      <c r="Y165" s="341">
        <v>202.33344962848187</v>
      </c>
      <c r="Z165" s="341">
        <v>205.53048055916662</v>
      </c>
      <c r="AA165" s="341">
        <v>209.77307188066038</v>
      </c>
      <c r="AB165" s="341">
        <v>220.08450895124776</v>
      </c>
      <c r="AC165" s="341">
        <v>222.11370807244668</v>
      </c>
      <c r="AD165" s="341">
        <v>232.06095251074527</v>
      </c>
      <c r="AE165" s="341">
        <v>242.8325679973739</v>
      </c>
      <c r="AF165" s="341">
        <v>248.9834923951675</v>
      </c>
      <c r="AG165" s="341">
        <v>252.28342967102765</v>
      </c>
      <c r="AH165" s="341">
        <v>253.24558763166641</v>
      </c>
      <c r="AI165" s="341">
        <v>256.81625165034319</v>
      </c>
      <c r="AJ165" s="341">
        <v>254.15332400714135</v>
      </c>
      <c r="AK165" s="341">
        <v>245.69087342788396</v>
      </c>
      <c r="AL165" s="341">
        <v>245.43935007005751</v>
      </c>
      <c r="AM165" s="341">
        <v>246.81602278101005</v>
      </c>
      <c r="AN165" s="341">
        <v>245.14081014346311</v>
      </c>
      <c r="AO165" s="342">
        <v>249.86268221992952</v>
      </c>
      <c r="AP165" s="341">
        <v>254.33865079579095</v>
      </c>
      <c r="AQ165" s="342">
        <v>261.1905662488557</v>
      </c>
      <c r="AR165" s="342">
        <v>266.81914314199383</v>
      </c>
    </row>
    <row r="166" spans="1:44">
      <c r="A166" s="339" t="s">
        <v>332</v>
      </c>
      <c r="B166" s="340"/>
      <c r="C166" s="340"/>
      <c r="D166" s="340"/>
      <c r="E166" s="340"/>
      <c r="F166" s="340"/>
      <c r="G166" s="340"/>
      <c r="H166" s="340"/>
      <c r="I166" s="340"/>
      <c r="J166" s="340"/>
      <c r="K166" s="340"/>
      <c r="L166" s="340"/>
      <c r="M166" s="340"/>
      <c r="N166" s="340"/>
      <c r="O166" s="340"/>
      <c r="P166" s="340"/>
      <c r="Q166" s="340"/>
      <c r="R166" s="341">
        <v>67.842112076694235</v>
      </c>
      <c r="S166" s="341">
        <v>70.021203374202244</v>
      </c>
      <c r="T166" s="341">
        <v>71.673275296960128</v>
      </c>
      <c r="U166" s="341">
        <v>72.67064489252553</v>
      </c>
      <c r="V166" s="341">
        <v>74.968604035103326</v>
      </c>
      <c r="W166" s="341">
        <v>72.879805566979158</v>
      </c>
      <c r="X166" s="341">
        <v>74.883772311251306</v>
      </c>
      <c r="Y166" s="341">
        <v>71.024661655766209</v>
      </c>
      <c r="Z166" s="341">
        <v>67.666630854588163</v>
      </c>
      <c r="AA166" s="341">
        <v>71.130882085281854</v>
      </c>
      <c r="AB166" s="341">
        <v>78.688320391663524</v>
      </c>
      <c r="AC166" s="341">
        <v>76.454707858876461</v>
      </c>
      <c r="AD166" s="341">
        <v>80.087845885730758</v>
      </c>
      <c r="AE166" s="341">
        <v>61.199714307418539</v>
      </c>
      <c r="AF166" s="341">
        <v>63.070293008316</v>
      </c>
      <c r="AG166" s="341">
        <v>50.474491602105331</v>
      </c>
      <c r="AH166" s="341">
        <v>49.469951706016836</v>
      </c>
      <c r="AI166" s="341">
        <v>48.769009120696268</v>
      </c>
      <c r="AJ166" s="341">
        <v>48.328115644589353</v>
      </c>
      <c r="AK166" s="341">
        <v>57.12344068671316</v>
      </c>
      <c r="AL166" s="341">
        <v>60.289554818229377</v>
      </c>
      <c r="AM166" s="341">
        <v>57.958454488156796</v>
      </c>
      <c r="AN166" s="341">
        <v>66.474267034980272</v>
      </c>
      <c r="AO166" s="342">
        <v>71.028240549631704</v>
      </c>
      <c r="AP166" s="341">
        <v>85.078560185888236</v>
      </c>
      <c r="AQ166" s="342">
        <v>78.874257395718629</v>
      </c>
      <c r="AR166" s="342">
        <v>81.834659766537925</v>
      </c>
    </row>
    <row r="167" spans="1:44">
      <c r="A167" s="339" t="s">
        <v>165</v>
      </c>
      <c r="B167" s="340"/>
      <c r="C167" s="340"/>
      <c r="D167" s="340"/>
      <c r="E167" s="340"/>
      <c r="F167" s="340"/>
      <c r="G167" s="340"/>
      <c r="H167" s="340"/>
      <c r="I167" s="340"/>
      <c r="J167" s="340"/>
      <c r="K167" s="340"/>
      <c r="L167" s="340"/>
      <c r="M167" s="340"/>
      <c r="N167" s="340"/>
      <c r="O167" s="340"/>
      <c r="P167" s="340"/>
      <c r="Q167" s="340"/>
      <c r="R167" s="341">
        <v>0</v>
      </c>
      <c r="S167" s="341">
        <v>0</v>
      </c>
      <c r="T167" s="341">
        <v>0</v>
      </c>
      <c r="U167" s="341">
        <v>0</v>
      </c>
      <c r="V167" s="341">
        <v>0</v>
      </c>
      <c r="W167" s="341">
        <v>0</v>
      </c>
      <c r="X167" s="341">
        <v>0</v>
      </c>
      <c r="Y167" s="341">
        <v>0</v>
      </c>
      <c r="Z167" s="341">
        <v>0</v>
      </c>
      <c r="AA167" s="341">
        <v>0</v>
      </c>
      <c r="AB167" s="341">
        <v>0</v>
      </c>
      <c r="AC167" s="341">
        <v>0</v>
      </c>
      <c r="AD167" s="341">
        <v>0</v>
      </c>
      <c r="AE167" s="341">
        <v>0</v>
      </c>
      <c r="AF167" s="341">
        <v>0</v>
      </c>
      <c r="AG167" s="341">
        <v>0</v>
      </c>
      <c r="AH167" s="341">
        <v>0</v>
      </c>
      <c r="AI167" s="341">
        <v>0</v>
      </c>
      <c r="AJ167" s="341">
        <v>0</v>
      </c>
      <c r="AK167" s="341">
        <v>0</v>
      </c>
      <c r="AL167" s="341">
        <v>0</v>
      </c>
      <c r="AM167" s="341">
        <v>0</v>
      </c>
      <c r="AN167" s="341">
        <v>0</v>
      </c>
      <c r="AO167" s="342">
        <v>0</v>
      </c>
      <c r="AP167" s="341">
        <v>0</v>
      </c>
      <c r="AQ167" s="342">
        <v>0</v>
      </c>
      <c r="AR167" s="342">
        <v>0</v>
      </c>
    </row>
    <row r="168" spans="1:44">
      <c r="A168" s="339" t="s">
        <v>166</v>
      </c>
      <c r="B168" s="340"/>
      <c r="C168" s="340"/>
      <c r="D168" s="340"/>
      <c r="E168" s="340"/>
      <c r="F168" s="340"/>
      <c r="G168" s="340"/>
      <c r="H168" s="340"/>
      <c r="I168" s="340"/>
      <c r="J168" s="340"/>
      <c r="K168" s="340"/>
      <c r="L168" s="340"/>
      <c r="M168" s="340"/>
      <c r="N168" s="340"/>
      <c r="O168" s="340"/>
      <c r="P168" s="340"/>
      <c r="Q168" s="340"/>
      <c r="R168" s="341">
        <v>7.0973746228200918</v>
      </c>
      <c r="S168" s="341">
        <v>7.0419595444734924</v>
      </c>
      <c r="T168" s="341">
        <v>7.0146889206638052</v>
      </c>
      <c r="U168" s="341">
        <v>7.2433152216371059</v>
      </c>
      <c r="V168" s="341">
        <v>7.5136961877150679</v>
      </c>
      <c r="W168" s="341">
        <v>7.4834289117197814</v>
      </c>
      <c r="X168" s="341">
        <v>7.4985943190525006</v>
      </c>
      <c r="Y168" s="341">
        <v>7.5383131512954922</v>
      </c>
      <c r="Z168" s="341">
        <v>7.798422255974292</v>
      </c>
      <c r="AA168" s="341">
        <v>7.9585091408794195</v>
      </c>
      <c r="AB168" s="341">
        <v>8.1242887488209856</v>
      </c>
      <c r="AC168" s="341">
        <v>8.1719408023083009</v>
      </c>
      <c r="AD168" s="341">
        <v>8.8803805736182859</v>
      </c>
      <c r="AE168" s="341">
        <v>9.0073757533837373</v>
      </c>
      <c r="AF168" s="341">
        <v>9.2858535876900827</v>
      </c>
      <c r="AG168" s="341">
        <v>9.4000741033182855</v>
      </c>
      <c r="AH168" s="341">
        <v>9.0906300135146427</v>
      </c>
      <c r="AI168" s="341">
        <v>9.2689000303419036</v>
      </c>
      <c r="AJ168" s="341">
        <v>9.3202099773765852</v>
      </c>
      <c r="AK168" s="341">
        <v>9.7707961778460017</v>
      </c>
      <c r="AL168" s="341">
        <v>9.2664530200385009</v>
      </c>
      <c r="AM168" s="341">
        <v>8.6136901991328987</v>
      </c>
      <c r="AN168" s="341">
        <v>8.6026552883647955</v>
      </c>
      <c r="AO168" s="342">
        <v>7.7037621161203989</v>
      </c>
      <c r="AP168" s="341">
        <v>7.9904964652254122</v>
      </c>
      <c r="AQ168" s="342">
        <v>8.1363113712799784</v>
      </c>
      <c r="AR168" s="342">
        <v>7.6505772167436987</v>
      </c>
    </row>
    <row r="169" spans="1:44">
      <c r="A169" s="339" t="s">
        <v>333</v>
      </c>
      <c r="B169" s="340"/>
      <c r="C169" s="340"/>
      <c r="D169" s="340"/>
      <c r="E169" s="340"/>
      <c r="F169" s="340"/>
      <c r="G169" s="340"/>
      <c r="H169" s="340"/>
      <c r="I169" s="340"/>
      <c r="J169" s="340"/>
      <c r="K169" s="340"/>
      <c r="L169" s="340"/>
      <c r="M169" s="340"/>
      <c r="N169" s="340"/>
      <c r="O169" s="340"/>
      <c r="P169" s="340"/>
      <c r="Q169" s="340"/>
      <c r="R169" s="341">
        <v>33.23759172941071</v>
      </c>
      <c r="S169" s="341">
        <v>33.950951774256559</v>
      </c>
      <c r="T169" s="341">
        <v>33.92545768529024</v>
      </c>
      <c r="U169" s="341">
        <v>36.07933002773909</v>
      </c>
      <c r="V169" s="341">
        <v>38.136737136998732</v>
      </c>
      <c r="W169" s="341">
        <v>39.366143907222607</v>
      </c>
      <c r="X169" s="341">
        <v>38.11757755254024</v>
      </c>
      <c r="Y169" s="341">
        <v>40.345182496072226</v>
      </c>
      <c r="Z169" s="341">
        <v>41.771281966060322</v>
      </c>
      <c r="AA169" s="341">
        <v>47.758119689346714</v>
      </c>
      <c r="AB169" s="341">
        <v>52.041643847636429</v>
      </c>
      <c r="AC169" s="341">
        <v>53.003900760701669</v>
      </c>
      <c r="AD169" s="341">
        <v>59.201545319348853</v>
      </c>
      <c r="AE169" s="341">
        <v>59.884624330320875</v>
      </c>
      <c r="AF169" s="341">
        <v>63.77197979109836</v>
      </c>
      <c r="AG169" s="341">
        <v>63.16835438146704</v>
      </c>
      <c r="AH169" s="341">
        <v>62.31767842416361</v>
      </c>
      <c r="AI169" s="341">
        <v>59.333018931479714</v>
      </c>
      <c r="AJ169" s="341">
        <v>54.845428715161745</v>
      </c>
      <c r="AK169" s="341">
        <v>49.978505110622294</v>
      </c>
      <c r="AL169" s="341">
        <v>56.508905318325063</v>
      </c>
      <c r="AM169" s="341">
        <v>57.186888426538772</v>
      </c>
      <c r="AN169" s="341">
        <v>56.882133793684268</v>
      </c>
      <c r="AO169" s="342">
        <v>53.886036989211185</v>
      </c>
      <c r="AP169" s="341">
        <v>54.181408582328714</v>
      </c>
      <c r="AQ169" s="342">
        <v>54.794537750709402</v>
      </c>
      <c r="AR169" s="342">
        <v>54.311435986269814</v>
      </c>
    </row>
    <row r="170" spans="1:44" ht="15">
      <c r="A170" s="339" t="s">
        <v>338</v>
      </c>
      <c r="B170" s="340"/>
      <c r="C170" s="340"/>
      <c r="D170" s="340"/>
      <c r="E170" s="340"/>
      <c r="F170" s="340"/>
      <c r="G170" s="340"/>
      <c r="H170" s="340"/>
      <c r="I170" s="340"/>
      <c r="J170" s="340"/>
      <c r="K170" s="340"/>
      <c r="L170" s="340"/>
      <c r="M170" s="340"/>
      <c r="N170" s="340"/>
      <c r="O170" s="340"/>
      <c r="P170" s="340"/>
      <c r="Q170" s="340"/>
      <c r="R170" s="341">
        <v>103.65756271893989</v>
      </c>
      <c r="S170" s="341">
        <v>105.26669015466565</v>
      </c>
      <c r="T170" s="341">
        <v>103.33378259869798</v>
      </c>
      <c r="U170" s="341">
        <v>107.47233376081874</v>
      </c>
      <c r="V170" s="341">
        <v>109.58622005652137</v>
      </c>
      <c r="W170" s="341">
        <v>111.84398416780081</v>
      </c>
      <c r="X170" s="341">
        <v>114.94325021638718</v>
      </c>
      <c r="Y170" s="341">
        <v>118.66545969061634</v>
      </c>
      <c r="Z170" s="341">
        <v>119.12041566826228</v>
      </c>
      <c r="AA170" s="341">
        <v>122.00967814717458</v>
      </c>
      <c r="AB170" s="341">
        <v>124.6250417024456</v>
      </c>
      <c r="AC170" s="341">
        <v>127.07710104818743</v>
      </c>
      <c r="AD170" s="341">
        <v>130.02548654220644</v>
      </c>
      <c r="AE170" s="341">
        <v>130.6443215212181</v>
      </c>
      <c r="AF170" s="341">
        <v>136.65480801672913</v>
      </c>
      <c r="AG170" s="341">
        <v>138.18230513323354</v>
      </c>
      <c r="AH170" s="341">
        <v>141.36728336375904</v>
      </c>
      <c r="AI170" s="341">
        <v>142.3466978181861</v>
      </c>
      <c r="AJ170" s="341">
        <v>140.21752061776925</v>
      </c>
      <c r="AK170" s="341">
        <v>140.38076274964081</v>
      </c>
      <c r="AL170" s="341">
        <v>144.40366081807778</v>
      </c>
      <c r="AM170" s="341">
        <v>141.82702055492032</v>
      </c>
      <c r="AN170" s="341">
        <v>141.05339330681795</v>
      </c>
      <c r="AO170" s="342">
        <v>140.02251525866299</v>
      </c>
      <c r="AP170" s="341">
        <v>140.46371336190981</v>
      </c>
      <c r="AQ170" s="342">
        <v>142.59282280300363</v>
      </c>
      <c r="AR170" s="342">
        <v>140.30302476750927</v>
      </c>
    </row>
    <row r="171" spans="1:44">
      <c r="A171" s="339"/>
      <c r="B171" s="327"/>
      <c r="C171" s="327"/>
      <c r="D171" s="327"/>
      <c r="E171" s="327"/>
      <c r="F171" s="327"/>
      <c r="G171" s="327"/>
      <c r="H171" s="327"/>
      <c r="I171" s="327"/>
      <c r="J171" s="327"/>
      <c r="K171" s="327"/>
      <c r="L171" s="327"/>
      <c r="M171" s="327"/>
      <c r="N171" s="327"/>
      <c r="O171" s="327"/>
      <c r="P171" s="327"/>
      <c r="Q171" s="327"/>
      <c r="R171" s="327"/>
      <c r="S171" s="327"/>
      <c r="T171" s="327"/>
      <c r="U171" s="327"/>
      <c r="V171" s="327"/>
      <c r="W171" s="327"/>
      <c r="X171" s="327"/>
      <c r="Y171" s="327"/>
      <c r="Z171" s="327"/>
      <c r="AA171" s="327"/>
      <c r="AB171" s="327"/>
      <c r="AC171" s="327"/>
      <c r="AD171" s="327"/>
      <c r="AE171" s="327"/>
      <c r="AF171" s="327"/>
      <c r="AG171" s="327"/>
      <c r="AH171" s="327"/>
      <c r="AI171" s="327"/>
      <c r="AJ171" s="327"/>
      <c r="AK171" s="327"/>
      <c r="AL171" s="327"/>
      <c r="AM171" s="327"/>
      <c r="AN171" s="327"/>
      <c r="AO171" s="281"/>
      <c r="AP171" s="281"/>
      <c r="AQ171" s="281"/>
      <c r="AR171" s="281"/>
    </row>
    <row r="172" spans="1:44">
      <c r="A172" s="328"/>
      <c r="B172" s="304"/>
      <c r="C172" s="304"/>
      <c r="D172" s="304"/>
      <c r="E172" s="304"/>
      <c r="F172" s="304"/>
      <c r="G172" s="304"/>
      <c r="H172" s="304"/>
      <c r="I172" s="304"/>
      <c r="J172" s="304"/>
      <c r="K172" s="304"/>
      <c r="L172" s="304"/>
      <c r="M172" s="304"/>
      <c r="N172" s="281"/>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row>
    <row r="173" spans="1:44">
      <c r="A173" s="328" t="s">
        <v>306</v>
      </c>
      <c r="B173" s="304"/>
      <c r="C173" s="304"/>
      <c r="D173" s="304"/>
      <c r="E173" s="304"/>
      <c r="F173" s="304"/>
      <c r="G173" s="304"/>
      <c r="H173" s="304"/>
      <c r="I173" s="304"/>
      <c r="J173" s="304"/>
      <c r="K173" s="304"/>
      <c r="L173" s="304"/>
      <c r="M173" s="304"/>
      <c r="N173" s="281"/>
      <c r="O173" s="281"/>
      <c r="P173" s="281"/>
      <c r="Q173" s="281"/>
      <c r="R173" s="281"/>
      <c r="S173" s="281"/>
      <c r="T173" s="281"/>
      <c r="U173" s="281"/>
      <c r="V173" s="281"/>
      <c r="W173" s="281"/>
      <c r="X173" s="281"/>
      <c r="Y173" s="281"/>
      <c r="Z173" s="281"/>
      <c r="AA173" s="281"/>
      <c r="AB173" s="281"/>
      <c r="AC173" s="281"/>
      <c r="AD173" s="281"/>
      <c r="AE173" s="281"/>
      <c r="AF173" s="281"/>
      <c r="AG173" s="281"/>
      <c r="AH173" s="281"/>
      <c r="AI173" s="281"/>
      <c r="AJ173" s="281"/>
      <c r="AK173" s="281"/>
      <c r="AL173" s="281"/>
      <c r="AM173" s="281"/>
      <c r="AN173" s="281"/>
    </row>
    <row r="174" spans="1:44" ht="15">
      <c r="A174" s="330" t="s">
        <v>340</v>
      </c>
      <c r="B174" s="304"/>
      <c r="C174" s="304"/>
      <c r="D174" s="304"/>
      <c r="E174" s="304"/>
      <c r="F174" s="304"/>
      <c r="G174" s="304"/>
      <c r="H174" s="304"/>
      <c r="I174" s="304"/>
      <c r="J174" s="304"/>
      <c r="K174" s="304"/>
      <c r="L174" s="304"/>
      <c r="M174" s="304"/>
      <c r="N174" s="281"/>
      <c r="O174" s="281"/>
      <c r="P174" s="281"/>
      <c r="Q174" s="281"/>
      <c r="R174" s="281"/>
      <c r="S174" s="281"/>
      <c r="T174" s="281"/>
      <c r="U174" s="281"/>
      <c r="V174" s="281"/>
      <c r="W174" s="281"/>
      <c r="X174" s="281"/>
      <c r="Y174" s="281"/>
      <c r="Z174" s="281"/>
      <c r="AA174" s="281"/>
      <c r="AB174" s="281"/>
      <c r="AC174" s="281"/>
      <c r="AD174" s="281"/>
      <c r="AE174" s="281"/>
      <c r="AF174" s="281"/>
      <c r="AG174" s="281"/>
      <c r="AH174" s="281"/>
      <c r="AI174" s="281"/>
      <c r="AJ174" s="281"/>
      <c r="AK174" s="281"/>
      <c r="AL174" s="281"/>
      <c r="AM174" s="281"/>
      <c r="AN174" s="281"/>
    </row>
    <row r="175" spans="1:44" ht="15">
      <c r="A175" s="330" t="s">
        <v>341</v>
      </c>
      <c r="B175" s="304"/>
      <c r="C175" s="304"/>
      <c r="D175" s="304"/>
      <c r="E175" s="304"/>
      <c r="F175" s="304"/>
      <c r="G175" s="304"/>
      <c r="H175" s="304"/>
      <c r="I175" s="304"/>
      <c r="J175" s="304"/>
      <c r="K175" s="304"/>
      <c r="L175" s="304"/>
      <c r="M175" s="304"/>
      <c r="N175" s="281"/>
      <c r="O175" s="281"/>
      <c r="P175" s="281"/>
      <c r="Q175" s="281"/>
      <c r="R175" s="281"/>
      <c r="S175" s="281"/>
      <c r="T175" s="281"/>
      <c r="U175" s="281"/>
      <c r="V175" s="281"/>
      <c r="W175" s="281"/>
      <c r="X175" s="281"/>
      <c r="Y175" s="281"/>
      <c r="Z175" s="281"/>
      <c r="AA175" s="281"/>
      <c r="AB175" s="281"/>
      <c r="AC175" s="281"/>
      <c r="AD175" s="281"/>
      <c r="AE175" s="281"/>
      <c r="AF175" s="281"/>
      <c r="AG175" s="281"/>
      <c r="AH175" s="281"/>
      <c r="AI175" s="281"/>
      <c r="AJ175" s="281"/>
      <c r="AK175" s="281"/>
      <c r="AL175" s="281"/>
      <c r="AM175" s="281"/>
      <c r="AN175" s="281"/>
    </row>
    <row r="176" spans="1:44" ht="15">
      <c r="A176" s="328" t="s">
        <v>342</v>
      </c>
      <c r="B176" s="327"/>
      <c r="C176" s="327"/>
      <c r="D176" s="327"/>
      <c r="E176" s="327"/>
      <c r="F176" s="327"/>
      <c r="G176" s="327"/>
      <c r="H176" s="327"/>
      <c r="I176" s="327"/>
      <c r="J176" s="327"/>
      <c r="K176" s="327"/>
      <c r="L176" s="327"/>
      <c r="M176" s="327"/>
      <c r="N176" s="327"/>
      <c r="O176" s="327"/>
      <c r="P176" s="327"/>
      <c r="Q176" s="327"/>
      <c r="R176" s="327"/>
      <c r="S176" s="327"/>
      <c r="T176" s="327"/>
      <c r="U176" s="327"/>
      <c r="V176" s="327"/>
      <c r="W176" s="327"/>
      <c r="X176" s="327"/>
      <c r="Y176" s="327"/>
      <c r="Z176" s="327"/>
      <c r="AA176" s="327"/>
      <c r="AB176" s="327"/>
      <c r="AC176" s="327"/>
      <c r="AD176" s="327"/>
      <c r="AE176" s="327"/>
      <c r="AF176" s="327"/>
      <c r="AG176" s="327"/>
      <c r="AH176" s="327"/>
      <c r="AI176" s="327"/>
      <c r="AJ176" s="327"/>
      <c r="AK176" s="327"/>
      <c r="AL176" s="327"/>
      <c r="AM176" s="327"/>
      <c r="AN176" s="327"/>
    </row>
    <row r="177" spans="1:40">
      <c r="A177" s="328" t="s">
        <v>336</v>
      </c>
      <c r="B177" s="327"/>
      <c r="C177" s="327"/>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row>
    <row r="178" spans="1:40">
      <c r="A178" s="328"/>
      <c r="B178" s="327"/>
      <c r="C178" s="327"/>
      <c r="D178" s="327"/>
      <c r="E178" s="327"/>
      <c r="F178" s="327"/>
      <c r="G178" s="327"/>
      <c r="H178" s="327"/>
      <c r="I178" s="327"/>
      <c r="J178" s="327"/>
      <c r="K178" s="327"/>
      <c r="L178" s="327"/>
      <c r="M178" s="327"/>
      <c r="N178" s="327"/>
      <c r="O178" s="327"/>
      <c r="P178" s="327"/>
      <c r="Q178" s="327"/>
      <c r="R178" s="327"/>
      <c r="S178" s="327"/>
      <c r="T178" s="327"/>
      <c r="U178" s="327"/>
      <c r="V178" s="327"/>
      <c r="W178" s="327"/>
      <c r="X178" s="327"/>
      <c r="Y178" s="327"/>
      <c r="Z178" s="327"/>
      <c r="AA178" s="327"/>
      <c r="AB178" s="327"/>
      <c r="AC178" s="327"/>
      <c r="AD178" s="327"/>
      <c r="AE178" s="327"/>
      <c r="AF178" s="327"/>
      <c r="AG178" s="327"/>
      <c r="AH178" s="327"/>
      <c r="AI178" s="327"/>
      <c r="AJ178" s="327"/>
      <c r="AK178" s="327"/>
      <c r="AL178" s="327"/>
      <c r="AM178" s="327"/>
      <c r="AN178" s="327"/>
    </row>
    <row r="179" spans="1:40">
      <c r="A179" s="328"/>
      <c r="B179" s="327"/>
      <c r="C179" s="327"/>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row>
    <row r="180" spans="1:40">
      <c r="A180" s="281"/>
      <c r="B180" s="327"/>
      <c r="C180" s="281"/>
      <c r="D180" s="281"/>
      <c r="E180" s="281"/>
      <c r="F180" s="281"/>
      <c r="G180" s="281"/>
      <c r="H180" s="281"/>
      <c r="I180" s="281"/>
      <c r="J180" s="281"/>
      <c r="K180" s="281"/>
      <c r="L180" s="281"/>
      <c r="M180" s="281"/>
      <c r="N180" s="281"/>
      <c r="O180" s="281"/>
      <c r="P180" s="281"/>
      <c r="Q180" s="281"/>
      <c r="R180" s="281"/>
      <c r="S180" s="281"/>
      <c r="T180" s="281"/>
      <c r="U180" s="281"/>
      <c r="V180" s="281"/>
      <c r="W180" s="281"/>
      <c r="X180" s="281"/>
      <c r="Y180" s="281"/>
      <c r="Z180" s="281"/>
      <c r="AA180" s="281"/>
      <c r="AB180" s="281"/>
      <c r="AC180" s="281"/>
      <c r="AD180" s="281"/>
      <c r="AE180" s="281"/>
      <c r="AF180" s="281"/>
      <c r="AG180" s="281"/>
      <c r="AH180" s="281"/>
      <c r="AI180" s="281"/>
      <c r="AJ180" s="281"/>
      <c r="AK180" s="281"/>
      <c r="AL180" s="281"/>
      <c r="AM180" s="281"/>
      <c r="AN180" s="2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EB1</vt:lpstr>
      <vt:lpstr>RES_PRI</vt:lpstr>
      <vt:lpstr>Pri_COA</vt:lpstr>
      <vt:lpstr>Pri_GAS</vt:lpstr>
      <vt:lpstr>Pri_OIL</vt:lpstr>
      <vt:lpstr>Pri_RNW</vt:lpstr>
      <vt:lpstr>Pri_BIO</vt:lpstr>
      <vt:lpstr>SUP_H2</vt:lpstr>
      <vt:lpstr>Pri_H2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Chiraag Ishwar</cp:lastModifiedBy>
  <cp:lastPrinted>2004-11-16T14:57:57Z</cp:lastPrinted>
  <dcterms:created xsi:type="dcterms:W3CDTF">2000-12-13T15:53:11Z</dcterms:created>
  <dcterms:modified xsi:type="dcterms:W3CDTF">2021-03-16T03:46:08Z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432609200477600</vt:r8>
  </property>
</Properties>
</file>