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\SubRES_Tmpl\"/>
    </mc:Choice>
  </mc:AlternateContent>
  <xr:revisionPtr revIDLastSave="0" documentId="13_ncr:1_{73775D44-FCBA-4279-9F19-8B2F3F44ABC0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IND_NewTechs" sheetId="16" r:id="rId1"/>
    <sheet name="Sheet1" sheetId="17" r:id="rId2"/>
    <sheet name="IND_definitions" sheetId="14" r:id="rId3"/>
    <sheet name="NewTech-modinp" sheetId="15" r:id="rId4"/>
  </sheets>
  <externalReferences>
    <externalReference r:id="rId5"/>
    <externalReference r:id="rId6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IND_NewTechs!$N$8:$AD$52</definedName>
    <definedName name="_xlnm._FilterDatabase" localSheetId="3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" i="16" l="1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AF123" i="16"/>
  <c r="AF124" i="16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F137" i="16"/>
  <c r="AF138" i="16"/>
  <c r="AF139" i="16"/>
  <c r="AF140" i="16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F153" i="16"/>
  <c r="AF154" i="16"/>
  <c r="AF155" i="16"/>
  <c r="AF156" i="16"/>
  <c r="AF157" i="16"/>
  <c r="AF158" i="16"/>
  <c r="AF159" i="16"/>
  <c r="AF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9" i="16"/>
  <c r="Q142" i="16"/>
  <c r="D144" i="14" s="1"/>
  <c r="Q143" i="16"/>
  <c r="D145" i="14" s="1"/>
  <c r="Q144" i="16"/>
  <c r="D146" i="14" s="1"/>
  <c r="Q145" i="16"/>
  <c r="D147" i="14" s="1"/>
  <c r="Q146" i="16"/>
  <c r="D148" i="14" s="1"/>
  <c r="Q147" i="16"/>
  <c r="D149" i="14" s="1"/>
  <c r="Q148" i="16"/>
  <c r="D150" i="14" s="1"/>
  <c r="Q149" i="16"/>
  <c r="D151" i="14" s="1"/>
  <c r="Q150" i="16"/>
  <c r="D152" i="14" s="1"/>
  <c r="Q151" i="16"/>
  <c r="D153" i="14" s="1"/>
  <c r="Q152" i="16"/>
  <c r="D154" i="14" s="1"/>
  <c r="Q153" i="16"/>
  <c r="D155" i="14" s="1"/>
  <c r="Q154" i="16"/>
  <c r="D156" i="14" s="1"/>
  <c r="Q155" i="16"/>
  <c r="D157" i="14" s="1"/>
  <c r="Q156" i="16"/>
  <c r="D158" i="14" s="1"/>
  <c r="Q157" i="16"/>
  <c r="D159" i="14" s="1"/>
  <c r="Q158" i="16"/>
  <c r="D160" i="14" s="1"/>
  <c r="Q159" i="16"/>
  <c r="D161" i="14" s="1"/>
  <c r="Q141" i="16"/>
  <c r="D143" i="14" s="1"/>
  <c r="P159" i="16"/>
  <c r="C161" i="14" s="1"/>
  <c r="P158" i="16"/>
  <c r="C160" i="14" s="1"/>
  <c r="P157" i="16"/>
  <c r="C159" i="14" s="1"/>
  <c r="P156" i="16"/>
  <c r="C158" i="14" s="1"/>
  <c r="P155" i="16"/>
  <c r="C157" i="14" s="1"/>
  <c r="P154" i="16"/>
  <c r="C156" i="14" s="1"/>
  <c r="P153" i="16"/>
  <c r="C155" i="14" s="1"/>
  <c r="P152" i="16"/>
  <c r="C154" i="14" s="1"/>
  <c r="P151" i="16"/>
  <c r="C153" i="14" s="1"/>
  <c r="P150" i="16"/>
  <c r="C152" i="14" s="1"/>
  <c r="P149" i="16"/>
  <c r="C151" i="14" s="1"/>
  <c r="P148" i="16"/>
  <c r="C150" i="14" s="1"/>
  <c r="P147" i="16"/>
  <c r="C149" i="14" s="1"/>
  <c r="P146" i="16"/>
  <c r="C148" i="14" s="1"/>
  <c r="P145" i="16"/>
  <c r="C147" i="14" s="1"/>
  <c r="P144" i="16"/>
  <c r="C146" i="14" s="1"/>
  <c r="P143" i="16"/>
  <c r="C145" i="14" s="1"/>
  <c r="P142" i="16"/>
  <c r="C144" i="14" s="1"/>
  <c r="P141" i="16"/>
  <c r="C143" i="14" s="1"/>
  <c r="Q98" i="16"/>
  <c r="D100" i="14" s="1"/>
  <c r="Q99" i="16"/>
  <c r="D101" i="14" s="1"/>
  <c r="Q100" i="16"/>
  <c r="D102" i="14" s="1"/>
  <c r="Q101" i="16"/>
  <c r="D103" i="14" s="1"/>
  <c r="Q102" i="16"/>
  <c r="D104" i="14" s="1"/>
  <c r="Q103" i="16"/>
  <c r="D105" i="14" s="1"/>
  <c r="Q104" i="16"/>
  <c r="D106" i="14" s="1"/>
  <c r="Q105" i="16"/>
  <c r="D107" i="14" s="1"/>
  <c r="Q106" i="16"/>
  <c r="D108" i="14" s="1"/>
  <c r="Q107" i="16"/>
  <c r="D109" i="14" s="1"/>
  <c r="Q108" i="16"/>
  <c r="D110" i="14" s="1"/>
  <c r="Q109" i="16"/>
  <c r="D111" i="14" s="1"/>
  <c r="Q110" i="16"/>
  <c r="D112" i="14" s="1"/>
  <c r="Q111" i="16"/>
  <c r="D113" i="14" s="1"/>
  <c r="Q112" i="16"/>
  <c r="D114" i="14" s="1"/>
  <c r="Q113" i="16"/>
  <c r="D115" i="14" s="1"/>
  <c r="Q114" i="16"/>
  <c r="D116" i="14" s="1"/>
  <c r="Q115" i="16"/>
  <c r="D117" i="14" s="1"/>
  <c r="Q116" i="16"/>
  <c r="D118" i="14" s="1"/>
  <c r="Q117" i="16"/>
  <c r="D119" i="14" s="1"/>
  <c r="Q118" i="16"/>
  <c r="D120" i="14" s="1"/>
  <c r="Q119" i="16"/>
  <c r="D121" i="14" s="1"/>
  <c r="Q120" i="16"/>
  <c r="D122" i="14" s="1"/>
  <c r="Q121" i="16"/>
  <c r="D123" i="14" s="1"/>
  <c r="Q122" i="16"/>
  <c r="D124" i="14" s="1"/>
  <c r="Q123" i="16"/>
  <c r="D125" i="14" s="1"/>
  <c r="Q124" i="16"/>
  <c r="D126" i="14" s="1"/>
  <c r="Q125" i="16"/>
  <c r="D127" i="14" s="1"/>
  <c r="Q126" i="16"/>
  <c r="D128" i="14" s="1"/>
  <c r="Q127" i="16"/>
  <c r="D129" i="14" s="1"/>
  <c r="Q128" i="16"/>
  <c r="D130" i="14" s="1"/>
  <c r="Q129" i="16"/>
  <c r="D131" i="14" s="1"/>
  <c r="Q130" i="16"/>
  <c r="D132" i="14" s="1"/>
  <c r="Q131" i="16"/>
  <c r="D133" i="14" s="1"/>
  <c r="Q132" i="16"/>
  <c r="D134" i="14" s="1"/>
  <c r="Q133" i="16"/>
  <c r="D135" i="14" s="1"/>
  <c r="Q134" i="16"/>
  <c r="D136" i="14" s="1"/>
  <c r="Q135" i="16"/>
  <c r="D137" i="14" s="1"/>
  <c r="Q136" i="16"/>
  <c r="D138" i="14" s="1"/>
  <c r="Q137" i="16"/>
  <c r="D139" i="14" s="1"/>
  <c r="Q138" i="16"/>
  <c r="D140" i="14" s="1"/>
  <c r="Q139" i="16"/>
  <c r="D141" i="14" s="1"/>
  <c r="Q140" i="16"/>
  <c r="D142" i="14" s="1"/>
  <c r="Q97" i="16"/>
  <c r="D99" i="14" s="1"/>
  <c r="P140" i="16"/>
  <c r="C142" i="14" s="1"/>
  <c r="P139" i="16"/>
  <c r="C141" i="14" s="1"/>
  <c r="P138" i="16"/>
  <c r="C140" i="14" s="1"/>
  <c r="P137" i="16"/>
  <c r="C139" i="14" s="1"/>
  <c r="P136" i="16"/>
  <c r="C138" i="14" s="1"/>
  <c r="P135" i="16"/>
  <c r="C137" i="14" s="1"/>
  <c r="P134" i="16"/>
  <c r="C136" i="14" s="1"/>
  <c r="P133" i="16"/>
  <c r="C135" i="14" s="1"/>
  <c r="P132" i="16"/>
  <c r="C134" i="14" s="1"/>
  <c r="P131" i="16"/>
  <c r="C133" i="14" s="1"/>
  <c r="P130" i="16"/>
  <c r="C132" i="14" s="1"/>
  <c r="P129" i="16"/>
  <c r="C131" i="14" s="1"/>
  <c r="P128" i="16"/>
  <c r="C130" i="14" s="1"/>
  <c r="P127" i="16"/>
  <c r="C129" i="14" s="1"/>
  <c r="P126" i="16"/>
  <c r="C128" i="14" s="1"/>
  <c r="P125" i="16"/>
  <c r="C127" i="14" s="1"/>
  <c r="P124" i="16"/>
  <c r="C126" i="14" s="1"/>
  <c r="P123" i="16"/>
  <c r="C125" i="14" s="1"/>
  <c r="P122" i="16"/>
  <c r="C124" i="14" s="1"/>
  <c r="P121" i="16"/>
  <c r="C123" i="14" s="1"/>
  <c r="P120" i="16"/>
  <c r="C122" i="14" s="1"/>
  <c r="P119" i="16"/>
  <c r="C121" i="14" s="1"/>
  <c r="P118" i="16"/>
  <c r="C120" i="14" s="1"/>
  <c r="P117" i="16"/>
  <c r="C119" i="14" s="1"/>
  <c r="P116" i="16"/>
  <c r="C118" i="14" s="1"/>
  <c r="P115" i="16"/>
  <c r="C117" i="14" s="1"/>
  <c r="P114" i="16"/>
  <c r="C116" i="14" s="1"/>
  <c r="P113" i="16"/>
  <c r="C115" i="14" s="1"/>
  <c r="P112" i="16"/>
  <c r="C114" i="14" s="1"/>
  <c r="P111" i="16"/>
  <c r="C113" i="14" s="1"/>
  <c r="P110" i="16"/>
  <c r="C112" i="14" s="1"/>
  <c r="P109" i="16"/>
  <c r="C111" i="14" s="1"/>
  <c r="P108" i="16"/>
  <c r="C110" i="14" s="1"/>
  <c r="P107" i="16"/>
  <c r="C109" i="14" s="1"/>
  <c r="P106" i="16"/>
  <c r="C108" i="14" s="1"/>
  <c r="P105" i="16"/>
  <c r="C107" i="14" s="1"/>
  <c r="P104" i="16"/>
  <c r="C106" i="14" s="1"/>
  <c r="P103" i="16"/>
  <c r="C105" i="14" s="1"/>
  <c r="P102" i="16"/>
  <c r="C104" i="14" s="1"/>
  <c r="P101" i="16"/>
  <c r="C103" i="14" s="1"/>
  <c r="P100" i="16"/>
  <c r="C102" i="14" s="1"/>
  <c r="P99" i="16"/>
  <c r="C101" i="14" s="1"/>
  <c r="P98" i="16"/>
  <c r="C100" i="14" s="1"/>
  <c r="P97" i="16"/>
  <c r="C99" i="14" s="1"/>
  <c r="Q54" i="16"/>
  <c r="D56" i="14" s="1"/>
  <c r="Q55" i="16"/>
  <c r="D57" i="14" s="1"/>
  <c r="Q56" i="16"/>
  <c r="D58" i="14" s="1"/>
  <c r="Q57" i="16"/>
  <c r="D59" i="14" s="1"/>
  <c r="Q58" i="16"/>
  <c r="D60" i="14" s="1"/>
  <c r="Q59" i="16"/>
  <c r="D61" i="14" s="1"/>
  <c r="Q60" i="16"/>
  <c r="D62" i="14" s="1"/>
  <c r="Q61" i="16"/>
  <c r="D63" i="14" s="1"/>
  <c r="Q62" i="16"/>
  <c r="D64" i="14" s="1"/>
  <c r="Q63" i="16"/>
  <c r="D65" i="14" s="1"/>
  <c r="Q64" i="16"/>
  <c r="D66" i="14" s="1"/>
  <c r="Q65" i="16"/>
  <c r="D67" i="14" s="1"/>
  <c r="Q66" i="16"/>
  <c r="D68" i="14" s="1"/>
  <c r="Q67" i="16"/>
  <c r="D69" i="14" s="1"/>
  <c r="Q68" i="16"/>
  <c r="D70" i="14" s="1"/>
  <c r="Q69" i="16"/>
  <c r="D71" i="14" s="1"/>
  <c r="Q70" i="16"/>
  <c r="D72" i="14" s="1"/>
  <c r="Q71" i="16"/>
  <c r="D73" i="14" s="1"/>
  <c r="Q72" i="16"/>
  <c r="D74" i="14" s="1"/>
  <c r="Q73" i="16"/>
  <c r="D75" i="14" s="1"/>
  <c r="Q74" i="16"/>
  <c r="D76" i="14" s="1"/>
  <c r="Q75" i="16"/>
  <c r="D77" i="14" s="1"/>
  <c r="Q76" i="16"/>
  <c r="D78" i="14" s="1"/>
  <c r="Q77" i="16"/>
  <c r="D79" i="14" s="1"/>
  <c r="Q78" i="16"/>
  <c r="D80" i="14" s="1"/>
  <c r="Q79" i="16"/>
  <c r="D81" i="14" s="1"/>
  <c r="Q80" i="16"/>
  <c r="D82" i="14" s="1"/>
  <c r="Q81" i="16"/>
  <c r="D83" i="14" s="1"/>
  <c r="Q82" i="16"/>
  <c r="D84" i="14" s="1"/>
  <c r="Q83" i="16"/>
  <c r="D85" i="14" s="1"/>
  <c r="Q84" i="16"/>
  <c r="D86" i="14" s="1"/>
  <c r="Q85" i="16"/>
  <c r="D87" i="14" s="1"/>
  <c r="Q86" i="16"/>
  <c r="D88" i="14" s="1"/>
  <c r="Q87" i="16"/>
  <c r="D89" i="14" s="1"/>
  <c r="Q88" i="16"/>
  <c r="D90" i="14" s="1"/>
  <c r="Q89" i="16"/>
  <c r="D91" i="14" s="1"/>
  <c r="Q90" i="16"/>
  <c r="D92" i="14" s="1"/>
  <c r="Q91" i="16"/>
  <c r="D93" i="14" s="1"/>
  <c r="Q92" i="16"/>
  <c r="D94" i="14" s="1"/>
  <c r="Q93" i="16"/>
  <c r="D95" i="14" s="1"/>
  <c r="Q94" i="16"/>
  <c r="D96" i="14" s="1"/>
  <c r="Q95" i="16"/>
  <c r="D97" i="14" s="1"/>
  <c r="Q96" i="16"/>
  <c r="D98" i="14" s="1"/>
  <c r="Q53" i="16"/>
  <c r="D55" i="14" s="1"/>
  <c r="P96" i="16"/>
  <c r="C98" i="14" s="1"/>
  <c r="P95" i="16"/>
  <c r="C97" i="14" s="1"/>
  <c r="P94" i="16"/>
  <c r="C96" i="14" s="1"/>
  <c r="P93" i="16"/>
  <c r="C95" i="14" s="1"/>
  <c r="P92" i="16"/>
  <c r="C94" i="14" s="1"/>
  <c r="P91" i="16"/>
  <c r="C93" i="14" s="1"/>
  <c r="P90" i="16"/>
  <c r="C92" i="14" s="1"/>
  <c r="P89" i="16"/>
  <c r="C91" i="14" s="1"/>
  <c r="P88" i="16"/>
  <c r="C90" i="14" s="1"/>
  <c r="P87" i="16"/>
  <c r="C89" i="14" s="1"/>
  <c r="P86" i="16"/>
  <c r="C88" i="14" s="1"/>
  <c r="P85" i="16"/>
  <c r="C87" i="14" s="1"/>
  <c r="P84" i="16"/>
  <c r="C86" i="14" s="1"/>
  <c r="P83" i="16"/>
  <c r="C85" i="14" s="1"/>
  <c r="P82" i="16"/>
  <c r="C84" i="14" s="1"/>
  <c r="P81" i="16"/>
  <c r="C83" i="14" s="1"/>
  <c r="P80" i="16"/>
  <c r="C82" i="14" s="1"/>
  <c r="P79" i="16"/>
  <c r="C81" i="14" s="1"/>
  <c r="P78" i="16"/>
  <c r="C80" i="14" s="1"/>
  <c r="P77" i="16"/>
  <c r="C79" i="14" s="1"/>
  <c r="P76" i="16"/>
  <c r="C78" i="14" s="1"/>
  <c r="P75" i="16"/>
  <c r="C77" i="14" s="1"/>
  <c r="P74" i="16"/>
  <c r="C76" i="14" s="1"/>
  <c r="P73" i="16"/>
  <c r="C75" i="14" s="1"/>
  <c r="P72" i="16"/>
  <c r="C74" i="14" s="1"/>
  <c r="P71" i="16"/>
  <c r="C73" i="14" s="1"/>
  <c r="P70" i="16"/>
  <c r="C72" i="14" s="1"/>
  <c r="P69" i="16"/>
  <c r="C71" i="14" s="1"/>
  <c r="P68" i="16"/>
  <c r="C70" i="14" s="1"/>
  <c r="P67" i="16"/>
  <c r="C69" i="14" s="1"/>
  <c r="P66" i="16"/>
  <c r="C68" i="14" s="1"/>
  <c r="P65" i="16"/>
  <c r="C67" i="14" s="1"/>
  <c r="P64" i="16"/>
  <c r="C66" i="14" s="1"/>
  <c r="P63" i="16"/>
  <c r="C65" i="14" s="1"/>
  <c r="P62" i="16"/>
  <c r="C64" i="14" s="1"/>
  <c r="P61" i="16"/>
  <c r="C63" i="14" s="1"/>
  <c r="P60" i="16"/>
  <c r="C62" i="14" s="1"/>
  <c r="P59" i="16"/>
  <c r="C61" i="14" s="1"/>
  <c r="P58" i="16"/>
  <c r="C60" i="14" s="1"/>
  <c r="P57" i="16"/>
  <c r="C59" i="14" s="1"/>
  <c r="P56" i="16"/>
  <c r="C58" i="14" s="1"/>
  <c r="P55" i="16"/>
  <c r="C57" i="14" s="1"/>
  <c r="P54" i="16"/>
  <c r="C56" i="14" s="1"/>
  <c r="P53" i="16"/>
  <c r="C55" i="14" s="1"/>
  <c r="Q10" i="16"/>
  <c r="D12" i="14" s="1"/>
  <c r="Q11" i="16"/>
  <c r="D13" i="14" s="1"/>
  <c r="Q12" i="16"/>
  <c r="D14" i="14" s="1"/>
  <c r="Q13" i="16"/>
  <c r="D15" i="14" s="1"/>
  <c r="Q14" i="16"/>
  <c r="D16" i="14" s="1"/>
  <c r="Q15" i="16"/>
  <c r="D17" i="14" s="1"/>
  <c r="Q16" i="16"/>
  <c r="D18" i="14" s="1"/>
  <c r="Q17" i="16"/>
  <c r="D19" i="14" s="1"/>
  <c r="Q18" i="16"/>
  <c r="D20" i="14" s="1"/>
  <c r="Q19" i="16"/>
  <c r="D21" i="14" s="1"/>
  <c r="Q20" i="16"/>
  <c r="D22" i="14" s="1"/>
  <c r="Q21" i="16"/>
  <c r="D23" i="14" s="1"/>
  <c r="Q22" i="16"/>
  <c r="D24" i="14" s="1"/>
  <c r="Q23" i="16"/>
  <c r="D25" i="14" s="1"/>
  <c r="Q24" i="16"/>
  <c r="D26" i="14" s="1"/>
  <c r="Q25" i="16"/>
  <c r="D27" i="14" s="1"/>
  <c r="Q26" i="16"/>
  <c r="D28" i="14" s="1"/>
  <c r="Q27" i="16"/>
  <c r="D29" i="14" s="1"/>
  <c r="Q28" i="16"/>
  <c r="D30" i="14" s="1"/>
  <c r="Q29" i="16"/>
  <c r="D31" i="14" s="1"/>
  <c r="Q30" i="16"/>
  <c r="D32" i="14" s="1"/>
  <c r="Q31" i="16"/>
  <c r="D33" i="14" s="1"/>
  <c r="Q32" i="16"/>
  <c r="D34" i="14" s="1"/>
  <c r="Q33" i="16"/>
  <c r="D35" i="14" s="1"/>
  <c r="Q34" i="16"/>
  <c r="D36" i="14" s="1"/>
  <c r="Q35" i="16"/>
  <c r="D37" i="14" s="1"/>
  <c r="Q36" i="16"/>
  <c r="D38" i="14" s="1"/>
  <c r="Q37" i="16"/>
  <c r="D39" i="14" s="1"/>
  <c r="Q38" i="16"/>
  <c r="D40" i="14" s="1"/>
  <c r="Q39" i="16"/>
  <c r="D41" i="14" s="1"/>
  <c r="Q40" i="16"/>
  <c r="D42" i="14" s="1"/>
  <c r="Q41" i="16"/>
  <c r="D43" i="14" s="1"/>
  <c r="Q42" i="16"/>
  <c r="D44" i="14" s="1"/>
  <c r="Q43" i="16"/>
  <c r="D45" i="14" s="1"/>
  <c r="Q44" i="16"/>
  <c r="D46" i="14" s="1"/>
  <c r="Q45" i="16"/>
  <c r="D47" i="14" s="1"/>
  <c r="Q46" i="16"/>
  <c r="D48" i="14" s="1"/>
  <c r="Q47" i="16"/>
  <c r="D49" i="14" s="1"/>
  <c r="Q48" i="16"/>
  <c r="D50" i="14" s="1"/>
  <c r="Q49" i="16"/>
  <c r="D51" i="14" s="1"/>
  <c r="Q50" i="16"/>
  <c r="D52" i="14" s="1"/>
  <c r="Q51" i="16"/>
  <c r="D53" i="14" s="1"/>
  <c r="Q52" i="16"/>
  <c r="D54" i="14" s="1"/>
  <c r="Q9" i="16"/>
  <c r="D11" i="14" s="1"/>
  <c r="P10" i="16"/>
  <c r="C12" i="14" s="1"/>
  <c r="P11" i="16"/>
  <c r="C13" i="14" s="1"/>
  <c r="P12" i="16"/>
  <c r="C14" i="14" s="1"/>
  <c r="P13" i="16"/>
  <c r="C15" i="14" s="1"/>
  <c r="P14" i="16"/>
  <c r="C16" i="14" s="1"/>
  <c r="P15" i="16"/>
  <c r="C17" i="14" s="1"/>
  <c r="P16" i="16"/>
  <c r="C18" i="14" s="1"/>
  <c r="P17" i="16"/>
  <c r="C19" i="14" s="1"/>
  <c r="P18" i="16"/>
  <c r="C20" i="14" s="1"/>
  <c r="P19" i="16"/>
  <c r="C21" i="14" s="1"/>
  <c r="P20" i="16"/>
  <c r="C22" i="14" s="1"/>
  <c r="P21" i="16"/>
  <c r="C23" i="14" s="1"/>
  <c r="P22" i="16"/>
  <c r="C24" i="14" s="1"/>
  <c r="P23" i="16"/>
  <c r="C25" i="14" s="1"/>
  <c r="P24" i="16"/>
  <c r="C26" i="14" s="1"/>
  <c r="P25" i="16"/>
  <c r="C27" i="14" s="1"/>
  <c r="P26" i="16"/>
  <c r="C28" i="14" s="1"/>
  <c r="P27" i="16"/>
  <c r="C29" i="14" s="1"/>
  <c r="P28" i="16"/>
  <c r="C30" i="14" s="1"/>
  <c r="P29" i="16"/>
  <c r="C31" i="14" s="1"/>
  <c r="P30" i="16"/>
  <c r="C32" i="14" s="1"/>
  <c r="P31" i="16"/>
  <c r="C33" i="14" s="1"/>
  <c r="P32" i="16"/>
  <c r="C34" i="14" s="1"/>
  <c r="P33" i="16"/>
  <c r="C35" i="14" s="1"/>
  <c r="P34" i="16"/>
  <c r="C36" i="14" s="1"/>
  <c r="P35" i="16"/>
  <c r="C37" i="14" s="1"/>
  <c r="P36" i="16"/>
  <c r="C38" i="14" s="1"/>
  <c r="P37" i="16"/>
  <c r="C39" i="14" s="1"/>
  <c r="P38" i="16"/>
  <c r="C40" i="14" s="1"/>
  <c r="P39" i="16"/>
  <c r="C41" i="14" s="1"/>
  <c r="P40" i="16"/>
  <c r="C42" i="14" s="1"/>
  <c r="P41" i="16"/>
  <c r="C43" i="14" s="1"/>
  <c r="P42" i="16"/>
  <c r="C44" i="14" s="1"/>
  <c r="P43" i="16"/>
  <c r="C45" i="14" s="1"/>
  <c r="P44" i="16"/>
  <c r="C46" i="14" s="1"/>
  <c r="P45" i="16"/>
  <c r="C47" i="14" s="1"/>
  <c r="P46" i="16"/>
  <c r="C48" i="14" s="1"/>
  <c r="P47" i="16"/>
  <c r="C49" i="14" s="1"/>
  <c r="P48" i="16"/>
  <c r="C50" i="14" s="1"/>
  <c r="P49" i="16"/>
  <c r="C51" i="14" s="1"/>
  <c r="P50" i="16"/>
  <c r="C52" i="14" s="1"/>
  <c r="P51" i="16"/>
  <c r="C53" i="14" s="1"/>
  <c r="P52" i="16"/>
  <c r="C54" i="14" s="1"/>
  <c r="P9" i="16"/>
  <c r="C11" i="14" s="1"/>
  <c r="E52" i="16"/>
  <c r="H52" i="16" s="1"/>
  <c r="E51" i="16"/>
  <c r="H51" i="16" s="1"/>
  <c r="E50" i="16"/>
  <c r="H50" i="16" s="1"/>
  <c r="E49" i="16"/>
  <c r="H49" i="16" s="1"/>
  <c r="E48" i="16"/>
  <c r="H48" i="16" s="1"/>
  <c r="E47" i="16"/>
  <c r="H47" i="16" s="1"/>
  <c r="AG28" i="15" l="1"/>
  <c r="AG32" i="15" s="1"/>
  <c r="AG38" i="15" s="1"/>
  <c r="AG40" i="15" s="1"/>
  <c r="AG48" i="15" s="1"/>
  <c r="AG54" i="15" s="1"/>
  <c r="W28" i="15"/>
  <c r="AG77" i="15"/>
  <c r="AG136" i="15" s="1"/>
  <c r="AG151" i="15" s="1"/>
  <c r="AG173" i="15" s="1"/>
  <c r="AG197" i="15" s="1"/>
  <c r="AG215" i="15" s="1"/>
  <c r="AG241" i="15" s="1"/>
  <c r="AH28" i="15" l="1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AQ246" i="15"/>
  <c r="AP246" i="15"/>
  <c r="AO246" i="15"/>
  <c r="AN246" i="15"/>
  <c r="AM246" i="15"/>
  <c r="AL246" i="15"/>
  <c r="AK246" i="15"/>
  <c r="AJ246" i="15"/>
  <c r="AI246" i="15"/>
  <c r="AH246" i="15"/>
  <c r="AG246" i="15"/>
  <c r="AF246" i="15"/>
  <c r="AE246" i="15"/>
  <c r="AD246" i="15"/>
  <c r="AC246" i="15"/>
  <c r="AB246" i="15"/>
  <c r="AA246" i="15"/>
  <c r="Z246" i="15"/>
  <c r="Y246" i="15"/>
  <c r="X246" i="15"/>
  <c r="W246" i="15"/>
  <c r="U246" i="15"/>
  <c r="T246" i="15"/>
  <c r="S246" i="15"/>
  <c r="R246" i="15"/>
  <c r="Q246" i="15"/>
  <c r="P246" i="15"/>
  <c r="O246" i="15"/>
  <c r="N246" i="15"/>
  <c r="L246" i="15" s="1"/>
  <c r="AQ245" i="15"/>
  <c r="AP245" i="15"/>
  <c r="AO245" i="15"/>
  <c r="AN245" i="15"/>
  <c r="AM245" i="15"/>
  <c r="AL245" i="15"/>
  <c r="AK245" i="15"/>
  <c r="AJ245" i="15"/>
  <c r="AI245" i="15"/>
  <c r="AH245" i="15"/>
  <c r="AG245" i="15"/>
  <c r="AF245" i="15"/>
  <c r="AE245" i="15"/>
  <c r="AD245" i="15"/>
  <c r="AC245" i="15"/>
  <c r="AB245" i="15"/>
  <c r="AA245" i="15"/>
  <c r="Z245" i="15"/>
  <c r="Y245" i="15"/>
  <c r="X245" i="15"/>
  <c r="W245" i="15"/>
  <c r="U245" i="15"/>
  <c r="T245" i="15"/>
  <c r="S245" i="15"/>
  <c r="R245" i="15"/>
  <c r="Q245" i="15"/>
  <c r="P245" i="15"/>
  <c r="O245" i="15"/>
  <c r="N245" i="15"/>
  <c r="L245" i="15" s="1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E244" i="15"/>
  <c r="AD244" i="15"/>
  <c r="AC244" i="15"/>
  <c r="AB244" i="15"/>
  <c r="AA244" i="15"/>
  <c r="Z244" i="15"/>
  <c r="Y244" i="15"/>
  <c r="X244" i="15"/>
  <c r="W244" i="15"/>
  <c r="U244" i="15"/>
  <c r="T244" i="15"/>
  <c r="S244" i="15"/>
  <c r="R244" i="15"/>
  <c r="Q244" i="15"/>
  <c r="P244" i="15"/>
  <c r="O244" i="15"/>
  <c r="N244" i="15"/>
  <c r="L244" i="15" s="1"/>
  <c r="AQ243" i="15"/>
  <c r="AP243" i="15"/>
  <c r="AO243" i="15"/>
  <c r="AN243" i="15"/>
  <c r="AM243" i="15"/>
  <c r="AL243" i="15"/>
  <c r="AK243" i="15"/>
  <c r="AJ243" i="15"/>
  <c r="AI243" i="15"/>
  <c r="AH243" i="15"/>
  <c r="AG243" i="15"/>
  <c r="AF243" i="15"/>
  <c r="AE243" i="15"/>
  <c r="AD243" i="15"/>
  <c r="AC243" i="15"/>
  <c r="AB243" i="15"/>
  <c r="AA243" i="15"/>
  <c r="Z243" i="15"/>
  <c r="Y243" i="15"/>
  <c r="X243" i="15"/>
  <c r="W243" i="15"/>
  <c r="U243" i="15"/>
  <c r="T243" i="15"/>
  <c r="S243" i="15"/>
  <c r="R243" i="15"/>
  <c r="Q243" i="15"/>
  <c r="P243" i="15"/>
  <c r="O243" i="15"/>
  <c r="N243" i="15"/>
  <c r="L243" i="15" s="1"/>
  <c r="AQ242" i="15"/>
  <c r="AP242" i="15"/>
  <c r="AO242" i="15"/>
  <c r="AN242" i="15"/>
  <c r="AM242" i="15"/>
  <c r="AL242" i="15"/>
  <c r="AK242" i="15"/>
  <c r="AJ242" i="15"/>
  <c r="AI242" i="15"/>
  <c r="AH242" i="15"/>
  <c r="AG242" i="15"/>
  <c r="AF242" i="15"/>
  <c r="AE242" i="15"/>
  <c r="AD242" i="15"/>
  <c r="AC242" i="15"/>
  <c r="AB242" i="15"/>
  <c r="AA242" i="15"/>
  <c r="Z242" i="15"/>
  <c r="Y242" i="15"/>
  <c r="X242" i="15"/>
  <c r="W242" i="15"/>
  <c r="U242" i="15"/>
  <c r="T242" i="15"/>
  <c r="S242" i="15"/>
  <c r="R242" i="15"/>
  <c r="Q242" i="15"/>
  <c r="P242" i="15"/>
  <c r="O242" i="15"/>
  <c r="N242" i="15"/>
  <c r="L242" i="15" s="1"/>
  <c r="AF241" i="15"/>
  <c r="AE241" i="15"/>
  <c r="AD241" i="15"/>
  <c r="AC241" i="15"/>
  <c r="AB241" i="15"/>
  <c r="AA241" i="15"/>
  <c r="Z241" i="15"/>
  <c r="Y241" i="15"/>
  <c r="X241" i="15"/>
  <c r="W241" i="15"/>
  <c r="U241" i="15"/>
  <c r="T241" i="15"/>
  <c r="S241" i="15"/>
  <c r="R241" i="15"/>
  <c r="Q241" i="15"/>
  <c r="P241" i="15"/>
  <c r="O241" i="15"/>
  <c r="N241" i="15"/>
  <c r="L241" i="15" s="1"/>
  <c r="AQ240" i="15"/>
  <c r="AP240" i="15"/>
  <c r="AO240" i="15"/>
  <c r="AN240" i="15"/>
  <c r="AM240" i="15"/>
  <c r="AL240" i="15"/>
  <c r="AK240" i="15"/>
  <c r="AJ240" i="15"/>
  <c r="AI240" i="15"/>
  <c r="AH240" i="15"/>
  <c r="AG240" i="15"/>
  <c r="AF240" i="15"/>
  <c r="AE240" i="15"/>
  <c r="AD240" i="15"/>
  <c r="AC240" i="15"/>
  <c r="AB240" i="15"/>
  <c r="AA240" i="15"/>
  <c r="Z240" i="15"/>
  <c r="Y240" i="15"/>
  <c r="X240" i="15"/>
  <c r="W240" i="15"/>
  <c r="U240" i="15"/>
  <c r="T240" i="15"/>
  <c r="S240" i="15"/>
  <c r="R240" i="15"/>
  <c r="Q240" i="15"/>
  <c r="P240" i="15"/>
  <c r="O240" i="15"/>
  <c r="N240" i="15"/>
  <c r="L240" i="15" s="1"/>
  <c r="AQ239" i="15"/>
  <c r="AP239" i="15"/>
  <c r="AO239" i="15"/>
  <c r="AN239" i="15"/>
  <c r="AM239" i="15"/>
  <c r="AL239" i="15"/>
  <c r="AK239" i="15"/>
  <c r="AJ239" i="15"/>
  <c r="AI239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U239" i="15"/>
  <c r="T239" i="15"/>
  <c r="S239" i="15"/>
  <c r="R239" i="15"/>
  <c r="Q239" i="15"/>
  <c r="P239" i="15"/>
  <c r="O239" i="15"/>
  <c r="N239" i="15"/>
  <c r="L239" i="15" s="1"/>
  <c r="AQ238" i="15"/>
  <c r="AP238" i="15"/>
  <c r="AO238" i="15"/>
  <c r="AN238" i="15"/>
  <c r="AM238" i="15"/>
  <c r="AL238" i="15"/>
  <c r="AK238" i="15"/>
  <c r="AJ238" i="15"/>
  <c r="AI238" i="15"/>
  <c r="AH238" i="15"/>
  <c r="AG238" i="15"/>
  <c r="AF238" i="15"/>
  <c r="AE238" i="15"/>
  <c r="AD238" i="15"/>
  <c r="AC238" i="15"/>
  <c r="AB238" i="15"/>
  <c r="AA238" i="15"/>
  <c r="Z238" i="15"/>
  <c r="Y238" i="15"/>
  <c r="X238" i="15"/>
  <c r="W238" i="15"/>
  <c r="U238" i="15"/>
  <c r="T238" i="15"/>
  <c r="S238" i="15"/>
  <c r="R238" i="15"/>
  <c r="Q238" i="15"/>
  <c r="P238" i="15"/>
  <c r="O238" i="15"/>
  <c r="N238" i="15"/>
  <c r="L238" i="15" s="1"/>
  <c r="AF237" i="15"/>
  <c r="AE237" i="15"/>
  <c r="AD237" i="15"/>
  <c r="AC237" i="15"/>
  <c r="AB237" i="15"/>
  <c r="AA237" i="15"/>
  <c r="Z237" i="15"/>
  <c r="Y237" i="15"/>
  <c r="X237" i="15"/>
  <c r="W237" i="15"/>
  <c r="U237" i="15"/>
  <c r="T237" i="15"/>
  <c r="S237" i="15"/>
  <c r="R237" i="15"/>
  <c r="Q237" i="15"/>
  <c r="P237" i="15"/>
  <c r="O237" i="15"/>
  <c r="N237" i="15"/>
  <c r="L237" i="15" s="1"/>
  <c r="AQ236" i="15"/>
  <c r="AP236" i="15"/>
  <c r="AO236" i="15"/>
  <c r="AN236" i="15"/>
  <c r="AM236" i="15"/>
  <c r="AL236" i="15"/>
  <c r="AK236" i="15"/>
  <c r="AJ236" i="15"/>
  <c r="AI236" i="15"/>
  <c r="AH236" i="15"/>
  <c r="AG236" i="15"/>
  <c r="AF236" i="15"/>
  <c r="AE236" i="15"/>
  <c r="AD236" i="15"/>
  <c r="AC236" i="15"/>
  <c r="AB236" i="15"/>
  <c r="AA236" i="15"/>
  <c r="Z236" i="15"/>
  <c r="Y236" i="15"/>
  <c r="X236" i="15"/>
  <c r="W236" i="15"/>
  <c r="U236" i="15"/>
  <c r="T236" i="15"/>
  <c r="S236" i="15"/>
  <c r="R236" i="15"/>
  <c r="Q236" i="15"/>
  <c r="P236" i="15"/>
  <c r="O236" i="15"/>
  <c r="N236" i="15"/>
  <c r="L236" i="15" s="1"/>
  <c r="AQ235" i="15"/>
  <c r="AP235" i="15"/>
  <c r="AO235" i="15"/>
  <c r="AN235" i="15"/>
  <c r="AM235" i="15"/>
  <c r="AL235" i="15"/>
  <c r="AK235" i="15"/>
  <c r="AJ235" i="15"/>
  <c r="AI235" i="15"/>
  <c r="AH235" i="15"/>
  <c r="AG235" i="15"/>
  <c r="AF235" i="15"/>
  <c r="AE235" i="15"/>
  <c r="AD235" i="15"/>
  <c r="AC235" i="15"/>
  <c r="AB235" i="15"/>
  <c r="AA235" i="15"/>
  <c r="Z235" i="15"/>
  <c r="Y235" i="15"/>
  <c r="X235" i="15"/>
  <c r="W235" i="15"/>
  <c r="U235" i="15"/>
  <c r="T235" i="15"/>
  <c r="S235" i="15"/>
  <c r="R235" i="15"/>
  <c r="Q235" i="15"/>
  <c r="P235" i="15"/>
  <c r="O235" i="15"/>
  <c r="N235" i="15"/>
  <c r="L235" i="15" s="1"/>
  <c r="AQ234" i="15"/>
  <c r="AP234" i="15"/>
  <c r="AO234" i="15"/>
  <c r="AN234" i="15"/>
  <c r="AM234" i="15"/>
  <c r="AL234" i="15"/>
  <c r="AK234" i="15"/>
  <c r="AJ234" i="15"/>
  <c r="AI234" i="15"/>
  <c r="AH234" i="15"/>
  <c r="AG234" i="15"/>
  <c r="AF234" i="15"/>
  <c r="AE234" i="15"/>
  <c r="AD234" i="15"/>
  <c r="AC234" i="15"/>
  <c r="AB234" i="15"/>
  <c r="AA234" i="15"/>
  <c r="Z234" i="15"/>
  <c r="Y234" i="15"/>
  <c r="X234" i="15"/>
  <c r="W234" i="15"/>
  <c r="U234" i="15"/>
  <c r="T234" i="15"/>
  <c r="S234" i="15"/>
  <c r="R234" i="15"/>
  <c r="Q234" i="15"/>
  <c r="P234" i="15"/>
  <c r="O234" i="15"/>
  <c r="N234" i="15"/>
  <c r="L234" i="15" s="1"/>
  <c r="AQ233" i="15"/>
  <c r="AP233" i="15"/>
  <c r="AO233" i="15"/>
  <c r="AN233" i="15"/>
  <c r="AM233" i="15"/>
  <c r="AL233" i="15"/>
  <c r="AK233" i="15"/>
  <c r="AJ233" i="15"/>
  <c r="AI233" i="15"/>
  <c r="AH233" i="15"/>
  <c r="AG233" i="15"/>
  <c r="AF233" i="15"/>
  <c r="AE233" i="15"/>
  <c r="AD233" i="15"/>
  <c r="AC233" i="15"/>
  <c r="AB233" i="15"/>
  <c r="AA233" i="15"/>
  <c r="Z233" i="15"/>
  <c r="Y233" i="15"/>
  <c r="X233" i="15"/>
  <c r="W233" i="15"/>
  <c r="U233" i="15"/>
  <c r="T233" i="15"/>
  <c r="S233" i="15"/>
  <c r="R233" i="15"/>
  <c r="Q233" i="15"/>
  <c r="P233" i="15"/>
  <c r="O233" i="15"/>
  <c r="N233" i="15"/>
  <c r="L233" i="15" s="1"/>
  <c r="AQ232" i="15"/>
  <c r="AP232" i="15"/>
  <c r="AO232" i="15"/>
  <c r="AN232" i="15"/>
  <c r="AM232" i="15"/>
  <c r="AL232" i="15"/>
  <c r="AK232" i="15"/>
  <c r="AJ232" i="15"/>
  <c r="AI232" i="15"/>
  <c r="AH232" i="15"/>
  <c r="AG232" i="15"/>
  <c r="AF232" i="15"/>
  <c r="AE232" i="15"/>
  <c r="AD232" i="15"/>
  <c r="AC232" i="15"/>
  <c r="AB232" i="15"/>
  <c r="AA232" i="15"/>
  <c r="Z232" i="15"/>
  <c r="Y232" i="15"/>
  <c r="X232" i="15"/>
  <c r="W232" i="15"/>
  <c r="U232" i="15"/>
  <c r="T232" i="15"/>
  <c r="S232" i="15"/>
  <c r="R232" i="15"/>
  <c r="Q232" i="15"/>
  <c r="P232" i="15"/>
  <c r="O232" i="15"/>
  <c r="N232" i="15"/>
  <c r="L232" i="15" s="1"/>
  <c r="AQ231" i="15"/>
  <c r="AP231" i="15"/>
  <c r="AO231" i="15"/>
  <c r="AN231" i="15"/>
  <c r="AM231" i="15"/>
  <c r="AL231" i="15"/>
  <c r="AK231" i="15"/>
  <c r="AJ231" i="15"/>
  <c r="AI231" i="15"/>
  <c r="AH231" i="15"/>
  <c r="AG231" i="15"/>
  <c r="AF231" i="15"/>
  <c r="AE231" i="15"/>
  <c r="AD231" i="15"/>
  <c r="AC231" i="15"/>
  <c r="AB231" i="15"/>
  <c r="AA231" i="15"/>
  <c r="Z231" i="15"/>
  <c r="Y231" i="15"/>
  <c r="X231" i="15"/>
  <c r="W231" i="15"/>
  <c r="U231" i="15"/>
  <c r="T231" i="15"/>
  <c r="S231" i="15"/>
  <c r="R231" i="15"/>
  <c r="Q231" i="15"/>
  <c r="P231" i="15"/>
  <c r="O231" i="15"/>
  <c r="N231" i="15"/>
  <c r="L231" i="15" s="1"/>
  <c r="AQ230" i="15"/>
  <c r="AP230" i="15"/>
  <c r="AO230" i="15"/>
  <c r="AN230" i="15"/>
  <c r="AM230" i="15"/>
  <c r="AL230" i="15"/>
  <c r="AK230" i="15"/>
  <c r="AJ230" i="15"/>
  <c r="AI230" i="15"/>
  <c r="AH230" i="15"/>
  <c r="AG230" i="15"/>
  <c r="AF230" i="15"/>
  <c r="AE230" i="15"/>
  <c r="AD230" i="15"/>
  <c r="AC230" i="15"/>
  <c r="AB230" i="15"/>
  <c r="AA230" i="15"/>
  <c r="Z230" i="15"/>
  <c r="Y230" i="15"/>
  <c r="X230" i="15"/>
  <c r="W230" i="15"/>
  <c r="U230" i="15"/>
  <c r="T230" i="15"/>
  <c r="S230" i="15"/>
  <c r="R230" i="15"/>
  <c r="Q230" i="15"/>
  <c r="P230" i="15"/>
  <c r="O230" i="15"/>
  <c r="N230" i="15"/>
  <c r="L230" i="15" s="1"/>
  <c r="AQ229" i="15"/>
  <c r="AP229" i="15"/>
  <c r="AO229" i="15"/>
  <c r="AN229" i="15"/>
  <c r="AM229" i="15"/>
  <c r="AL229" i="15"/>
  <c r="AK229" i="15"/>
  <c r="AJ229" i="15"/>
  <c r="AI229" i="15"/>
  <c r="AH229" i="15"/>
  <c r="AG229" i="15"/>
  <c r="AF229" i="15"/>
  <c r="AE229" i="15"/>
  <c r="AD229" i="15"/>
  <c r="AC229" i="15"/>
  <c r="AB229" i="15"/>
  <c r="AA229" i="15"/>
  <c r="Z229" i="15"/>
  <c r="Y229" i="15"/>
  <c r="X229" i="15"/>
  <c r="W229" i="15"/>
  <c r="U229" i="15"/>
  <c r="T229" i="15"/>
  <c r="S229" i="15"/>
  <c r="R229" i="15"/>
  <c r="Q229" i="15"/>
  <c r="P229" i="15"/>
  <c r="O229" i="15"/>
  <c r="N229" i="15"/>
  <c r="L229" i="15" s="1"/>
  <c r="AQ228" i="15"/>
  <c r="AP228" i="15"/>
  <c r="AO228" i="15"/>
  <c r="AN228" i="15"/>
  <c r="AM228" i="15"/>
  <c r="AL228" i="15"/>
  <c r="AK228" i="15"/>
  <c r="AJ228" i="15"/>
  <c r="AI228" i="15"/>
  <c r="AH228" i="15"/>
  <c r="AG228" i="15"/>
  <c r="AF228" i="15"/>
  <c r="AE228" i="15"/>
  <c r="AD228" i="15"/>
  <c r="AC228" i="15"/>
  <c r="AB228" i="15"/>
  <c r="AA228" i="15"/>
  <c r="Z228" i="15"/>
  <c r="Y228" i="15"/>
  <c r="X228" i="15"/>
  <c r="W228" i="15"/>
  <c r="U228" i="15"/>
  <c r="T228" i="15"/>
  <c r="S228" i="15"/>
  <c r="R228" i="15"/>
  <c r="Q228" i="15"/>
  <c r="P228" i="15"/>
  <c r="O228" i="15"/>
  <c r="N228" i="15"/>
  <c r="L228" i="15" s="1"/>
  <c r="AQ227" i="15"/>
  <c r="AP227" i="15"/>
  <c r="AO227" i="15"/>
  <c r="AN227" i="15"/>
  <c r="AM227" i="15"/>
  <c r="AL227" i="15"/>
  <c r="AK227" i="15"/>
  <c r="AJ227" i="15"/>
  <c r="AI227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U227" i="15"/>
  <c r="T227" i="15"/>
  <c r="S227" i="15"/>
  <c r="R227" i="15"/>
  <c r="Q227" i="15"/>
  <c r="P227" i="15"/>
  <c r="O227" i="15"/>
  <c r="N227" i="15"/>
  <c r="L227" i="15" s="1"/>
  <c r="AQ226" i="15"/>
  <c r="AP226" i="15"/>
  <c r="AO226" i="15"/>
  <c r="AN226" i="15"/>
  <c r="AM226" i="15"/>
  <c r="AL226" i="15"/>
  <c r="AK226" i="15"/>
  <c r="AJ226" i="15"/>
  <c r="AI226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U226" i="15"/>
  <c r="T226" i="15"/>
  <c r="S226" i="15"/>
  <c r="R226" i="15"/>
  <c r="Q226" i="15"/>
  <c r="P226" i="15"/>
  <c r="O226" i="15"/>
  <c r="N226" i="15"/>
  <c r="L226" i="15" s="1"/>
  <c r="AQ225" i="15"/>
  <c r="AP225" i="15"/>
  <c r="AO225" i="15"/>
  <c r="AN225" i="15"/>
  <c r="AM225" i="15"/>
  <c r="AL225" i="15"/>
  <c r="AK225" i="15"/>
  <c r="AJ225" i="15"/>
  <c r="AI225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U225" i="15"/>
  <c r="T225" i="15"/>
  <c r="S225" i="15"/>
  <c r="R225" i="15"/>
  <c r="Q225" i="15"/>
  <c r="P225" i="15"/>
  <c r="O225" i="15"/>
  <c r="N225" i="15"/>
  <c r="L225" i="15" s="1"/>
  <c r="AQ224" i="15"/>
  <c r="AP224" i="15"/>
  <c r="AO224" i="15"/>
  <c r="AN224" i="15"/>
  <c r="AM224" i="15"/>
  <c r="AL224" i="15"/>
  <c r="AK224" i="15"/>
  <c r="AJ224" i="15"/>
  <c r="AI224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U224" i="15"/>
  <c r="T224" i="15"/>
  <c r="S224" i="15"/>
  <c r="R224" i="15"/>
  <c r="Q224" i="15"/>
  <c r="P224" i="15"/>
  <c r="O224" i="15"/>
  <c r="N224" i="15"/>
  <c r="L224" i="15" s="1"/>
  <c r="AQ223" i="15"/>
  <c r="AP223" i="15"/>
  <c r="AO223" i="15"/>
  <c r="AN223" i="15"/>
  <c r="AM223" i="15"/>
  <c r="AL223" i="15"/>
  <c r="AK223" i="15"/>
  <c r="AJ223" i="15"/>
  <c r="AI223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U223" i="15"/>
  <c r="T223" i="15"/>
  <c r="S223" i="15"/>
  <c r="R223" i="15"/>
  <c r="Q223" i="15"/>
  <c r="P223" i="15"/>
  <c r="O223" i="15"/>
  <c r="N223" i="15"/>
  <c r="L223" i="15" s="1"/>
  <c r="AQ222" i="15"/>
  <c r="AP222" i="15"/>
  <c r="AO222" i="15"/>
  <c r="AN222" i="15"/>
  <c r="AM222" i="15"/>
  <c r="AL222" i="15"/>
  <c r="AK222" i="15"/>
  <c r="AJ222" i="15"/>
  <c r="AI222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U222" i="15"/>
  <c r="T222" i="15"/>
  <c r="S222" i="15"/>
  <c r="R222" i="15"/>
  <c r="Q222" i="15"/>
  <c r="P222" i="15"/>
  <c r="O222" i="15"/>
  <c r="N222" i="15"/>
  <c r="L222" i="15" s="1"/>
  <c r="AQ221" i="15"/>
  <c r="AP221" i="15"/>
  <c r="AO221" i="15"/>
  <c r="AN221" i="15"/>
  <c r="AM221" i="15"/>
  <c r="AL221" i="15"/>
  <c r="AK221" i="15"/>
  <c r="AJ221" i="15"/>
  <c r="AI221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U221" i="15"/>
  <c r="T221" i="15"/>
  <c r="S221" i="15"/>
  <c r="R221" i="15"/>
  <c r="Q221" i="15"/>
  <c r="P221" i="15"/>
  <c r="O221" i="15"/>
  <c r="N221" i="15"/>
  <c r="L221" i="15" s="1"/>
  <c r="AQ220" i="15"/>
  <c r="AP220" i="15"/>
  <c r="AO220" i="15"/>
  <c r="AN220" i="15"/>
  <c r="AM220" i="15"/>
  <c r="AL220" i="15"/>
  <c r="AK220" i="15"/>
  <c r="AJ220" i="15"/>
  <c r="AI220" i="15"/>
  <c r="AH220" i="15"/>
  <c r="AG220" i="15"/>
  <c r="AF220" i="15"/>
  <c r="AE220" i="15"/>
  <c r="AD220" i="15"/>
  <c r="AC220" i="15"/>
  <c r="AB220" i="15"/>
  <c r="AA220" i="15"/>
  <c r="Z220" i="15"/>
  <c r="Y220" i="15"/>
  <c r="X220" i="15"/>
  <c r="W220" i="15"/>
  <c r="U220" i="15"/>
  <c r="T220" i="15"/>
  <c r="S220" i="15"/>
  <c r="R220" i="15"/>
  <c r="Q220" i="15"/>
  <c r="P220" i="15"/>
  <c r="O220" i="15"/>
  <c r="N220" i="15"/>
  <c r="L220" i="15" s="1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E219" i="15"/>
  <c r="AD219" i="15"/>
  <c r="AC219" i="15"/>
  <c r="AB219" i="15"/>
  <c r="AA219" i="15"/>
  <c r="Z219" i="15"/>
  <c r="Y219" i="15"/>
  <c r="X219" i="15"/>
  <c r="W219" i="15"/>
  <c r="U219" i="15"/>
  <c r="T219" i="15"/>
  <c r="S219" i="15"/>
  <c r="R219" i="15"/>
  <c r="Q219" i="15"/>
  <c r="P219" i="15"/>
  <c r="O219" i="15"/>
  <c r="N219" i="15"/>
  <c r="L219" i="15" s="1"/>
  <c r="AQ218" i="15"/>
  <c r="AP218" i="15"/>
  <c r="AO218" i="15"/>
  <c r="AN218" i="15"/>
  <c r="AM218" i="15"/>
  <c r="AL218" i="15"/>
  <c r="AK218" i="15"/>
  <c r="AJ218" i="15"/>
  <c r="AI218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U218" i="15"/>
  <c r="T218" i="15"/>
  <c r="S218" i="15"/>
  <c r="R218" i="15"/>
  <c r="Q218" i="15"/>
  <c r="P218" i="15"/>
  <c r="O218" i="15"/>
  <c r="N218" i="15"/>
  <c r="L218" i="15" s="1"/>
  <c r="AQ217" i="15"/>
  <c r="AP217" i="15"/>
  <c r="AO217" i="15"/>
  <c r="AN217" i="15"/>
  <c r="AM217" i="15"/>
  <c r="AL217" i="15"/>
  <c r="AK217" i="15"/>
  <c r="AJ217" i="15"/>
  <c r="AI217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U217" i="15"/>
  <c r="T217" i="15"/>
  <c r="S217" i="15"/>
  <c r="R217" i="15"/>
  <c r="Q217" i="15"/>
  <c r="P217" i="15"/>
  <c r="O217" i="15"/>
  <c r="N217" i="15"/>
  <c r="L217" i="15" s="1"/>
  <c r="AQ216" i="15"/>
  <c r="AP216" i="15"/>
  <c r="AO216" i="15"/>
  <c r="AN216" i="15"/>
  <c r="AM216" i="15"/>
  <c r="AL216" i="15"/>
  <c r="AK216" i="15"/>
  <c r="AJ216" i="15"/>
  <c r="AI216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U216" i="15"/>
  <c r="T216" i="15"/>
  <c r="S216" i="15"/>
  <c r="R216" i="15"/>
  <c r="Q216" i="15"/>
  <c r="P216" i="15"/>
  <c r="O216" i="15"/>
  <c r="N216" i="15"/>
  <c r="L216" i="15" s="1"/>
  <c r="AF215" i="15"/>
  <c r="AE215" i="15"/>
  <c r="AD215" i="15"/>
  <c r="AC215" i="15"/>
  <c r="AB215" i="15"/>
  <c r="AA215" i="15"/>
  <c r="Z215" i="15"/>
  <c r="Y215" i="15"/>
  <c r="X215" i="15"/>
  <c r="W215" i="15"/>
  <c r="U215" i="15"/>
  <c r="T215" i="15"/>
  <c r="S215" i="15"/>
  <c r="R215" i="15"/>
  <c r="Q215" i="15"/>
  <c r="P215" i="15"/>
  <c r="O215" i="15"/>
  <c r="N215" i="15"/>
  <c r="L215" i="15" s="1"/>
  <c r="AQ214" i="15"/>
  <c r="AP214" i="15"/>
  <c r="AO214" i="15"/>
  <c r="AN214" i="15"/>
  <c r="AM214" i="15"/>
  <c r="AL214" i="15"/>
  <c r="AK214" i="15"/>
  <c r="AJ214" i="15"/>
  <c r="AI214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U214" i="15"/>
  <c r="T214" i="15"/>
  <c r="S214" i="15"/>
  <c r="R214" i="15"/>
  <c r="Q214" i="15"/>
  <c r="P214" i="15"/>
  <c r="O214" i="15"/>
  <c r="N214" i="15"/>
  <c r="L214" i="15" s="1"/>
  <c r="AQ213" i="15"/>
  <c r="AP213" i="15"/>
  <c r="AO213" i="15"/>
  <c r="AN213" i="15"/>
  <c r="AM213" i="15"/>
  <c r="AL213" i="15"/>
  <c r="AK213" i="15"/>
  <c r="AJ213" i="15"/>
  <c r="AI213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U213" i="15"/>
  <c r="T213" i="15"/>
  <c r="S213" i="15"/>
  <c r="R213" i="15"/>
  <c r="Q213" i="15"/>
  <c r="P213" i="15"/>
  <c r="O213" i="15"/>
  <c r="N213" i="15"/>
  <c r="L213" i="15" s="1"/>
  <c r="AQ212" i="15"/>
  <c r="AP212" i="15"/>
  <c r="AO212" i="15"/>
  <c r="AN212" i="15"/>
  <c r="AM212" i="15"/>
  <c r="AL212" i="15"/>
  <c r="AK212" i="15"/>
  <c r="AJ212" i="15"/>
  <c r="AI212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U212" i="15"/>
  <c r="T212" i="15"/>
  <c r="S212" i="15"/>
  <c r="R212" i="15"/>
  <c r="Q212" i="15"/>
  <c r="P212" i="15"/>
  <c r="O212" i="15"/>
  <c r="N212" i="15"/>
  <c r="L212" i="15" s="1"/>
  <c r="AF211" i="15"/>
  <c r="AE211" i="15"/>
  <c r="AD211" i="15"/>
  <c r="AC211" i="15"/>
  <c r="AB211" i="15"/>
  <c r="AA211" i="15"/>
  <c r="Z211" i="15"/>
  <c r="Y211" i="15"/>
  <c r="X211" i="15"/>
  <c r="W211" i="15"/>
  <c r="U211" i="15"/>
  <c r="T211" i="15"/>
  <c r="S211" i="15"/>
  <c r="R211" i="15"/>
  <c r="Q211" i="15"/>
  <c r="P211" i="15"/>
  <c r="O211" i="15"/>
  <c r="N211" i="15"/>
  <c r="L211" i="15" s="1"/>
  <c r="AQ210" i="15"/>
  <c r="AP210" i="15"/>
  <c r="AO210" i="15"/>
  <c r="AN210" i="15"/>
  <c r="AM210" i="15"/>
  <c r="AL210" i="15"/>
  <c r="AK210" i="15"/>
  <c r="AJ210" i="15"/>
  <c r="AI210" i="15"/>
  <c r="AH210" i="15"/>
  <c r="AG210" i="15"/>
  <c r="AF210" i="15"/>
  <c r="AE210" i="15"/>
  <c r="AD210" i="15"/>
  <c r="AC210" i="15"/>
  <c r="AB210" i="15"/>
  <c r="AA210" i="15"/>
  <c r="Z210" i="15"/>
  <c r="Y210" i="15"/>
  <c r="X210" i="15"/>
  <c r="W210" i="15"/>
  <c r="U210" i="15"/>
  <c r="T210" i="15"/>
  <c r="S210" i="15"/>
  <c r="R210" i="15"/>
  <c r="Q210" i="15"/>
  <c r="P210" i="15"/>
  <c r="O210" i="15"/>
  <c r="N210" i="15"/>
  <c r="L210" i="15" s="1"/>
  <c r="AQ209" i="15"/>
  <c r="AP209" i="15"/>
  <c r="AO209" i="15"/>
  <c r="AN209" i="15"/>
  <c r="AM209" i="15"/>
  <c r="AL209" i="15"/>
  <c r="AK209" i="15"/>
  <c r="AJ209" i="15"/>
  <c r="AI209" i="15"/>
  <c r="AH209" i="15"/>
  <c r="AG209" i="15"/>
  <c r="AF209" i="15"/>
  <c r="AE209" i="15"/>
  <c r="AD209" i="15"/>
  <c r="AC209" i="15"/>
  <c r="AB209" i="15"/>
  <c r="AA209" i="15"/>
  <c r="Z209" i="15"/>
  <c r="Y209" i="15"/>
  <c r="X209" i="15"/>
  <c r="W209" i="15"/>
  <c r="U209" i="15"/>
  <c r="T209" i="15"/>
  <c r="S209" i="15"/>
  <c r="R209" i="15"/>
  <c r="Q209" i="15"/>
  <c r="P209" i="15"/>
  <c r="O209" i="15"/>
  <c r="N209" i="15"/>
  <c r="L209" i="15" s="1"/>
  <c r="AQ208" i="15"/>
  <c r="AP208" i="15"/>
  <c r="AO208" i="15"/>
  <c r="AN208" i="15"/>
  <c r="AM208" i="15"/>
  <c r="AL208" i="15"/>
  <c r="AK208" i="15"/>
  <c r="AJ208" i="15"/>
  <c r="AI208" i="15"/>
  <c r="AH208" i="15"/>
  <c r="AG208" i="15"/>
  <c r="AF208" i="15"/>
  <c r="AE208" i="15"/>
  <c r="AD208" i="15"/>
  <c r="AC208" i="15"/>
  <c r="AB208" i="15"/>
  <c r="AA208" i="15"/>
  <c r="Z208" i="15"/>
  <c r="Y208" i="15"/>
  <c r="X208" i="15"/>
  <c r="W208" i="15"/>
  <c r="U208" i="15"/>
  <c r="T208" i="15"/>
  <c r="S208" i="15"/>
  <c r="R208" i="15"/>
  <c r="Q208" i="15"/>
  <c r="P208" i="15"/>
  <c r="O208" i="15"/>
  <c r="N208" i="15"/>
  <c r="L208" i="15" s="1"/>
  <c r="AQ207" i="15"/>
  <c r="AP207" i="15"/>
  <c r="AO207" i="15"/>
  <c r="AN207" i="15"/>
  <c r="AM207" i="15"/>
  <c r="AL207" i="15"/>
  <c r="AK207" i="15"/>
  <c r="AJ207" i="15"/>
  <c r="AI207" i="15"/>
  <c r="AH207" i="15"/>
  <c r="AG207" i="15"/>
  <c r="AF207" i="15"/>
  <c r="AE207" i="15"/>
  <c r="AD207" i="15"/>
  <c r="AC207" i="15"/>
  <c r="AB207" i="15"/>
  <c r="AA207" i="15"/>
  <c r="Z207" i="15"/>
  <c r="Y207" i="15"/>
  <c r="X207" i="15"/>
  <c r="W207" i="15"/>
  <c r="U207" i="15"/>
  <c r="T207" i="15"/>
  <c r="S207" i="15"/>
  <c r="R207" i="15"/>
  <c r="Q207" i="15"/>
  <c r="P207" i="15"/>
  <c r="O207" i="15"/>
  <c r="N207" i="15"/>
  <c r="L207" i="15" s="1"/>
  <c r="AQ206" i="15"/>
  <c r="AP206" i="15"/>
  <c r="AO206" i="15"/>
  <c r="AN206" i="15"/>
  <c r="AM206" i="15"/>
  <c r="AL206" i="15"/>
  <c r="AK206" i="15"/>
  <c r="AJ206" i="15"/>
  <c r="AI206" i="15"/>
  <c r="AH206" i="15"/>
  <c r="AG206" i="15"/>
  <c r="AF206" i="15"/>
  <c r="AE206" i="15"/>
  <c r="AD206" i="15"/>
  <c r="AC206" i="15"/>
  <c r="AB206" i="15"/>
  <c r="AA206" i="15"/>
  <c r="Z206" i="15"/>
  <c r="Y206" i="15"/>
  <c r="X206" i="15"/>
  <c r="W206" i="15"/>
  <c r="U206" i="15"/>
  <c r="T206" i="15"/>
  <c r="S206" i="15"/>
  <c r="R206" i="15"/>
  <c r="Q206" i="15"/>
  <c r="P206" i="15"/>
  <c r="O206" i="15"/>
  <c r="N206" i="15"/>
  <c r="L206" i="15" s="1"/>
  <c r="AQ205" i="15"/>
  <c r="AP205" i="15"/>
  <c r="AO205" i="15"/>
  <c r="AN205" i="15"/>
  <c r="AM205" i="15"/>
  <c r="AL205" i="15"/>
  <c r="AK205" i="15"/>
  <c r="AJ205" i="15"/>
  <c r="AI205" i="15"/>
  <c r="AH205" i="15"/>
  <c r="AG205" i="15"/>
  <c r="AF205" i="15"/>
  <c r="AE205" i="15"/>
  <c r="AD205" i="15"/>
  <c r="AC205" i="15"/>
  <c r="AB205" i="15"/>
  <c r="AA205" i="15"/>
  <c r="Z205" i="15"/>
  <c r="Y205" i="15"/>
  <c r="X205" i="15"/>
  <c r="W205" i="15"/>
  <c r="U205" i="15"/>
  <c r="T205" i="15"/>
  <c r="S205" i="15"/>
  <c r="R205" i="15"/>
  <c r="Q205" i="15"/>
  <c r="P205" i="15"/>
  <c r="O205" i="15"/>
  <c r="N205" i="15"/>
  <c r="L205" i="15" s="1"/>
  <c r="AQ204" i="15"/>
  <c r="AP204" i="15"/>
  <c r="AO204" i="15"/>
  <c r="AN204" i="15"/>
  <c r="AM204" i="15"/>
  <c r="AL204" i="15"/>
  <c r="AK204" i="15"/>
  <c r="AJ204" i="15"/>
  <c r="AI204" i="15"/>
  <c r="AH204" i="15"/>
  <c r="AG204" i="15"/>
  <c r="AF204" i="15"/>
  <c r="AE204" i="15"/>
  <c r="AD204" i="15"/>
  <c r="AC204" i="15"/>
  <c r="AB204" i="15"/>
  <c r="AA204" i="15"/>
  <c r="Z204" i="15"/>
  <c r="Y204" i="15"/>
  <c r="X204" i="15"/>
  <c r="W204" i="15"/>
  <c r="U204" i="15"/>
  <c r="T204" i="15"/>
  <c r="S204" i="15"/>
  <c r="R204" i="15"/>
  <c r="Q204" i="15"/>
  <c r="P204" i="15"/>
  <c r="O204" i="15"/>
  <c r="N204" i="15"/>
  <c r="L204" i="15" s="1"/>
  <c r="AQ203" i="15"/>
  <c r="AP203" i="15"/>
  <c r="AO203" i="15"/>
  <c r="AN203" i="15"/>
  <c r="AM203" i="15"/>
  <c r="AL203" i="15"/>
  <c r="AK203" i="15"/>
  <c r="AJ203" i="15"/>
  <c r="AI203" i="15"/>
  <c r="AH203" i="15"/>
  <c r="AG203" i="15"/>
  <c r="AF203" i="15"/>
  <c r="AE203" i="15"/>
  <c r="AD203" i="15"/>
  <c r="AC203" i="15"/>
  <c r="AB203" i="15"/>
  <c r="AA203" i="15"/>
  <c r="Z203" i="15"/>
  <c r="Y203" i="15"/>
  <c r="X203" i="15"/>
  <c r="W203" i="15"/>
  <c r="U203" i="15"/>
  <c r="T203" i="15"/>
  <c r="S203" i="15"/>
  <c r="R203" i="15"/>
  <c r="Q203" i="15"/>
  <c r="P203" i="15"/>
  <c r="O203" i="15"/>
  <c r="N203" i="15"/>
  <c r="L203" i="15" s="1"/>
  <c r="AQ202" i="15"/>
  <c r="AP202" i="15"/>
  <c r="AO202" i="15"/>
  <c r="AN202" i="15"/>
  <c r="AM202" i="15"/>
  <c r="AL202" i="15"/>
  <c r="AK202" i="15"/>
  <c r="AJ202" i="15"/>
  <c r="AI202" i="15"/>
  <c r="AH202" i="15"/>
  <c r="AG202" i="15"/>
  <c r="AF202" i="15"/>
  <c r="AE202" i="15"/>
  <c r="AD202" i="15"/>
  <c r="AC202" i="15"/>
  <c r="AB202" i="15"/>
  <c r="AA202" i="15"/>
  <c r="Z202" i="15"/>
  <c r="Y202" i="15"/>
  <c r="X202" i="15"/>
  <c r="W202" i="15"/>
  <c r="U202" i="15"/>
  <c r="T202" i="15"/>
  <c r="S202" i="15"/>
  <c r="R202" i="15"/>
  <c r="Q202" i="15"/>
  <c r="P202" i="15"/>
  <c r="O202" i="15"/>
  <c r="N202" i="15"/>
  <c r="L202" i="15" s="1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A201" i="15"/>
  <c r="Z201" i="15"/>
  <c r="Y201" i="15"/>
  <c r="X201" i="15"/>
  <c r="W201" i="15"/>
  <c r="U201" i="15"/>
  <c r="T201" i="15"/>
  <c r="S201" i="15"/>
  <c r="R201" i="15"/>
  <c r="Q201" i="15"/>
  <c r="P201" i="15"/>
  <c r="O201" i="15"/>
  <c r="N201" i="15"/>
  <c r="L201" i="15" s="1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A200" i="15"/>
  <c r="Z200" i="15"/>
  <c r="Y200" i="15"/>
  <c r="X200" i="15"/>
  <c r="W200" i="15"/>
  <c r="U200" i="15"/>
  <c r="T200" i="15"/>
  <c r="S200" i="15"/>
  <c r="R200" i="15"/>
  <c r="Q200" i="15"/>
  <c r="P200" i="15"/>
  <c r="O200" i="15"/>
  <c r="N200" i="15"/>
  <c r="L200" i="15" s="1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A199" i="15"/>
  <c r="Z199" i="15"/>
  <c r="Y199" i="15"/>
  <c r="X199" i="15"/>
  <c r="W199" i="15"/>
  <c r="U199" i="15"/>
  <c r="T199" i="15"/>
  <c r="S199" i="15"/>
  <c r="R199" i="15"/>
  <c r="Q199" i="15"/>
  <c r="P199" i="15"/>
  <c r="O199" i="15"/>
  <c r="N199" i="15"/>
  <c r="L199" i="15" s="1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A198" i="15"/>
  <c r="Z198" i="15"/>
  <c r="Y198" i="15"/>
  <c r="X198" i="15"/>
  <c r="W198" i="15"/>
  <c r="U198" i="15"/>
  <c r="T198" i="15"/>
  <c r="S198" i="15"/>
  <c r="R198" i="15"/>
  <c r="Q198" i="15"/>
  <c r="P198" i="15"/>
  <c r="O198" i="15"/>
  <c r="N198" i="15"/>
  <c r="L198" i="15" s="1"/>
  <c r="AF197" i="15"/>
  <c r="AE197" i="15"/>
  <c r="AD197" i="15"/>
  <c r="AC197" i="15"/>
  <c r="AB197" i="15"/>
  <c r="AA197" i="15"/>
  <c r="Z197" i="15"/>
  <c r="Y197" i="15"/>
  <c r="X197" i="15"/>
  <c r="W197" i="15"/>
  <c r="U197" i="15"/>
  <c r="T197" i="15"/>
  <c r="S197" i="15"/>
  <c r="R197" i="15"/>
  <c r="Q197" i="15"/>
  <c r="P197" i="15"/>
  <c r="O197" i="15"/>
  <c r="N197" i="15"/>
  <c r="L197" i="15" s="1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A196" i="15"/>
  <c r="Z196" i="15"/>
  <c r="Y196" i="15"/>
  <c r="X196" i="15"/>
  <c r="W196" i="15"/>
  <c r="U196" i="15"/>
  <c r="T196" i="15"/>
  <c r="S196" i="15"/>
  <c r="R196" i="15"/>
  <c r="Q196" i="15"/>
  <c r="P196" i="15"/>
  <c r="O196" i="15"/>
  <c r="N196" i="15"/>
  <c r="L196" i="15" s="1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A195" i="15"/>
  <c r="Z195" i="15"/>
  <c r="Y195" i="15"/>
  <c r="X195" i="15"/>
  <c r="W195" i="15"/>
  <c r="U195" i="15"/>
  <c r="T195" i="15"/>
  <c r="S195" i="15"/>
  <c r="R195" i="15"/>
  <c r="Q195" i="15"/>
  <c r="P195" i="15"/>
  <c r="O195" i="15"/>
  <c r="N195" i="15"/>
  <c r="L195" i="15" s="1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A194" i="15"/>
  <c r="Z194" i="15"/>
  <c r="Y194" i="15"/>
  <c r="X194" i="15"/>
  <c r="W194" i="15"/>
  <c r="U194" i="15"/>
  <c r="T194" i="15"/>
  <c r="S194" i="15"/>
  <c r="R194" i="15"/>
  <c r="Q194" i="15"/>
  <c r="P194" i="15"/>
  <c r="O194" i="15"/>
  <c r="N194" i="15"/>
  <c r="L194" i="15" s="1"/>
  <c r="AF193" i="15"/>
  <c r="AE193" i="15"/>
  <c r="AD193" i="15"/>
  <c r="AC193" i="15"/>
  <c r="AB193" i="15"/>
  <c r="AA193" i="15"/>
  <c r="Z193" i="15"/>
  <c r="Y193" i="15"/>
  <c r="X193" i="15"/>
  <c r="W193" i="15"/>
  <c r="U193" i="15"/>
  <c r="T193" i="15"/>
  <c r="S193" i="15"/>
  <c r="R193" i="15"/>
  <c r="Q193" i="15"/>
  <c r="P193" i="15"/>
  <c r="O193" i="15"/>
  <c r="N193" i="15"/>
  <c r="L193" i="15" s="1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A192" i="15"/>
  <c r="Z192" i="15"/>
  <c r="Y192" i="15"/>
  <c r="X192" i="15"/>
  <c r="W192" i="15"/>
  <c r="U192" i="15"/>
  <c r="T192" i="15"/>
  <c r="S192" i="15"/>
  <c r="R192" i="15"/>
  <c r="Q192" i="15"/>
  <c r="P192" i="15"/>
  <c r="O192" i="15"/>
  <c r="N192" i="15"/>
  <c r="L192" i="15" s="1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A191" i="15"/>
  <c r="Z191" i="15"/>
  <c r="Y191" i="15"/>
  <c r="X191" i="15"/>
  <c r="W191" i="15"/>
  <c r="U191" i="15"/>
  <c r="T191" i="15"/>
  <c r="S191" i="15"/>
  <c r="R191" i="15"/>
  <c r="Q191" i="15"/>
  <c r="P191" i="15"/>
  <c r="O191" i="15"/>
  <c r="N191" i="15"/>
  <c r="L191" i="15" s="1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A190" i="15"/>
  <c r="Z190" i="15"/>
  <c r="Y190" i="15"/>
  <c r="X190" i="15"/>
  <c r="W190" i="15"/>
  <c r="U190" i="15"/>
  <c r="T190" i="15"/>
  <c r="S190" i="15"/>
  <c r="R190" i="15"/>
  <c r="Q190" i="15"/>
  <c r="P190" i="15"/>
  <c r="O190" i="15"/>
  <c r="N190" i="15"/>
  <c r="L190" i="15" s="1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A189" i="15"/>
  <c r="Z189" i="15"/>
  <c r="Y189" i="15"/>
  <c r="X189" i="15"/>
  <c r="W189" i="15"/>
  <c r="U189" i="15"/>
  <c r="T189" i="15"/>
  <c r="S189" i="15"/>
  <c r="R189" i="15"/>
  <c r="Q189" i="15"/>
  <c r="P189" i="15"/>
  <c r="O189" i="15"/>
  <c r="N189" i="15"/>
  <c r="L189" i="15" s="1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A188" i="15"/>
  <c r="Z188" i="15"/>
  <c r="Y188" i="15"/>
  <c r="X188" i="15"/>
  <c r="W188" i="15"/>
  <c r="U188" i="15"/>
  <c r="T188" i="15"/>
  <c r="S188" i="15"/>
  <c r="R188" i="15"/>
  <c r="Q188" i="15"/>
  <c r="P188" i="15"/>
  <c r="O188" i="15"/>
  <c r="N188" i="15"/>
  <c r="L188" i="15" s="1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A187" i="15"/>
  <c r="Z187" i="15"/>
  <c r="Y187" i="15"/>
  <c r="X187" i="15"/>
  <c r="W187" i="15"/>
  <c r="U187" i="15"/>
  <c r="T187" i="15"/>
  <c r="S187" i="15"/>
  <c r="R187" i="15"/>
  <c r="Q187" i="15"/>
  <c r="P187" i="15"/>
  <c r="O187" i="15"/>
  <c r="N187" i="15"/>
  <c r="L187" i="15" s="1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A186" i="15"/>
  <c r="Z186" i="15"/>
  <c r="Y186" i="15"/>
  <c r="X186" i="15"/>
  <c r="W186" i="15"/>
  <c r="U186" i="15"/>
  <c r="T186" i="15"/>
  <c r="S186" i="15"/>
  <c r="R186" i="15"/>
  <c r="Q186" i="15"/>
  <c r="P186" i="15"/>
  <c r="O186" i="15"/>
  <c r="N186" i="15"/>
  <c r="L186" i="15" s="1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A185" i="15"/>
  <c r="Z185" i="15"/>
  <c r="Y185" i="15"/>
  <c r="X185" i="15"/>
  <c r="W185" i="15"/>
  <c r="U185" i="15"/>
  <c r="T185" i="15"/>
  <c r="S185" i="15"/>
  <c r="R185" i="15"/>
  <c r="Q185" i="15"/>
  <c r="P185" i="15"/>
  <c r="O185" i="15"/>
  <c r="N185" i="15"/>
  <c r="L185" i="15" s="1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A184" i="15"/>
  <c r="Z184" i="15"/>
  <c r="Y184" i="15"/>
  <c r="X184" i="15"/>
  <c r="W184" i="15"/>
  <c r="U184" i="15"/>
  <c r="T184" i="15"/>
  <c r="S184" i="15"/>
  <c r="R184" i="15"/>
  <c r="Q184" i="15"/>
  <c r="P184" i="15"/>
  <c r="O184" i="15"/>
  <c r="N184" i="15"/>
  <c r="L184" i="15" s="1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A183" i="15"/>
  <c r="Z183" i="15"/>
  <c r="Y183" i="15"/>
  <c r="X183" i="15"/>
  <c r="W183" i="15"/>
  <c r="U183" i="15"/>
  <c r="T183" i="15"/>
  <c r="S183" i="15"/>
  <c r="R183" i="15"/>
  <c r="Q183" i="15"/>
  <c r="P183" i="15"/>
  <c r="O183" i="15"/>
  <c r="N183" i="15"/>
  <c r="L183" i="15" s="1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A182" i="15"/>
  <c r="Z182" i="15"/>
  <c r="Y182" i="15"/>
  <c r="X182" i="15"/>
  <c r="W182" i="15"/>
  <c r="U182" i="15"/>
  <c r="T182" i="15"/>
  <c r="S182" i="15"/>
  <c r="R182" i="15"/>
  <c r="Q182" i="15"/>
  <c r="P182" i="15"/>
  <c r="O182" i="15"/>
  <c r="N182" i="15"/>
  <c r="L182" i="15" s="1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A181" i="15"/>
  <c r="Z181" i="15"/>
  <c r="Y181" i="15"/>
  <c r="X181" i="15"/>
  <c r="W181" i="15"/>
  <c r="U181" i="15"/>
  <c r="T181" i="15"/>
  <c r="S181" i="15"/>
  <c r="R181" i="15"/>
  <c r="Q181" i="15"/>
  <c r="P181" i="15"/>
  <c r="O181" i="15"/>
  <c r="N181" i="15"/>
  <c r="L181" i="15" s="1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A180" i="15"/>
  <c r="Z180" i="15"/>
  <c r="Y180" i="15"/>
  <c r="X180" i="15"/>
  <c r="W180" i="15"/>
  <c r="U180" i="15"/>
  <c r="T180" i="15"/>
  <c r="S180" i="15"/>
  <c r="R180" i="15"/>
  <c r="Q180" i="15"/>
  <c r="P180" i="15"/>
  <c r="O180" i="15"/>
  <c r="N180" i="15"/>
  <c r="L180" i="15" s="1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A179" i="15"/>
  <c r="Z179" i="15"/>
  <c r="Y179" i="15"/>
  <c r="X179" i="15"/>
  <c r="W179" i="15"/>
  <c r="U179" i="15"/>
  <c r="T179" i="15"/>
  <c r="S179" i="15"/>
  <c r="R179" i="15"/>
  <c r="Q179" i="15"/>
  <c r="P179" i="15"/>
  <c r="O179" i="15"/>
  <c r="N179" i="15"/>
  <c r="L179" i="15" s="1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A178" i="15"/>
  <c r="Z178" i="15"/>
  <c r="Y178" i="15"/>
  <c r="X178" i="15"/>
  <c r="W178" i="15"/>
  <c r="U178" i="15"/>
  <c r="T178" i="15"/>
  <c r="S178" i="15"/>
  <c r="R178" i="15"/>
  <c r="Q178" i="15"/>
  <c r="P178" i="15"/>
  <c r="O178" i="15"/>
  <c r="N178" i="15"/>
  <c r="L178" i="15" s="1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A177" i="15"/>
  <c r="Z177" i="15"/>
  <c r="Y177" i="15"/>
  <c r="X177" i="15"/>
  <c r="W177" i="15"/>
  <c r="U177" i="15"/>
  <c r="T177" i="15"/>
  <c r="S177" i="15"/>
  <c r="R177" i="15"/>
  <c r="Q177" i="15"/>
  <c r="P177" i="15"/>
  <c r="O177" i="15"/>
  <c r="N177" i="15"/>
  <c r="L177" i="15" s="1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A176" i="15"/>
  <c r="Z176" i="15"/>
  <c r="Y176" i="15"/>
  <c r="X176" i="15"/>
  <c r="W176" i="15"/>
  <c r="U176" i="15"/>
  <c r="T176" i="15"/>
  <c r="S176" i="15"/>
  <c r="R176" i="15"/>
  <c r="Q176" i="15"/>
  <c r="P176" i="15"/>
  <c r="O176" i="15"/>
  <c r="N176" i="15"/>
  <c r="L176" i="15" s="1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A175" i="15"/>
  <c r="Z175" i="15"/>
  <c r="Y175" i="15"/>
  <c r="X175" i="15"/>
  <c r="W175" i="15"/>
  <c r="U175" i="15"/>
  <c r="T175" i="15"/>
  <c r="S175" i="15"/>
  <c r="R175" i="15"/>
  <c r="Q175" i="15"/>
  <c r="P175" i="15"/>
  <c r="O175" i="15"/>
  <c r="N175" i="15"/>
  <c r="L175" i="15" s="1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A174" i="15"/>
  <c r="Z174" i="15"/>
  <c r="Y174" i="15"/>
  <c r="X174" i="15"/>
  <c r="W174" i="15"/>
  <c r="U174" i="15"/>
  <c r="T174" i="15"/>
  <c r="S174" i="15"/>
  <c r="R174" i="15"/>
  <c r="Q174" i="15"/>
  <c r="P174" i="15"/>
  <c r="O174" i="15"/>
  <c r="N174" i="15"/>
  <c r="L174" i="15" s="1"/>
  <c r="AF173" i="15"/>
  <c r="AE173" i="15"/>
  <c r="AD173" i="15"/>
  <c r="AC173" i="15"/>
  <c r="AB173" i="15"/>
  <c r="AA173" i="15"/>
  <c r="Z173" i="15"/>
  <c r="Y173" i="15"/>
  <c r="X173" i="15"/>
  <c r="W173" i="15"/>
  <c r="U173" i="15"/>
  <c r="T173" i="15"/>
  <c r="S173" i="15"/>
  <c r="R173" i="15"/>
  <c r="Q173" i="15"/>
  <c r="P173" i="15"/>
  <c r="O173" i="15"/>
  <c r="N173" i="15"/>
  <c r="L173" i="15" s="1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A172" i="15"/>
  <c r="Z172" i="15"/>
  <c r="Y172" i="15"/>
  <c r="X172" i="15"/>
  <c r="W172" i="15"/>
  <c r="U172" i="15"/>
  <c r="T172" i="15"/>
  <c r="S172" i="15"/>
  <c r="R172" i="15"/>
  <c r="Q172" i="15"/>
  <c r="P172" i="15"/>
  <c r="O172" i="15"/>
  <c r="N172" i="15"/>
  <c r="L172" i="15" s="1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A171" i="15"/>
  <c r="Z171" i="15"/>
  <c r="Y171" i="15"/>
  <c r="X171" i="15"/>
  <c r="W171" i="15"/>
  <c r="U171" i="15"/>
  <c r="T171" i="15"/>
  <c r="S171" i="15"/>
  <c r="R171" i="15"/>
  <c r="Q171" i="15"/>
  <c r="P171" i="15"/>
  <c r="O171" i="15"/>
  <c r="N171" i="15"/>
  <c r="L171" i="15" s="1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A170" i="15"/>
  <c r="Z170" i="15"/>
  <c r="Y170" i="15"/>
  <c r="X170" i="15"/>
  <c r="W170" i="15"/>
  <c r="U170" i="15"/>
  <c r="T170" i="15"/>
  <c r="S170" i="15"/>
  <c r="R170" i="15"/>
  <c r="Q170" i="15"/>
  <c r="P170" i="15"/>
  <c r="O170" i="15"/>
  <c r="N170" i="15"/>
  <c r="L170" i="15" s="1"/>
  <c r="AF169" i="15"/>
  <c r="AE169" i="15"/>
  <c r="AD169" i="15"/>
  <c r="AC169" i="15"/>
  <c r="AB169" i="15"/>
  <c r="AA169" i="15"/>
  <c r="Z169" i="15"/>
  <c r="Y169" i="15"/>
  <c r="X169" i="15"/>
  <c r="W169" i="15"/>
  <c r="U169" i="15"/>
  <c r="T169" i="15"/>
  <c r="S169" i="15"/>
  <c r="R169" i="15"/>
  <c r="Q169" i="15"/>
  <c r="P169" i="15"/>
  <c r="O169" i="15"/>
  <c r="N169" i="15"/>
  <c r="L169" i="15" s="1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A168" i="15"/>
  <c r="Z168" i="15"/>
  <c r="Y168" i="15"/>
  <c r="X168" i="15"/>
  <c r="W168" i="15"/>
  <c r="U168" i="15"/>
  <c r="T168" i="15"/>
  <c r="S168" i="15"/>
  <c r="R168" i="15"/>
  <c r="Q168" i="15"/>
  <c r="P168" i="15"/>
  <c r="O168" i="15"/>
  <c r="N168" i="15"/>
  <c r="L168" i="15" s="1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A167" i="15"/>
  <c r="Z167" i="15"/>
  <c r="Y167" i="15"/>
  <c r="X167" i="15"/>
  <c r="W167" i="15"/>
  <c r="U167" i="15"/>
  <c r="T167" i="15"/>
  <c r="S167" i="15"/>
  <c r="R167" i="15"/>
  <c r="Q167" i="15"/>
  <c r="P167" i="15"/>
  <c r="O167" i="15"/>
  <c r="N167" i="15"/>
  <c r="L167" i="15" s="1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U166" i="15"/>
  <c r="T166" i="15"/>
  <c r="S166" i="15"/>
  <c r="R166" i="15"/>
  <c r="Q166" i="15"/>
  <c r="P166" i="15"/>
  <c r="O166" i="15"/>
  <c r="N166" i="15"/>
  <c r="L166" i="15" s="1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A165" i="15"/>
  <c r="Z165" i="15"/>
  <c r="Y165" i="15"/>
  <c r="X165" i="15"/>
  <c r="W165" i="15"/>
  <c r="U165" i="15"/>
  <c r="T165" i="15"/>
  <c r="S165" i="15"/>
  <c r="R165" i="15"/>
  <c r="Q165" i="15"/>
  <c r="P165" i="15"/>
  <c r="O165" i="15"/>
  <c r="N165" i="15"/>
  <c r="L165" i="15" s="1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U164" i="15"/>
  <c r="T164" i="15"/>
  <c r="S164" i="15"/>
  <c r="R164" i="15"/>
  <c r="Q164" i="15"/>
  <c r="P164" i="15"/>
  <c r="O164" i="15"/>
  <c r="N164" i="15"/>
  <c r="L164" i="15" s="1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U163" i="15"/>
  <c r="T163" i="15"/>
  <c r="S163" i="15"/>
  <c r="R163" i="15"/>
  <c r="Q163" i="15"/>
  <c r="P163" i="15"/>
  <c r="O163" i="15"/>
  <c r="N163" i="15"/>
  <c r="L163" i="15" s="1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U162" i="15"/>
  <c r="T162" i="15"/>
  <c r="S162" i="15"/>
  <c r="R162" i="15"/>
  <c r="Q162" i="15"/>
  <c r="P162" i="15"/>
  <c r="O162" i="15"/>
  <c r="N162" i="15"/>
  <c r="L162" i="15" s="1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U161" i="15"/>
  <c r="T161" i="15"/>
  <c r="S161" i="15"/>
  <c r="R161" i="15"/>
  <c r="Q161" i="15"/>
  <c r="P161" i="15"/>
  <c r="O161" i="15"/>
  <c r="N161" i="15"/>
  <c r="L161" i="15" s="1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U160" i="15"/>
  <c r="T160" i="15"/>
  <c r="S160" i="15"/>
  <c r="R160" i="15"/>
  <c r="Q160" i="15"/>
  <c r="P160" i="15"/>
  <c r="O160" i="15"/>
  <c r="N160" i="15"/>
  <c r="L160" i="15" s="1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U159" i="15"/>
  <c r="T159" i="15"/>
  <c r="S159" i="15"/>
  <c r="R159" i="15"/>
  <c r="Q159" i="15"/>
  <c r="P159" i="15"/>
  <c r="O159" i="15"/>
  <c r="N159" i="15"/>
  <c r="L159" i="15" s="1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U158" i="15"/>
  <c r="T158" i="15"/>
  <c r="S158" i="15"/>
  <c r="R158" i="15"/>
  <c r="Q158" i="15"/>
  <c r="P158" i="15"/>
  <c r="O158" i="15"/>
  <c r="N158" i="15"/>
  <c r="L158" i="15" s="1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U157" i="15"/>
  <c r="T157" i="15"/>
  <c r="S157" i="15"/>
  <c r="R157" i="15"/>
  <c r="Q157" i="15"/>
  <c r="P157" i="15"/>
  <c r="O157" i="15"/>
  <c r="N157" i="15"/>
  <c r="L157" i="15" s="1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U156" i="15"/>
  <c r="T156" i="15"/>
  <c r="S156" i="15"/>
  <c r="R156" i="15"/>
  <c r="Q156" i="15"/>
  <c r="P156" i="15"/>
  <c r="O156" i="15"/>
  <c r="N156" i="15"/>
  <c r="L156" i="15" s="1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U155" i="15"/>
  <c r="T155" i="15"/>
  <c r="S155" i="15"/>
  <c r="R155" i="15"/>
  <c r="Q155" i="15"/>
  <c r="P155" i="15"/>
  <c r="O155" i="15"/>
  <c r="N155" i="15"/>
  <c r="L155" i="15" s="1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U154" i="15"/>
  <c r="T154" i="15"/>
  <c r="S154" i="15"/>
  <c r="R154" i="15"/>
  <c r="Q154" i="15"/>
  <c r="P154" i="15"/>
  <c r="O154" i="15"/>
  <c r="N154" i="15"/>
  <c r="L154" i="15" s="1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U153" i="15"/>
  <c r="T153" i="15"/>
  <c r="S153" i="15"/>
  <c r="R153" i="15"/>
  <c r="Q153" i="15"/>
  <c r="P153" i="15"/>
  <c r="O153" i="15"/>
  <c r="N153" i="15"/>
  <c r="L153" i="15" s="1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U152" i="15"/>
  <c r="T152" i="15"/>
  <c r="S152" i="15"/>
  <c r="R152" i="15"/>
  <c r="Q152" i="15"/>
  <c r="P152" i="15"/>
  <c r="O152" i="15"/>
  <c r="N152" i="15"/>
  <c r="L152" i="15" s="1"/>
  <c r="AF151" i="15"/>
  <c r="AE151" i="15"/>
  <c r="AD151" i="15"/>
  <c r="AC151" i="15"/>
  <c r="AB151" i="15"/>
  <c r="AA151" i="15"/>
  <c r="Z151" i="15"/>
  <c r="Y151" i="15"/>
  <c r="X151" i="15"/>
  <c r="W151" i="15"/>
  <c r="U151" i="15"/>
  <c r="T151" i="15"/>
  <c r="S151" i="15"/>
  <c r="R151" i="15"/>
  <c r="Q151" i="15"/>
  <c r="P151" i="15"/>
  <c r="O151" i="15"/>
  <c r="N151" i="15"/>
  <c r="L151" i="15" s="1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U150" i="15"/>
  <c r="T150" i="15"/>
  <c r="S150" i="15"/>
  <c r="R150" i="15"/>
  <c r="Q150" i="15"/>
  <c r="P150" i="15"/>
  <c r="O150" i="15"/>
  <c r="N150" i="15"/>
  <c r="L150" i="15" s="1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U149" i="15"/>
  <c r="T149" i="15"/>
  <c r="S149" i="15"/>
  <c r="R149" i="15"/>
  <c r="Q149" i="15"/>
  <c r="P149" i="15"/>
  <c r="O149" i="15"/>
  <c r="N149" i="15"/>
  <c r="L149" i="15" s="1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U148" i="15"/>
  <c r="T148" i="15"/>
  <c r="S148" i="15"/>
  <c r="R148" i="15"/>
  <c r="Q148" i="15"/>
  <c r="P148" i="15"/>
  <c r="O148" i="15"/>
  <c r="N148" i="15"/>
  <c r="L148" i="15" s="1"/>
  <c r="AF147" i="15"/>
  <c r="AE147" i="15"/>
  <c r="AD147" i="15"/>
  <c r="AC147" i="15"/>
  <c r="AB147" i="15"/>
  <c r="AA147" i="15"/>
  <c r="Z147" i="15"/>
  <c r="Y147" i="15"/>
  <c r="X147" i="15"/>
  <c r="W147" i="15"/>
  <c r="U147" i="15"/>
  <c r="T147" i="15"/>
  <c r="S147" i="15"/>
  <c r="R147" i="15"/>
  <c r="Q147" i="15"/>
  <c r="P147" i="15"/>
  <c r="O147" i="15"/>
  <c r="N147" i="15"/>
  <c r="L147" i="15" s="1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U146" i="15"/>
  <c r="T146" i="15"/>
  <c r="S146" i="15"/>
  <c r="R146" i="15"/>
  <c r="Q146" i="15"/>
  <c r="P146" i="15"/>
  <c r="O146" i="15"/>
  <c r="N146" i="15"/>
  <c r="L146" i="15" s="1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U145" i="15"/>
  <c r="T145" i="15"/>
  <c r="S145" i="15"/>
  <c r="R145" i="15"/>
  <c r="Q145" i="15"/>
  <c r="P145" i="15"/>
  <c r="O145" i="15"/>
  <c r="N145" i="15"/>
  <c r="L145" i="15" s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U144" i="15"/>
  <c r="T144" i="15"/>
  <c r="S144" i="15"/>
  <c r="R144" i="15"/>
  <c r="Q144" i="15"/>
  <c r="P144" i="15"/>
  <c r="O144" i="15"/>
  <c r="N144" i="15"/>
  <c r="L144" i="15" s="1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U143" i="15"/>
  <c r="T143" i="15"/>
  <c r="S143" i="15"/>
  <c r="R143" i="15"/>
  <c r="Q143" i="15"/>
  <c r="P143" i="15"/>
  <c r="O143" i="15"/>
  <c r="N143" i="15"/>
  <c r="L143" i="15" s="1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U142" i="15"/>
  <c r="T142" i="15"/>
  <c r="S142" i="15"/>
  <c r="R142" i="15"/>
  <c r="Q142" i="15"/>
  <c r="P142" i="15"/>
  <c r="O142" i="15"/>
  <c r="N142" i="15"/>
  <c r="L142" i="15" s="1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A141" i="15"/>
  <c r="Z141" i="15"/>
  <c r="Y141" i="15"/>
  <c r="X141" i="15"/>
  <c r="W141" i="15"/>
  <c r="U141" i="15"/>
  <c r="T141" i="15"/>
  <c r="S141" i="15"/>
  <c r="R141" i="15"/>
  <c r="Q141" i="15"/>
  <c r="P141" i="15"/>
  <c r="O141" i="15"/>
  <c r="N141" i="15"/>
  <c r="L141" i="15" s="1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A140" i="15"/>
  <c r="Z140" i="15"/>
  <c r="Y140" i="15"/>
  <c r="X140" i="15"/>
  <c r="W140" i="15"/>
  <c r="U140" i="15"/>
  <c r="T140" i="15"/>
  <c r="S140" i="15"/>
  <c r="R140" i="15"/>
  <c r="Q140" i="15"/>
  <c r="P140" i="15"/>
  <c r="O140" i="15"/>
  <c r="N140" i="15"/>
  <c r="L140" i="15" s="1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A139" i="15"/>
  <c r="Z139" i="15"/>
  <c r="Y139" i="15"/>
  <c r="X139" i="15"/>
  <c r="W139" i="15"/>
  <c r="U139" i="15"/>
  <c r="T139" i="15"/>
  <c r="S139" i="15"/>
  <c r="R139" i="15"/>
  <c r="Q139" i="15"/>
  <c r="P139" i="15"/>
  <c r="O139" i="15"/>
  <c r="N139" i="15"/>
  <c r="L139" i="15" s="1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U138" i="15"/>
  <c r="T138" i="15"/>
  <c r="S138" i="15"/>
  <c r="R138" i="15"/>
  <c r="Q138" i="15"/>
  <c r="P138" i="15"/>
  <c r="O138" i="15"/>
  <c r="N138" i="15"/>
  <c r="L138" i="15" s="1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A137" i="15"/>
  <c r="Z137" i="15"/>
  <c r="Y137" i="15"/>
  <c r="X137" i="15"/>
  <c r="W137" i="15"/>
  <c r="U137" i="15"/>
  <c r="T137" i="15"/>
  <c r="S137" i="15"/>
  <c r="R137" i="15"/>
  <c r="Q137" i="15"/>
  <c r="P137" i="15"/>
  <c r="O137" i="15"/>
  <c r="N137" i="15"/>
  <c r="L137" i="15" s="1"/>
  <c r="AF136" i="15"/>
  <c r="AE136" i="15"/>
  <c r="AD136" i="15"/>
  <c r="AC136" i="15"/>
  <c r="AB136" i="15"/>
  <c r="AA136" i="15"/>
  <c r="Z136" i="15"/>
  <c r="Y136" i="15"/>
  <c r="X136" i="15"/>
  <c r="W136" i="15"/>
  <c r="U136" i="15"/>
  <c r="T136" i="15"/>
  <c r="S136" i="15"/>
  <c r="R136" i="15"/>
  <c r="Q136" i="15"/>
  <c r="P136" i="15"/>
  <c r="O136" i="15"/>
  <c r="N136" i="15"/>
  <c r="L136" i="15" s="1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A135" i="15"/>
  <c r="Z135" i="15"/>
  <c r="Y135" i="15"/>
  <c r="X135" i="15"/>
  <c r="W135" i="15"/>
  <c r="U135" i="15"/>
  <c r="T135" i="15"/>
  <c r="S135" i="15"/>
  <c r="R135" i="15"/>
  <c r="Q135" i="15"/>
  <c r="P135" i="15"/>
  <c r="O135" i="15"/>
  <c r="N135" i="15"/>
  <c r="L135" i="15" s="1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A134" i="15"/>
  <c r="Z134" i="15"/>
  <c r="Y134" i="15"/>
  <c r="X134" i="15"/>
  <c r="W134" i="15"/>
  <c r="U134" i="15"/>
  <c r="T134" i="15"/>
  <c r="S134" i="15"/>
  <c r="R134" i="15"/>
  <c r="Q134" i="15"/>
  <c r="P134" i="15"/>
  <c r="O134" i="15"/>
  <c r="N134" i="15"/>
  <c r="L134" i="15" s="1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A133" i="15"/>
  <c r="Z133" i="15"/>
  <c r="Y133" i="15"/>
  <c r="X133" i="15"/>
  <c r="W133" i="15"/>
  <c r="U133" i="15"/>
  <c r="T133" i="15"/>
  <c r="S133" i="15"/>
  <c r="R133" i="15"/>
  <c r="Q133" i="15"/>
  <c r="P133" i="15"/>
  <c r="O133" i="15"/>
  <c r="N133" i="15"/>
  <c r="L133" i="15" s="1"/>
  <c r="AF132" i="15"/>
  <c r="AE132" i="15"/>
  <c r="AD132" i="15"/>
  <c r="AC132" i="15"/>
  <c r="AB132" i="15"/>
  <c r="AA132" i="15"/>
  <c r="Z132" i="15"/>
  <c r="Y132" i="15"/>
  <c r="X132" i="15"/>
  <c r="W132" i="15"/>
  <c r="U132" i="15"/>
  <c r="T132" i="15"/>
  <c r="S132" i="15"/>
  <c r="R132" i="15"/>
  <c r="Q132" i="15"/>
  <c r="P132" i="15"/>
  <c r="O132" i="15"/>
  <c r="N132" i="15"/>
  <c r="L132" i="15" s="1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A131" i="15"/>
  <c r="Z131" i="15"/>
  <c r="Y131" i="15"/>
  <c r="X131" i="15"/>
  <c r="W131" i="15"/>
  <c r="U131" i="15"/>
  <c r="T131" i="15"/>
  <c r="S131" i="15"/>
  <c r="R131" i="15"/>
  <c r="Q131" i="15"/>
  <c r="P131" i="15"/>
  <c r="O131" i="15"/>
  <c r="N131" i="15"/>
  <c r="L131" i="15" s="1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A130" i="15"/>
  <c r="Z130" i="15"/>
  <c r="Y130" i="15"/>
  <c r="X130" i="15"/>
  <c r="W130" i="15"/>
  <c r="U130" i="15"/>
  <c r="T130" i="15"/>
  <c r="S130" i="15"/>
  <c r="R130" i="15"/>
  <c r="Q130" i="15"/>
  <c r="P130" i="15"/>
  <c r="O130" i="15"/>
  <c r="N130" i="15"/>
  <c r="L130" i="15" s="1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A129" i="15"/>
  <c r="Z129" i="15"/>
  <c r="Y129" i="15"/>
  <c r="X129" i="15"/>
  <c r="W129" i="15"/>
  <c r="U129" i="15"/>
  <c r="T129" i="15"/>
  <c r="S129" i="15"/>
  <c r="R129" i="15"/>
  <c r="Q129" i="15"/>
  <c r="P129" i="15"/>
  <c r="O129" i="15"/>
  <c r="N129" i="15"/>
  <c r="L129" i="15" s="1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A128" i="15"/>
  <c r="Z128" i="15"/>
  <c r="Y128" i="15"/>
  <c r="X128" i="15"/>
  <c r="W128" i="15"/>
  <c r="U128" i="15"/>
  <c r="T128" i="15"/>
  <c r="S128" i="15"/>
  <c r="R128" i="15"/>
  <c r="Q128" i="15"/>
  <c r="P128" i="15"/>
  <c r="O128" i="15"/>
  <c r="N128" i="15"/>
  <c r="L128" i="15" s="1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A127" i="15"/>
  <c r="Z127" i="15"/>
  <c r="Y127" i="15"/>
  <c r="X127" i="15"/>
  <c r="W127" i="15"/>
  <c r="U127" i="15"/>
  <c r="T127" i="15"/>
  <c r="S127" i="15"/>
  <c r="R127" i="15"/>
  <c r="Q127" i="15"/>
  <c r="P127" i="15"/>
  <c r="O127" i="15"/>
  <c r="N127" i="15"/>
  <c r="L127" i="15" s="1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U126" i="15"/>
  <c r="T126" i="15"/>
  <c r="S126" i="15"/>
  <c r="R126" i="15"/>
  <c r="Q126" i="15"/>
  <c r="P126" i="15"/>
  <c r="O126" i="15"/>
  <c r="N126" i="15"/>
  <c r="L126" i="15" s="1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A125" i="15"/>
  <c r="Z125" i="15"/>
  <c r="Y125" i="15"/>
  <c r="X125" i="15"/>
  <c r="W125" i="15"/>
  <c r="U125" i="15"/>
  <c r="T125" i="15"/>
  <c r="S125" i="15"/>
  <c r="R125" i="15"/>
  <c r="Q125" i="15"/>
  <c r="P125" i="15"/>
  <c r="O125" i="15"/>
  <c r="N125" i="15"/>
  <c r="L125" i="15" s="1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A124" i="15"/>
  <c r="Z124" i="15"/>
  <c r="Y124" i="15"/>
  <c r="X124" i="15"/>
  <c r="W124" i="15"/>
  <c r="U124" i="15"/>
  <c r="T124" i="15"/>
  <c r="S124" i="15"/>
  <c r="R124" i="15"/>
  <c r="Q124" i="15"/>
  <c r="P124" i="15"/>
  <c r="O124" i="15"/>
  <c r="N124" i="15"/>
  <c r="L124" i="15" s="1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U123" i="15"/>
  <c r="T123" i="15"/>
  <c r="S123" i="15"/>
  <c r="R123" i="15"/>
  <c r="Q123" i="15"/>
  <c r="P123" i="15"/>
  <c r="O123" i="15"/>
  <c r="N123" i="15"/>
  <c r="L123" i="15" s="1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A122" i="15"/>
  <c r="Z122" i="15"/>
  <c r="Y122" i="15"/>
  <c r="X122" i="15"/>
  <c r="W122" i="15"/>
  <c r="U122" i="15"/>
  <c r="T122" i="15"/>
  <c r="S122" i="15"/>
  <c r="R122" i="15"/>
  <c r="Q122" i="15"/>
  <c r="P122" i="15"/>
  <c r="O122" i="15"/>
  <c r="N122" i="15"/>
  <c r="L122" i="15" s="1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A121" i="15"/>
  <c r="Z121" i="15"/>
  <c r="Y121" i="15"/>
  <c r="X121" i="15"/>
  <c r="W121" i="15"/>
  <c r="U121" i="15"/>
  <c r="T121" i="15"/>
  <c r="S121" i="15"/>
  <c r="R121" i="15"/>
  <c r="Q121" i="15"/>
  <c r="P121" i="15"/>
  <c r="O121" i="15"/>
  <c r="N121" i="15"/>
  <c r="L121" i="15" s="1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A120" i="15"/>
  <c r="Z120" i="15"/>
  <c r="Y120" i="15"/>
  <c r="X120" i="15"/>
  <c r="W120" i="15"/>
  <c r="U120" i="15"/>
  <c r="T120" i="15"/>
  <c r="S120" i="15"/>
  <c r="R120" i="15"/>
  <c r="Q120" i="15"/>
  <c r="P120" i="15"/>
  <c r="O120" i="15"/>
  <c r="N120" i="15"/>
  <c r="L120" i="15" s="1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A119" i="15"/>
  <c r="Z119" i="15"/>
  <c r="Y119" i="15"/>
  <c r="X119" i="15"/>
  <c r="W119" i="15"/>
  <c r="U119" i="15"/>
  <c r="T119" i="15"/>
  <c r="S119" i="15"/>
  <c r="R119" i="15"/>
  <c r="Q119" i="15"/>
  <c r="P119" i="15"/>
  <c r="O119" i="15"/>
  <c r="N119" i="15"/>
  <c r="L119" i="15" s="1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U118" i="15"/>
  <c r="T118" i="15"/>
  <c r="S118" i="15"/>
  <c r="R118" i="15"/>
  <c r="Q118" i="15"/>
  <c r="P118" i="15"/>
  <c r="O118" i="15"/>
  <c r="N118" i="15"/>
  <c r="L118" i="15" s="1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U117" i="15"/>
  <c r="T117" i="15"/>
  <c r="S117" i="15"/>
  <c r="R117" i="15"/>
  <c r="Q117" i="15"/>
  <c r="P117" i="15"/>
  <c r="O117" i="15"/>
  <c r="N117" i="15"/>
  <c r="L117" i="15" s="1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A116" i="15"/>
  <c r="Z116" i="15"/>
  <c r="Y116" i="15"/>
  <c r="X116" i="15"/>
  <c r="W116" i="15"/>
  <c r="U116" i="15"/>
  <c r="T116" i="15"/>
  <c r="S116" i="15"/>
  <c r="R116" i="15"/>
  <c r="Q116" i="15"/>
  <c r="P116" i="15"/>
  <c r="O116" i="15"/>
  <c r="N116" i="15"/>
  <c r="L116" i="15" s="1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U115" i="15"/>
  <c r="T115" i="15"/>
  <c r="S115" i="15"/>
  <c r="R115" i="15"/>
  <c r="Q115" i="15"/>
  <c r="P115" i="15"/>
  <c r="O115" i="15"/>
  <c r="N115" i="15"/>
  <c r="L115" i="15" s="1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U114" i="15"/>
  <c r="T114" i="15"/>
  <c r="S114" i="15"/>
  <c r="R114" i="15"/>
  <c r="Q114" i="15"/>
  <c r="P114" i="15"/>
  <c r="O114" i="15"/>
  <c r="N114" i="15"/>
  <c r="L114" i="15" s="1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U113" i="15"/>
  <c r="T113" i="15"/>
  <c r="S113" i="15"/>
  <c r="R113" i="15"/>
  <c r="Q113" i="15"/>
  <c r="P113" i="15"/>
  <c r="O113" i="15"/>
  <c r="N113" i="15"/>
  <c r="L113" i="15" s="1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U112" i="15"/>
  <c r="T112" i="15"/>
  <c r="S112" i="15"/>
  <c r="R112" i="15"/>
  <c r="Q112" i="15"/>
  <c r="P112" i="15"/>
  <c r="O112" i="15"/>
  <c r="N112" i="15"/>
  <c r="L112" i="15" s="1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U111" i="15"/>
  <c r="T111" i="15"/>
  <c r="S111" i="15"/>
  <c r="R111" i="15"/>
  <c r="Q111" i="15"/>
  <c r="P111" i="15"/>
  <c r="O111" i="15"/>
  <c r="N111" i="15"/>
  <c r="L111" i="15" s="1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U110" i="15"/>
  <c r="T110" i="15"/>
  <c r="S110" i="15"/>
  <c r="R110" i="15"/>
  <c r="Q110" i="15"/>
  <c r="P110" i="15"/>
  <c r="O110" i="15"/>
  <c r="N110" i="15"/>
  <c r="L110" i="15" s="1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U109" i="15"/>
  <c r="T109" i="15"/>
  <c r="S109" i="15"/>
  <c r="R109" i="15"/>
  <c r="Q109" i="15"/>
  <c r="P109" i="15"/>
  <c r="O109" i="15"/>
  <c r="N109" i="15"/>
  <c r="L109" i="15" s="1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U108" i="15"/>
  <c r="T108" i="15"/>
  <c r="S108" i="15"/>
  <c r="R108" i="15"/>
  <c r="Q108" i="15"/>
  <c r="P108" i="15"/>
  <c r="O108" i="15"/>
  <c r="N108" i="15"/>
  <c r="L108" i="15" s="1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U107" i="15"/>
  <c r="T107" i="15"/>
  <c r="S107" i="15"/>
  <c r="R107" i="15"/>
  <c r="Q107" i="15"/>
  <c r="P107" i="15"/>
  <c r="O107" i="15"/>
  <c r="N107" i="15"/>
  <c r="L107" i="15" s="1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U106" i="15"/>
  <c r="T106" i="15"/>
  <c r="S106" i="15"/>
  <c r="R106" i="15"/>
  <c r="Q106" i="15"/>
  <c r="P106" i="15"/>
  <c r="O106" i="15"/>
  <c r="N106" i="15"/>
  <c r="L106" i="15" s="1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U105" i="15"/>
  <c r="T105" i="15"/>
  <c r="S105" i="15"/>
  <c r="R105" i="15"/>
  <c r="Q105" i="15"/>
  <c r="P105" i="15"/>
  <c r="O105" i="15"/>
  <c r="N105" i="15"/>
  <c r="L105" i="15" s="1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U104" i="15"/>
  <c r="T104" i="15"/>
  <c r="S104" i="15"/>
  <c r="R104" i="15"/>
  <c r="Q104" i="15"/>
  <c r="P104" i="15"/>
  <c r="O104" i="15"/>
  <c r="N104" i="15"/>
  <c r="L104" i="15" s="1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U103" i="15"/>
  <c r="T103" i="15"/>
  <c r="S103" i="15"/>
  <c r="R103" i="15"/>
  <c r="Q103" i="15"/>
  <c r="P103" i="15"/>
  <c r="O103" i="15"/>
  <c r="N103" i="15"/>
  <c r="L103" i="15" s="1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U102" i="15"/>
  <c r="T102" i="15"/>
  <c r="S102" i="15"/>
  <c r="R102" i="15"/>
  <c r="Q102" i="15"/>
  <c r="P102" i="15"/>
  <c r="O102" i="15"/>
  <c r="N102" i="15"/>
  <c r="L102" i="15" s="1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U101" i="15"/>
  <c r="T101" i="15"/>
  <c r="S101" i="15"/>
  <c r="R101" i="15"/>
  <c r="Q101" i="15"/>
  <c r="P101" i="15"/>
  <c r="O101" i="15"/>
  <c r="N101" i="15"/>
  <c r="L101" i="15" s="1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U100" i="15"/>
  <c r="T100" i="15"/>
  <c r="S100" i="15"/>
  <c r="R100" i="15"/>
  <c r="Q100" i="15"/>
  <c r="P100" i="15"/>
  <c r="O100" i="15"/>
  <c r="N100" i="15"/>
  <c r="L100" i="15" s="1"/>
  <c r="AF99" i="15"/>
  <c r="AE99" i="15"/>
  <c r="AD99" i="15"/>
  <c r="AC99" i="15"/>
  <c r="AB99" i="15"/>
  <c r="AA99" i="15"/>
  <c r="Z99" i="15"/>
  <c r="Y99" i="15"/>
  <c r="X99" i="15"/>
  <c r="W99" i="15"/>
  <c r="U99" i="15"/>
  <c r="T99" i="15"/>
  <c r="S99" i="15"/>
  <c r="R99" i="15"/>
  <c r="Q99" i="15"/>
  <c r="P99" i="15"/>
  <c r="O99" i="15"/>
  <c r="N99" i="15"/>
  <c r="L99" i="15" s="1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U98" i="15"/>
  <c r="T98" i="15"/>
  <c r="S98" i="15"/>
  <c r="R98" i="15"/>
  <c r="Q98" i="15"/>
  <c r="P98" i="15"/>
  <c r="O98" i="15"/>
  <c r="N98" i="15"/>
  <c r="L98" i="15" s="1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U97" i="15"/>
  <c r="T97" i="15"/>
  <c r="S97" i="15"/>
  <c r="R97" i="15"/>
  <c r="Q97" i="15"/>
  <c r="P97" i="15"/>
  <c r="O97" i="15"/>
  <c r="N97" i="15"/>
  <c r="L97" i="15" s="1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U96" i="15"/>
  <c r="T96" i="15"/>
  <c r="S96" i="15"/>
  <c r="R96" i="15"/>
  <c r="Q96" i="15"/>
  <c r="P96" i="15"/>
  <c r="O96" i="15"/>
  <c r="N96" i="15"/>
  <c r="L96" i="15" s="1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U95" i="15"/>
  <c r="T95" i="15"/>
  <c r="S95" i="15"/>
  <c r="R95" i="15"/>
  <c r="Q95" i="15"/>
  <c r="P95" i="15"/>
  <c r="O95" i="15"/>
  <c r="N95" i="15"/>
  <c r="L95" i="15" s="1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U94" i="15"/>
  <c r="T94" i="15"/>
  <c r="S94" i="15"/>
  <c r="R94" i="15"/>
  <c r="Q94" i="15"/>
  <c r="P94" i="15"/>
  <c r="O94" i="15"/>
  <c r="N94" i="15"/>
  <c r="L94" i="15" s="1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U93" i="15"/>
  <c r="T93" i="15"/>
  <c r="S93" i="15"/>
  <c r="R93" i="15"/>
  <c r="Q93" i="15"/>
  <c r="P93" i="15"/>
  <c r="O93" i="15"/>
  <c r="N93" i="15"/>
  <c r="L93" i="15" s="1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U92" i="15"/>
  <c r="T92" i="15"/>
  <c r="S92" i="15"/>
  <c r="R92" i="15"/>
  <c r="Q92" i="15"/>
  <c r="P92" i="15"/>
  <c r="O92" i="15"/>
  <c r="N92" i="15"/>
  <c r="L92" i="15" s="1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U91" i="15"/>
  <c r="T91" i="15"/>
  <c r="S91" i="15"/>
  <c r="R91" i="15"/>
  <c r="Q91" i="15"/>
  <c r="P91" i="15"/>
  <c r="O91" i="15"/>
  <c r="N91" i="15"/>
  <c r="L91" i="15" s="1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U90" i="15"/>
  <c r="T90" i="15"/>
  <c r="S90" i="15"/>
  <c r="R90" i="15"/>
  <c r="Q90" i="15"/>
  <c r="P90" i="15"/>
  <c r="O90" i="15"/>
  <c r="N90" i="15"/>
  <c r="L90" i="15" s="1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U89" i="15"/>
  <c r="T89" i="15"/>
  <c r="S89" i="15"/>
  <c r="R89" i="15"/>
  <c r="Q89" i="15"/>
  <c r="P89" i="15"/>
  <c r="O89" i="15"/>
  <c r="N89" i="15"/>
  <c r="L89" i="15" s="1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U88" i="15"/>
  <c r="T88" i="15"/>
  <c r="S88" i="15"/>
  <c r="R88" i="15"/>
  <c r="Q88" i="15"/>
  <c r="P88" i="15"/>
  <c r="O88" i="15"/>
  <c r="N88" i="15"/>
  <c r="L88" i="15" s="1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U87" i="15"/>
  <c r="T87" i="15"/>
  <c r="S87" i="15"/>
  <c r="R87" i="15"/>
  <c r="Q87" i="15"/>
  <c r="P87" i="15"/>
  <c r="O87" i="15"/>
  <c r="N87" i="15"/>
  <c r="L87" i="15" s="1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U86" i="15"/>
  <c r="T86" i="15"/>
  <c r="S86" i="15"/>
  <c r="R86" i="15"/>
  <c r="Q86" i="15"/>
  <c r="P86" i="15"/>
  <c r="O86" i="15"/>
  <c r="N86" i="15"/>
  <c r="L86" i="15" s="1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U85" i="15"/>
  <c r="T85" i="15"/>
  <c r="S85" i="15"/>
  <c r="R85" i="15"/>
  <c r="Q85" i="15"/>
  <c r="P85" i="15"/>
  <c r="O85" i="15"/>
  <c r="N85" i="15"/>
  <c r="L85" i="15" s="1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U84" i="15"/>
  <c r="T84" i="15"/>
  <c r="S84" i="15"/>
  <c r="R84" i="15"/>
  <c r="Q84" i="15"/>
  <c r="P84" i="15"/>
  <c r="O84" i="15"/>
  <c r="N84" i="15"/>
  <c r="L84" i="15" s="1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U83" i="15"/>
  <c r="T83" i="15"/>
  <c r="S83" i="15"/>
  <c r="R83" i="15"/>
  <c r="Q83" i="15"/>
  <c r="P83" i="15"/>
  <c r="O83" i="15"/>
  <c r="N83" i="15"/>
  <c r="L83" i="15" s="1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U82" i="15"/>
  <c r="T82" i="15"/>
  <c r="S82" i="15"/>
  <c r="R82" i="15"/>
  <c r="Q82" i="15"/>
  <c r="P82" i="15"/>
  <c r="O82" i="15"/>
  <c r="N82" i="15"/>
  <c r="L82" i="15" s="1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U81" i="15"/>
  <c r="T81" i="15"/>
  <c r="S81" i="15"/>
  <c r="R81" i="15"/>
  <c r="Q81" i="15"/>
  <c r="P81" i="15"/>
  <c r="O81" i="15"/>
  <c r="N81" i="15"/>
  <c r="L81" i="15" s="1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U80" i="15"/>
  <c r="T80" i="15"/>
  <c r="S80" i="15"/>
  <c r="R80" i="15"/>
  <c r="Q80" i="15"/>
  <c r="P80" i="15"/>
  <c r="O80" i="15"/>
  <c r="N80" i="15"/>
  <c r="L80" i="15" s="1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U79" i="15"/>
  <c r="T79" i="15"/>
  <c r="S79" i="15"/>
  <c r="R79" i="15"/>
  <c r="Q79" i="15"/>
  <c r="P79" i="15"/>
  <c r="O79" i="15"/>
  <c r="N79" i="15"/>
  <c r="L79" i="15" s="1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U78" i="15"/>
  <c r="T78" i="15"/>
  <c r="S78" i="15"/>
  <c r="R78" i="15"/>
  <c r="Q78" i="15"/>
  <c r="P78" i="15"/>
  <c r="O78" i="15"/>
  <c r="N78" i="15"/>
  <c r="L78" i="15" s="1"/>
  <c r="AF77" i="15"/>
  <c r="AE77" i="15"/>
  <c r="AD77" i="15"/>
  <c r="AC77" i="15"/>
  <c r="AB77" i="15"/>
  <c r="AA77" i="15"/>
  <c r="Z77" i="15"/>
  <c r="Y77" i="15"/>
  <c r="X77" i="15"/>
  <c r="W77" i="15"/>
  <c r="U77" i="15"/>
  <c r="T77" i="15"/>
  <c r="S77" i="15"/>
  <c r="R77" i="15"/>
  <c r="Q77" i="15"/>
  <c r="P77" i="15"/>
  <c r="O77" i="15"/>
  <c r="N77" i="15"/>
  <c r="L77" i="15" s="1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U76" i="15"/>
  <c r="T76" i="15"/>
  <c r="S76" i="15"/>
  <c r="R76" i="15"/>
  <c r="Q76" i="15"/>
  <c r="P76" i="15"/>
  <c r="O76" i="15"/>
  <c r="N76" i="15"/>
  <c r="L76" i="15" s="1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U75" i="15"/>
  <c r="T75" i="15"/>
  <c r="S75" i="15"/>
  <c r="R75" i="15"/>
  <c r="Q75" i="15"/>
  <c r="P75" i="15"/>
  <c r="O75" i="15"/>
  <c r="N75" i="15"/>
  <c r="L75" i="15" s="1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U74" i="15"/>
  <c r="T74" i="15"/>
  <c r="S74" i="15"/>
  <c r="R74" i="15"/>
  <c r="Q74" i="15"/>
  <c r="P74" i="15"/>
  <c r="O74" i="15"/>
  <c r="N74" i="15"/>
  <c r="L74" i="15" s="1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U73" i="15"/>
  <c r="T73" i="15"/>
  <c r="S73" i="15"/>
  <c r="R73" i="15"/>
  <c r="Q73" i="15"/>
  <c r="P73" i="15"/>
  <c r="O73" i="15"/>
  <c r="N73" i="15"/>
  <c r="L73" i="15" s="1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U72" i="15"/>
  <c r="T72" i="15"/>
  <c r="S72" i="15"/>
  <c r="R72" i="15"/>
  <c r="Q72" i="15"/>
  <c r="P72" i="15"/>
  <c r="O72" i="15"/>
  <c r="N72" i="15"/>
  <c r="L72" i="15" s="1"/>
  <c r="AF71" i="15"/>
  <c r="AE71" i="15"/>
  <c r="AD71" i="15"/>
  <c r="AC71" i="15"/>
  <c r="AB71" i="15"/>
  <c r="AA71" i="15"/>
  <c r="Z71" i="15"/>
  <c r="Y71" i="15"/>
  <c r="X71" i="15"/>
  <c r="W71" i="15"/>
  <c r="U71" i="15"/>
  <c r="T71" i="15"/>
  <c r="S71" i="15"/>
  <c r="R71" i="15"/>
  <c r="Q71" i="15"/>
  <c r="P71" i="15"/>
  <c r="O71" i="15"/>
  <c r="N71" i="15"/>
  <c r="L71" i="15" s="1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U70" i="15"/>
  <c r="T70" i="15"/>
  <c r="S70" i="15"/>
  <c r="R70" i="15"/>
  <c r="Q70" i="15"/>
  <c r="P70" i="15"/>
  <c r="O70" i="15"/>
  <c r="N70" i="15"/>
  <c r="L70" i="15" s="1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U69" i="15"/>
  <c r="T69" i="15"/>
  <c r="S69" i="15"/>
  <c r="R69" i="15"/>
  <c r="Q69" i="15"/>
  <c r="P69" i="15"/>
  <c r="O69" i="15"/>
  <c r="N69" i="15"/>
  <c r="L69" i="15" s="1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U68" i="15"/>
  <c r="T68" i="15"/>
  <c r="S68" i="15"/>
  <c r="R68" i="15"/>
  <c r="Q68" i="15"/>
  <c r="P68" i="15"/>
  <c r="O68" i="15"/>
  <c r="N68" i="15"/>
  <c r="L68" i="15" s="1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U67" i="15"/>
  <c r="T67" i="15"/>
  <c r="S67" i="15"/>
  <c r="R67" i="15"/>
  <c r="Q67" i="15"/>
  <c r="P67" i="15"/>
  <c r="O67" i="15"/>
  <c r="N67" i="15"/>
  <c r="L67" i="15" s="1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U66" i="15"/>
  <c r="T66" i="15"/>
  <c r="S66" i="15"/>
  <c r="R66" i="15"/>
  <c r="Q66" i="15"/>
  <c r="P66" i="15"/>
  <c r="O66" i="15"/>
  <c r="N66" i="15"/>
  <c r="L66" i="15" s="1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U65" i="15"/>
  <c r="T65" i="15"/>
  <c r="S65" i="15"/>
  <c r="R65" i="15"/>
  <c r="Q65" i="15"/>
  <c r="P65" i="15"/>
  <c r="O65" i="15"/>
  <c r="N65" i="15"/>
  <c r="L65" i="15" s="1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U64" i="15"/>
  <c r="T64" i="15"/>
  <c r="S64" i="15"/>
  <c r="R64" i="15"/>
  <c r="Q64" i="15"/>
  <c r="P64" i="15"/>
  <c r="O64" i="15"/>
  <c r="N64" i="15"/>
  <c r="L64" i="15" s="1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U63" i="15"/>
  <c r="T63" i="15"/>
  <c r="S63" i="15"/>
  <c r="R63" i="15"/>
  <c r="Q63" i="15"/>
  <c r="P63" i="15"/>
  <c r="O63" i="15"/>
  <c r="N63" i="15"/>
  <c r="L63" i="15" s="1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U62" i="15"/>
  <c r="T62" i="15"/>
  <c r="S62" i="15"/>
  <c r="R62" i="15"/>
  <c r="Q62" i="15"/>
  <c r="P62" i="15"/>
  <c r="O62" i="15"/>
  <c r="N62" i="15"/>
  <c r="L62" i="15" s="1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U61" i="15"/>
  <c r="T61" i="15"/>
  <c r="S61" i="15"/>
  <c r="R61" i="15"/>
  <c r="Q61" i="15"/>
  <c r="P61" i="15"/>
  <c r="O61" i="15"/>
  <c r="N61" i="15"/>
  <c r="L61" i="15" s="1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U60" i="15"/>
  <c r="T60" i="15"/>
  <c r="S60" i="15"/>
  <c r="R60" i="15"/>
  <c r="Q60" i="15"/>
  <c r="P60" i="15"/>
  <c r="O60" i="15"/>
  <c r="N60" i="15"/>
  <c r="L60" i="15" s="1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U59" i="15"/>
  <c r="T59" i="15"/>
  <c r="S59" i="15"/>
  <c r="R59" i="15"/>
  <c r="Q59" i="15"/>
  <c r="P59" i="15"/>
  <c r="O59" i="15"/>
  <c r="N59" i="15"/>
  <c r="L59" i="15" s="1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U58" i="15"/>
  <c r="T58" i="15"/>
  <c r="S58" i="15"/>
  <c r="R58" i="15"/>
  <c r="Q58" i="15"/>
  <c r="P58" i="15"/>
  <c r="O58" i="15"/>
  <c r="N58" i="15"/>
  <c r="L58" i="15" s="1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U57" i="15"/>
  <c r="T57" i="15"/>
  <c r="S57" i="15"/>
  <c r="R57" i="15"/>
  <c r="Q57" i="15"/>
  <c r="P57" i="15"/>
  <c r="O57" i="15"/>
  <c r="N57" i="15"/>
  <c r="L57" i="15" s="1"/>
  <c r="AF56" i="15"/>
  <c r="AE56" i="15"/>
  <c r="AD56" i="15"/>
  <c r="AC56" i="15"/>
  <c r="AB56" i="15"/>
  <c r="AA56" i="15"/>
  <c r="Z56" i="15"/>
  <c r="Y56" i="15"/>
  <c r="X56" i="15"/>
  <c r="W56" i="15"/>
  <c r="U56" i="15"/>
  <c r="T56" i="15"/>
  <c r="S56" i="15"/>
  <c r="R56" i="15"/>
  <c r="Q56" i="15"/>
  <c r="P56" i="15"/>
  <c r="O56" i="15"/>
  <c r="N56" i="15"/>
  <c r="L56" i="15" s="1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U55" i="15"/>
  <c r="T55" i="15"/>
  <c r="S55" i="15"/>
  <c r="R55" i="15"/>
  <c r="Q55" i="15"/>
  <c r="P55" i="15"/>
  <c r="O55" i="15"/>
  <c r="N55" i="15"/>
  <c r="L55" i="15" s="1"/>
  <c r="AF54" i="15"/>
  <c r="AE54" i="15"/>
  <c r="AD54" i="15"/>
  <c r="AC54" i="15"/>
  <c r="AB54" i="15"/>
  <c r="AA54" i="15"/>
  <c r="Z54" i="15"/>
  <c r="Y54" i="15"/>
  <c r="X54" i="15"/>
  <c r="W54" i="15"/>
  <c r="U54" i="15"/>
  <c r="T54" i="15"/>
  <c r="S54" i="15"/>
  <c r="R54" i="15"/>
  <c r="Q54" i="15"/>
  <c r="P54" i="15"/>
  <c r="O54" i="15"/>
  <c r="N54" i="15"/>
  <c r="L54" i="15" s="1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U53" i="15"/>
  <c r="T53" i="15"/>
  <c r="S53" i="15"/>
  <c r="R53" i="15"/>
  <c r="Q53" i="15"/>
  <c r="P53" i="15"/>
  <c r="O53" i="15"/>
  <c r="N53" i="15"/>
  <c r="L53" i="15" s="1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U52" i="15"/>
  <c r="T52" i="15"/>
  <c r="S52" i="15"/>
  <c r="R52" i="15"/>
  <c r="Q52" i="15"/>
  <c r="P52" i="15"/>
  <c r="O52" i="15"/>
  <c r="N52" i="15"/>
  <c r="L52" i="15" s="1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U51" i="15"/>
  <c r="T51" i="15"/>
  <c r="S51" i="15"/>
  <c r="R51" i="15"/>
  <c r="Q51" i="15"/>
  <c r="P51" i="15"/>
  <c r="O51" i="15"/>
  <c r="N51" i="15"/>
  <c r="L51" i="15" s="1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U50" i="15"/>
  <c r="T50" i="15"/>
  <c r="S50" i="15"/>
  <c r="R50" i="15"/>
  <c r="Q50" i="15"/>
  <c r="P50" i="15"/>
  <c r="O50" i="15"/>
  <c r="N50" i="15"/>
  <c r="L50" i="15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U49" i="15"/>
  <c r="T49" i="15"/>
  <c r="S49" i="15"/>
  <c r="R49" i="15"/>
  <c r="Q49" i="15"/>
  <c r="P49" i="15"/>
  <c r="O49" i="15"/>
  <c r="N49" i="15"/>
  <c r="L49" i="15" s="1"/>
  <c r="AQ48" i="15"/>
  <c r="AF48" i="15"/>
  <c r="AE48" i="15"/>
  <c r="AD48" i="15"/>
  <c r="AC48" i="15"/>
  <c r="AB48" i="15"/>
  <c r="AA48" i="15"/>
  <c r="Z48" i="15"/>
  <c r="Y48" i="15"/>
  <c r="X48" i="15"/>
  <c r="W48" i="15"/>
  <c r="U48" i="15"/>
  <c r="T48" i="15"/>
  <c r="S48" i="15"/>
  <c r="R48" i="15"/>
  <c r="Q48" i="15"/>
  <c r="P48" i="15"/>
  <c r="O48" i="15"/>
  <c r="N48" i="15"/>
  <c r="L48" i="15" s="1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U47" i="15"/>
  <c r="T47" i="15"/>
  <c r="S47" i="15"/>
  <c r="R47" i="15"/>
  <c r="Q47" i="15"/>
  <c r="P47" i="15"/>
  <c r="O47" i="15"/>
  <c r="N47" i="15"/>
  <c r="L47" i="15" s="1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U46" i="15"/>
  <c r="T46" i="15"/>
  <c r="S46" i="15"/>
  <c r="R46" i="15"/>
  <c r="Q46" i="15"/>
  <c r="P46" i="15"/>
  <c r="O46" i="15"/>
  <c r="N46" i="15"/>
  <c r="L46" i="15" s="1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U45" i="15"/>
  <c r="T45" i="15"/>
  <c r="S45" i="15"/>
  <c r="R45" i="15"/>
  <c r="Q45" i="15"/>
  <c r="P45" i="15"/>
  <c r="O45" i="15"/>
  <c r="N45" i="15"/>
  <c r="L45" i="15" s="1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U44" i="15"/>
  <c r="T44" i="15"/>
  <c r="S44" i="15"/>
  <c r="R44" i="15"/>
  <c r="Q44" i="15"/>
  <c r="P44" i="15"/>
  <c r="O44" i="15"/>
  <c r="N44" i="15"/>
  <c r="L44" i="15" s="1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U43" i="15"/>
  <c r="T43" i="15"/>
  <c r="S43" i="15"/>
  <c r="R43" i="15"/>
  <c r="Q43" i="15"/>
  <c r="P43" i="15"/>
  <c r="O43" i="15"/>
  <c r="N43" i="15"/>
  <c r="L43" i="15" s="1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U42" i="15"/>
  <c r="T42" i="15"/>
  <c r="S42" i="15"/>
  <c r="R42" i="15"/>
  <c r="Q42" i="15"/>
  <c r="P42" i="15"/>
  <c r="O42" i="15"/>
  <c r="N42" i="15"/>
  <c r="L42" i="15" s="1"/>
  <c r="AQ41" i="15"/>
  <c r="AP41" i="15"/>
  <c r="AO41" i="15"/>
  <c r="AN41" i="15"/>
  <c r="AM41" i="15"/>
  <c r="AL41" i="15"/>
  <c r="AK41" i="15"/>
  <c r="AJ41" i="15"/>
  <c r="AI41" i="15"/>
  <c r="AH41" i="15"/>
  <c r="AF41" i="15"/>
  <c r="AE41" i="15"/>
  <c r="AD41" i="15"/>
  <c r="AC41" i="15"/>
  <c r="AB41" i="15"/>
  <c r="AA41" i="15"/>
  <c r="Z41" i="15"/>
  <c r="Y41" i="15"/>
  <c r="X41" i="15"/>
  <c r="W41" i="15"/>
  <c r="U41" i="15"/>
  <c r="T41" i="15"/>
  <c r="S41" i="15"/>
  <c r="R41" i="15"/>
  <c r="Q41" i="15"/>
  <c r="P41" i="15"/>
  <c r="O41" i="15"/>
  <c r="N41" i="15"/>
  <c r="L41" i="15" s="1"/>
  <c r="AQ40" i="15"/>
  <c r="AF40" i="15"/>
  <c r="AE40" i="15"/>
  <c r="AD40" i="15"/>
  <c r="AC40" i="15"/>
  <c r="AB40" i="15"/>
  <c r="AA40" i="15"/>
  <c r="Z40" i="15"/>
  <c r="Y40" i="15"/>
  <c r="X40" i="15"/>
  <c r="W40" i="15"/>
  <c r="U40" i="15"/>
  <c r="T40" i="15"/>
  <c r="S40" i="15"/>
  <c r="R40" i="15"/>
  <c r="Q40" i="15"/>
  <c r="P40" i="15"/>
  <c r="O40" i="15"/>
  <c r="N40" i="15"/>
  <c r="L40" i="15" s="1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U39" i="15"/>
  <c r="T39" i="15"/>
  <c r="S39" i="15"/>
  <c r="R39" i="15"/>
  <c r="Q39" i="15"/>
  <c r="P39" i="15"/>
  <c r="O39" i="15"/>
  <c r="N39" i="15"/>
  <c r="L39" i="15" s="1"/>
  <c r="AF38" i="15"/>
  <c r="AE38" i="15"/>
  <c r="AD38" i="15"/>
  <c r="AC38" i="15"/>
  <c r="AB38" i="15"/>
  <c r="AA38" i="15"/>
  <c r="Z38" i="15"/>
  <c r="Y38" i="15"/>
  <c r="X38" i="15"/>
  <c r="W38" i="15"/>
  <c r="U38" i="15"/>
  <c r="T38" i="15"/>
  <c r="S38" i="15"/>
  <c r="R38" i="15"/>
  <c r="Q38" i="15"/>
  <c r="P38" i="15"/>
  <c r="O38" i="15"/>
  <c r="N38" i="15"/>
  <c r="L38" i="15" s="1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U37" i="15"/>
  <c r="T37" i="15"/>
  <c r="S37" i="15"/>
  <c r="R37" i="15"/>
  <c r="Q37" i="15"/>
  <c r="P37" i="15"/>
  <c r="O37" i="15"/>
  <c r="N37" i="15"/>
  <c r="L37" i="15" s="1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U36" i="15"/>
  <c r="T36" i="15"/>
  <c r="S36" i="15"/>
  <c r="R36" i="15"/>
  <c r="Q36" i="15"/>
  <c r="P36" i="15"/>
  <c r="O36" i="15"/>
  <c r="N36" i="15"/>
  <c r="L36" i="15" s="1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U35" i="15"/>
  <c r="T35" i="15"/>
  <c r="S35" i="15"/>
  <c r="R35" i="15"/>
  <c r="Q35" i="15"/>
  <c r="P35" i="15"/>
  <c r="O35" i="15"/>
  <c r="N35" i="15"/>
  <c r="L35" i="15" s="1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U34" i="15"/>
  <c r="T34" i="15"/>
  <c r="S34" i="15"/>
  <c r="R34" i="15"/>
  <c r="Q34" i="15"/>
  <c r="P34" i="15"/>
  <c r="O34" i="15"/>
  <c r="N34" i="15"/>
  <c r="L34" i="15" s="1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U33" i="15"/>
  <c r="T33" i="15"/>
  <c r="S33" i="15"/>
  <c r="R33" i="15"/>
  <c r="Q33" i="15"/>
  <c r="P33" i="15"/>
  <c r="O33" i="15"/>
  <c r="N33" i="15"/>
  <c r="L33" i="15" s="1"/>
  <c r="AQ32" i="15"/>
  <c r="AQ38" i="15" s="1"/>
  <c r="AF32" i="15"/>
  <c r="AE32" i="15"/>
  <c r="AD32" i="15"/>
  <c r="AC32" i="15"/>
  <c r="AB32" i="15"/>
  <c r="AA32" i="15"/>
  <c r="Z32" i="15"/>
  <c r="Y32" i="15"/>
  <c r="X32" i="15"/>
  <c r="W32" i="15"/>
  <c r="U32" i="15"/>
  <c r="T32" i="15"/>
  <c r="S32" i="15"/>
  <c r="R32" i="15"/>
  <c r="Q32" i="15"/>
  <c r="P32" i="15"/>
  <c r="O32" i="15"/>
  <c r="N32" i="15"/>
  <c r="L32" i="15" s="1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U31" i="15"/>
  <c r="T31" i="15"/>
  <c r="S31" i="15"/>
  <c r="R31" i="15"/>
  <c r="Q31" i="15"/>
  <c r="P31" i="15"/>
  <c r="O31" i="15"/>
  <c r="N31" i="15"/>
  <c r="L31" i="15" s="1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U30" i="15"/>
  <c r="T30" i="15"/>
  <c r="S30" i="15"/>
  <c r="R30" i="15"/>
  <c r="Q30" i="15"/>
  <c r="P30" i="15"/>
  <c r="O30" i="15"/>
  <c r="N30" i="15"/>
  <c r="L30" i="15" s="1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U29" i="15"/>
  <c r="T29" i="15"/>
  <c r="S29" i="15"/>
  <c r="R29" i="15"/>
  <c r="Q29" i="15"/>
  <c r="P29" i="15"/>
  <c r="O29" i="15"/>
  <c r="N29" i="15"/>
  <c r="L29" i="15" s="1"/>
  <c r="AQ28" i="15"/>
  <c r="AP28" i="15"/>
  <c r="AO28" i="15"/>
  <c r="AN28" i="15"/>
  <c r="AM28" i="15"/>
  <c r="AL28" i="15"/>
  <c r="AK28" i="15"/>
  <c r="AJ28" i="15"/>
  <c r="AF28" i="15"/>
  <c r="AE28" i="15"/>
  <c r="AD28" i="15"/>
  <c r="AC28" i="15"/>
  <c r="AB28" i="15"/>
  <c r="AA28" i="15"/>
  <c r="Z28" i="15"/>
  <c r="Y28" i="15"/>
  <c r="X28" i="15"/>
  <c r="U28" i="15"/>
  <c r="T28" i="15"/>
  <c r="S28" i="15"/>
  <c r="R28" i="15"/>
  <c r="Q28" i="15"/>
  <c r="P28" i="15"/>
  <c r="O28" i="15"/>
  <c r="N28" i="15"/>
  <c r="L28" i="15" s="1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U27" i="15"/>
  <c r="T27" i="15"/>
  <c r="S27" i="15"/>
  <c r="R27" i="15"/>
  <c r="Q27" i="15"/>
  <c r="P27" i="15"/>
  <c r="O27" i="15"/>
  <c r="N27" i="15"/>
  <c r="L27" i="15" s="1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U26" i="15"/>
  <c r="T26" i="15"/>
  <c r="S26" i="15"/>
  <c r="R26" i="15"/>
  <c r="Q26" i="15"/>
  <c r="P26" i="15"/>
  <c r="O26" i="15"/>
  <c r="N26" i="15"/>
  <c r="L26" i="15" s="1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U25" i="15"/>
  <c r="T25" i="15"/>
  <c r="S25" i="15"/>
  <c r="R25" i="15"/>
  <c r="Q25" i="15"/>
  <c r="P25" i="15"/>
  <c r="O25" i="15"/>
  <c r="N25" i="15"/>
  <c r="L25" i="15" s="1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U24" i="15"/>
  <c r="T24" i="15"/>
  <c r="S24" i="15"/>
  <c r="R24" i="15"/>
  <c r="Q24" i="15"/>
  <c r="P24" i="15"/>
  <c r="O24" i="15"/>
  <c r="N24" i="15"/>
  <c r="L24" i="15" s="1"/>
  <c r="AQ23" i="15"/>
  <c r="AF23" i="15"/>
  <c r="AE23" i="15"/>
  <c r="AD23" i="15"/>
  <c r="AC23" i="15"/>
  <c r="AB23" i="15"/>
  <c r="AA23" i="15"/>
  <c r="Z23" i="15"/>
  <c r="Y23" i="15"/>
  <c r="X23" i="15"/>
  <c r="W23" i="15"/>
  <c r="U23" i="15"/>
  <c r="T23" i="15"/>
  <c r="S23" i="15"/>
  <c r="R23" i="15"/>
  <c r="Q23" i="15"/>
  <c r="P23" i="15"/>
  <c r="O23" i="15"/>
  <c r="N23" i="15"/>
  <c r="L23" i="15" s="1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U22" i="15"/>
  <c r="T22" i="15"/>
  <c r="S22" i="15"/>
  <c r="R22" i="15"/>
  <c r="Q22" i="15"/>
  <c r="P22" i="15"/>
  <c r="O22" i="15"/>
  <c r="N22" i="15"/>
  <c r="L22" i="15" s="1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U21" i="15"/>
  <c r="T21" i="15"/>
  <c r="S21" i="15"/>
  <c r="R21" i="15"/>
  <c r="Q21" i="15"/>
  <c r="P21" i="15"/>
  <c r="O21" i="15"/>
  <c r="N21" i="15"/>
  <c r="L21" i="15" s="1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U20" i="15"/>
  <c r="T20" i="15"/>
  <c r="S20" i="15"/>
  <c r="R20" i="15"/>
  <c r="Q20" i="15"/>
  <c r="P20" i="15"/>
  <c r="O20" i="15"/>
  <c r="N20" i="15"/>
  <c r="L20" i="15" s="1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U19" i="15"/>
  <c r="T19" i="15"/>
  <c r="S19" i="15"/>
  <c r="R19" i="15"/>
  <c r="Q19" i="15"/>
  <c r="P19" i="15"/>
  <c r="O19" i="15"/>
  <c r="N19" i="15"/>
  <c r="L19" i="15" s="1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U18" i="15"/>
  <c r="T18" i="15"/>
  <c r="S18" i="15"/>
  <c r="R18" i="15"/>
  <c r="Q18" i="15"/>
  <c r="P18" i="15"/>
  <c r="O18" i="15"/>
  <c r="N18" i="15"/>
  <c r="L18" i="15" s="1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U17" i="15"/>
  <c r="T17" i="15"/>
  <c r="S17" i="15"/>
  <c r="R17" i="15"/>
  <c r="Q17" i="15"/>
  <c r="P17" i="15"/>
  <c r="O17" i="15"/>
  <c r="N17" i="15"/>
  <c r="L17" i="15" s="1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U16" i="15"/>
  <c r="T16" i="15"/>
  <c r="S16" i="15"/>
  <c r="R16" i="15"/>
  <c r="Q16" i="15"/>
  <c r="P16" i="15"/>
  <c r="O16" i="15"/>
  <c r="N16" i="15"/>
  <c r="L16" i="15" s="1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U15" i="15"/>
  <c r="T15" i="15"/>
  <c r="S15" i="15"/>
  <c r="R15" i="15"/>
  <c r="Q15" i="15"/>
  <c r="P15" i="15"/>
  <c r="O15" i="15"/>
  <c r="N15" i="15"/>
  <c r="L15" i="15" s="1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U14" i="15"/>
  <c r="T14" i="15"/>
  <c r="S14" i="15"/>
  <c r="R14" i="15"/>
  <c r="Q14" i="15"/>
  <c r="P14" i="15"/>
  <c r="O14" i="15"/>
  <c r="N14" i="15"/>
  <c r="L14" i="15" s="1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U13" i="15"/>
  <c r="T13" i="15"/>
  <c r="S13" i="15"/>
  <c r="R13" i="15"/>
  <c r="Q13" i="15"/>
  <c r="P13" i="15"/>
  <c r="O13" i="15"/>
  <c r="N13" i="15"/>
  <c r="L13" i="15" s="1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U12" i="15"/>
  <c r="T12" i="15"/>
  <c r="S12" i="15"/>
  <c r="R12" i="15"/>
  <c r="Q12" i="15"/>
  <c r="P12" i="15"/>
  <c r="O12" i="15"/>
  <c r="N12" i="15"/>
  <c r="L12" i="15" s="1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U11" i="15"/>
  <c r="T11" i="15"/>
  <c r="S11" i="15"/>
  <c r="R11" i="15"/>
  <c r="Q11" i="15"/>
  <c r="P11" i="15"/>
  <c r="O11" i="15"/>
  <c r="N11" i="15"/>
  <c r="L11" i="15" s="1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U10" i="15"/>
  <c r="T10" i="15"/>
  <c r="S10" i="15"/>
  <c r="R10" i="15"/>
  <c r="Q10" i="15"/>
  <c r="P10" i="15"/>
  <c r="O10" i="15"/>
  <c r="N10" i="15"/>
  <c r="L10" i="15" s="1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U9" i="15"/>
  <c r="T9" i="15"/>
  <c r="S9" i="15"/>
  <c r="R9" i="15"/>
  <c r="Q9" i="15"/>
  <c r="P9" i="15"/>
  <c r="O9" i="15"/>
  <c r="N9" i="15"/>
  <c r="L9" i="15" s="1"/>
  <c r="AO32" i="15" l="1"/>
  <c r="AO77" i="15"/>
  <c r="AG56" i="15"/>
  <c r="AP32" i="15"/>
  <c r="AP77" i="15"/>
  <c r="AL77" i="15"/>
  <c r="AL32" i="15"/>
  <c r="AK32" i="15"/>
  <c r="AK77" i="15"/>
  <c r="AG23" i="15"/>
  <c r="AM77" i="15"/>
  <c r="AM32" i="15"/>
  <c r="AI28" i="15"/>
  <c r="AJ32" i="15"/>
  <c r="AJ77" i="15"/>
  <c r="AN77" i="15"/>
  <c r="AN32" i="15"/>
  <c r="AG41" i="15"/>
  <c r="AN136" i="15" l="1"/>
  <c r="AH23" i="15"/>
  <c r="AP136" i="15"/>
  <c r="AJ136" i="15"/>
  <c r="AP38" i="15"/>
  <c r="AK136" i="15"/>
  <c r="AJ38" i="15"/>
  <c r="AI77" i="15"/>
  <c r="AI32" i="15"/>
  <c r="AK38" i="15"/>
  <c r="AG71" i="15"/>
  <c r="AH56" i="15"/>
  <c r="AM38" i="15"/>
  <c r="AL38" i="15"/>
  <c r="AO136" i="15"/>
  <c r="AN38" i="15"/>
  <c r="AM136" i="15"/>
  <c r="AL136" i="15"/>
  <c r="AO38" i="15"/>
  <c r="AI38" i="15" l="1"/>
  <c r="AM151" i="15"/>
  <c r="AM40" i="15"/>
  <c r="AI136" i="15"/>
  <c r="AJ151" i="15"/>
  <c r="AI56" i="15"/>
  <c r="AN40" i="15"/>
  <c r="AH71" i="15"/>
  <c r="AG99" i="15"/>
  <c r="AJ40" i="15"/>
  <c r="AP151" i="15"/>
  <c r="AO40" i="15"/>
  <c r="AO151" i="15"/>
  <c r="AK151" i="15"/>
  <c r="AI23" i="15"/>
  <c r="AK40" i="15"/>
  <c r="AL151" i="15"/>
  <c r="AL40" i="15"/>
  <c r="AP40" i="15"/>
  <c r="AN151" i="15"/>
  <c r="AL173" i="15" l="1"/>
  <c r="AO173" i="15"/>
  <c r="AI71" i="15"/>
  <c r="AI151" i="15"/>
  <c r="AN173" i="15"/>
  <c r="AK48" i="15"/>
  <c r="AO48" i="15"/>
  <c r="AN48" i="15"/>
  <c r="AM48" i="15"/>
  <c r="AP48" i="15"/>
  <c r="AJ23" i="15"/>
  <c r="AP173" i="15"/>
  <c r="AJ56" i="15"/>
  <c r="AM173" i="15"/>
  <c r="AL48" i="15"/>
  <c r="AK173" i="15"/>
  <c r="AJ48" i="15"/>
  <c r="AH99" i="15"/>
  <c r="AG132" i="15"/>
  <c r="AJ173" i="15"/>
  <c r="AI40" i="15"/>
  <c r="AJ54" i="15" l="1"/>
  <c r="AM54" i="15"/>
  <c r="AL197" i="15"/>
  <c r="AI48" i="15"/>
  <c r="AK56" i="15"/>
  <c r="AN197" i="15"/>
  <c r="AK197" i="15"/>
  <c r="AP197" i="15"/>
  <c r="AN54" i="15"/>
  <c r="AI173" i="15"/>
  <c r="AJ197" i="15"/>
  <c r="AJ71" i="15"/>
  <c r="AH132" i="15"/>
  <c r="AG147" i="15"/>
  <c r="AL54" i="15"/>
  <c r="AK23" i="15"/>
  <c r="AO54" i="15"/>
  <c r="AI99" i="15"/>
  <c r="AM197" i="15"/>
  <c r="AP54" i="15"/>
  <c r="AK54" i="15"/>
  <c r="AO197" i="15"/>
  <c r="AP215" i="15" l="1"/>
  <c r="AI54" i="15"/>
  <c r="AJ215" i="15"/>
  <c r="AK215" i="15"/>
  <c r="AL215" i="15"/>
  <c r="AK71" i="15"/>
  <c r="AM215" i="15"/>
  <c r="AL23" i="15"/>
  <c r="AJ99" i="15"/>
  <c r="AH147" i="15"/>
  <c r="AG169" i="15"/>
  <c r="AI197" i="15"/>
  <c r="AN215" i="15"/>
  <c r="AO215" i="15"/>
  <c r="AL56" i="15"/>
  <c r="AI132" i="15"/>
  <c r="AM23" i="15" l="1"/>
  <c r="AK241" i="15"/>
  <c r="AI215" i="15"/>
  <c r="AJ132" i="15"/>
  <c r="AM56" i="15"/>
  <c r="AH169" i="15"/>
  <c r="AG193" i="15"/>
  <c r="AM241" i="15"/>
  <c r="AJ241" i="15"/>
  <c r="AL71" i="15"/>
  <c r="AI147" i="15"/>
  <c r="AN241" i="15"/>
  <c r="AO241" i="15"/>
  <c r="AK99" i="15"/>
  <c r="AL241" i="15"/>
  <c r="AP241" i="15"/>
  <c r="AK132" i="15" l="1"/>
  <c r="AN23" i="15"/>
  <c r="AJ147" i="15"/>
  <c r="AH193" i="15"/>
  <c r="AG211" i="15"/>
  <c r="AI241" i="15"/>
  <c r="AM71" i="15"/>
  <c r="AI169" i="15"/>
  <c r="AL99" i="15"/>
  <c r="AN56" i="15"/>
  <c r="AM99" i="15" l="1"/>
  <c r="AH211" i="15"/>
  <c r="AG237" i="15"/>
  <c r="AJ169" i="15"/>
  <c r="AI193" i="15"/>
  <c r="AK147" i="15"/>
  <c r="AN71" i="15"/>
  <c r="AO56" i="15"/>
  <c r="AO23" i="15"/>
  <c r="AL132" i="15"/>
  <c r="AJ193" i="15" l="1"/>
  <c r="AN99" i="15"/>
  <c r="AP23" i="15"/>
  <c r="AP56" i="15"/>
  <c r="AK169" i="15"/>
  <c r="AO71" i="15"/>
  <c r="AH237" i="15"/>
  <c r="AI211" i="15"/>
  <c r="AM132" i="15"/>
  <c r="AL147" i="15"/>
  <c r="AJ211" i="15" l="1"/>
  <c r="AI237" i="15"/>
  <c r="AP71" i="15"/>
  <c r="AO99" i="15"/>
  <c r="AM147" i="15"/>
  <c r="AN132" i="15"/>
  <c r="AL169" i="15"/>
  <c r="AK193" i="15"/>
  <c r="AP99" i="15" l="1"/>
  <c r="AM169" i="15"/>
  <c r="AO132" i="15"/>
  <c r="AL193" i="15"/>
  <c r="AJ237" i="15"/>
  <c r="AN147" i="15"/>
  <c r="AK211" i="15"/>
  <c r="AM193" i="15" l="1"/>
  <c r="AK237" i="15"/>
  <c r="AL211" i="15"/>
  <c r="AP132" i="15"/>
  <c r="AO147" i="15"/>
  <c r="AN169" i="15"/>
  <c r="AO169" i="15" l="1"/>
  <c r="AL237" i="15"/>
  <c r="AM211" i="15"/>
  <c r="AP147" i="15"/>
  <c r="AN193" i="15"/>
  <c r="AN211" i="15" l="1"/>
  <c r="AM237" i="15"/>
  <c r="AO193" i="15"/>
  <c r="AP169" i="15"/>
  <c r="AP193" i="15" l="1"/>
  <c r="AO211" i="15"/>
  <c r="AN237" i="15"/>
  <c r="AO237" i="15" l="1"/>
  <c r="AP211" i="15"/>
  <c r="AP23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<sst xmlns="http://schemas.openxmlformats.org/spreadsheetml/2006/main" count="4754" uniqueCount="649">
  <si>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</si>
  <si>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</si>
  <si>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</si>
  <si>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</si>
  <si>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</si>
  <si>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</si>
  <si>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</si>
  <si>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</si>
  <si>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</si>
  <si>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</si>
  <si>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</si>
  <si>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</si>
  <si>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</si>
  <si>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</si>
  <si>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</si>
  <si>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</si>
  <si>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</si>
  <si>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</si>
  <si>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</si>
  <si>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</si>
  <si>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</si>
  <si>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</si>
  <si>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</si>
  <si>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</si>
  <si>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</si>
  <si>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</si>
  <si>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</si>
  <si>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</si>
  <si>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</si>
  <si>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</si>
  <si>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</si>
  <si>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</si>
  <si>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</si>
  <si>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</si>
  <si>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</si>
  <si>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</si>
  <si>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</si>
  <si>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</si>
  <si>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</si>
  <si>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</si>
  <si>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</si>
  <si>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</si>
  <si>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</si>
  <si>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</si>
  <si>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</si>
  <si>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</si>
  <si>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</si>
  <si>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</si>
  <si>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</si>
  <si>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</si>
  <si>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</si>
  <si>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</si>
  <si>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</si>
  <si>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</si>
  <si>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</si>
  <si>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</si>
  <si>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</si>
  <si>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</si>
  <si>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</si>
  <si>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</si>
  <si>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</si>
  <si>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</si>
  <si>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</si>
  <si>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</si>
  <si>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</si>
  <si>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</si>
  <si>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</si>
  <si>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</si>
  <si>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</si>
  <si>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</si>
  <si>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</si>
  <si>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Wood</t>
  </si>
  <si>
    <t>Construction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</si>
  <si>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</si>
  <si>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</si>
  <si>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</si>
  <si>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</si>
  <si>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</si>
  <si>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</si>
  <si>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</si>
  <si>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</si>
  <si>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Burner</t>
  </si>
  <si>
    <t>Resistance Heater</t>
  </si>
  <si>
    <t>Dairy</t>
  </si>
  <si>
    <t>Process Heat: Direct Heat</t>
  </si>
  <si>
    <t>Boiler</t>
  </si>
  <si>
    <t>Fan</t>
  </si>
  <si>
    <t>Pumping</t>
  </si>
  <si>
    <t>Pump Systems</t>
  </si>
  <si>
    <t>Refrigeration</t>
  </si>
  <si>
    <t>Food</t>
  </si>
  <si>
    <t>Industrial Ovens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</si>
  <si>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</si>
  <si>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</si>
  <si>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</si>
  <si>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</si>
  <si>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</si>
  <si>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</si>
  <si>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</si>
  <si>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</si>
  <si>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</si>
  <si>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</si>
  <si>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</si>
  <si>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</si>
  <si>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</si>
  <si>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Petroleum/Chemicals</t>
  </si>
  <si>
    <t>Refining</t>
  </si>
  <si>
    <t>Urea</t>
  </si>
  <si>
    <t>Urea production (feedstock)</t>
  </si>
  <si>
    <t>UreaFeedstock</t>
  </si>
  <si>
    <t>Wood products</t>
  </si>
  <si>
    <t>Wood pulp and paper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</si>
  <si>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</si>
  <si>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</si>
  <si>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</si>
  <si>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</si>
  <si>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</si>
  <si>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</si>
  <si>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</si>
  <si>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</si>
  <si>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</si>
  <si>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</si>
  <si>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</si>
  <si>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</si>
  <si>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</si>
  <si>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</si>
  <si>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</si>
  <si>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</si>
  <si>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</si>
  <si>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</si>
  <si>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</si>
  <si>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</si>
  <si>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</si>
  <si>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</si>
  <si>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</si>
  <si>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</si>
  <si>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</si>
  <si>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INDWOD</t>
  </si>
  <si>
    <t>CNST</t>
  </si>
  <si>
    <t>MoTP-Mob</t>
  </si>
  <si>
    <t>ICE_ofrd</t>
  </si>
  <si>
    <t>INDDSL</t>
  </si>
  <si>
    <t>INDPET</t>
  </si>
  <si>
    <t>MoTP-Stat</t>
  </si>
  <si>
    <t>INDFOL</t>
  </si>
  <si>
    <t>Motor</t>
  </si>
  <si>
    <t>Heater</t>
  </si>
  <si>
    <t>DARY</t>
  </si>
  <si>
    <t>PH-DirH</t>
  </si>
  <si>
    <t>Pump</t>
  </si>
  <si>
    <t>RFGR</t>
  </si>
  <si>
    <t>Refriger</t>
  </si>
  <si>
    <t>FOOD</t>
  </si>
  <si>
    <t>Oven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</si>
  <si>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</si>
  <si>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</si>
  <si>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</si>
  <si>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</si>
  <si>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</si>
  <si>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</si>
  <si>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</si>
  <si>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</si>
  <si>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</si>
  <si>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</si>
  <si>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</si>
  <si>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CHMCL</t>
  </si>
  <si>
    <t>REFI</t>
  </si>
  <si>
    <t>UREA</t>
  </si>
  <si>
    <t>WOOD</t>
  </si>
  <si>
    <t>PLPPPR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</si>
  <si>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</si>
  <si>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</si>
  <si>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</si>
  <si>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</si>
  <si>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</si>
  <si>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</si>
  <si>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</si>
  <si>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</si>
  <si>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</si>
  <si>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</si>
  <si>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</si>
  <si>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</si>
  <si>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</si>
  <si>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</si>
  <si>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</si>
  <si>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</si>
  <si>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</si>
  <si>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</si>
  <si>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</si>
  <si>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</si>
  <si>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</si>
  <si>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</si>
  <si>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</si>
  <si>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</si>
  <si>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</si>
  <si>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</si>
  <si>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</si>
  <si>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</si>
  <si>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</si>
  <si>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</si>
  <si>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</si>
  <si>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</si>
  <si>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</si>
  <si>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</si>
  <si>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</si>
  <si>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</si>
  <si>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</si>
  <si>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</si>
  <si>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</si>
  <si>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</si>
  <si>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</si>
  <si>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</si>
  <si>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</si>
  <si>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</si>
  <si>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</si>
  <si>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</si>
  <si>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</si>
  <si>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</si>
  <si>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</si>
  <si>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</si>
  <si>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</si>
  <si>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</si>
  <si>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</si>
  <si>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</si>
  <si>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</si>
  <si>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</si>
  <si>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</si>
  <si>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</si>
  <si>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</si>
  <si>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</si>
  <si>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</si>
  <si>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</si>
  <si>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</si>
  <si>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</si>
  <si>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</si>
  <si>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</si>
  <si>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</si>
  <si>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</si>
  <si>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</si>
  <si>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</si>
  <si>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</si>
  <si>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</si>
  <si>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</si>
  <si>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</si>
  <si>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</si>
  <si>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</si>
  <si>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</si>
  <si>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</si>
  <si>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</si>
  <si>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</si>
  <si>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</si>
  <si>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</si>
  <si>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</si>
  <si>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</si>
  <si>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</si>
  <si>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</si>
  <si>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</si>
  <si>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</si>
  <si>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</si>
  <si>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</si>
  <si>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</si>
  <si>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</si>
  <si>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</si>
  <si>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</si>
  <si>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</si>
  <si>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</si>
  <si>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</si>
  <si>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</si>
  <si>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</si>
  <si>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</si>
  <si>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</si>
  <si>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</si>
  <si>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</si>
  <si>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</si>
  <si>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</si>
  <si>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</si>
  <si>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</si>
  <si>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</si>
  <si>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</si>
  <si>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</si>
  <si>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</si>
  <si>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</si>
  <si>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</si>
  <si>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</si>
  <si>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</si>
  <si>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</si>
  <si>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</si>
  <si>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</si>
  <si>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</si>
  <si>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</si>
  <si>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</si>
  <si>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</si>
  <si>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</si>
  <si>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</si>
  <si>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</si>
  <si>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</si>
  <si>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</si>
  <si>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</si>
  <si>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</si>
  <si>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</si>
  <si>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</si>
  <si>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</si>
  <si>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</si>
  <si>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</si>
  <si>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</si>
  <si>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</si>
  <si>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</si>
  <si>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</si>
  <si>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</si>
  <si>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</si>
  <si>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</si>
  <si>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</si>
  <si>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</si>
  <si>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</si>
  <si>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</si>
  <si>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</si>
  <si>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</si>
  <si>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</si>
  <si>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</si>
  <si>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</si>
  <si>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</si>
  <si>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</si>
  <si>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</si>
  <si>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</si>
  <si>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</si>
  <si>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</si>
  <si>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</si>
  <si>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</si>
  <si>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</si>
  <si>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</si>
  <si>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</si>
  <si>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</si>
  <si>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</si>
  <si>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</si>
  <si>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</si>
  <si>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</si>
  <si>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</si>
  <si>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</si>
  <si>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</si>
  <si>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</si>
  <si>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</si>
  <si>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</si>
  <si>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</si>
  <si>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</si>
  <si>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</si>
  <si>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</si>
  <si>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</si>
  <si>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</si>
  <si>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</si>
  <si>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</si>
  <si>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</si>
  <si>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</si>
  <si>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</si>
  <si>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</si>
  <si>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</si>
  <si>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</si>
  <si>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</si>
  <si>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</si>
  <si>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</si>
  <si>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</si>
  <si>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</si>
  <si>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</si>
  <si>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</si>
  <si>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</si>
  <si>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</si>
  <si>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</si>
  <si>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</si>
  <si>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</si>
  <si>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</si>
  <si>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</si>
  <si>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</si>
  <si>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</si>
  <si>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</si>
  <si>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</si>
  <si>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</si>
  <si>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</si>
  <si>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</si>
  <si>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</si>
  <si>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</si>
  <si>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</si>
  <si>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</si>
  <si>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</si>
  <si>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</si>
  <si>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</si>
  <si>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</si>
  <si>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</si>
  <si>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</si>
  <si>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</si>
  <si>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</si>
  <si>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</si>
  <si>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</si>
  <si>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</si>
  <si>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</si>
  <si>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</si>
  <si>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</si>
  <si>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</si>
  <si>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</si>
  <si>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</si>
  <si>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</si>
  <si>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</si>
  <si>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</si>
  <si>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</si>
  <si>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</si>
  <si>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</si>
  <si>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</si>
  <si>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</si>
  <si>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</si>
  <si>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</si>
  <si>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</si>
  <si>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</si>
  <si>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</si>
  <si>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</si>
  <si>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</si>
  <si>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</si>
  <si>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</si>
  <si>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</si>
  <si>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</si>
  <si>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</si>
  <si>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</si>
  <si>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</si>
  <si>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</si>
  <si>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</si>
  <si>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</si>
  <si>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</si>
  <si>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</si>
  <si>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</si>
  <si>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</si>
  <si>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</si>
  <si>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</si>
  <si>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</si>
  <si>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</si>
  <si>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</si>
  <si>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</si>
  <si>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</si>
  <si>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</si>
  <si>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</si>
  <si>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</si>
  <si>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</si>
  <si>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</si>
  <si>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</si>
  <si>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</si>
  <si>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</si>
  <si>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</si>
  <si>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</si>
  <si>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</si>
  <si>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</si>
  <si>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</si>
  <si>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</si>
  <si>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</si>
  <si>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</si>
  <si>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</si>
  <si>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</si>
  <si>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</si>
  <si>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</si>
  <si>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</si>
  <si>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</si>
  <si>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</si>
  <si>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</si>
  <si>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</si>
  <si>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</si>
  <si>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</si>
  <si>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</si>
  <si>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</si>
  <si>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</si>
  <si>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</si>
  <si>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</si>
  <si>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</si>
  <si>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</si>
  <si>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</si>
  <si>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</si>
  <si>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</si>
  <si>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</si>
  <si>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</si>
  <si>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</si>
  <si>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</si>
  <si>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</si>
  <si>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</si>
  <si>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</si>
  <si>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</si>
  <si>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</si>
  <si>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</si>
  <si>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</si>
  <si>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</si>
  <si>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</si>
  <si>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</si>
  <si>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</si>
  <si>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</si>
  <si>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</si>
  <si>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</si>
  <si>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</si>
  <si>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</si>
  <si>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</si>
  <si>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</si>
  <si>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</si>
  <si>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</si>
  <si>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</si>
  <si>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</si>
  <si>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</si>
  <si>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</si>
  <si>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</si>
  <si>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</si>
  <si>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</si>
  <si>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</si>
  <si>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</si>
  <si>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</si>
  <si>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</si>
  <si>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</si>
  <si>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</si>
  <si>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</si>
  <si>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</si>
  <si>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</si>
  <si>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</si>
  <si>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</si>
  <si>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</si>
  <si>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</si>
  <si>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</si>
  <si>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</si>
  <si>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</si>
  <si>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</si>
  <si>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</si>
  <si>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</si>
  <si>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</si>
  <si>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</si>
  <si>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</si>
  <si>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</si>
  <si>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</si>
  <si>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</si>
  <si>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</si>
  <si>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</si>
  <si>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</si>
  <si>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</si>
  <si>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CHMCL-PH-REFRM</t>
  </si>
  <si>
    <t>CHMCL-PH-REFRM-NGA-REFRM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</si>
  <si>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</si>
  <si>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</si>
  <si>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</si>
  <si>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</si>
  <si>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PII: S0960-8524(01)00116-X (frankhaugwitz.info)</t>
  </si>
  <si>
    <t>gasification link</t>
  </si>
  <si>
    <t>efficiency</t>
  </si>
  <si>
    <t>cost</t>
  </si>
  <si>
    <t>~FI_T</t>
  </si>
  <si>
    <t>INVCOST~2020</t>
  </si>
  <si>
    <t>Lighting</t>
  </si>
  <si>
    <t>LGHT</t>
  </si>
  <si>
    <t>Lights</t>
  </si>
  <si>
    <t>Light</t>
  </si>
  <si>
    <t>Stt_ngn</t>
  </si>
  <si>
    <t>AFFA</t>
  </si>
  <si>
    <t>ALLL</t>
  </si>
  <si>
    <t>ALLM</t>
  </si>
  <si>
    <t>\I:ALSI</t>
  </si>
  <si>
    <t>BSM</t>
  </si>
  <si>
    <t>CFWF</t>
  </si>
  <si>
    <t>DB</t>
  </si>
  <si>
    <t>DCIP</t>
  </si>
  <si>
    <t>DRBB</t>
  </si>
  <si>
    <t>DRI</t>
  </si>
  <si>
    <t>FH</t>
  </si>
  <si>
    <t>FONE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</si>
  <si>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</si>
  <si>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</si>
  <si>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</si>
  <si>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</si>
  <si>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</si>
  <si>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</si>
  <si>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</si>
  <si>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</si>
  <si>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</si>
  <si>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</si>
  <si>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</si>
  <si>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</si>
  <si>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</si>
  <si>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</si>
  <si>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</si>
  <si>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</si>
  <si>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</si>
  <si>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\I:OGP</t>
  </si>
  <si>
    <t>OCDA</t>
  </si>
  <si>
    <t>PRM</t>
  </si>
  <si>
    <t>SHGH</t>
  </si>
  <si>
    <t>SFFF</t>
  </si>
  <si>
    <t>SFFW</t>
  </si>
  <si>
    <t>SIT</t>
  </si>
  <si>
    <t>SDCSP</t>
  </si>
  <si>
    <t>\I:SPI</t>
  </si>
  <si>
    <t>STT</t>
  </si>
  <si>
    <t>\I:TGP</t>
  </si>
  <si>
    <t>AFFA-PH-INT</t>
  </si>
  <si>
    <t>ALLL-PH-INT</t>
  </si>
  <si>
    <t>ALLM-PH-INT</t>
  </si>
  <si>
    <t>BSM-PH-INT</t>
  </si>
  <si>
    <t>DB-PH-INT</t>
  </si>
  <si>
    <t>DCIP-SH</t>
  </si>
  <si>
    <t>DRBB-PH-INT</t>
  </si>
  <si>
    <t>DRI-PH-INT</t>
  </si>
  <si>
    <t>FH-SH</t>
  </si>
  <si>
    <t>FONE-PH-INT</t>
  </si>
  <si>
    <t>FONS-PH-INT</t>
  </si>
  <si>
    <t>GSI-PH-INT</t>
  </si>
  <si>
    <t>GSM-PH-INT</t>
  </si>
  <si>
    <t>IAPM-SH</t>
  </si>
  <si>
    <t>ISS-SH</t>
  </si>
  <si>
    <t>KH-SH</t>
  </si>
  <si>
    <t>MVM-SH</t>
  </si>
  <si>
    <t>EDAPC-SH</t>
  </si>
  <si>
    <t>EDAUC-SH</t>
  </si>
  <si>
    <t>EDCSC-SH</t>
  </si>
  <si>
    <t>EDEO-SH</t>
  </si>
  <si>
    <t>EDGH-SH</t>
  </si>
  <si>
    <t>EDNSC-SH</t>
  </si>
  <si>
    <t>EDSBC-SH</t>
  </si>
  <si>
    <t>EDSGH-SH</t>
  </si>
  <si>
    <t>HESH-PH-INT</t>
  </si>
  <si>
    <t>NGAS-PH-INT</t>
  </si>
  <si>
    <t>\I:OGP-PH-INT</t>
  </si>
  <si>
    <t>OCDA-PH-INT</t>
  </si>
  <si>
    <t>PRM-PH-INT</t>
  </si>
  <si>
    <t>SHGH-SH</t>
  </si>
  <si>
    <t>SFFF-PH-INT</t>
  </si>
  <si>
    <t>SFFW-PH-INT</t>
  </si>
  <si>
    <t>SIT-SH</t>
  </si>
  <si>
    <t>SDCSP-WH</t>
  </si>
  <si>
    <t>STT-PH-INT</t>
  </si>
  <si>
    <t>*AFA~LO</t>
  </si>
  <si>
    <t>*Concat</t>
  </si>
  <si>
    <t>*Orgname</t>
  </si>
  <si>
    <t>-ELCBOIL</t>
  </si>
  <si>
    <t>~FI_Process</t>
  </si>
  <si>
    <t>EDSPC</t>
  </si>
  <si>
    <t>EDSPC-SH</t>
  </si>
  <si>
    <t>PSPV</t>
  </si>
  <si>
    <t>PSPV-SH</t>
  </si>
  <si>
    <t>SPM</t>
  </si>
  <si>
    <t>SPM-PH-INT</t>
  </si>
  <si>
    <t>SDBH</t>
  </si>
  <si>
    <t>SDBH-SH</t>
  </si>
  <si>
    <t>-WODBOIL</t>
  </si>
  <si>
    <t>*INVCOST</t>
  </si>
  <si>
    <t>-PLTBOIL</t>
  </si>
  <si>
    <t>INDPLT</t>
  </si>
  <si>
    <t>-HEATPUMP</t>
  </si>
  <si>
    <t>*FLO_MARK~FX</t>
  </si>
  <si>
    <t>*FLO_MARK~LO</t>
  </si>
  <si>
    <t>*ACT_CSTPL</t>
  </si>
  <si>
    <t>*ACT_CSTPL~0</t>
  </si>
  <si>
    <t>ACT_BND</t>
  </si>
  <si>
    <t>*ACT_BND~LO</t>
  </si>
  <si>
    <t>*NCAP_AFA~LO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</si>
</sst>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235">
    <xf numFmtId="0" fontId="0" fillId="0" borderId="0"/>
    <xf numFmtId="0" fontId="6" fillId="0" borderId="0"/>
    <xf numFmtId="0" fontId="5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6" fillId="0" borderId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Border="0"/>
    <xf numFmtId="168" fontId="15" fillId="0" borderId="0"/>
    <xf numFmtId="168" fontId="15" fillId="0" borderId="0"/>
    <xf numFmtId="168" fontId="15" fillId="0" borderId="0"/>
    <xf numFmtId="0" fontId="6" fillId="0" borderId="0"/>
    <xf numFmtId="168" fontId="15" fillId="0" borderId="0"/>
    <xf numFmtId="0" fontId="6" fillId="0" borderId="0"/>
    <xf numFmtId="0" fontId="6" fillId="0" borderId="0"/>
    <xf numFmtId="0" fontId="72" fillId="0" borderId="0"/>
    <xf numFmtId="169" fontId="15" fillId="0" borderId="0"/>
    <xf numFmtId="168" fontId="15" fillId="0" borderId="0"/>
    <xf numFmtId="0" fontId="24" fillId="0" borderId="0"/>
    <xf numFmtId="169" fontId="24" fillId="0" borderId="0"/>
    <xf numFmtId="168" fontId="15" fillId="0" borderId="0"/>
    <xf numFmtId="0" fontId="6" fillId="0" borderId="0" applyBorder="0"/>
    <xf numFmtId="169" fontId="6" fillId="0" borderId="0" applyBorder="0"/>
    <xf numFmtId="0" fontId="6" fillId="0" borderId="0"/>
    <xf numFmtId="169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4" fillId="0" borderId="26" applyFont="0" applyAlignment="0">
      <alignment vertical="top" wrapText="1"/>
    </xf>
    <xf numFmtId="0" fontId="3" fillId="0" borderId="0"/>
    <xf numFmtId="167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7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7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7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7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7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7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7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7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7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7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7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7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7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7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7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7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7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7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7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7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7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7" fontId="76" fillId="0" borderId="0"/>
    <xf numFmtId="167" fontId="13" fillId="0" borderId="0" applyNumberFormat="0" applyFill="0" applyBorder="0" applyAlignment="0" applyProtection="0"/>
    <xf numFmtId="167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67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9" borderId="8" applyNumberFormat="0" applyAlignment="0" applyProtection="0"/>
    <xf numFmtId="0" fontId="21" fillId="19" borderId="8" applyNumberFormat="0" applyAlignment="0" applyProtection="0"/>
    <xf numFmtId="167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1" fontId="6" fillId="0" borderId="0"/>
    <xf numFmtId="172" fontId="6" fillId="0" borderId="0"/>
    <xf numFmtId="173" fontId="6" fillId="0" borderId="0"/>
    <xf numFmtId="174" fontId="6" fillId="0" borderId="0"/>
    <xf numFmtId="175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Border="0"/>
    <xf numFmtId="167" fontId="6" fillId="0" borderId="0" applyBorder="0"/>
    <xf numFmtId="167" fontId="6" fillId="0" borderId="0" applyBorder="0"/>
    <xf numFmtId="167" fontId="7" fillId="0" borderId="0"/>
    <xf numFmtId="167" fontId="7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6" fillId="0" borderId="0">
      <alignment horizontal="center"/>
    </xf>
    <xf numFmtId="167" fontId="6" fillId="0" borderId="0">
      <alignment wrapText="1"/>
    </xf>
    <xf numFmtId="167" fontId="74" fillId="0" borderId="0"/>
    <xf numFmtId="167" fontId="69" fillId="0" borderId="0"/>
    <xf numFmtId="167" fontId="69" fillId="0" borderId="0"/>
    <xf numFmtId="167" fontId="69" fillId="0" borderId="0"/>
    <xf numFmtId="167" fontId="69" fillId="0" borderId="0"/>
    <xf numFmtId="167" fontId="81" fillId="0" borderId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83" fillId="0" borderId="0"/>
    <xf numFmtId="167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7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7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7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7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7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7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1" fontId="70" fillId="96" borderId="0"/>
    <xf numFmtId="172" fontId="70" fillId="96" borderId="0"/>
    <xf numFmtId="173" fontId="70" fillId="96" borderId="0"/>
    <xf numFmtId="167" fontId="6" fillId="96" borderId="0">
      <protection locked="0"/>
    </xf>
    <xf numFmtId="176" fontId="6" fillId="96" borderId="0">
      <protection locked="0"/>
    </xf>
    <xf numFmtId="174" fontId="6" fillId="96" borderId="0">
      <protection locked="0"/>
    </xf>
    <xf numFmtId="175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12" borderId="8" applyNumberFormat="0" applyAlignment="0" applyProtection="0"/>
    <xf numFmtId="0" fontId="26" fillId="12" borderId="8" applyNumberFormat="0" applyAlignment="0" applyProtection="0"/>
    <xf numFmtId="167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7" fontId="6" fillId="96" borderId="0">
      <protection locked="0"/>
    </xf>
    <xf numFmtId="167" fontId="6" fillId="96" borderId="0">
      <protection locked="0"/>
    </xf>
    <xf numFmtId="167" fontId="7" fillId="96" borderId="0">
      <protection locked="0"/>
    </xf>
    <xf numFmtId="167" fontId="6" fillId="96" borderId="0">
      <alignment horizontal="center"/>
      <protection locked="0"/>
    </xf>
    <xf numFmtId="167" fontId="6" fillId="96" borderId="0">
      <protection locked="0"/>
    </xf>
    <xf numFmtId="167" fontId="6" fillId="96" borderId="0"/>
    <xf numFmtId="167" fontId="6" fillId="96" borderId="0">
      <alignment wrapText="1"/>
      <protection locked="0"/>
    </xf>
    <xf numFmtId="167" fontId="74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1" fontId="6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167" fontId="6" fillId="0" borderId="0"/>
    <xf numFmtId="167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6" fillId="0" borderId="0"/>
    <xf numFmtId="167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167" fontId="82" fillId="98" borderId="11" applyNumberForma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7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7" fontId="17" fillId="67" borderId="7" applyNumberFormat="0" applyAlignment="0" applyProtection="0"/>
    <xf numFmtId="167" fontId="17" fillId="67" borderId="7" applyNumberFormat="0" applyAlignment="0" applyProtection="0"/>
    <xf numFmtId="167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9" borderId="7" applyNumberFormat="0" applyAlignment="0" applyProtection="0"/>
    <xf numFmtId="0" fontId="17" fillId="19" borderId="7" applyNumberFormat="0" applyAlignment="0" applyProtection="0"/>
    <xf numFmtId="167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7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7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45" fillId="99" borderId="0" applyNumberFormat="0" applyFont="0" applyBorder="0" applyAlignment="0" applyProtection="0"/>
    <xf numFmtId="171" fontId="6" fillId="0" borderId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49" fillId="0" borderId="0">
      <alignment horizontal="center"/>
    </xf>
    <xf numFmtId="167" fontId="92" fillId="73" borderId="0"/>
    <xf numFmtId="167" fontId="93" fillId="103" borderId="0"/>
    <xf numFmtId="167" fontId="92" fillId="73" borderId="0"/>
    <xf numFmtId="167" fontId="92" fillId="66" borderId="0"/>
    <xf numFmtId="167" fontId="94" fillId="73" borderId="20">
      <alignment horizontal="center" vertical="center"/>
    </xf>
    <xf numFmtId="167" fontId="94" fillId="73" borderId="20">
      <alignment horizontal="center" vertical="center"/>
    </xf>
    <xf numFmtId="167" fontId="94" fillId="73" borderId="20">
      <alignment horizontal="center" vertical="center"/>
    </xf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5" fillId="0" borderId="0" applyFont="0" applyFill="0" applyBorder="0" applyAlignment="0" applyProtection="0"/>
    <xf numFmtId="0" fontId="66" fillId="0" borderId="0"/>
    <xf numFmtId="0" fontId="3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40" fillId="4" borderId="4" applyNumberFormat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165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79" fontId="97" fillId="0" borderId="0" applyFont="0" applyFill="0" applyBorder="0" applyAlignment="0" applyProtection="0"/>
    <xf numFmtId="180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1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2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3" fontId="99" fillId="0" borderId="0" applyFont="0" applyFill="0" applyBorder="0" applyAlignment="0" applyProtection="0"/>
    <xf numFmtId="0" fontId="104" fillId="0" borderId="0"/>
    <xf numFmtId="165" fontId="104" fillId="0" borderId="0" applyFont="0" applyFill="0" applyBorder="0" applyAlignment="0" applyProtection="0"/>
    <xf numFmtId="164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  <xf numFmtId="9" fontId="52" fillId="0" borderId="0" applyFont="0" applyFill="0" applyBorder="0" applyAlignment="0" applyProtection="0"/>
  </cellStyleXfs>
  <cellXfs count="42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4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109" borderId="41" xfId="40232" applyFont="1" applyFill="1" applyBorder="1"/>
    <xf numFmtId="0" fontId="106" fillId="109" borderId="42" xfId="40232" applyFont="1" applyFill="1" applyBorder="1"/>
    <xf numFmtId="0" fontId="106" fillId="0" borderId="41" xfId="40232" applyFont="1" applyBorder="1"/>
    <xf numFmtId="0" fontId="106" fillId="0" borderId="42" xfId="40232" applyFont="1" applyBorder="1"/>
    <xf numFmtId="0" fontId="106" fillId="109" borderId="41" xfId="40232" applyNumberFormat="1" applyFont="1" applyFill="1" applyBorder="1"/>
    <xf numFmtId="0" fontId="106" fillId="109" borderId="42" xfId="40232" applyNumberFormat="1" applyFont="1" applyFill="1" applyBorder="1"/>
    <xf numFmtId="0" fontId="106" fillId="0" borderId="41" xfId="40232" applyNumberFormat="1" applyFont="1" applyBorder="1"/>
    <xf numFmtId="0" fontId="106" fillId="0" borderId="42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1" fontId="106" fillId="0" borderId="0" xfId="40232" applyNumberFormat="1"/>
    <xf numFmtId="0" fontId="112" fillId="0" borderId="0" xfId="40233"/>
    <xf numFmtId="9" fontId="106" fillId="0" borderId="0" xfId="40232" applyNumberFormat="1"/>
    <xf numFmtId="0" fontId="106" fillId="0" borderId="43" xfId="40232" applyBorder="1"/>
    <xf numFmtId="0" fontId="106" fillId="0" borderId="44" xfId="40232" applyBorder="1"/>
    <xf numFmtId="0" fontId="108" fillId="0" borderId="0" xfId="1" applyFont="1"/>
    <xf numFmtId="0" fontId="7" fillId="106" borderId="1" xfId="1" applyFont="1" applyFill="1" applyBorder="1"/>
    <xf numFmtId="0" fontId="7" fillId="106" borderId="45" xfId="1" applyFont="1" applyFill="1" applyBorder="1"/>
    <xf numFmtId="0" fontId="7" fillId="106" borderId="46" xfId="1" applyFont="1" applyFill="1" applyBorder="1"/>
    <xf numFmtId="0" fontId="106" fillId="104" borderId="1" xfId="40232" applyFill="1" applyBorder="1"/>
    <xf numFmtId="0" fontId="107" fillId="105" borderId="1" xfId="40232" applyFont="1" applyFill="1" applyBorder="1"/>
    <xf numFmtId="0" fontId="106" fillId="0" borderId="1" xfId="40232" applyBorder="1"/>
    <xf numFmtId="0" fontId="106" fillId="104" borderId="2" xfId="40232" applyFill="1" applyBorder="1"/>
    <xf numFmtId="0" fontId="107" fillId="105" borderId="2" xfId="40232" applyFont="1" applyFill="1" applyBorder="1"/>
    <xf numFmtId="0" fontId="106" fillId="0" borderId="2" xfId="40232" applyBorder="1"/>
    <xf numFmtId="0" fontId="106" fillId="104" borderId="0" xfId="40232" applyFill="1"/>
    <xf numFmtId="0" fontId="6" fillId="0" borderId="0" xfId="0" applyFont="1"/>
    <xf numFmtId="0" fontId="6" fillId="0" borderId="0" xfId="0" quotePrefix="1" applyFont="1"/>
    <xf numFmtId="9" fontId="106" fillId="0" borderId="0" xfId="40234" applyFont="1"/>
    <xf numFmtId="0" fontId="106" fillId="0" borderId="0" xfId="40232" applyBorder="1"/>
    <xf numFmtId="0" fontId="7" fillId="106" borderId="0" xfId="1" applyFont="1" applyFill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" xfId="40233" builtinId="8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" xfId="40234" builtinId="5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0B24-A6A3-4A08-A6A4-6D4CFE3EB935}">
  <dimension ref="A4:AH159"/>
  <sheetViews>
    <sheetView tabSelected="1" topLeftCell="N8" zoomScale="70" zoomScaleNormal="70" workbookViewId="0">
      <pane xSplit="8" ySplit="1" topLeftCell="V9" activePane="bottomRight" state="frozen"/>
      <selection activeCell="N8" sqref="N8"/>
      <selection pane="topRight" activeCell="S8" sqref="S8"/>
      <selection pane="bottomLeft" activeCell="N9" sqref="N9"/>
      <selection pane="bottomRight" activeCell="X37" sqref="X37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6" width="33.5703125" style="1" customWidth="1"/>
    <col min="17" max="17" width="71.5703125" style="1" customWidth="1"/>
    <col min="18" max="18" width="12.140625" style="1" customWidth="1"/>
    <col min="19" max="19" width="21.28515625" style="1" customWidth="1"/>
    <col min="20" max="20" width="22.42578125" style="1" customWidth="1"/>
    <col min="21" max="21" width="9.140625" style="1"/>
    <col min="22" max="22" width="9.140625" style="24"/>
    <col min="23" max="23" width="9.140625" style="25"/>
    <col min="24" max="25" width="9.140625" style="1"/>
    <col min="26" max="26" width="9.140625" style="24"/>
    <col min="27" max="27" width="9.140625" style="25"/>
    <col min="28" max="28" width="9.140625" style="24"/>
    <col min="29" max="29" width="9.140625" style="1"/>
    <col min="30" max="30" width="9.140625" style="24"/>
    <col min="31" max="32" width="9.140625" style="40"/>
    <col min="33" max="16384" width="9.140625" style="1"/>
  </cols>
  <sheetData>
    <row r="4" spans="1:3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V4" s="24" t="s">
        <v>10</v>
      </c>
      <c r="W4" s="25" t="s">
        <v>11</v>
      </c>
      <c r="X4" s="1" t="s">
        <v>12</v>
      </c>
      <c r="AA4" s="25" t="s">
        <v>13</v>
      </c>
      <c r="AB4" s="24" t="s">
        <v>23</v>
      </c>
      <c r="AC4" s="1" t="s">
        <v>24</v>
      </c>
      <c r="AD4" s="24" t="s">
        <v>33</v>
      </c>
    </row>
    <row r="7" spans="1:34">
      <c r="U7" s="26" t="s">
        <v>541</v>
      </c>
    </row>
    <row r="8" spans="1:34">
      <c r="N8" s="27" t="s">
        <v>626</v>
      </c>
      <c r="O8" s="27" t="s">
        <v>625</v>
      </c>
      <c r="P8" s="27" t="s">
        <v>35</v>
      </c>
      <c r="Q8" s="27" t="s">
        <v>36</v>
      </c>
      <c r="R8" s="27" t="s">
        <v>37</v>
      </c>
      <c r="S8" s="27" t="s">
        <v>38</v>
      </c>
      <c r="T8" s="27" t="s">
        <v>642</v>
      </c>
      <c r="U8" s="27" t="s">
        <v>39</v>
      </c>
      <c r="V8" s="28" t="s">
        <v>40</v>
      </c>
      <c r="W8" s="29" t="s">
        <v>41</v>
      </c>
      <c r="X8" s="27" t="s">
        <v>12</v>
      </c>
      <c r="Y8" s="27" t="s">
        <v>624</v>
      </c>
      <c r="Z8" s="29" t="s">
        <v>13</v>
      </c>
      <c r="AA8" s="27" t="s">
        <v>42</v>
      </c>
      <c r="AB8" s="27" t="s">
        <v>638</v>
      </c>
      <c r="AC8" s="27" t="s">
        <v>542</v>
      </c>
      <c r="AD8" s="27" t="s">
        <v>643</v>
      </c>
      <c r="AE8" s="41" t="s">
        <v>647</v>
      </c>
      <c r="AF8" s="41" t="s">
        <v>648</v>
      </c>
      <c r="AG8" s="1" t="s">
        <v>644</v>
      </c>
      <c r="AH8" s="1" t="s">
        <v>645</v>
      </c>
    </row>
    <row r="9" spans="1:34">
      <c r="B9" s="36"/>
      <c r="D9" s="36"/>
      <c r="E9" s="3"/>
      <c r="G9" s="36"/>
      <c r="H9" s="3"/>
      <c r="J9" s="36"/>
      <c r="N9" t="s">
        <v>548</v>
      </c>
      <c r="O9" s="38" t="s">
        <v>627</v>
      </c>
      <c r="P9" s="37" t="str">
        <f>_xlfn.CONCAT(N9,O9)</f>
        <v>AFFA-ELCBOIL</v>
      </c>
      <c r="Q9" s="1" t="str">
        <f>_xlfn.CONCAT(N9," Electrode Boiler")</f>
        <v>AFFA Electrode Boiler</v>
      </c>
      <c r="R9" s="1" t="s">
        <v>135</v>
      </c>
      <c r="S9" s="1" t="s">
        <v>588</v>
      </c>
      <c r="T9" s="39">
        <v>1</v>
      </c>
      <c r="U9" s="1">
        <v>2020</v>
      </c>
      <c r="V9" s="1">
        <v>2025</v>
      </c>
      <c r="W9" s="25">
        <v>50</v>
      </c>
      <c r="X9" s="1">
        <v>0.29680400000000001</v>
      </c>
      <c r="Z9" s="24">
        <v>31.536000000000001</v>
      </c>
      <c r="AA9" s="25">
        <v>1</v>
      </c>
      <c r="AB9" s="25">
        <v>1</v>
      </c>
      <c r="AC9" s="1">
        <v>891</v>
      </c>
      <c r="AD9" s="24">
        <v>1</v>
      </c>
      <c r="AE9" s="40">
        <f>SUMIFS(Sheet1!$B$3:$B$49,Sheet1!$A$3:$A$49,IND_NewTechs!S9)</f>
        <v>2.4119999999999999E-2</v>
      </c>
      <c r="AF9" s="40">
        <f>(SUMIFS(Sheet1!$C$3:$C$49,Sheet1!$A$3:$A$49,$S9))*0.9</f>
        <v>0.26712360000000002</v>
      </c>
      <c r="AG9" s="1">
        <v>1000</v>
      </c>
      <c r="AH9" s="1">
        <v>5</v>
      </c>
    </row>
    <row r="10" spans="1:34">
      <c r="B10" s="36"/>
      <c r="D10" s="36"/>
      <c r="E10" s="3"/>
      <c r="G10" s="36"/>
      <c r="H10" s="3"/>
      <c r="J10" s="36"/>
      <c r="N10" t="s">
        <v>549</v>
      </c>
      <c r="O10" s="38" t="s">
        <v>627</v>
      </c>
      <c r="P10" s="37" t="str">
        <f t="shared" ref="P10:P52" si="0">_xlfn.CONCAT(N10,O10)</f>
        <v>ALLL-ELCBOIL</v>
      </c>
      <c r="Q10" s="1" t="str">
        <f t="shared" ref="Q10:Q52" si="1">_xlfn.CONCAT(N10," Electrode Boiler")</f>
        <v>ALLL Electrode Boiler</v>
      </c>
      <c r="R10" s="1" t="s">
        <v>135</v>
      </c>
      <c r="S10" s="1" t="s">
        <v>589</v>
      </c>
      <c r="T10" s="39">
        <v>1</v>
      </c>
      <c r="U10" s="1">
        <v>2020</v>
      </c>
      <c r="V10" s="1">
        <v>2025</v>
      </c>
      <c r="W10" s="25">
        <v>50</v>
      </c>
      <c r="X10" s="1">
        <v>0.71232899999999999</v>
      </c>
      <c r="Z10" s="24">
        <v>31.536000000000001</v>
      </c>
      <c r="AA10" s="25">
        <v>1</v>
      </c>
      <c r="AB10" s="25">
        <v>1</v>
      </c>
      <c r="AC10" s="1">
        <v>891</v>
      </c>
      <c r="AD10" s="24">
        <v>1</v>
      </c>
      <c r="AE10" s="40">
        <f>SUMIFS(Sheet1!$B$3:$B$49,Sheet1!$A$3:$A$49,IND_NewTechs!S10)</f>
        <v>0.54</v>
      </c>
      <c r="AF10" s="40">
        <f>(SUMIFS(Sheet1!$C$3:$C$49,Sheet1!$A$3:$A$49,$S10))*0.9</f>
        <v>0.64109610000000006</v>
      </c>
      <c r="AG10" s="1">
        <v>1000</v>
      </c>
      <c r="AH10" s="1">
        <v>5</v>
      </c>
    </row>
    <row r="11" spans="1:34">
      <c r="B11" s="36"/>
      <c r="D11" s="36"/>
      <c r="E11" s="3"/>
      <c r="G11" s="36"/>
      <c r="H11" s="3"/>
      <c r="J11" s="36"/>
      <c r="N11" t="s">
        <v>550</v>
      </c>
      <c r="O11" s="38" t="s">
        <v>627</v>
      </c>
      <c r="P11" s="37" t="str">
        <f t="shared" si="0"/>
        <v>ALLM-ELCBOIL</v>
      </c>
      <c r="Q11" s="1" t="str">
        <f t="shared" si="1"/>
        <v>ALLM Electrode Boiler</v>
      </c>
      <c r="R11" s="1" t="s">
        <v>135</v>
      </c>
      <c r="S11" s="1" t="s">
        <v>590</v>
      </c>
      <c r="T11" s="39">
        <v>1</v>
      </c>
      <c r="U11" s="1">
        <v>2020</v>
      </c>
      <c r="V11" s="1">
        <v>2025</v>
      </c>
      <c r="W11" s="25">
        <v>50</v>
      </c>
      <c r="X11" s="1">
        <v>0.68493199999999999</v>
      </c>
      <c r="Z11" s="24">
        <v>31.536000000000001</v>
      </c>
      <c r="AA11" s="25">
        <v>1</v>
      </c>
      <c r="AB11" s="25">
        <v>1</v>
      </c>
      <c r="AC11" s="1">
        <v>891</v>
      </c>
      <c r="AD11" s="24">
        <v>1</v>
      </c>
      <c r="AE11" s="40">
        <f>SUMIFS(Sheet1!$B$3:$B$49,Sheet1!$A$3:$A$49,IND_NewTechs!S11)</f>
        <v>0.09</v>
      </c>
      <c r="AF11" s="40">
        <f>(SUMIFS(Sheet1!$C$3:$C$49,Sheet1!$A$3:$A$49,$S11))*0.9</f>
        <v>0.61643879999999995</v>
      </c>
      <c r="AG11" s="1">
        <v>1000</v>
      </c>
      <c r="AH11" s="1">
        <v>5</v>
      </c>
    </row>
    <row r="12" spans="1:34">
      <c r="B12" s="36"/>
      <c r="D12" s="36"/>
      <c r="E12" s="3"/>
      <c r="G12" s="36"/>
      <c r="H12" s="3"/>
      <c r="J12" s="36"/>
      <c r="N12" t="s">
        <v>551</v>
      </c>
      <c r="O12" s="38" t="s">
        <v>627</v>
      </c>
      <c r="P12" s="37" t="str">
        <f t="shared" si="0"/>
        <v>\I:ALSI-ELCBOIL</v>
      </c>
      <c r="Q12" s="1" t="str">
        <f t="shared" si="1"/>
        <v>\I:ALSI Electrode Boiler</v>
      </c>
      <c r="R12" s="1" t="s">
        <v>135</v>
      </c>
      <c r="T12" s="39">
        <v>1</v>
      </c>
      <c r="U12" s="1">
        <v>2020</v>
      </c>
      <c r="V12" s="1">
        <v>2025</v>
      </c>
      <c r="W12" s="25">
        <v>50</v>
      </c>
      <c r="X12" s="1">
        <v>0</v>
      </c>
      <c r="Z12" s="24">
        <v>31.536000000000001</v>
      </c>
      <c r="AA12" s="25">
        <v>1</v>
      </c>
      <c r="AB12" s="25">
        <v>1</v>
      </c>
      <c r="AC12" s="1">
        <v>891</v>
      </c>
      <c r="AD12" s="24">
        <v>1</v>
      </c>
      <c r="AE12" s="40">
        <f>SUMIFS(Sheet1!$B$3:$B$49,Sheet1!$A$3:$A$49,IND_NewTechs!S12)</f>
        <v>0</v>
      </c>
      <c r="AF12" s="40">
        <f>(SUMIFS(Sheet1!$C$3:$C$49,Sheet1!$A$3:$A$49,$S12))*0.9</f>
        <v>0</v>
      </c>
      <c r="AG12" s="1">
        <v>1000</v>
      </c>
      <c r="AH12" s="1">
        <v>5</v>
      </c>
    </row>
    <row r="13" spans="1:34">
      <c r="B13" s="36"/>
      <c r="D13" s="36"/>
      <c r="E13" s="3"/>
      <c r="G13" s="36"/>
      <c r="H13" s="3"/>
      <c r="J13" s="36"/>
      <c r="N13" t="s">
        <v>552</v>
      </c>
      <c r="O13" s="38" t="s">
        <v>627</v>
      </c>
      <c r="P13" s="37" t="str">
        <f t="shared" si="0"/>
        <v>BSM-ELCBOIL</v>
      </c>
      <c r="Q13" s="1" t="str">
        <f t="shared" si="1"/>
        <v>BSM Electrode Boiler</v>
      </c>
      <c r="R13" s="1" t="s">
        <v>135</v>
      </c>
      <c r="S13" s="1" t="s">
        <v>591</v>
      </c>
      <c r="T13" s="39">
        <v>1</v>
      </c>
      <c r="U13" s="1">
        <v>2020</v>
      </c>
      <c r="V13" s="1">
        <v>2025</v>
      </c>
      <c r="W13" s="25">
        <v>50</v>
      </c>
      <c r="X13" s="1">
        <v>0.68493199999999999</v>
      </c>
      <c r="Z13" s="24">
        <v>31.536000000000001</v>
      </c>
      <c r="AA13" s="25">
        <v>1</v>
      </c>
      <c r="AB13" s="25">
        <v>1</v>
      </c>
      <c r="AC13" s="1">
        <v>891</v>
      </c>
      <c r="AD13" s="24">
        <v>1</v>
      </c>
      <c r="AE13" s="40">
        <f>SUMIFS(Sheet1!$B$3:$B$49,Sheet1!$A$3:$A$49,IND_NewTechs!S13)</f>
        <v>4.3200000000000002E-2</v>
      </c>
      <c r="AF13" s="40">
        <f>(SUMIFS(Sheet1!$C$3:$C$49,Sheet1!$A$3:$A$49,$S13))*0.9</f>
        <v>0.61643879999999995</v>
      </c>
      <c r="AG13" s="1">
        <v>1000</v>
      </c>
      <c r="AH13" s="1">
        <v>5</v>
      </c>
    </row>
    <row r="14" spans="1:34">
      <c r="B14" s="36"/>
      <c r="D14" s="36"/>
      <c r="E14" s="3"/>
      <c r="G14" s="36"/>
      <c r="H14" s="3"/>
      <c r="J14" s="36"/>
      <c r="N14" t="s">
        <v>553</v>
      </c>
      <c r="O14" s="38" t="s">
        <v>627</v>
      </c>
      <c r="P14" s="37" t="str">
        <f t="shared" si="0"/>
        <v>CFWF-ELCBOIL</v>
      </c>
      <c r="Q14" s="1" t="str">
        <f t="shared" si="1"/>
        <v>CFWF Electrode Boiler</v>
      </c>
      <c r="R14" s="1" t="s">
        <v>135</v>
      </c>
      <c r="T14" s="39">
        <v>1</v>
      </c>
      <c r="U14" s="1">
        <v>2020</v>
      </c>
      <c r="V14" s="1">
        <v>2025</v>
      </c>
      <c r="W14" s="25">
        <v>50</v>
      </c>
      <c r="X14" s="1">
        <v>0</v>
      </c>
      <c r="Z14" s="24">
        <v>31.536000000000001</v>
      </c>
      <c r="AA14" s="25">
        <v>1</v>
      </c>
      <c r="AB14" s="25">
        <v>1</v>
      </c>
      <c r="AC14" s="1">
        <v>891</v>
      </c>
      <c r="AD14" s="24">
        <v>1</v>
      </c>
      <c r="AE14" s="40">
        <f>SUMIFS(Sheet1!$B$3:$B$49,Sheet1!$A$3:$A$49,IND_NewTechs!S14)</f>
        <v>0</v>
      </c>
      <c r="AF14" s="40">
        <f>(SUMIFS(Sheet1!$C$3:$C$49,Sheet1!$A$3:$A$49,$S14))*0.9</f>
        <v>0</v>
      </c>
      <c r="AG14" s="1">
        <v>1000</v>
      </c>
      <c r="AH14" s="1">
        <v>5</v>
      </c>
    </row>
    <row r="15" spans="1:34">
      <c r="B15" s="36"/>
      <c r="D15" s="36"/>
      <c r="E15" s="3"/>
      <c r="G15" s="36"/>
      <c r="H15" s="3"/>
      <c r="J15" s="36"/>
      <c r="N15" t="s">
        <v>554</v>
      </c>
      <c r="O15" s="38" t="s">
        <v>627</v>
      </c>
      <c r="P15" s="37" t="str">
        <f t="shared" si="0"/>
        <v>DB-ELCBOIL</v>
      </c>
      <c r="Q15" s="1" t="str">
        <f t="shared" si="1"/>
        <v>DB Electrode Boiler</v>
      </c>
      <c r="R15" s="1" t="s">
        <v>135</v>
      </c>
      <c r="S15" s="1" t="s">
        <v>592</v>
      </c>
      <c r="T15" s="39">
        <v>1</v>
      </c>
      <c r="U15" s="1">
        <v>2020</v>
      </c>
      <c r="V15" s="1">
        <v>2025</v>
      </c>
      <c r="W15" s="25">
        <v>50</v>
      </c>
      <c r="X15" s="1">
        <v>0.82191800000000004</v>
      </c>
      <c r="Z15" s="24">
        <v>31.536000000000001</v>
      </c>
      <c r="AA15" s="25">
        <v>1</v>
      </c>
      <c r="AB15" s="25">
        <v>1</v>
      </c>
      <c r="AC15" s="1">
        <v>891</v>
      </c>
      <c r="AD15" s="24">
        <v>1</v>
      </c>
      <c r="AE15" s="40">
        <f>SUMIFS(Sheet1!$B$3:$B$49,Sheet1!$A$3:$A$49,IND_NewTechs!S15)</f>
        <v>0.23147999999999999</v>
      </c>
      <c r="AF15" s="40">
        <f>(SUMIFS(Sheet1!$C$3:$C$49,Sheet1!$A$3:$A$49,$S15))*0.9</f>
        <v>0.7397262</v>
      </c>
      <c r="AG15" s="1">
        <v>1000</v>
      </c>
      <c r="AH15" s="1">
        <v>5</v>
      </c>
    </row>
    <row r="16" spans="1:34">
      <c r="B16" s="36"/>
      <c r="D16" s="36"/>
      <c r="E16" s="3"/>
      <c r="G16" s="36"/>
      <c r="H16" s="3"/>
      <c r="J16" s="36"/>
      <c r="N16" t="s">
        <v>555</v>
      </c>
      <c r="O16" s="38" t="s">
        <v>627</v>
      </c>
      <c r="P16" s="37" t="str">
        <f t="shared" si="0"/>
        <v>DCIP-ELCBOIL</v>
      </c>
      <c r="Q16" s="1" t="str">
        <f t="shared" si="1"/>
        <v>DCIP Electrode Boiler</v>
      </c>
      <c r="R16" s="1" t="s">
        <v>135</v>
      </c>
      <c r="S16" s="1" t="s">
        <v>593</v>
      </c>
      <c r="T16" s="39">
        <v>1</v>
      </c>
      <c r="U16" s="1">
        <v>2020</v>
      </c>
      <c r="V16" s="1">
        <v>2025</v>
      </c>
      <c r="W16" s="25">
        <v>50</v>
      </c>
      <c r="X16" s="1">
        <v>0.5</v>
      </c>
      <c r="Z16" s="24">
        <v>31.536000000000001</v>
      </c>
      <c r="AA16" s="25">
        <v>1</v>
      </c>
      <c r="AB16" s="25">
        <v>1</v>
      </c>
      <c r="AC16" s="1">
        <v>891</v>
      </c>
      <c r="AD16" s="24">
        <v>1</v>
      </c>
      <c r="AE16" s="40">
        <f>SUMIFS(Sheet1!$B$3:$B$49,Sheet1!$A$3:$A$49,IND_NewTechs!S16)</f>
        <v>8.2799999999999992E-3</v>
      </c>
      <c r="AF16" s="40">
        <f>(SUMIFS(Sheet1!$C$3:$C$49,Sheet1!$A$3:$A$49,$S16))*0.9</f>
        <v>0.45</v>
      </c>
      <c r="AG16" s="1">
        <v>1000</v>
      </c>
      <c r="AH16" s="1">
        <v>5</v>
      </c>
    </row>
    <row r="17" spans="2:34">
      <c r="B17" s="36"/>
      <c r="D17" s="36"/>
      <c r="E17" s="3"/>
      <c r="G17" s="36"/>
      <c r="H17" s="3"/>
      <c r="J17" s="36"/>
      <c r="N17" t="s">
        <v>556</v>
      </c>
      <c r="O17" s="38" t="s">
        <v>627</v>
      </c>
      <c r="P17" s="37" t="str">
        <f t="shared" si="0"/>
        <v>DRBB-ELCBOIL</v>
      </c>
      <c r="Q17" s="1" t="str">
        <f t="shared" si="1"/>
        <v>DRBB Electrode Boiler</v>
      </c>
      <c r="R17" s="1" t="s">
        <v>135</v>
      </c>
      <c r="S17" s="1" t="s">
        <v>594</v>
      </c>
      <c r="T17" s="39">
        <v>1</v>
      </c>
      <c r="U17" s="1">
        <v>2020</v>
      </c>
      <c r="V17" s="1">
        <v>2025</v>
      </c>
      <c r="W17" s="25">
        <v>50</v>
      </c>
      <c r="X17" s="1">
        <v>1</v>
      </c>
      <c r="Z17" s="24">
        <v>31.536000000000001</v>
      </c>
      <c r="AA17" s="25">
        <v>1</v>
      </c>
      <c r="AB17" s="25">
        <v>1</v>
      </c>
      <c r="AC17" s="1">
        <v>891</v>
      </c>
      <c r="AD17" s="24">
        <v>1</v>
      </c>
      <c r="AE17" s="40">
        <f>SUMIFS(Sheet1!$B$3:$B$49,Sheet1!$A$3:$A$49,IND_NewTechs!S17)</f>
        <v>4.1708000000000002E-2</v>
      </c>
      <c r="AF17" s="40">
        <f>(SUMIFS(Sheet1!$C$3:$C$49,Sheet1!$A$3:$A$49,$S17))*0.9</f>
        <v>0.9</v>
      </c>
      <c r="AG17" s="1">
        <v>1000</v>
      </c>
      <c r="AH17" s="1">
        <v>5</v>
      </c>
    </row>
    <row r="18" spans="2:34">
      <c r="B18" s="36"/>
      <c r="D18" s="36"/>
      <c r="E18" s="3"/>
      <c r="G18" s="36"/>
      <c r="H18" s="3"/>
      <c r="J18" s="36"/>
      <c r="N18" t="s">
        <v>557</v>
      </c>
      <c r="O18" s="38" t="s">
        <v>627</v>
      </c>
      <c r="P18" s="37" t="str">
        <f t="shared" si="0"/>
        <v>DRI-ELCBOIL</v>
      </c>
      <c r="Q18" s="1" t="str">
        <f t="shared" si="1"/>
        <v>DRI Electrode Boiler</v>
      </c>
      <c r="R18" s="1" t="s">
        <v>135</v>
      </c>
      <c r="S18" s="1" t="s">
        <v>595</v>
      </c>
      <c r="T18" s="39">
        <v>1</v>
      </c>
      <c r="U18" s="1">
        <v>2020</v>
      </c>
      <c r="V18" s="1">
        <v>2025</v>
      </c>
      <c r="W18" s="25">
        <v>50</v>
      </c>
      <c r="X18" s="1">
        <v>1</v>
      </c>
      <c r="Z18" s="24">
        <v>31.536000000000001</v>
      </c>
      <c r="AA18" s="25">
        <v>1</v>
      </c>
      <c r="AB18" s="25">
        <v>1</v>
      </c>
      <c r="AC18" s="1">
        <v>891</v>
      </c>
      <c r="AD18" s="24">
        <v>1</v>
      </c>
      <c r="AE18" s="40">
        <f>SUMIFS(Sheet1!$B$3:$B$49,Sheet1!$A$3:$A$49,IND_NewTechs!S18)</f>
        <v>4.1708000000000002E-2</v>
      </c>
      <c r="AF18" s="40">
        <f>(SUMIFS(Sheet1!$C$3:$C$49,Sheet1!$A$3:$A$49,$S18))*0.9</f>
        <v>0.9</v>
      </c>
      <c r="AG18" s="1">
        <v>1000</v>
      </c>
      <c r="AH18" s="1">
        <v>5</v>
      </c>
    </row>
    <row r="19" spans="2:34">
      <c r="B19" s="36"/>
      <c r="D19" s="36"/>
      <c r="E19" s="3"/>
      <c r="G19" s="36"/>
      <c r="H19" s="3"/>
      <c r="J19" s="36"/>
      <c r="N19" t="s">
        <v>558</v>
      </c>
      <c r="O19" s="38" t="s">
        <v>627</v>
      </c>
      <c r="P19" s="37" t="str">
        <f t="shared" si="0"/>
        <v>FH-ELCBOIL</v>
      </c>
      <c r="Q19" s="1" t="str">
        <f t="shared" si="1"/>
        <v>FH Electrode Boiler</v>
      </c>
      <c r="R19" s="1" t="s">
        <v>135</v>
      </c>
      <c r="S19" s="1" t="s">
        <v>596</v>
      </c>
      <c r="T19" s="39">
        <v>1</v>
      </c>
      <c r="U19" s="1">
        <v>2020</v>
      </c>
      <c r="V19" s="1">
        <v>2025</v>
      </c>
      <c r="W19" s="25">
        <v>50</v>
      </c>
      <c r="X19" s="1">
        <v>1</v>
      </c>
      <c r="Z19" s="24">
        <v>31.536000000000001</v>
      </c>
      <c r="AA19" s="25">
        <v>1</v>
      </c>
      <c r="AB19" s="25">
        <v>1</v>
      </c>
      <c r="AC19" s="1">
        <v>891</v>
      </c>
      <c r="AD19" s="24">
        <v>1</v>
      </c>
      <c r="AE19" s="40">
        <f>SUMIFS(Sheet1!$B$3:$B$49,Sheet1!$A$3:$A$49,IND_NewTechs!S19)</f>
        <v>1.08E-3</v>
      </c>
      <c r="AF19" s="40">
        <f>(SUMIFS(Sheet1!$C$3:$C$49,Sheet1!$A$3:$A$49,$S19))*0.9</f>
        <v>0.9</v>
      </c>
      <c r="AG19" s="1">
        <v>1000</v>
      </c>
      <c r="AH19" s="1">
        <v>5</v>
      </c>
    </row>
    <row r="20" spans="2:34">
      <c r="B20" s="36"/>
      <c r="D20" s="36"/>
      <c r="E20" s="3"/>
      <c r="G20" s="36"/>
      <c r="H20" s="3"/>
      <c r="J20" s="36"/>
      <c r="N20" t="s">
        <v>559</v>
      </c>
      <c r="O20" s="38" t="s">
        <v>627</v>
      </c>
      <c r="P20" s="37" t="str">
        <f t="shared" si="0"/>
        <v>FONE-ELCBOIL</v>
      </c>
      <c r="Q20" s="1" t="str">
        <f t="shared" si="1"/>
        <v>FONE Electrode Boiler</v>
      </c>
      <c r="R20" s="1" t="s">
        <v>135</v>
      </c>
      <c r="S20" s="1" t="s">
        <v>597</v>
      </c>
      <c r="T20" s="39">
        <v>1</v>
      </c>
      <c r="U20" s="1">
        <v>2020</v>
      </c>
      <c r="V20" s="1">
        <v>2025</v>
      </c>
      <c r="W20" s="25">
        <v>50</v>
      </c>
      <c r="X20" s="1">
        <v>0.95890399999999998</v>
      </c>
      <c r="Z20" s="24">
        <v>31.536000000000001</v>
      </c>
      <c r="AA20" s="25">
        <v>1</v>
      </c>
      <c r="AB20" s="25">
        <v>1</v>
      </c>
      <c r="AC20" s="1">
        <v>891</v>
      </c>
      <c r="AD20" s="24">
        <v>1</v>
      </c>
      <c r="AE20" s="40">
        <f>SUMIFS(Sheet1!$B$3:$B$49,Sheet1!$A$3:$A$49,IND_NewTechs!S20)</f>
        <v>2.9483999999999999</v>
      </c>
      <c r="AF20" s="40">
        <f>(SUMIFS(Sheet1!$C$3:$C$49,Sheet1!$A$3:$A$49,$S20))*0.9</f>
        <v>0.86301360000000005</v>
      </c>
      <c r="AG20" s="1">
        <v>1000</v>
      </c>
      <c r="AH20" s="1">
        <v>5</v>
      </c>
    </row>
    <row r="21" spans="2:34">
      <c r="B21" s="36"/>
      <c r="D21" s="36"/>
      <c r="E21" s="3"/>
      <c r="G21" s="36"/>
      <c r="H21" s="3"/>
      <c r="J21" s="36"/>
      <c r="N21" t="s">
        <v>560</v>
      </c>
      <c r="O21" s="38" t="s">
        <v>627</v>
      </c>
      <c r="P21" s="37" t="str">
        <f t="shared" si="0"/>
        <v>FONS-ELCBOIL</v>
      </c>
      <c r="Q21" s="1" t="str">
        <f t="shared" si="1"/>
        <v>FONS Electrode Boiler</v>
      </c>
      <c r="R21" s="1" t="s">
        <v>135</v>
      </c>
      <c r="S21" s="1" t="s">
        <v>598</v>
      </c>
      <c r="T21" s="39">
        <v>1</v>
      </c>
      <c r="U21" s="1">
        <v>2020</v>
      </c>
      <c r="V21" s="1">
        <v>2025</v>
      </c>
      <c r="W21" s="25">
        <v>50</v>
      </c>
      <c r="X21" s="1">
        <v>0.82191800000000004</v>
      </c>
      <c r="Z21" s="24">
        <v>31.536000000000001</v>
      </c>
      <c r="AA21" s="25">
        <v>1</v>
      </c>
      <c r="AB21" s="25">
        <v>1</v>
      </c>
      <c r="AC21" s="1">
        <v>891</v>
      </c>
      <c r="AD21" s="24">
        <v>1</v>
      </c>
      <c r="AE21" s="40">
        <f>SUMIFS(Sheet1!$B$3:$B$49,Sheet1!$A$3:$A$49,IND_NewTechs!S21)</f>
        <v>8.5536000000000001E-2</v>
      </c>
      <c r="AF21" s="40">
        <f>(SUMIFS(Sheet1!$C$3:$C$49,Sheet1!$A$3:$A$49,$S21))*0.9</f>
        <v>0.7397262</v>
      </c>
      <c r="AG21" s="1">
        <v>1000</v>
      </c>
      <c r="AH21" s="1">
        <v>5</v>
      </c>
    </row>
    <row r="22" spans="2:34">
      <c r="B22" s="36"/>
      <c r="D22" s="36"/>
      <c r="E22" s="3"/>
      <c r="G22" s="36"/>
      <c r="H22" s="3"/>
      <c r="J22" s="36"/>
      <c r="N22" t="s">
        <v>561</v>
      </c>
      <c r="O22" s="38" t="s">
        <v>627</v>
      </c>
      <c r="P22" s="37" t="str">
        <f t="shared" si="0"/>
        <v>GSI-ELCBOIL</v>
      </c>
      <c r="Q22" s="1" t="str">
        <f t="shared" si="1"/>
        <v>GSI Electrode Boiler</v>
      </c>
      <c r="R22" s="1" t="s">
        <v>135</v>
      </c>
      <c r="S22" s="1" t="s">
        <v>599</v>
      </c>
      <c r="T22" s="39">
        <v>1</v>
      </c>
      <c r="U22" s="1">
        <v>2020</v>
      </c>
      <c r="V22" s="1">
        <v>2025</v>
      </c>
      <c r="W22" s="25">
        <v>50</v>
      </c>
      <c r="X22" s="1">
        <v>0.29680400000000001</v>
      </c>
      <c r="Z22" s="24">
        <v>31.536000000000001</v>
      </c>
      <c r="AA22" s="25">
        <v>1</v>
      </c>
      <c r="AB22" s="25">
        <v>1</v>
      </c>
      <c r="AC22" s="1">
        <v>891</v>
      </c>
      <c r="AD22" s="24">
        <v>1</v>
      </c>
      <c r="AE22" s="40">
        <f>SUMIFS(Sheet1!$B$3:$B$49,Sheet1!$A$3:$A$49,IND_NewTechs!S22)</f>
        <v>4.2839999999999996E-3</v>
      </c>
      <c r="AF22" s="40">
        <f>(SUMIFS(Sheet1!$C$3:$C$49,Sheet1!$A$3:$A$49,$S22))*0.9</f>
        <v>0.26712360000000002</v>
      </c>
      <c r="AG22" s="1">
        <v>1000</v>
      </c>
      <c r="AH22" s="1">
        <v>5</v>
      </c>
    </row>
    <row r="23" spans="2:34">
      <c r="B23" s="36"/>
      <c r="D23" s="36"/>
      <c r="E23" s="3"/>
      <c r="G23" s="36"/>
      <c r="H23" s="3"/>
      <c r="J23" s="36"/>
      <c r="N23" t="s">
        <v>562</v>
      </c>
      <c r="O23" s="38" t="s">
        <v>627</v>
      </c>
      <c r="P23" s="37" t="str">
        <f t="shared" si="0"/>
        <v>GSM-ELCBOIL</v>
      </c>
      <c r="Q23" s="1" t="str">
        <f t="shared" si="1"/>
        <v>GSM Electrode Boiler</v>
      </c>
      <c r="R23" s="1" t="s">
        <v>135</v>
      </c>
      <c r="S23" s="1" t="s">
        <v>600</v>
      </c>
      <c r="T23" s="39">
        <v>1</v>
      </c>
      <c r="U23" s="1">
        <v>2020</v>
      </c>
      <c r="V23" s="1">
        <v>2025</v>
      </c>
      <c r="W23" s="25">
        <v>50</v>
      </c>
      <c r="X23" s="1">
        <v>0.29680400000000001</v>
      </c>
      <c r="Z23" s="24">
        <v>31.536000000000001</v>
      </c>
      <c r="AA23" s="25">
        <v>1</v>
      </c>
      <c r="AB23" s="25">
        <v>1</v>
      </c>
      <c r="AC23" s="1">
        <v>891</v>
      </c>
      <c r="AD23" s="24">
        <v>1</v>
      </c>
      <c r="AE23" s="40">
        <f>SUMIFS(Sheet1!$B$3:$B$49,Sheet1!$A$3:$A$49,IND_NewTechs!S23)</f>
        <v>3.6000000000000002E-4</v>
      </c>
      <c r="AF23" s="40">
        <f>(SUMIFS(Sheet1!$C$3:$C$49,Sheet1!$A$3:$A$49,$S23))*0.9</f>
        <v>0.26712360000000002</v>
      </c>
      <c r="AG23" s="1">
        <v>1000</v>
      </c>
      <c r="AH23" s="1">
        <v>5</v>
      </c>
    </row>
    <row r="24" spans="2:34" s="35" customFormat="1" ht="15" thickBot="1">
      <c r="B24" s="33"/>
      <c r="D24" s="33"/>
      <c r="E24" s="34"/>
      <c r="G24" s="33"/>
      <c r="H24" s="34"/>
      <c r="J24" s="33"/>
      <c r="N24" t="s">
        <v>563</v>
      </c>
      <c r="O24" s="38" t="s">
        <v>627</v>
      </c>
      <c r="P24" s="37" t="str">
        <f t="shared" si="0"/>
        <v>IAPM-ELCBOIL</v>
      </c>
      <c r="Q24" s="1" t="str">
        <f t="shared" si="1"/>
        <v>IAPM Electrode Boiler</v>
      </c>
      <c r="R24" s="1" t="s">
        <v>135</v>
      </c>
      <c r="S24" s="1" t="s">
        <v>601</v>
      </c>
      <c r="T24" s="39">
        <v>1</v>
      </c>
      <c r="U24" s="1">
        <v>2020</v>
      </c>
      <c r="V24" s="1">
        <v>2025</v>
      </c>
      <c r="W24" s="25">
        <v>50</v>
      </c>
      <c r="X24" s="1">
        <v>0.54794500000000002</v>
      </c>
      <c r="Y24" s="1"/>
      <c r="Z24" s="24">
        <v>31.536000000000001</v>
      </c>
      <c r="AA24" s="25">
        <v>1</v>
      </c>
      <c r="AB24" s="25">
        <v>1</v>
      </c>
      <c r="AC24" s="1">
        <v>891</v>
      </c>
      <c r="AD24" s="24">
        <v>1</v>
      </c>
      <c r="AE24" s="40">
        <f>SUMIFS(Sheet1!$B$3:$B$49,Sheet1!$A$3:$A$49,IND_NewTechs!S24)</f>
        <v>1.5890000000000001E-2</v>
      </c>
      <c r="AF24" s="40">
        <f>(SUMIFS(Sheet1!$C$3:$C$49,Sheet1!$A$3:$A$49,$S24))*0.9</f>
        <v>0.49315050000000005</v>
      </c>
      <c r="AG24" s="1">
        <v>1000</v>
      </c>
      <c r="AH24" s="1">
        <v>5</v>
      </c>
    </row>
    <row r="25" spans="2:34">
      <c r="B25" s="36"/>
      <c r="D25" s="36"/>
      <c r="E25" s="3"/>
      <c r="G25" s="36"/>
      <c r="H25" s="3"/>
      <c r="J25" s="36"/>
      <c r="N25" t="s">
        <v>564</v>
      </c>
      <c r="O25" s="38" t="s">
        <v>627</v>
      </c>
      <c r="P25" s="37" t="str">
        <f t="shared" si="0"/>
        <v>ISS-ELCBOIL</v>
      </c>
      <c r="Q25" s="1" t="str">
        <f t="shared" si="1"/>
        <v>ISS Electrode Boiler</v>
      </c>
      <c r="R25" s="1" t="s">
        <v>135</v>
      </c>
      <c r="S25" s="1" t="s">
        <v>602</v>
      </c>
      <c r="T25" s="39">
        <v>1</v>
      </c>
      <c r="U25" s="1">
        <v>2020</v>
      </c>
      <c r="V25" s="1">
        <v>2025</v>
      </c>
      <c r="W25" s="25">
        <v>50</v>
      </c>
      <c r="X25" s="1">
        <v>0.625</v>
      </c>
      <c r="Z25" s="24">
        <v>31.536000000000001</v>
      </c>
      <c r="AA25" s="25">
        <v>1</v>
      </c>
      <c r="AB25" s="25">
        <v>1</v>
      </c>
      <c r="AC25" s="1">
        <v>891</v>
      </c>
      <c r="AD25" s="24">
        <v>1</v>
      </c>
      <c r="AE25" s="40">
        <f>SUMIFS(Sheet1!$B$3:$B$49,Sheet1!$A$3:$A$49,IND_NewTechs!S25)</f>
        <v>1.8E-3</v>
      </c>
      <c r="AF25" s="40">
        <f>(SUMIFS(Sheet1!$C$3:$C$49,Sheet1!$A$3:$A$49,$S25))*0.9</f>
        <v>0.5625</v>
      </c>
      <c r="AG25" s="1">
        <v>1000</v>
      </c>
      <c r="AH25" s="1">
        <v>5</v>
      </c>
    </row>
    <row r="26" spans="2:34">
      <c r="B26" s="36"/>
      <c r="D26" s="36"/>
      <c r="E26" s="3"/>
      <c r="G26" s="36"/>
      <c r="H26" s="3"/>
      <c r="J26" s="36"/>
      <c r="N26" t="s">
        <v>565</v>
      </c>
      <c r="O26" s="38" t="s">
        <v>627</v>
      </c>
      <c r="P26" s="37" t="str">
        <f t="shared" si="0"/>
        <v>KH-ELCBOIL</v>
      </c>
      <c r="Q26" s="1" t="str">
        <f t="shared" si="1"/>
        <v>KH Electrode Boiler</v>
      </c>
      <c r="R26" s="1" t="s">
        <v>135</v>
      </c>
      <c r="S26" s="1" t="s">
        <v>603</v>
      </c>
      <c r="T26" s="39">
        <v>1</v>
      </c>
      <c r="U26" s="1">
        <v>2020</v>
      </c>
      <c r="V26" s="1">
        <v>2025</v>
      </c>
      <c r="W26" s="25">
        <v>50</v>
      </c>
      <c r="X26" s="1">
        <v>0.36529699999999998</v>
      </c>
      <c r="Z26" s="24">
        <v>31.536000000000001</v>
      </c>
      <c r="AA26" s="25">
        <v>1</v>
      </c>
      <c r="AB26" s="25">
        <v>1</v>
      </c>
      <c r="AC26" s="1">
        <v>891</v>
      </c>
      <c r="AD26" s="24">
        <v>1</v>
      </c>
      <c r="AE26" s="40">
        <f>SUMIFS(Sheet1!$B$3:$B$49,Sheet1!$A$3:$A$49,IND_NewTechs!S26)</f>
        <v>1.2960000000000001E-3</v>
      </c>
      <c r="AF26" s="40">
        <f>(SUMIFS(Sheet1!$C$3:$C$49,Sheet1!$A$3:$A$49,$S26))*0.9</f>
        <v>0.32876729999999998</v>
      </c>
      <c r="AG26" s="1">
        <v>1000</v>
      </c>
      <c r="AH26" s="1">
        <v>5</v>
      </c>
    </row>
    <row r="27" spans="2:34">
      <c r="B27" s="36"/>
      <c r="D27" s="36"/>
      <c r="E27" s="3"/>
      <c r="G27" s="36"/>
      <c r="H27" s="3"/>
      <c r="J27" s="36"/>
      <c r="N27" t="s">
        <v>566</v>
      </c>
      <c r="O27" s="38" t="s">
        <v>627</v>
      </c>
      <c r="P27" s="37" t="str">
        <f t="shared" si="0"/>
        <v>MVM-ELCBOIL</v>
      </c>
      <c r="Q27" s="1" t="str">
        <f t="shared" si="1"/>
        <v>MVM Electrode Boiler</v>
      </c>
      <c r="R27" s="1" t="s">
        <v>135</v>
      </c>
      <c r="S27" s="1" t="s">
        <v>604</v>
      </c>
      <c r="T27" s="39">
        <v>1</v>
      </c>
      <c r="U27" s="1">
        <v>2020</v>
      </c>
      <c r="V27" s="1">
        <v>2025</v>
      </c>
      <c r="W27" s="25">
        <v>50</v>
      </c>
      <c r="X27" s="1">
        <v>1</v>
      </c>
      <c r="Z27" s="24">
        <v>31.536000000000001</v>
      </c>
      <c r="AA27" s="25">
        <v>1</v>
      </c>
      <c r="AB27" s="25">
        <v>1</v>
      </c>
      <c r="AC27" s="1">
        <v>891</v>
      </c>
      <c r="AD27" s="24">
        <v>1</v>
      </c>
      <c r="AE27" s="40">
        <f>SUMIFS(Sheet1!$B$3:$B$49,Sheet1!$A$3:$A$49,IND_NewTechs!S27)</f>
        <v>0.216</v>
      </c>
      <c r="AF27" s="40">
        <f>(SUMIFS(Sheet1!$C$3:$C$49,Sheet1!$A$3:$A$49,$S27))*0.9</f>
        <v>0.9</v>
      </c>
      <c r="AG27" s="1">
        <v>1000</v>
      </c>
      <c r="AH27" s="1">
        <v>5</v>
      </c>
    </row>
    <row r="28" spans="2:34">
      <c r="B28" s="36"/>
      <c r="D28" s="36"/>
      <c r="E28" s="3"/>
      <c r="G28" s="36"/>
      <c r="H28" s="3"/>
      <c r="J28" s="36"/>
      <c r="N28" t="s">
        <v>567</v>
      </c>
      <c r="O28" s="38" t="s">
        <v>627</v>
      </c>
      <c r="P28" s="37" t="str">
        <f t="shared" si="0"/>
        <v>EDAPC-ELCBOIL</v>
      </c>
      <c r="Q28" s="1" t="str">
        <f t="shared" si="1"/>
        <v>EDAPC Electrode Boiler</v>
      </c>
      <c r="R28" s="1" t="s">
        <v>135</v>
      </c>
      <c r="S28" s="1" t="s">
        <v>605</v>
      </c>
      <c r="T28" s="39">
        <v>1</v>
      </c>
      <c r="U28" s="1">
        <v>2020</v>
      </c>
      <c r="V28" s="1">
        <v>2025</v>
      </c>
      <c r="W28" s="25">
        <v>50</v>
      </c>
      <c r="X28" s="1">
        <v>0.14840200000000001</v>
      </c>
      <c r="Z28" s="24">
        <v>31.536000000000001</v>
      </c>
      <c r="AA28" s="25">
        <v>1</v>
      </c>
      <c r="AB28" s="25">
        <v>1</v>
      </c>
      <c r="AC28" s="1">
        <v>891</v>
      </c>
      <c r="AD28" s="24">
        <v>1</v>
      </c>
      <c r="AE28" s="40">
        <f>SUMIFS(Sheet1!$B$3:$B$49,Sheet1!$A$3:$A$49,IND_NewTechs!S28)</f>
        <v>1.6850000000000001E-3</v>
      </c>
      <c r="AF28" s="40">
        <f>(SUMIFS(Sheet1!$C$3:$C$49,Sheet1!$A$3:$A$49,$S28))*0.9</f>
        <v>0.13356180000000001</v>
      </c>
      <c r="AG28" s="1">
        <v>1000</v>
      </c>
      <c r="AH28" s="1">
        <v>5</v>
      </c>
    </row>
    <row r="29" spans="2:34">
      <c r="B29" s="36"/>
      <c r="D29" s="36"/>
      <c r="E29" s="3"/>
      <c r="G29" s="36"/>
      <c r="H29" s="3"/>
      <c r="J29" s="36"/>
      <c r="N29" t="s">
        <v>568</v>
      </c>
      <c r="O29" s="38" t="s">
        <v>627</v>
      </c>
      <c r="P29" s="37" t="str">
        <f t="shared" si="0"/>
        <v>EDAUC-ELCBOIL</v>
      </c>
      <c r="Q29" s="1" t="str">
        <f t="shared" si="1"/>
        <v>EDAUC Electrode Boiler</v>
      </c>
      <c r="R29" s="1" t="s">
        <v>135</v>
      </c>
      <c r="S29" s="1" t="s">
        <v>606</v>
      </c>
      <c r="T29" s="39">
        <v>1</v>
      </c>
      <c r="U29" s="1">
        <v>2020</v>
      </c>
      <c r="V29" s="1">
        <v>2025</v>
      </c>
      <c r="W29" s="25">
        <v>50</v>
      </c>
      <c r="X29" s="1">
        <v>0.14840200000000001</v>
      </c>
      <c r="Z29" s="24">
        <v>31.536000000000001</v>
      </c>
      <c r="AA29" s="25">
        <v>1</v>
      </c>
      <c r="AB29" s="25">
        <v>1</v>
      </c>
      <c r="AC29" s="1">
        <v>891</v>
      </c>
      <c r="AD29" s="24">
        <v>1</v>
      </c>
      <c r="AE29" s="40">
        <f>SUMIFS(Sheet1!$B$3:$B$49,Sheet1!$A$3:$A$49,IND_NewTechs!S29)</f>
        <v>1.872E-3</v>
      </c>
      <c r="AF29" s="40">
        <f>(SUMIFS(Sheet1!$C$3:$C$49,Sheet1!$A$3:$A$49,$S29))*0.9</f>
        <v>0.13356180000000001</v>
      </c>
      <c r="AG29" s="1">
        <v>1000</v>
      </c>
      <c r="AH29" s="1">
        <v>5</v>
      </c>
    </row>
    <row r="30" spans="2:34">
      <c r="B30" s="36"/>
      <c r="D30" s="36"/>
      <c r="E30" s="3"/>
      <c r="G30" s="36"/>
      <c r="H30" s="3"/>
      <c r="J30" s="36"/>
      <c r="N30" t="s">
        <v>569</v>
      </c>
      <c r="O30" s="38" t="s">
        <v>627</v>
      </c>
      <c r="P30" s="37" t="str">
        <f t="shared" si="0"/>
        <v>EDCSC-ELCBOIL</v>
      </c>
      <c r="Q30" s="1" t="str">
        <f t="shared" si="1"/>
        <v>EDCSC Electrode Boiler</v>
      </c>
      <c r="R30" s="1" t="s">
        <v>135</v>
      </c>
      <c r="S30" s="1" t="s">
        <v>607</v>
      </c>
      <c r="T30" s="39">
        <v>1</v>
      </c>
      <c r="U30" s="1">
        <v>2020</v>
      </c>
      <c r="V30" s="1">
        <v>2025</v>
      </c>
      <c r="W30" s="25">
        <v>50</v>
      </c>
      <c r="X30" s="1">
        <v>0.14840200000000001</v>
      </c>
      <c r="Z30" s="24">
        <v>31.536000000000001</v>
      </c>
      <c r="AA30" s="25">
        <v>1</v>
      </c>
      <c r="AB30" s="25">
        <v>1</v>
      </c>
      <c r="AC30" s="1">
        <v>891</v>
      </c>
      <c r="AD30" s="24">
        <v>1</v>
      </c>
      <c r="AE30" s="40">
        <f>SUMIFS(Sheet1!$B$3:$B$49,Sheet1!$A$3:$A$49,IND_NewTechs!S30)</f>
        <v>1.872E-3</v>
      </c>
      <c r="AF30" s="40">
        <f>(SUMIFS(Sheet1!$C$3:$C$49,Sheet1!$A$3:$A$49,$S30))*0.9</f>
        <v>0.13356180000000001</v>
      </c>
      <c r="AG30" s="1">
        <v>1000</v>
      </c>
      <c r="AH30" s="1">
        <v>5</v>
      </c>
    </row>
    <row r="31" spans="2:34">
      <c r="B31" s="36"/>
      <c r="D31" s="36"/>
      <c r="E31" s="3"/>
      <c r="G31" s="36"/>
      <c r="H31" s="3"/>
      <c r="J31" s="36"/>
      <c r="N31" t="s">
        <v>570</v>
      </c>
      <c r="O31" s="38" t="s">
        <v>627</v>
      </c>
      <c r="P31" s="37" t="str">
        <f t="shared" si="0"/>
        <v>EDEO-ELCBOIL</v>
      </c>
      <c r="Q31" s="1" t="str">
        <f t="shared" si="1"/>
        <v>EDEO Electrode Boiler</v>
      </c>
      <c r="R31" s="1" t="s">
        <v>135</v>
      </c>
      <c r="S31" s="1" t="s">
        <v>608</v>
      </c>
      <c r="T31" s="39">
        <v>1</v>
      </c>
      <c r="U31" s="1">
        <v>2020</v>
      </c>
      <c r="V31" s="1">
        <v>2025</v>
      </c>
      <c r="W31" s="25">
        <v>50</v>
      </c>
      <c r="X31" s="1">
        <v>0.25</v>
      </c>
      <c r="Z31" s="24">
        <v>31.536000000000001</v>
      </c>
      <c r="AA31" s="25">
        <v>1</v>
      </c>
      <c r="AB31" s="25">
        <v>1</v>
      </c>
      <c r="AC31" s="1">
        <v>891</v>
      </c>
      <c r="AD31" s="24">
        <v>1</v>
      </c>
      <c r="AE31" s="40">
        <f>SUMIFS(Sheet1!$B$3:$B$49,Sheet1!$A$3:$A$49,IND_NewTechs!S31)</f>
        <v>6.9119999999999997E-3</v>
      </c>
      <c r="AF31" s="40">
        <f>(SUMIFS(Sheet1!$C$3:$C$49,Sheet1!$A$3:$A$49,$S31))*0.9</f>
        <v>0.22500000000000001</v>
      </c>
      <c r="AG31" s="1">
        <v>1000</v>
      </c>
      <c r="AH31" s="1">
        <v>5</v>
      </c>
    </row>
    <row r="32" spans="2:34">
      <c r="B32" s="36"/>
      <c r="D32" s="36"/>
      <c r="E32" s="3"/>
      <c r="G32" s="36"/>
      <c r="H32" s="3"/>
      <c r="J32" s="36"/>
      <c r="N32" t="s">
        <v>571</v>
      </c>
      <c r="O32" s="38" t="s">
        <v>627</v>
      </c>
      <c r="P32" s="37" t="str">
        <f t="shared" si="0"/>
        <v>EDGH-ELCBOIL</v>
      </c>
      <c r="Q32" s="1" t="str">
        <f t="shared" si="1"/>
        <v>EDGH Electrode Boiler</v>
      </c>
      <c r="R32" s="1" t="s">
        <v>135</v>
      </c>
      <c r="S32" s="1" t="s">
        <v>609</v>
      </c>
      <c r="T32" s="39">
        <v>1</v>
      </c>
      <c r="U32" s="1">
        <v>2020</v>
      </c>
      <c r="V32" s="1">
        <v>2025</v>
      </c>
      <c r="W32" s="25">
        <v>50</v>
      </c>
      <c r="X32" s="1">
        <v>0.14840200000000001</v>
      </c>
      <c r="Z32" s="24">
        <v>31.536000000000001</v>
      </c>
      <c r="AA32" s="25">
        <v>1</v>
      </c>
      <c r="AB32" s="25">
        <v>1</v>
      </c>
      <c r="AC32" s="1">
        <v>891</v>
      </c>
      <c r="AD32" s="24">
        <v>1</v>
      </c>
      <c r="AE32" s="40">
        <f>SUMIFS(Sheet1!$B$3:$B$49,Sheet1!$A$3:$A$49,IND_NewTechs!S32)</f>
        <v>1.872E-3</v>
      </c>
      <c r="AF32" s="40">
        <f>(SUMIFS(Sheet1!$C$3:$C$49,Sheet1!$A$3:$A$49,$S32))*0.9</f>
        <v>0.13356180000000001</v>
      </c>
      <c r="AG32" s="1">
        <v>1000</v>
      </c>
      <c r="AH32" s="1">
        <v>5</v>
      </c>
    </row>
    <row r="33" spans="1:34">
      <c r="A33" s="36"/>
      <c r="B33" s="36"/>
      <c r="C33" s="36"/>
      <c r="D33" s="36"/>
      <c r="E33" s="3"/>
      <c r="F33" s="36"/>
      <c r="G33" s="36"/>
      <c r="H33" s="3"/>
      <c r="I33" s="36"/>
      <c r="J33" s="36"/>
      <c r="N33" t="s">
        <v>572</v>
      </c>
      <c r="O33" s="38" t="s">
        <v>627</v>
      </c>
      <c r="P33" s="37" t="str">
        <f t="shared" si="0"/>
        <v>EDNSC-ELCBOIL</v>
      </c>
      <c r="Q33" s="1" t="str">
        <f t="shared" si="1"/>
        <v>EDNSC Electrode Boiler</v>
      </c>
      <c r="R33" s="1" t="s">
        <v>135</v>
      </c>
      <c r="S33" s="1" t="s">
        <v>610</v>
      </c>
      <c r="T33" s="39">
        <v>1</v>
      </c>
      <c r="U33" s="1">
        <v>2020</v>
      </c>
      <c r="V33" s="1">
        <v>2025</v>
      </c>
      <c r="W33" s="25">
        <v>50</v>
      </c>
      <c r="X33" s="1">
        <v>0.14840200000000001</v>
      </c>
      <c r="Z33" s="24">
        <v>31.536000000000001</v>
      </c>
      <c r="AA33" s="25">
        <v>1</v>
      </c>
      <c r="AB33" s="25">
        <v>1</v>
      </c>
      <c r="AC33" s="1">
        <v>891</v>
      </c>
      <c r="AD33" s="24">
        <v>1</v>
      </c>
      <c r="AE33" s="40">
        <f>SUMIFS(Sheet1!$B$3:$B$49,Sheet1!$A$3:$A$49,IND_NewTechs!S33)</f>
        <v>1.872E-3</v>
      </c>
      <c r="AF33" s="40">
        <f>(SUMIFS(Sheet1!$C$3:$C$49,Sheet1!$A$3:$A$49,$S33))*0.9</f>
        <v>0.13356180000000001</v>
      </c>
      <c r="AG33" s="1">
        <v>1000</v>
      </c>
      <c r="AH33" s="1">
        <v>5</v>
      </c>
    </row>
    <row r="34" spans="1:34">
      <c r="A34" s="36"/>
      <c r="B34" s="36"/>
      <c r="C34" s="36"/>
      <c r="D34" s="36"/>
      <c r="E34" s="3"/>
      <c r="F34" s="36"/>
      <c r="G34" s="36"/>
      <c r="H34" s="3"/>
      <c r="I34" s="36"/>
      <c r="J34" s="36"/>
      <c r="N34" t="s">
        <v>573</v>
      </c>
      <c r="O34" s="38" t="s">
        <v>627</v>
      </c>
      <c r="P34" s="37" t="str">
        <f t="shared" si="0"/>
        <v>EDSBC-ELCBOIL</v>
      </c>
      <c r="Q34" s="1" t="str">
        <f t="shared" si="1"/>
        <v>EDSBC Electrode Boiler</v>
      </c>
      <c r="R34" s="1" t="s">
        <v>135</v>
      </c>
      <c r="S34" s="1" t="s">
        <v>611</v>
      </c>
      <c r="T34" s="39">
        <v>1</v>
      </c>
      <c r="U34" s="1">
        <v>2020</v>
      </c>
      <c r="V34" s="1">
        <v>2025</v>
      </c>
      <c r="W34" s="25">
        <v>50</v>
      </c>
      <c r="X34" s="1">
        <v>0.14840200000000001</v>
      </c>
      <c r="Z34" s="24">
        <v>31.536000000000001</v>
      </c>
      <c r="AA34" s="25">
        <v>1</v>
      </c>
      <c r="AB34" s="25">
        <v>1</v>
      </c>
      <c r="AC34" s="1">
        <v>891</v>
      </c>
      <c r="AD34" s="24">
        <v>1</v>
      </c>
      <c r="AE34" s="40">
        <f>SUMIFS(Sheet1!$B$3:$B$49,Sheet1!$A$3:$A$49,IND_NewTechs!S34)</f>
        <v>2.434E-3</v>
      </c>
      <c r="AF34" s="40">
        <f>(SUMIFS(Sheet1!$C$3:$C$49,Sheet1!$A$3:$A$49,$S34))*0.9</f>
        <v>0.13356180000000001</v>
      </c>
      <c r="AG34" s="1">
        <v>1000</v>
      </c>
      <c r="AH34" s="1">
        <v>5</v>
      </c>
    </row>
    <row r="35" spans="1:34">
      <c r="A35" s="36"/>
      <c r="B35" s="36"/>
      <c r="C35" s="36"/>
      <c r="D35" s="36"/>
      <c r="E35" s="3"/>
      <c r="F35" s="36"/>
      <c r="G35" s="36"/>
      <c r="H35" s="3"/>
      <c r="I35" s="36"/>
      <c r="J35" s="36"/>
      <c r="N35" t="s">
        <v>574</v>
      </c>
      <c r="O35" s="38" t="s">
        <v>627</v>
      </c>
      <c r="P35" s="37" t="str">
        <f t="shared" si="0"/>
        <v>EDSGH-ELCBOIL</v>
      </c>
      <c r="Q35" s="1" t="str">
        <f t="shared" si="1"/>
        <v>EDSGH Electrode Boiler</v>
      </c>
      <c r="R35" s="1" t="s">
        <v>135</v>
      </c>
      <c r="S35" s="1" t="s">
        <v>612</v>
      </c>
      <c r="T35" s="39">
        <v>1</v>
      </c>
      <c r="U35" s="1">
        <v>2020</v>
      </c>
      <c r="V35" s="1">
        <v>2025</v>
      </c>
      <c r="W35" s="25">
        <v>50</v>
      </c>
      <c r="X35" s="1">
        <v>0.17808199999999999</v>
      </c>
      <c r="Z35" s="24">
        <v>31.536000000000001</v>
      </c>
      <c r="AA35" s="25">
        <v>1</v>
      </c>
      <c r="AB35" s="25">
        <v>1</v>
      </c>
      <c r="AC35" s="1">
        <v>891</v>
      </c>
      <c r="AD35" s="24">
        <v>1</v>
      </c>
      <c r="AE35" s="40">
        <f>SUMIFS(Sheet1!$B$3:$B$49,Sheet1!$A$3:$A$49,IND_NewTechs!S35)</f>
        <v>4.4419999999999998E-3</v>
      </c>
      <c r="AF35" s="40">
        <f>(SUMIFS(Sheet1!$C$3:$C$49,Sheet1!$A$3:$A$49,$S35))*0.9</f>
        <v>0.16027379999999999</v>
      </c>
      <c r="AG35" s="1">
        <v>1000</v>
      </c>
      <c r="AH35" s="1">
        <v>5</v>
      </c>
    </row>
    <row r="36" spans="1:34">
      <c r="B36" s="36"/>
      <c r="D36" s="36"/>
      <c r="E36" s="3"/>
      <c r="G36" s="36"/>
      <c r="H36" s="3"/>
      <c r="J36" s="36"/>
      <c r="N36" t="s">
        <v>629</v>
      </c>
      <c r="O36" s="38" t="s">
        <v>627</v>
      </c>
      <c r="P36" s="37" t="str">
        <f t="shared" si="0"/>
        <v>EDSPC-ELCBOIL</v>
      </c>
      <c r="Q36" s="1" t="str">
        <f t="shared" si="1"/>
        <v>EDSPC Electrode Boiler</v>
      </c>
      <c r="R36" s="1" t="s">
        <v>135</v>
      </c>
      <c r="S36" s="1" t="s">
        <v>630</v>
      </c>
      <c r="T36" s="39">
        <v>1</v>
      </c>
      <c r="U36" s="1">
        <v>2020</v>
      </c>
      <c r="V36" s="1">
        <v>2025</v>
      </c>
      <c r="W36" s="25">
        <v>50</v>
      </c>
      <c r="X36" s="1">
        <v>0.14840200000000001</v>
      </c>
      <c r="Z36" s="24">
        <v>31.536000000000001</v>
      </c>
      <c r="AA36" s="25">
        <v>1</v>
      </c>
      <c r="AB36" s="25">
        <v>1</v>
      </c>
      <c r="AC36" s="1">
        <v>891</v>
      </c>
      <c r="AD36" s="24">
        <v>1</v>
      </c>
      <c r="AE36" s="40">
        <f>SUMIFS(Sheet1!$B$3:$B$49,Sheet1!$A$3:$A$49,IND_NewTechs!S36)</f>
        <v>4.2120000000000005E-3</v>
      </c>
      <c r="AF36" s="40">
        <f>(SUMIFS(Sheet1!$C$3:$C$49,Sheet1!$A$3:$A$49,$S36))*0.9</f>
        <v>0.26712360000000002</v>
      </c>
      <c r="AG36" s="1">
        <v>1000</v>
      </c>
      <c r="AH36" s="1">
        <v>5</v>
      </c>
    </row>
    <row r="37" spans="1:34">
      <c r="B37" s="36"/>
      <c r="D37" s="36"/>
      <c r="E37" s="3"/>
      <c r="G37" s="36"/>
      <c r="H37" s="3"/>
      <c r="J37" s="36"/>
      <c r="N37" t="s">
        <v>575</v>
      </c>
      <c r="O37" s="38" t="s">
        <v>627</v>
      </c>
      <c r="P37" s="37" t="str">
        <f t="shared" si="0"/>
        <v>HESH-ELCBOIL</v>
      </c>
      <c r="Q37" s="1" t="str">
        <f t="shared" si="1"/>
        <v>HESH Electrode Boiler</v>
      </c>
      <c r="R37" s="1" t="s">
        <v>135</v>
      </c>
      <c r="S37" s="1" t="s">
        <v>613</v>
      </c>
      <c r="T37" s="39">
        <v>1</v>
      </c>
      <c r="U37" s="1">
        <v>2020</v>
      </c>
      <c r="V37" s="1">
        <v>2025</v>
      </c>
      <c r="W37" s="25">
        <v>50</v>
      </c>
      <c r="X37" s="1">
        <v>1</v>
      </c>
      <c r="Z37" s="24">
        <v>31.536000000000001</v>
      </c>
      <c r="AA37" s="25">
        <v>1</v>
      </c>
      <c r="AB37" s="25">
        <v>1</v>
      </c>
      <c r="AC37" s="1">
        <v>891</v>
      </c>
      <c r="AD37" s="24">
        <v>1</v>
      </c>
      <c r="AE37" s="40">
        <f>SUMIFS(Sheet1!$B$3:$B$49,Sheet1!$A$3:$A$49,IND_NewTechs!S37)</f>
        <v>3.5855999999999999E-2</v>
      </c>
      <c r="AF37" s="40">
        <f>(SUMIFS(Sheet1!$C$3:$C$49,Sheet1!$A$3:$A$49,$S37))*0.9</f>
        <v>0.9</v>
      </c>
      <c r="AG37" s="1">
        <v>1000</v>
      </c>
      <c r="AH37" s="1">
        <v>5</v>
      </c>
    </row>
    <row r="38" spans="1:34" s="32" customFormat="1">
      <c r="B38" s="30"/>
      <c r="D38" s="30"/>
      <c r="E38" s="31"/>
      <c r="G38" s="30"/>
      <c r="H38" s="31"/>
      <c r="J38" s="30"/>
      <c r="N38" t="s">
        <v>576</v>
      </c>
      <c r="O38" s="38" t="s">
        <v>627</v>
      </c>
      <c r="P38" s="37" t="str">
        <f t="shared" si="0"/>
        <v>NGAS-ELCBOIL</v>
      </c>
      <c r="Q38" s="1" t="str">
        <f t="shared" si="1"/>
        <v>NGAS Electrode Boiler</v>
      </c>
      <c r="R38" s="1" t="s">
        <v>135</v>
      </c>
      <c r="S38" s="32" t="s">
        <v>614</v>
      </c>
      <c r="T38" s="39">
        <v>1</v>
      </c>
      <c r="U38" s="1">
        <v>2020</v>
      </c>
      <c r="V38" s="1">
        <v>2025</v>
      </c>
      <c r="W38" s="25">
        <v>50</v>
      </c>
      <c r="X38" s="32">
        <v>1</v>
      </c>
      <c r="Z38" s="24">
        <v>31.536000000000001</v>
      </c>
      <c r="AA38" s="25">
        <v>1</v>
      </c>
      <c r="AB38" s="25">
        <v>1</v>
      </c>
      <c r="AC38" s="1">
        <v>891</v>
      </c>
      <c r="AD38" s="24">
        <v>1</v>
      </c>
      <c r="AE38" s="40">
        <f>SUMIFS(Sheet1!$B$3:$B$49,Sheet1!$A$3:$A$49,IND_NewTechs!S38)</f>
        <v>2.1815999999999999E-2</v>
      </c>
      <c r="AF38" s="40">
        <f>(SUMIFS(Sheet1!$C$3:$C$49,Sheet1!$A$3:$A$49,$S38))*0.9</f>
        <v>0.9</v>
      </c>
      <c r="AG38" s="1">
        <v>1000</v>
      </c>
      <c r="AH38" s="1">
        <v>5</v>
      </c>
    </row>
    <row r="39" spans="1:34">
      <c r="B39" s="36"/>
      <c r="D39" s="36"/>
      <c r="E39" s="3"/>
      <c r="G39" s="36"/>
      <c r="H39" s="3"/>
      <c r="J39" s="36"/>
      <c r="N39" t="s">
        <v>577</v>
      </c>
      <c r="O39" s="38" t="s">
        <v>627</v>
      </c>
      <c r="P39" s="37" t="str">
        <f t="shared" si="0"/>
        <v>\I:OGP-ELCBOIL</v>
      </c>
      <c r="Q39" s="1" t="str">
        <f t="shared" si="1"/>
        <v>\I:OGP Electrode Boiler</v>
      </c>
      <c r="R39" s="1" t="s">
        <v>135</v>
      </c>
      <c r="S39" s="1" t="s">
        <v>615</v>
      </c>
      <c r="T39" s="39">
        <v>1</v>
      </c>
      <c r="U39" s="1">
        <v>2020</v>
      </c>
      <c r="V39" s="1">
        <v>2025</v>
      </c>
      <c r="W39" s="25">
        <v>50</v>
      </c>
      <c r="X39" s="1">
        <v>1</v>
      </c>
      <c r="Z39" s="24">
        <v>31.536000000000001</v>
      </c>
      <c r="AA39" s="25">
        <v>1</v>
      </c>
      <c r="AB39" s="25">
        <v>1</v>
      </c>
      <c r="AC39" s="1">
        <v>891</v>
      </c>
      <c r="AD39" s="24">
        <v>1</v>
      </c>
      <c r="AE39" s="40">
        <f>SUMIFS(Sheet1!$B$3:$B$49,Sheet1!$A$3:$A$49,IND_NewTechs!S39)</f>
        <v>0.108</v>
      </c>
      <c r="AF39" s="40">
        <f>(SUMIFS(Sheet1!$C$3:$C$49,Sheet1!$A$3:$A$49,$S39))*0.9</f>
        <v>0.9</v>
      </c>
      <c r="AG39" s="1">
        <v>1000</v>
      </c>
      <c r="AH39" s="1">
        <v>5</v>
      </c>
    </row>
    <row r="40" spans="1:34">
      <c r="B40" s="36"/>
      <c r="D40" s="36"/>
      <c r="E40" s="3"/>
      <c r="G40" s="36"/>
      <c r="H40" s="3"/>
      <c r="J40" s="36"/>
      <c r="N40" t="s">
        <v>578</v>
      </c>
      <c r="O40" s="38" t="s">
        <v>627</v>
      </c>
      <c r="P40" s="37" t="str">
        <f t="shared" si="0"/>
        <v>OCDA-ELCBOIL</v>
      </c>
      <c r="Q40" s="1" t="str">
        <f t="shared" si="1"/>
        <v>OCDA Electrode Boiler</v>
      </c>
      <c r="R40" s="1" t="s">
        <v>135</v>
      </c>
      <c r="S40" s="1" t="s">
        <v>616</v>
      </c>
      <c r="T40" s="39">
        <v>1</v>
      </c>
      <c r="U40" s="1">
        <v>2020</v>
      </c>
      <c r="V40" s="1">
        <v>2025</v>
      </c>
      <c r="W40" s="25">
        <v>50</v>
      </c>
      <c r="X40" s="1">
        <v>0.82191800000000004</v>
      </c>
      <c r="Z40" s="24">
        <v>31.536000000000001</v>
      </c>
      <c r="AA40" s="25">
        <v>1</v>
      </c>
      <c r="AB40" s="25">
        <v>1</v>
      </c>
      <c r="AC40" s="1">
        <v>891</v>
      </c>
      <c r="AD40" s="24">
        <v>1</v>
      </c>
      <c r="AE40" s="40">
        <f>SUMIFS(Sheet1!$B$3:$B$49,Sheet1!$A$3:$A$49,IND_NewTechs!S40)</f>
        <v>0.53542800000000002</v>
      </c>
      <c r="AF40" s="40">
        <f>(SUMIFS(Sheet1!$C$3:$C$49,Sheet1!$A$3:$A$49,$S40))*0.9</f>
        <v>0.7397262</v>
      </c>
      <c r="AG40" s="1">
        <v>1000</v>
      </c>
      <c r="AH40" s="1">
        <v>5</v>
      </c>
    </row>
    <row r="41" spans="1:34">
      <c r="B41" s="36"/>
      <c r="D41" s="36"/>
      <c r="E41" s="3"/>
      <c r="G41" s="36"/>
      <c r="H41" s="3"/>
      <c r="J41" s="36"/>
      <c r="N41" t="s">
        <v>631</v>
      </c>
      <c r="O41" s="38" t="s">
        <v>627</v>
      </c>
      <c r="P41" s="37" t="str">
        <f t="shared" si="0"/>
        <v>PSPV-ELCBOIL</v>
      </c>
      <c r="Q41" s="1" t="str">
        <f t="shared" si="1"/>
        <v>PSPV Electrode Boiler</v>
      </c>
      <c r="R41" s="1" t="s">
        <v>135</v>
      </c>
      <c r="S41" s="1" t="s">
        <v>632</v>
      </c>
      <c r="T41" s="39">
        <v>1</v>
      </c>
      <c r="U41" s="1">
        <v>2020</v>
      </c>
      <c r="V41" s="1">
        <v>2025</v>
      </c>
      <c r="W41" s="25">
        <v>50</v>
      </c>
      <c r="X41" s="1">
        <v>1</v>
      </c>
      <c r="Z41" s="24">
        <v>31.536000000000001</v>
      </c>
      <c r="AA41" s="25">
        <v>1</v>
      </c>
      <c r="AB41" s="25">
        <v>1</v>
      </c>
      <c r="AC41" s="1">
        <v>891</v>
      </c>
      <c r="AD41" s="24">
        <v>1</v>
      </c>
      <c r="AE41" s="40">
        <f>SUMIFS(Sheet1!$B$3:$B$49,Sheet1!$A$3:$A$49,IND_NewTechs!S41)</f>
        <v>2.0628000000000001E-2</v>
      </c>
      <c r="AF41" s="40">
        <f>(SUMIFS(Sheet1!$C$3:$C$49,Sheet1!$A$3:$A$49,$S41))*0.9</f>
        <v>1.8</v>
      </c>
      <c r="AG41" s="1">
        <v>1000</v>
      </c>
      <c r="AH41" s="1">
        <v>5</v>
      </c>
    </row>
    <row r="42" spans="1:34">
      <c r="B42" s="36"/>
      <c r="D42" s="36"/>
      <c r="E42" s="3"/>
      <c r="G42" s="36"/>
      <c r="H42" s="3"/>
      <c r="J42" s="36"/>
      <c r="N42" t="s">
        <v>579</v>
      </c>
      <c r="O42" s="38" t="s">
        <v>627</v>
      </c>
      <c r="P42" s="37" t="str">
        <f t="shared" si="0"/>
        <v>PRM-ELCBOIL</v>
      </c>
      <c r="Q42" s="1" t="str">
        <f t="shared" si="1"/>
        <v>PRM Electrode Boiler</v>
      </c>
      <c r="R42" s="1" t="s">
        <v>135</v>
      </c>
      <c r="S42" s="1" t="s">
        <v>617</v>
      </c>
      <c r="T42" s="39">
        <v>1</v>
      </c>
      <c r="U42" s="1">
        <v>2020</v>
      </c>
      <c r="V42" s="1">
        <v>2025</v>
      </c>
      <c r="W42" s="25">
        <v>50</v>
      </c>
      <c r="X42" s="1">
        <v>1</v>
      </c>
      <c r="Z42" s="24">
        <v>31.536000000000001</v>
      </c>
      <c r="AA42" s="25">
        <v>1</v>
      </c>
      <c r="AB42" s="25">
        <v>1</v>
      </c>
      <c r="AC42" s="1">
        <v>891</v>
      </c>
      <c r="AD42" s="24">
        <v>1</v>
      </c>
      <c r="AE42" s="40">
        <f>SUMIFS(Sheet1!$B$3:$B$49,Sheet1!$A$3:$A$49,IND_NewTechs!S42)</f>
        <v>5.4576E-2</v>
      </c>
      <c r="AF42" s="40">
        <f>(SUMIFS(Sheet1!$C$3:$C$49,Sheet1!$A$3:$A$49,$S42))*0.9</f>
        <v>0.9</v>
      </c>
      <c r="AG42" s="1">
        <v>1000</v>
      </c>
      <c r="AH42" s="1">
        <v>5</v>
      </c>
    </row>
    <row r="43" spans="1:34">
      <c r="B43" s="36"/>
      <c r="D43" s="36"/>
      <c r="E43" s="3"/>
      <c r="G43" s="36"/>
      <c r="H43" s="3"/>
      <c r="J43" s="36"/>
      <c r="N43" t="s">
        <v>580</v>
      </c>
      <c r="O43" s="38" t="s">
        <v>627</v>
      </c>
      <c r="P43" s="37" t="str">
        <f t="shared" si="0"/>
        <v>SHGH-ELCBOIL</v>
      </c>
      <c r="Q43" s="1" t="str">
        <f t="shared" si="1"/>
        <v>SHGH Electrode Boiler</v>
      </c>
      <c r="R43" s="1" t="s">
        <v>135</v>
      </c>
      <c r="S43" s="1" t="s">
        <v>618</v>
      </c>
      <c r="T43" s="39">
        <v>1</v>
      </c>
      <c r="U43" s="1">
        <v>2020</v>
      </c>
      <c r="V43" s="1">
        <v>2025</v>
      </c>
      <c r="W43" s="25">
        <v>50</v>
      </c>
      <c r="X43" s="1">
        <v>1</v>
      </c>
      <c r="Z43" s="24">
        <v>31.536000000000001</v>
      </c>
      <c r="AA43" s="25">
        <v>1</v>
      </c>
      <c r="AB43" s="25">
        <v>1</v>
      </c>
      <c r="AC43" s="1">
        <v>891</v>
      </c>
      <c r="AD43" s="24">
        <v>1</v>
      </c>
      <c r="AE43" s="40">
        <f>SUMIFS(Sheet1!$B$3:$B$49,Sheet1!$A$3:$A$49,IND_NewTechs!S43)</f>
        <v>5.4000000000000003E-3</v>
      </c>
      <c r="AF43" s="40">
        <f>(SUMIFS(Sheet1!$C$3:$C$49,Sheet1!$A$3:$A$49,$S43))*0.9</f>
        <v>0.9</v>
      </c>
      <c r="AG43" s="1">
        <v>1000</v>
      </c>
      <c r="AH43" s="1">
        <v>5</v>
      </c>
    </row>
    <row r="44" spans="1:34">
      <c r="B44" s="36"/>
      <c r="D44" s="36"/>
      <c r="E44" s="3"/>
      <c r="G44" s="36"/>
      <c r="H44" s="3"/>
      <c r="J44" s="36"/>
      <c r="N44" t="s">
        <v>581</v>
      </c>
      <c r="O44" s="38" t="s">
        <v>627</v>
      </c>
      <c r="P44" s="37" t="str">
        <f t="shared" si="0"/>
        <v>SFFF-ELCBOIL</v>
      </c>
      <c r="Q44" s="1" t="str">
        <f t="shared" si="1"/>
        <v>SFFF Electrode Boiler</v>
      </c>
      <c r="R44" s="1" t="s">
        <v>135</v>
      </c>
      <c r="S44" s="1" t="s">
        <v>619</v>
      </c>
      <c r="T44" s="39">
        <v>1</v>
      </c>
      <c r="U44" s="1">
        <v>2020</v>
      </c>
      <c r="V44" s="1">
        <v>2025</v>
      </c>
      <c r="W44" s="25">
        <v>50</v>
      </c>
      <c r="X44" s="1">
        <v>0.51369900000000002</v>
      </c>
      <c r="Z44" s="24">
        <v>31.536000000000001</v>
      </c>
      <c r="AA44" s="25">
        <v>1</v>
      </c>
      <c r="AB44" s="25">
        <v>1</v>
      </c>
      <c r="AC44" s="1">
        <v>891</v>
      </c>
      <c r="AD44" s="24">
        <v>1</v>
      </c>
      <c r="AE44" s="40">
        <f>SUMIFS(Sheet1!$B$3:$B$49,Sheet1!$A$3:$A$49,IND_NewTechs!S44)</f>
        <v>0.15264</v>
      </c>
      <c r="AF44" s="40">
        <f>(SUMIFS(Sheet1!$C$3:$C$49,Sheet1!$A$3:$A$49,$S44))*0.9</f>
        <v>0.46232910000000005</v>
      </c>
      <c r="AG44" s="1">
        <v>1000</v>
      </c>
      <c r="AH44" s="1">
        <v>5</v>
      </c>
    </row>
    <row r="45" spans="1:34" s="35" customFormat="1" ht="15" thickBot="1">
      <c r="B45" s="33"/>
      <c r="D45" s="33"/>
      <c r="E45" s="34"/>
      <c r="G45" s="33"/>
      <c r="H45" s="34"/>
      <c r="J45" s="33"/>
      <c r="N45" t="s">
        <v>582</v>
      </c>
      <c r="O45" s="38" t="s">
        <v>627</v>
      </c>
      <c r="P45" s="37" t="str">
        <f t="shared" si="0"/>
        <v>SFFW-ELCBOIL</v>
      </c>
      <c r="Q45" s="1" t="str">
        <f t="shared" si="1"/>
        <v>SFFW Electrode Boiler</v>
      </c>
      <c r="R45" s="1" t="s">
        <v>135</v>
      </c>
      <c r="S45" s="1" t="s">
        <v>620</v>
      </c>
      <c r="T45" s="39">
        <v>1</v>
      </c>
      <c r="U45" s="1">
        <v>2020</v>
      </c>
      <c r="V45" s="1">
        <v>2025</v>
      </c>
      <c r="W45" s="25">
        <v>50</v>
      </c>
      <c r="X45" s="1">
        <v>0.36164400000000002</v>
      </c>
      <c r="Y45" s="1"/>
      <c r="Z45" s="24">
        <v>31.536000000000001</v>
      </c>
      <c r="AA45" s="25">
        <v>1</v>
      </c>
      <c r="AB45" s="25">
        <v>1</v>
      </c>
      <c r="AC45" s="1">
        <v>891</v>
      </c>
      <c r="AD45" s="24">
        <v>1</v>
      </c>
      <c r="AE45" s="40">
        <f>SUMIFS(Sheet1!$B$3:$B$49,Sheet1!$A$3:$A$49,IND_NewTechs!S45)</f>
        <v>1.8720000000000001E-2</v>
      </c>
      <c r="AF45" s="40">
        <f>(SUMIFS(Sheet1!$C$3:$C$49,Sheet1!$A$3:$A$49,$S45))*0.9</f>
        <v>0.32547960000000004</v>
      </c>
      <c r="AG45" s="1">
        <v>1000</v>
      </c>
      <c r="AH45" s="1">
        <v>5</v>
      </c>
    </row>
    <row r="46" spans="1:34">
      <c r="A46" s="36"/>
      <c r="B46" s="36"/>
      <c r="C46" s="36"/>
      <c r="D46" s="36"/>
      <c r="E46" s="3"/>
      <c r="F46" s="36"/>
      <c r="G46" s="36"/>
      <c r="H46" s="3"/>
      <c r="I46" s="36"/>
      <c r="J46" s="36"/>
      <c r="N46" t="s">
        <v>633</v>
      </c>
      <c r="O46" s="38" t="s">
        <v>627</v>
      </c>
      <c r="P46" s="37" t="str">
        <f t="shared" si="0"/>
        <v>SPM-ELCBOIL</v>
      </c>
      <c r="Q46" s="1" t="str">
        <f t="shared" si="1"/>
        <v>SPM Electrode Boiler</v>
      </c>
      <c r="R46" s="1" t="s">
        <v>135</v>
      </c>
      <c r="S46" s="1" t="s">
        <v>634</v>
      </c>
      <c r="T46" s="39">
        <v>1</v>
      </c>
      <c r="U46" s="1">
        <v>2020</v>
      </c>
      <c r="V46" s="1">
        <v>2025</v>
      </c>
      <c r="W46" s="25">
        <v>50</v>
      </c>
      <c r="X46" s="1">
        <v>0.36</v>
      </c>
      <c r="Z46" s="24">
        <v>31.536000000000001</v>
      </c>
      <c r="AA46" s="25">
        <v>1</v>
      </c>
      <c r="AB46" s="25">
        <v>1</v>
      </c>
      <c r="AC46" s="1">
        <v>891</v>
      </c>
      <c r="AD46" s="24">
        <v>1</v>
      </c>
      <c r="AE46" s="40">
        <f>SUMIFS(Sheet1!$B$3:$B$49,Sheet1!$A$3:$A$49,IND_NewTechs!S46)</f>
        <v>7.5029999999999999E-2</v>
      </c>
      <c r="AF46" s="40">
        <f>(SUMIFS(Sheet1!$C$3:$C$49,Sheet1!$A$3:$A$49,$S46))*0.9</f>
        <v>0.65095920000000007</v>
      </c>
      <c r="AG46" s="1">
        <v>1000</v>
      </c>
      <c r="AH46" s="1">
        <v>5</v>
      </c>
    </row>
    <row r="47" spans="1:34" s="35" customFormat="1" ht="15" thickBot="1">
      <c r="A47" s="33" t="s">
        <v>96</v>
      </c>
      <c r="B47" s="33" t="s">
        <v>157</v>
      </c>
      <c r="C47" s="33" t="s">
        <v>65</v>
      </c>
      <c r="D47" s="33" t="s">
        <v>132</v>
      </c>
      <c r="E47" s="34" t="str">
        <f t="shared" ref="E47:E48" si="2">+B47&amp;"-"&amp;D47</f>
        <v>IIS-PH-FURN</v>
      </c>
      <c r="F47" s="33" t="s">
        <v>66</v>
      </c>
      <c r="G47" s="33" t="s">
        <v>133</v>
      </c>
      <c r="H47" s="34" t="str">
        <f t="shared" ref="H47:H48" si="3">+E47&amp;"-"&amp;RIGHT(J47,3)&amp;"-"&amp;G47&amp;"20"</f>
        <v>IIS-PH-FURN-NGA-Furn20</v>
      </c>
      <c r="I47" s="33" t="s">
        <v>67</v>
      </c>
      <c r="J47" s="33" t="s">
        <v>134</v>
      </c>
      <c r="N47" t="s">
        <v>635</v>
      </c>
      <c r="O47" s="38" t="s">
        <v>627</v>
      </c>
      <c r="P47" s="37" t="str">
        <f t="shared" si="0"/>
        <v>SDBH-ELCBOIL</v>
      </c>
      <c r="Q47" s="1" t="str">
        <f t="shared" si="1"/>
        <v>SDBH Electrode Boiler</v>
      </c>
      <c r="R47" s="1" t="s">
        <v>135</v>
      </c>
      <c r="S47" s="1" t="s">
        <v>636</v>
      </c>
      <c r="T47" s="39">
        <v>1</v>
      </c>
      <c r="U47" s="1">
        <v>2020</v>
      </c>
      <c r="V47" s="1">
        <v>2025</v>
      </c>
      <c r="W47" s="25">
        <v>50</v>
      </c>
      <c r="X47" s="1">
        <v>1</v>
      </c>
      <c r="Y47" s="1"/>
      <c r="Z47" s="24">
        <v>31.536000000000001</v>
      </c>
      <c r="AA47" s="25">
        <v>1</v>
      </c>
      <c r="AB47" s="25">
        <v>1</v>
      </c>
      <c r="AC47" s="1">
        <v>891</v>
      </c>
      <c r="AD47" s="24">
        <v>1</v>
      </c>
      <c r="AE47" s="40">
        <f>SUMIFS(Sheet1!$B$3:$B$49,Sheet1!$A$3:$A$49,IND_NewTechs!S47)</f>
        <v>0.17000500000000002</v>
      </c>
      <c r="AF47" s="40">
        <f>(SUMIFS(Sheet1!$C$3:$C$49,Sheet1!$A$3:$A$49,$S47))*0.9</f>
        <v>1.8</v>
      </c>
      <c r="AG47" s="1">
        <v>1000</v>
      </c>
      <c r="AH47" s="1">
        <v>5</v>
      </c>
    </row>
    <row r="48" spans="1:34">
      <c r="A48" s="1" t="s">
        <v>97</v>
      </c>
      <c r="B48" s="36" t="s">
        <v>158</v>
      </c>
      <c r="C48" s="1" t="s">
        <v>543</v>
      </c>
      <c r="D48" s="36" t="s">
        <v>544</v>
      </c>
      <c r="E48" s="3" t="str">
        <f t="shared" si="2"/>
        <v>MEAT-LGHT</v>
      </c>
      <c r="F48" s="1" t="s">
        <v>545</v>
      </c>
      <c r="G48" s="36" t="s">
        <v>546</v>
      </c>
      <c r="H48" s="3" t="str">
        <f t="shared" si="3"/>
        <v>MEAT-LGHT-ELC-Light20</v>
      </c>
      <c r="I48" s="1" t="s">
        <v>69</v>
      </c>
      <c r="J48" s="36" t="s">
        <v>135</v>
      </c>
      <c r="N48" t="s">
        <v>583</v>
      </c>
      <c r="O48" s="38" t="s">
        <v>627</v>
      </c>
      <c r="P48" s="37" t="str">
        <f t="shared" si="0"/>
        <v>SIT-ELCBOIL</v>
      </c>
      <c r="Q48" s="1" t="str">
        <f t="shared" si="1"/>
        <v>SIT Electrode Boiler</v>
      </c>
      <c r="R48" s="1" t="s">
        <v>135</v>
      </c>
      <c r="S48" s="1" t="s">
        <v>621</v>
      </c>
      <c r="T48" s="39">
        <v>1</v>
      </c>
      <c r="U48" s="1">
        <v>2020</v>
      </c>
      <c r="V48" s="1">
        <v>2025</v>
      </c>
      <c r="W48" s="25">
        <v>50</v>
      </c>
      <c r="X48" s="1">
        <v>1</v>
      </c>
      <c r="Z48" s="24">
        <v>31.536000000000001</v>
      </c>
      <c r="AA48" s="25">
        <v>1</v>
      </c>
      <c r="AB48" s="25">
        <v>1</v>
      </c>
      <c r="AC48" s="1">
        <v>891</v>
      </c>
      <c r="AD48" s="24">
        <v>1</v>
      </c>
      <c r="AE48" s="40">
        <f>SUMIFS(Sheet1!$B$3:$B$49,Sheet1!$A$3:$A$49,IND_NewTechs!S48)</f>
        <v>5.3039999999999997E-3</v>
      </c>
      <c r="AF48" s="40">
        <f>(SUMIFS(Sheet1!$C$3:$C$49,Sheet1!$A$3:$A$49,$S48))*0.9</f>
        <v>0.9</v>
      </c>
      <c r="AG48" s="1">
        <v>1000</v>
      </c>
      <c r="AH48" s="1">
        <v>5</v>
      </c>
    </row>
    <row r="49" spans="1:34">
      <c r="A49" s="1" t="s">
        <v>97</v>
      </c>
      <c r="B49" s="36" t="s">
        <v>158</v>
      </c>
      <c r="C49" s="1" t="s">
        <v>77</v>
      </c>
      <c r="D49" s="36" t="s">
        <v>143</v>
      </c>
      <c r="E49" s="3" t="str">
        <f t="shared" ref="E49:E52" si="4">+B49&amp;"-"&amp;D49</f>
        <v>MEAT-MoTP-Stat</v>
      </c>
      <c r="F49" s="1" t="s">
        <v>78</v>
      </c>
      <c r="G49" s="36" t="s">
        <v>547</v>
      </c>
      <c r="H49" s="3" t="str">
        <f t="shared" ref="H49" si="5">+LEFT(E49,9)&amp;"-"&amp;RIGHT(J49,3)&amp;"-"&amp;G49&amp;"20"</f>
        <v>MEAT-MoTP-DSL-Stt_ngn20</v>
      </c>
      <c r="I49" s="1" t="s">
        <v>75</v>
      </c>
      <c r="J49" s="36" t="s">
        <v>141</v>
      </c>
      <c r="N49" t="s">
        <v>584</v>
      </c>
      <c r="O49" s="38" t="s">
        <v>627</v>
      </c>
      <c r="P49" s="37" t="str">
        <f t="shared" si="0"/>
        <v>SDCSP-ELCBOIL</v>
      </c>
      <c r="Q49" s="1" t="str">
        <f t="shared" si="1"/>
        <v>SDCSP Electrode Boiler</v>
      </c>
      <c r="R49" s="1" t="s">
        <v>135</v>
      </c>
      <c r="S49" s="1" t="s">
        <v>622</v>
      </c>
      <c r="T49" s="39">
        <v>1</v>
      </c>
      <c r="U49" s="1">
        <v>2020</v>
      </c>
      <c r="V49" s="1">
        <v>2025</v>
      </c>
      <c r="W49" s="25">
        <v>50</v>
      </c>
      <c r="X49" s="1">
        <v>0.27397300000000002</v>
      </c>
      <c r="Z49" s="24">
        <v>31.536000000000001</v>
      </c>
      <c r="AA49" s="25">
        <v>1</v>
      </c>
      <c r="AB49" s="25">
        <v>1</v>
      </c>
      <c r="AC49" s="1">
        <v>891</v>
      </c>
      <c r="AD49" s="24">
        <v>1</v>
      </c>
      <c r="AE49" s="40">
        <f>SUMIFS(Sheet1!$B$3:$B$49,Sheet1!$A$3:$A$49,IND_NewTechs!S49)</f>
        <v>6.4800000000000003E-4</v>
      </c>
      <c r="AF49" s="40">
        <f>(SUMIFS(Sheet1!$C$3:$C$49,Sheet1!$A$3:$A$49,$S49))*0.9</f>
        <v>0.24657570000000004</v>
      </c>
      <c r="AG49" s="1">
        <v>1000</v>
      </c>
      <c r="AH49" s="1">
        <v>5</v>
      </c>
    </row>
    <row r="50" spans="1:34">
      <c r="A50" s="1" t="s">
        <v>97</v>
      </c>
      <c r="B50" s="36" t="s">
        <v>158</v>
      </c>
      <c r="C50" s="1" t="s">
        <v>77</v>
      </c>
      <c r="D50" s="36" t="s">
        <v>143</v>
      </c>
      <c r="E50" s="3" t="str">
        <f t="shared" si="4"/>
        <v>MEAT-MoTP-Stat</v>
      </c>
      <c r="F50" s="1" t="s">
        <v>80</v>
      </c>
      <c r="G50" s="36" t="s">
        <v>145</v>
      </c>
      <c r="H50" s="3" t="str">
        <f t="shared" ref="H50" si="6">+E50&amp;"-"&amp;RIGHT(J50,3)&amp;"-"&amp;G50&amp;"20"</f>
        <v>MEAT-MoTP-Stat-ELC-Motor20</v>
      </c>
      <c r="I50" s="1" t="s">
        <v>69</v>
      </c>
      <c r="J50" s="36" t="s">
        <v>135</v>
      </c>
      <c r="N50" t="s">
        <v>585</v>
      </c>
      <c r="O50" s="38" t="s">
        <v>627</v>
      </c>
      <c r="P50" s="37" t="str">
        <f t="shared" si="0"/>
        <v>\I:SPI-ELCBOIL</v>
      </c>
      <c r="Q50" s="1" t="str">
        <f t="shared" si="1"/>
        <v>\I:SPI Electrode Boiler</v>
      </c>
      <c r="R50" s="1" t="s">
        <v>135</v>
      </c>
      <c r="T50" s="39">
        <v>1</v>
      </c>
      <c r="U50" s="1">
        <v>2020</v>
      </c>
      <c r="V50" s="1">
        <v>2025</v>
      </c>
      <c r="W50" s="25">
        <v>50</v>
      </c>
      <c r="X50" s="1">
        <v>0</v>
      </c>
      <c r="Z50" s="24">
        <v>31.536000000000001</v>
      </c>
      <c r="AA50" s="25">
        <v>1</v>
      </c>
      <c r="AB50" s="25">
        <v>1</v>
      </c>
      <c r="AC50" s="1">
        <v>891</v>
      </c>
      <c r="AD50" s="24">
        <v>1</v>
      </c>
      <c r="AE50" s="40">
        <f>SUMIFS(Sheet1!$B$3:$B$49,Sheet1!$A$3:$A$49,IND_NewTechs!S50)</f>
        <v>0</v>
      </c>
      <c r="AF50" s="40">
        <f>(SUMIFS(Sheet1!$C$3:$C$49,Sheet1!$A$3:$A$49,$S50))*0.9</f>
        <v>0</v>
      </c>
      <c r="AG50" s="1">
        <v>1000</v>
      </c>
      <c r="AH50" s="1">
        <v>5</v>
      </c>
    </row>
    <row r="51" spans="1:34">
      <c r="A51" s="1" t="s">
        <v>97</v>
      </c>
      <c r="B51" s="36" t="s">
        <v>158</v>
      </c>
      <c r="C51" s="1" t="s">
        <v>77</v>
      </c>
      <c r="D51" s="36" t="s">
        <v>143</v>
      </c>
      <c r="E51" s="3" t="str">
        <f t="shared" si="4"/>
        <v>MEAT-MoTP-Stat</v>
      </c>
      <c r="F51" s="1" t="s">
        <v>78</v>
      </c>
      <c r="G51" s="36" t="s">
        <v>547</v>
      </c>
      <c r="H51" s="3" t="str">
        <f t="shared" ref="H51:H52" si="7">+LEFT(E51,9)&amp;"-"&amp;RIGHT(J51,3)&amp;"-"&amp;G51&amp;"20"</f>
        <v>MEAT-MoTP-FOL-Stt_ngn20</v>
      </c>
      <c r="I51" s="1" t="s">
        <v>79</v>
      </c>
      <c r="J51" s="36" t="s">
        <v>144</v>
      </c>
      <c r="N51" t="s">
        <v>586</v>
      </c>
      <c r="O51" s="38" t="s">
        <v>627</v>
      </c>
      <c r="P51" s="37" t="str">
        <f t="shared" si="0"/>
        <v>STT-ELCBOIL</v>
      </c>
      <c r="Q51" s="1" t="str">
        <f t="shared" si="1"/>
        <v>STT Electrode Boiler</v>
      </c>
      <c r="R51" s="1" t="s">
        <v>135</v>
      </c>
      <c r="S51" s="1" t="s">
        <v>623</v>
      </c>
      <c r="T51" s="39">
        <v>1</v>
      </c>
      <c r="U51" s="1">
        <v>2020</v>
      </c>
      <c r="V51" s="1">
        <v>2025</v>
      </c>
      <c r="W51" s="25">
        <v>50</v>
      </c>
      <c r="X51" s="1">
        <v>1</v>
      </c>
      <c r="Z51" s="24">
        <v>31.536000000000001</v>
      </c>
      <c r="AA51" s="25">
        <v>1</v>
      </c>
      <c r="AB51" s="25">
        <v>1</v>
      </c>
      <c r="AC51" s="1">
        <v>891</v>
      </c>
      <c r="AD51" s="24">
        <v>1</v>
      </c>
      <c r="AE51" s="40">
        <f>SUMIFS(Sheet1!$B$3:$B$49,Sheet1!$A$3:$A$49,IND_NewTechs!S51)</f>
        <v>3.2000000000000001E-2</v>
      </c>
      <c r="AF51" s="40">
        <f>(SUMIFS(Sheet1!$C$3:$C$49,Sheet1!$A$3:$A$49,$S51))*0.9</f>
        <v>0.9</v>
      </c>
      <c r="AG51" s="1">
        <v>1000</v>
      </c>
      <c r="AH51" s="1">
        <v>5</v>
      </c>
    </row>
    <row r="52" spans="1:34">
      <c r="A52" s="1" t="s">
        <v>97</v>
      </c>
      <c r="B52" s="36" t="s">
        <v>158</v>
      </c>
      <c r="C52" s="1" t="s">
        <v>77</v>
      </c>
      <c r="D52" s="36" t="s">
        <v>143</v>
      </c>
      <c r="E52" s="3" t="str">
        <f t="shared" si="4"/>
        <v>MEAT-MoTP-Stat</v>
      </c>
      <c r="F52" s="1" t="s">
        <v>78</v>
      </c>
      <c r="G52" s="36" t="s">
        <v>547</v>
      </c>
      <c r="H52" s="3" t="str">
        <f t="shared" si="7"/>
        <v>MEAT-MoTP-PET-Stt_ngn20</v>
      </c>
      <c r="I52" s="1" t="s">
        <v>76</v>
      </c>
      <c r="J52" s="36" t="s">
        <v>142</v>
      </c>
      <c r="N52" t="s">
        <v>587</v>
      </c>
      <c r="O52" s="38" t="s">
        <v>627</v>
      </c>
      <c r="P52" s="37" t="str">
        <f t="shared" si="0"/>
        <v>\I:TGP-ELCBOIL</v>
      </c>
      <c r="Q52" s="1" t="str">
        <f t="shared" si="1"/>
        <v>\I:TGP Electrode Boiler</v>
      </c>
      <c r="R52" s="1" t="s">
        <v>135</v>
      </c>
      <c r="T52" s="39">
        <v>1</v>
      </c>
      <c r="U52" s="1">
        <v>2020</v>
      </c>
      <c r="V52" s="1">
        <v>2025</v>
      </c>
      <c r="W52" s="25">
        <v>50</v>
      </c>
      <c r="X52" s="1">
        <v>0</v>
      </c>
      <c r="Z52" s="24">
        <v>31.536000000000001</v>
      </c>
      <c r="AA52" s="25">
        <v>1</v>
      </c>
      <c r="AB52" s="25">
        <v>1</v>
      </c>
      <c r="AC52" s="1">
        <v>891</v>
      </c>
      <c r="AD52" s="24">
        <v>1</v>
      </c>
      <c r="AE52" s="40">
        <f>SUMIFS(Sheet1!$B$3:$B$49,Sheet1!$A$3:$A$49,IND_NewTechs!S52)</f>
        <v>0</v>
      </c>
      <c r="AF52" s="40">
        <f>(SUMIFS(Sheet1!$C$3:$C$49,Sheet1!$A$3:$A$49,$S52))*0.9</f>
        <v>0</v>
      </c>
      <c r="AG52" s="1">
        <v>1000</v>
      </c>
      <c r="AH52" s="1">
        <v>5</v>
      </c>
    </row>
    <row r="53" spans="1:34">
      <c r="N53" t="s">
        <v>548</v>
      </c>
      <c r="O53" s="38" t="s">
        <v>637</v>
      </c>
      <c r="P53" s="37" t="str">
        <f>_xlfn.CONCAT(N53,O53)</f>
        <v>AFFA-WODBOIL</v>
      </c>
      <c r="Q53" s="1" t="str">
        <f>_xlfn.CONCAT(N53," Wood Boiler")</f>
        <v>AFFA Wood Boiler</v>
      </c>
      <c r="R53" s="1" t="s">
        <v>137</v>
      </c>
      <c r="S53" s="1" t="s">
        <v>588</v>
      </c>
      <c r="T53" s="39">
        <v>1</v>
      </c>
      <c r="U53" s="1">
        <v>2020</v>
      </c>
      <c r="V53" s="1">
        <v>2025</v>
      </c>
      <c r="W53" s="25">
        <v>50</v>
      </c>
      <c r="X53" s="1">
        <v>0.29680400000000001</v>
      </c>
      <c r="Z53" s="24">
        <v>31.536000000000001</v>
      </c>
      <c r="AA53" s="25">
        <v>0.8</v>
      </c>
      <c r="AB53" s="25">
        <v>1</v>
      </c>
      <c r="AC53" s="1">
        <v>413</v>
      </c>
      <c r="AD53" s="24">
        <v>1</v>
      </c>
      <c r="AE53" s="40">
        <f>SUMIFS(Sheet1!$B$3:$B$49,Sheet1!$A$3:$A$49,IND_NewTechs!S53)</f>
        <v>2.4119999999999999E-2</v>
      </c>
      <c r="AF53" s="40">
        <f>(SUMIFS(Sheet1!$C$3:$C$49,Sheet1!$A$3:$A$49,$S53))*0.9</f>
        <v>0.26712360000000002</v>
      </c>
      <c r="AG53" s="1">
        <v>1000</v>
      </c>
      <c r="AH53" s="1">
        <v>5</v>
      </c>
    </row>
    <row r="54" spans="1:34">
      <c r="N54" t="s">
        <v>549</v>
      </c>
      <c r="O54" s="38" t="s">
        <v>637</v>
      </c>
      <c r="P54" s="37" t="str">
        <f t="shared" ref="P54:P96" si="8">_xlfn.CONCAT(N54,O54)</f>
        <v>ALLL-WODBOIL</v>
      </c>
      <c r="Q54" s="1" t="str">
        <f t="shared" ref="Q54:Q96" si="9">_xlfn.CONCAT(N54," Wood Boiler")</f>
        <v>ALLL Wood Boiler</v>
      </c>
      <c r="R54" s="1" t="s">
        <v>137</v>
      </c>
      <c r="S54" s="1" t="s">
        <v>589</v>
      </c>
      <c r="T54" s="39">
        <v>1</v>
      </c>
      <c r="U54" s="1">
        <v>2020</v>
      </c>
      <c r="V54" s="1">
        <v>2025</v>
      </c>
      <c r="W54" s="25">
        <v>50</v>
      </c>
      <c r="X54" s="1">
        <v>0.71232899999999999</v>
      </c>
      <c r="Z54" s="24">
        <v>31.536000000000001</v>
      </c>
      <c r="AA54" s="25">
        <v>0.8</v>
      </c>
      <c r="AB54" s="25">
        <v>1</v>
      </c>
      <c r="AC54" s="1">
        <v>413</v>
      </c>
      <c r="AD54" s="24">
        <v>1</v>
      </c>
      <c r="AE54" s="40">
        <f>SUMIFS(Sheet1!$B$3:$B$49,Sheet1!$A$3:$A$49,IND_NewTechs!S54)</f>
        <v>0.54</v>
      </c>
      <c r="AF54" s="40">
        <f>(SUMIFS(Sheet1!$C$3:$C$49,Sheet1!$A$3:$A$49,$S54))*0.9</f>
        <v>0.64109610000000006</v>
      </c>
      <c r="AG54" s="1">
        <v>1000</v>
      </c>
      <c r="AH54" s="1">
        <v>5</v>
      </c>
    </row>
    <row r="55" spans="1:34">
      <c r="N55" t="s">
        <v>550</v>
      </c>
      <c r="O55" s="38" t="s">
        <v>637</v>
      </c>
      <c r="P55" s="37" t="str">
        <f t="shared" si="8"/>
        <v>ALLM-WODBOIL</v>
      </c>
      <c r="Q55" s="1" t="str">
        <f t="shared" si="9"/>
        <v>ALLM Wood Boiler</v>
      </c>
      <c r="R55" s="1" t="s">
        <v>137</v>
      </c>
      <c r="S55" s="1" t="s">
        <v>590</v>
      </c>
      <c r="T55" s="39">
        <v>1</v>
      </c>
      <c r="U55" s="1">
        <v>2020</v>
      </c>
      <c r="V55" s="1">
        <v>2025</v>
      </c>
      <c r="W55" s="25">
        <v>50</v>
      </c>
      <c r="X55" s="1">
        <v>0.68493199999999999</v>
      </c>
      <c r="Z55" s="24">
        <v>31.536000000000001</v>
      </c>
      <c r="AA55" s="25">
        <v>0.8</v>
      </c>
      <c r="AB55" s="25">
        <v>1</v>
      </c>
      <c r="AC55" s="1">
        <v>413</v>
      </c>
      <c r="AD55" s="24">
        <v>1</v>
      </c>
      <c r="AE55" s="40">
        <f>SUMIFS(Sheet1!$B$3:$B$49,Sheet1!$A$3:$A$49,IND_NewTechs!S55)</f>
        <v>0.09</v>
      </c>
      <c r="AF55" s="40">
        <f>(SUMIFS(Sheet1!$C$3:$C$49,Sheet1!$A$3:$A$49,$S55))*0.9</f>
        <v>0.61643879999999995</v>
      </c>
      <c r="AG55" s="1">
        <v>1000</v>
      </c>
      <c r="AH55" s="1">
        <v>5</v>
      </c>
    </row>
    <row r="56" spans="1:34">
      <c r="N56" t="s">
        <v>551</v>
      </c>
      <c r="O56" s="38" t="s">
        <v>637</v>
      </c>
      <c r="P56" s="37" t="str">
        <f t="shared" si="8"/>
        <v>\I:ALSI-WODBOIL</v>
      </c>
      <c r="Q56" s="1" t="str">
        <f t="shared" si="9"/>
        <v>\I:ALSI Wood Boiler</v>
      </c>
      <c r="R56" s="1" t="s">
        <v>137</v>
      </c>
      <c r="T56" s="39">
        <v>1</v>
      </c>
      <c r="U56" s="1">
        <v>2020</v>
      </c>
      <c r="V56" s="1">
        <v>2025</v>
      </c>
      <c r="W56" s="25">
        <v>50</v>
      </c>
      <c r="X56" s="1">
        <v>0</v>
      </c>
      <c r="Z56" s="24">
        <v>31.536000000000001</v>
      </c>
      <c r="AA56" s="25">
        <v>0.8</v>
      </c>
      <c r="AB56" s="25">
        <v>1</v>
      </c>
      <c r="AC56" s="1">
        <v>413</v>
      </c>
      <c r="AD56" s="24">
        <v>1</v>
      </c>
      <c r="AE56" s="40">
        <f>SUMIFS(Sheet1!$B$3:$B$49,Sheet1!$A$3:$A$49,IND_NewTechs!S56)</f>
        <v>0</v>
      </c>
      <c r="AF56" s="40">
        <f>(SUMIFS(Sheet1!$C$3:$C$49,Sheet1!$A$3:$A$49,$S56))*0.9</f>
        <v>0</v>
      </c>
      <c r="AG56" s="1">
        <v>1000</v>
      </c>
      <c r="AH56" s="1">
        <v>5</v>
      </c>
    </row>
    <row r="57" spans="1:34">
      <c r="N57" t="s">
        <v>552</v>
      </c>
      <c r="O57" s="38" t="s">
        <v>637</v>
      </c>
      <c r="P57" s="37" t="str">
        <f t="shared" si="8"/>
        <v>BSM-WODBOIL</v>
      </c>
      <c r="Q57" s="1" t="str">
        <f t="shared" si="9"/>
        <v>BSM Wood Boiler</v>
      </c>
      <c r="R57" s="1" t="s">
        <v>137</v>
      </c>
      <c r="S57" s="1" t="s">
        <v>591</v>
      </c>
      <c r="T57" s="39">
        <v>1</v>
      </c>
      <c r="U57" s="1">
        <v>2020</v>
      </c>
      <c r="V57" s="1">
        <v>2025</v>
      </c>
      <c r="W57" s="25">
        <v>50</v>
      </c>
      <c r="X57" s="1">
        <v>0.68493199999999999</v>
      </c>
      <c r="Z57" s="24">
        <v>31.536000000000001</v>
      </c>
      <c r="AA57" s="25">
        <v>0.8</v>
      </c>
      <c r="AB57" s="25">
        <v>1</v>
      </c>
      <c r="AC57" s="1">
        <v>413</v>
      </c>
      <c r="AD57" s="24">
        <v>1</v>
      </c>
      <c r="AE57" s="40">
        <f>SUMIFS(Sheet1!$B$3:$B$49,Sheet1!$A$3:$A$49,IND_NewTechs!S57)</f>
        <v>4.3200000000000002E-2</v>
      </c>
      <c r="AF57" s="40">
        <f>(SUMIFS(Sheet1!$C$3:$C$49,Sheet1!$A$3:$A$49,$S57))*0.9</f>
        <v>0.61643879999999995</v>
      </c>
      <c r="AG57" s="1">
        <v>1000</v>
      </c>
      <c r="AH57" s="1">
        <v>5</v>
      </c>
    </row>
    <row r="58" spans="1:34">
      <c r="N58" t="s">
        <v>553</v>
      </c>
      <c r="O58" s="38" t="s">
        <v>637</v>
      </c>
      <c r="P58" s="37" t="str">
        <f t="shared" si="8"/>
        <v>CFWF-WODBOIL</v>
      </c>
      <c r="Q58" s="1" t="str">
        <f t="shared" si="9"/>
        <v>CFWF Wood Boiler</v>
      </c>
      <c r="R58" s="1" t="s">
        <v>137</v>
      </c>
      <c r="T58" s="39">
        <v>1</v>
      </c>
      <c r="U58" s="1">
        <v>2020</v>
      </c>
      <c r="V58" s="1">
        <v>2025</v>
      </c>
      <c r="W58" s="25">
        <v>50</v>
      </c>
      <c r="X58" s="1">
        <v>0</v>
      </c>
      <c r="Z58" s="24">
        <v>31.536000000000001</v>
      </c>
      <c r="AA58" s="25">
        <v>0.8</v>
      </c>
      <c r="AB58" s="25">
        <v>1</v>
      </c>
      <c r="AC58" s="1">
        <v>413</v>
      </c>
      <c r="AD58" s="24">
        <v>1</v>
      </c>
      <c r="AE58" s="40">
        <f>SUMIFS(Sheet1!$B$3:$B$49,Sheet1!$A$3:$A$49,IND_NewTechs!S58)</f>
        <v>0</v>
      </c>
      <c r="AF58" s="40">
        <f>(SUMIFS(Sheet1!$C$3:$C$49,Sheet1!$A$3:$A$49,$S58))*0.9</f>
        <v>0</v>
      </c>
      <c r="AG58" s="1">
        <v>1000</v>
      </c>
      <c r="AH58" s="1">
        <v>5</v>
      </c>
    </row>
    <row r="59" spans="1:34">
      <c r="N59" t="s">
        <v>554</v>
      </c>
      <c r="O59" s="38" t="s">
        <v>637</v>
      </c>
      <c r="P59" s="37" t="str">
        <f t="shared" si="8"/>
        <v>DB-WODBOIL</v>
      </c>
      <c r="Q59" s="1" t="str">
        <f t="shared" si="9"/>
        <v>DB Wood Boiler</v>
      </c>
      <c r="R59" s="1" t="s">
        <v>137</v>
      </c>
      <c r="S59" s="1" t="s">
        <v>592</v>
      </c>
      <c r="T59" s="39">
        <v>1</v>
      </c>
      <c r="U59" s="1">
        <v>2020</v>
      </c>
      <c r="V59" s="1">
        <v>2025</v>
      </c>
      <c r="W59" s="25">
        <v>50</v>
      </c>
      <c r="X59" s="1">
        <v>0.82191800000000004</v>
      </c>
      <c r="Z59" s="24">
        <v>31.536000000000001</v>
      </c>
      <c r="AA59" s="25">
        <v>0.8</v>
      </c>
      <c r="AB59" s="25">
        <v>1</v>
      </c>
      <c r="AC59" s="1">
        <v>413</v>
      </c>
      <c r="AD59" s="24">
        <v>1</v>
      </c>
      <c r="AE59" s="40">
        <f>SUMIFS(Sheet1!$B$3:$B$49,Sheet1!$A$3:$A$49,IND_NewTechs!S59)</f>
        <v>0.23147999999999999</v>
      </c>
      <c r="AF59" s="40">
        <f>(SUMIFS(Sheet1!$C$3:$C$49,Sheet1!$A$3:$A$49,$S59))*0.9</f>
        <v>0.7397262</v>
      </c>
      <c r="AG59" s="1">
        <v>1000</v>
      </c>
      <c r="AH59" s="1">
        <v>5</v>
      </c>
    </row>
    <row r="60" spans="1:34">
      <c r="N60" t="s">
        <v>555</v>
      </c>
      <c r="O60" s="38" t="s">
        <v>637</v>
      </c>
      <c r="P60" s="37" t="str">
        <f t="shared" si="8"/>
        <v>DCIP-WODBOIL</v>
      </c>
      <c r="Q60" s="1" t="str">
        <f t="shared" si="9"/>
        <v>DCIP Wood Boiler</v>
      </c>
      <c r="R60" s="1" t="s">
        <v>137</v>
      </c>
      <c r="S60" s="1" t="s">
        <v>593</v>
      </c>
      <c r="T60" s="39">
        <v>1</v>
      </c>
      <c r="U60" s="1">
        <v>2020</v>
      </c>
      <c r="V60" s="1">
        <v>2025</v>
      </c>
      <c r="W60" s="25">
        <v>50</v>
      </c>
      <c r="X60" s="1">
        <v>0.5</v>
      </c>
      <c r="Z60" s="24">
        <v>31.536000000000001</v>
      </c>
      <c r="AA60" s="25">
        <v>0.8</v>
      </c>
      <c r="AB60" s="25">
        <v>1</v>
      </c>
      <c r="AC60" s="1">
        <v>413</v>
      </c>
      <c r="AD60" s="24">
        <v>1</v>
      </c>
      <c r="AE60" s="40">
        <f>SUMIFS(Sheet1!$B$3:$B$49,Sheet1!$A$3:$A$49,IND_NewTechs!S60)</f>
        <v>8.2799999999999992E-3</v>
      </c>
      <c r="AF60" s="40">
        <f>(SUMIFS(Sheet1!$C$3:$C$49,Sheet1!$A$3:$A$49,$S60))*0.9</f>
        <v>0.45</v>
      </c>
      <c r="AG60" s="1">
        <v>1000</v>
      </c>
      <c r="AH60" s="1">
        <v>5</v>
      </c>
    </row>
    <row r="61" spans="1:34">
      <c r="N61" t="s">
        <v>556</v>
      </c>
      <c r="O61" s="38" t="s">
        <v>637</v>
      </c>
      <c r="P61" s="37" t="str">
        <f t="shared" si="8"/>
        <v>DRBB-WODBOIL</v>
      </c>
      <c r="Q61" s="1" t="str">
        <f t="shared" si="9"/>
        <v>DRBB Wood Boiler</v>
      </c>
      <c r="R61" s="1" t="s">
        <v>137</v>
      </c>
      <c r="S61" s="1" t="s">
        <v>594</v>
      </c>
      <c r="T61" s="39">
        <v>1</v>
      </c>
      <c r="U61" s="1">
        <v>2020</v>
      </c>
      <c r="V61" s="1">
        <v>2025</v>
      </c>
      <c r="W61" s="25">
        <v>50</v>
      </c>
      <c r="X61" s="1">
        <v>1</v>
      </c>
      <c r="Z61" s="24">
        <v>31.536000000000001</v>
      </c>
      <c r="AA61" s="25">
        <v>0.8</v>
      </c>
      <c r="AB61" s="25">
        <v>1</v>
      </c>
      <c r="AC61" s="1">
        <v>413</v>
      </c>
      <c r="AD61" s="24">
        <v>1</v>
      </c>
      <c r="AE61" s="40">
        <f>SUMIFS(Sheet1!$B$3:$B$49,Sheet1!$A$3:$A$49,IND_NewTechs!S61)</f>
        <v>4.1708000000000002E-2</v>
      </c>
      <c r="AF61" s="40">
        <f>(SUMIFS(Sheet1!$C$3:$C$49,Sheet1!$A$3:$A$49,$S61))*0.9</f>
        <v>0.9</v>
      </c>
      <c r="AG61" s="1">
        <v>1000</v>
      </c>
      <c r="AH61" s="1">
        <v>5</v>
      </c>
    </row>
    <row r="62" spans="1:34">
      <c r="N62" t="s">
        <v>557</v>
      </c>
      <c r="O62" s="38" t="s">
        <v>637</v>
      </c>
      <c r="P62" s="37" t="str">
        <f t="shared" si="8"/>
        <v>DRI-WODBOIL</v>
      </c>
      <c r="Q62" s="1" t="str">
        <f t="shared" si="9"/>
        <v>DRI Wood Boiler</v>
      </c>
      <c r="R62" s="1" t="s">
        <v>137</v>
      </c>
      <c r="S62" s="1" t="s">
        <v>595</v>
      </c>
      <c r="T62" s="39">
        <v>1</v>
      </c>
      <c r="U62" s="1">
        <v>2020</v>
      </c>
      <c r="V62" s="1">
        <v>2025</v>
      </c>
      <c r="W62" s="25">
        <v>50</v>
      </c>
      <c r="X62" s="1">
        <v>1</v>
      </c>
      <c r="Z62" s="24">
        <v>31.536000000000001</v>
      </c>
      <c r="AA62" s="25">
        <v>0.8</v>
      </c>
      <c r="AB62" s="25">
        <v>1</v>
      </c>
      <c r="AC62" s="1">
        <v>413</v>
      </c>
      <c r="AD62" s="24">
        <v>1</v>
      </c>
      <c r="AE62" s="40">
        <f>SUMIFS(Sheet1!$B$3:$B$49,Sheet1!$A$3:$A$49,IND_NewTechs!S62)</f>
        <v>4.1708000000000002E-2</v>
      </c>
      <c r="AF62" s="40">
        <f>(SUMIFS(Sheet1!$C$3:$C$49,Sheet1!$A$3:$A$49,$S62))*0.9</f>
        <v>0.9</v>
      </c>
      <c r="AG62" s="1">
        <v>1000</v>
      </c>
      <c r="AH62" s="1">
        <v>5</v>
      </c>
    </row>
    <row r="63" spans="1:34">
      <c r="N63" t="s">
        <v>558</v>
      </c>
      <c r="O63" s="38" t="s">
        <v>637</v>
      </c>
      <c r="P63" s="37" t="str">
        <f t="shared" si="8"/>
        <v>FH-WODBOIL</v>
      </c>
      <c r="Q63" s="1" t="str">
        <f t="shared" si="9"/>
        <v>FH Wood Boiler</v>
      </c>
      <c r="R63" s="1" t="s">
        <v>137</v>
      </c>
      <c r="S63" s="1" t="s">
        <v>596</v>
      </c>
      <c r="T63" s="39">
        <v>1</v>
      </c>
      <c r="U63" s="1">
        <v>2020</v>
      </c>
      <c r="V63" s="1">
        <v>2025</v>
      </c>
      <c r="W63" s="25">
        <v>50</v>
      </c>
      <c r="X63" s="1">
        <v>1</v>
      </c>
      <c r="Z63" s="24">
        <v>31.536000000000001</v>
      </c>
      <c r="AA63" s="25">
        <v>0.8</v>
      </c>
      <c r="AB63" s="25">
        <v>1</v>
      </c>
      <c r="AC63" s="1">
        <v>413</v>
      </c>
      <c r="AD63" s="24">
        <v>1</v>
      </c>
      <c r="AE63" s="40">
        <f>SUMIFS(Sheet1!$B$3:$B$49,Sheet1!$A$3:$A$49,IND_NewTechs!S63)</f>
        <v>1.08E-3</v>
      </c>
      <c r="AF63" s="40">
        <f>(SUMIFS(Sheet1!$C$3:$C$49,Sheet1!$A$3:$A$49,$S63))*0.9</f>
        <v>0.9</v>
      </c>
      <c r="AG63" s="1">
        <v>1000</v>
      </c>
      <c r="AH63" s="1">
        <v>5</v>
      </c>
    </row>
    <row r="64" spans="1:34">
      <c r="N64" t="s">
        <v>559</v>
      </c>
      <c r="O64" s="38" t="s">
        <v>637</v>
      </c>
      <c r="P64" s="37" t="str">
        <f t="shared" si="8"/>
        <v>FONE-WODBOIL</v>
      </c>
      <c r="Q64" s="1" t="str">
        <f t="shared" si="9"/>
        <v>FONE Wood Boiler</v>
      </c>
      <c r="R64" s="1" t="s">
        <v>137</v>
      </c>
      <c r="S64" s="1" t="s">
        <v>597</v>
      </c>
      <c r="T64" s="39">
        <v>1</v>
      </c>
      <c r="U64" s="1">
        <v>2020</v>
      </c>
      <c r="V64" s="1">
        <v>2025</v>
      </c>
      <c r="W64" s="25">
        <v>50</v>
      </c>
      <c r="X64" s="1">
        <v>0.95890399999999998</v>
      </c>
      <c r="Z64" s="24">
        <v>31.536000000000001</v>
      </c>
      <c r="AA64" s="25">
        <v>0.8</v>
      </c>
      <c r="AB64" s="25">
        <v>1</v>
      </c>
      <c r="AC64" s="1">
        <v>413</v>
      </c>
      <c r="AD64" s="24">
        <v>1</v>
      </c>
      <c r="AE64" s="40">
        <f>SUMIFS(Sheet1!$B$3:$B$49,Sheet1!$A$3:$A$49,IND_NewTechs!S64)</f>
        <v>2.9483999999999999</v>
      </c>
      <c r="AF64" s="40">
        <f>(SUMIFS(Sheet1!$C$3:$C$49,Sheet1!$A$3:$A$49,$S64))*0.9</f>
        <v>0.86301360000000005</v>
      </c>
      <c r="AG64" s="1">
        <v>1000</v>
      </c>
      <c r="AH64" s="1">
        <v>5</v>
      </c>
    </row>
    <row r="65" spans="14:34">
      <c r="N65" t="s">
        <v>560</v>
      </c>
      <c r="O65" s="38" t="s">
        <v>637</v>
      </c>
      <c r="P65" s="37" t="str">
        <f t="shared" si="8"/>
        <v>FONS-WODBOIL</v>
      </c>
      <c r="Q65" s="1" t="str">
        <f t="shared" si="9"/>
        <v>FONS Wood Boiler</v>
      </c>
      <c r="R65" s="1" t="s">
        <v>137</v>
      </c>
      <c r="S65" s="1" t="s">
        <v>598</v>
      </c>
      <c r="T65" s="39">
        <v>1</v>
      </c>
      <c r="U65" s="1">
        <v>2020</v>
      </c>
      <c r="V65" s="1">
        <v>2025</v>
      </c>
      <c r="W65" s="25">
        <v>50</v>
      </c>
      <c r="X65" s="1">
        <v>0.82191800000000004</v>
      </c>
      <c r="Z65" s="24">
        <v>31.536000000000001</v>
      </c>
      <c r="AA65" s="25">
        <v>0.8</v>
      </c>
      <c r="AB65" s="25">
        <v>1</v>
      </c>
      <c r="AC65" s="1">
        <v>413</v>
      </c>
      <c r="AD65" s="24">
        <v>1</v>
      </c>
      <c r="AE65" s="40">
        <f>SUMIFS(Sheet1!$B$3:$B$49,Sheet1!$A$3:$A$49,IND_NewTechs!S65)</f>
        <v>8.5536000000000001E-2</v>
      </c>
      <c r="AF65" s="40">
        <f>(SUMIFS(Sheet1!$C$3:$C$49,Sheet1!$A$3:$A$49,$S65))*0.9</f>
        <v>0.7397262</v>
      </c>
      <c r="AG65" s="1">
        <v>1000</v>
      </c>
      <c r="AH65" s="1">
        <v>5</v>
      </c>
    </row>
    <row r="66" spans="14:34">
      <c r="N66" t="s">
        <v>561</v>
      </c>
      <c r="O66" s="38" t="s">
        <v>637</v>
      </c>
      <c r="P66" s="37" t="str">
        <f t="shared" si="8"/>
        <v>GSI-WODBOIL</v>
      </c>
      <c r="Q66" s="1" t="str">
        <f t="shared" si="9"/>
        <v>GSI Wood Boiler</v>
      </c>
      <c r="R66" s="1" t="s">
        <v>137</v>
      </c>
      <c r="S66" s="1" t="s">
        <v>599</v>
      </c>
      <c r="T66" s="39">
        <v>1</v>
      </c>
      <c r="U66" s="1">
        <v>2020</v>
      </c>
      <c r="V66" s="1">
        <v>2025</v>
      </c>
      <c r="W66" s="25">
        <v>50</v>
      </c>
      <c r="X66" s="1">
        <v>0.29680400000000001</v>
      </c>
      <c r="Z66" s="24">
        <v>31.536000000000001</v>
      </c>
      <c r="AA66" s="25">
        <v>0.8</v>
      </c>
      <c r="AB66" s="25">
        <v>1</v>
      </c>
      <c r="AC66" s="1">
        <v>413</v>
      </c>
      <c r="AD66" s="24">
        <v>1</v>
      </c>
      <c r="AE66" s="40">
        <f>SUMIFS(Sheet1!$B$3:$B$49,Sheet1!$A$3:$A$49,IND_NewTechs!S66)</f>
        <v>4.2839999999999996E-3</v>
      </c>
      <c r="AF66" s="40">
        <f>(SUMIFS(Sheet1!$C$3:$C$49,Sheet1!$A$3:$A$49,$S66))*0.9</f>
        <v>0.26712360000000002</v>
      </c>
      <c r="AG66" s="1">
        <v>1000</v>
      </c>
      <c r="AH66" s="1">
        <v>5</v>
      </c>
    </row>
    <row r="67" spans="14:34">
      <c r="N67" t="s">
        <v>562</v>
      </c>
      <c r="O67" s="38" t="s">
        <v>637</v>
      </c>
      <c r="P67" s="37" t="str">
        <f t="shared" si="8"/>
        <v>GSM-WODBOIL</v>
      </c>
      <c r="Q67" s="1" t="str">
        <f t="shared" si="9"/>
        <v>GSM Wood Boiler</v>
      </c>
      <c r="R67" s="1" t="s">
        <v>137</v>
      </c>
      <c r="S67" s="1" t="s">
        <v>600</v>
      </c>
      <c r="T67" s="39">
        <v>1</v>
      </c>
      <c r="U67" s="1">
        <v>2020</v>
      </c>
      <c r="V67" s="1">
        <v>2025</v>
      </c>
      <c r="W67" s="25">
        <v>50</v>
      </c>
      <c r="X67" s="1">
        <v>0.29680400000000001</v>
      </c>
      <c r="Z67" s="24">
        <v>31.536000000000001</v>
      </c>
      <c r="AA67" s="25">
        <v>0.8</v>
      </c>
      <c r="AB67" s="25">
        <v>1</v>
      </c>
      <c r="AC67" s="1">
        <v>413</v>
      </c>
      <c r="AD67" s="24">
        <v>1</v>
      </c>
      <c r="AE67" s="40">
        <f>SUMIFS(Sheet1!$B$3:$B$49,Sheet1!$A$3:$A$49,IND_NewTechs!S67)</f>
        <v>3.6000000000000002E-4</v>
      </c>
      <c r="AF67" s="40">
        <f>(SUMIFS(Sheet1!$C$3:$C$49,Sheet1!$A$3:$A$49,$S67))*0.9</f>
        <v>0.26712360000000002</v>
      </c>
      <c r="AG67" s="1">
        <v>1000</v>
      </c>
      <c r="AH67" s="1">
        <v>5</v>
      </c>
    </row>
    <row r="68" spans="14:34">
      <c r="N68" t="s">
        <v>563</v>
      </c>
      <c r="O68" s="38" t="s">
        <v>637</v>
      </c>
      <c r="P68" s="37" t="str">
        <f t="shared" si="8"/>
        <v>IAPM-WODBOIL</v>
      </c>
      <c r="Q68" s="1" t="str">
        <f t="shared" si="9"/>
        <v>IAPM Wood Boiler</v>
      </c>
      <c r="R68" s="1" t="s">
        <v>137</v>
      </c>
      <c r="S68" s="1" t="s">
        <v>601</v>
      </c>
      <c r="T68" s="39">
        <v>1</v>
      </c>
      <c r="U68" s="1">
        <v>2020</v>
      </c>
      <c r="V68" s="1">
        <v>2025</v>
      </c>
      <c r="W68" s="25">
        <v>50</v>
      </c>
      <c r="X68" s="1">
        <v>0.54794500000000002</v>
      </c>
      <c r="Z68" s="24">
        <v>31.536000000000001</v>
      </c>
      <c r="AA68" s="25">
        <v>0.8</v>
      </c>
      <c r="AB68" s="25">
        <v>1</v>
      </c>
      <c r="AC68" s="1">
        <v>413</v>
      </c>
      <c r="AD68" s="24">
        <v>1</v>
      </c>
      <c r="AE68" s="40">
        <f>SUMIFS(Sheet1!$B$3:$B$49,Sheet1!$A$3:$A$49,IND_NewTechs!S68)</f>
        <v>1.5890000000000001E-2</v>
      </c>
      <c r="AF68" s="40">
        <f>(SUMIFS(Sheet1!$C$3:$C$49,Sheet1!$A$3:$A$49,$S68))*0.9</f>
        <v>0.49315050000000005</v>
      </c>
      <c r="AG68" s="1">
        <v>1000</v>
      </c>
      <c r="AH68" s="1">
        <v>5</v>
      </c>
    </row>
    <row r="69" spans="14:34">
      <c r="N69" t="s">
        <v>564</v>
      </c>
      <c r="O69" s="38" t="s">
        <v>637</v>
      </c>
      <c r="P69" s="37" t="str">
        <f t="shared" si="8"/>
        <v>ISS-WODBOIL</v>
      </c>
      <c r="Q69" s="1" t="str">
        <f t="shared" si="9"/>
        <v>ISS Wood Boiler</v>
      </c>
      <c r="R69" s="1" t="s">
        <v>137</v>
      </c>
      <c r="S69" s="1" t="s">
        <v>602</v>
      </c>
      <c r="T69" s="39">
        <v>1</v>
      </c>
      <c r="U69" s="1">
        <v>2020</v>
      </c>
      <c r="V69" s="1">
        <v>2025</v>
      </c>
      <c r="W69" s="25">
        <v>50</v>
      </c>
      <c r="X69" s="1">
        <v>0.625</v>
      </c>
      <c r="Z69" s="24">
        <v>31.536000000000001</v>
      </c>
      <c r="AA69" s="25">
        <v>0.8</v>
      </c>
      <c r="AB69" s="25">
        <v>1</v>
      </c>
      <c r="AC69" s="1">
        <v>413</v>
      </c>
      <c r="AD69" s="24">
        <v>1</v>
      </c>
      <c r="AE69" s="40">
        <f>SUMIFS(Sheet1!$B$3:$B$49,Sheet1!$A$3:$A$49,IND_NewTechs!S69)</f>
        <v>1.8E-3</v>
      </c>
      <c r="AF69" s="40">
        <f>(SUMIFS(Sheet1!$C$3:$C$49,Sheet1!$A$3:$A$49,$S69))*0.9</f>
        <v>0.5625</v>
      </c>
      <c r="AG69" s="1">
        <v>1000</v>
      </c>
      <c r="AH69" s="1">
        <v>5</v>
      </c>
    </row>
    <row r="70" spans="14:34">
      <c r="N70" t="s">
        <v>565</v>
      </c>
      <c r="O70" s="38" t="s">
        <v>637</v>
      </c>
      <c r="P70" s="37" t="str">
        <f t="shared" si="8"/>
        <v>KH-WODBOIL</v>
      </c>
      <c r="Q70" s="1" t="str">
        <f t="shared" si="9"/>
        <v>KH Wood Boiler</v>
      </c>
      <c r="R70" s="1" t="s">
        <v>137</v>
      </c>
      <c r="S70" s="1" t="s">
        <v>603</v>
      </c>
      <c r="T70" s="39">
        <v>1</v>
      </c>
      <c r="U70" s="1">
        <v>2020</v>
      </c>
      <c r="V70" s="1">
        <v>2025</v>
      </c>
      <c r="W70" s="25">
        <v>50</v>
      </c>
      <c r="X70" s="1">
        <v>0.36529699999999998</v>
      </c>
      <c r="Z70" s="24">
        <v>31.536000000000001</v>
      </c>
      <c r="AA70" s="25">
        <v>0.8</v>
      </c>
      <c r="AB70" s="25">
        <v>1</v>
      </c>
      <c r="AC70" s="1">
        <v>413</v>
      </c>
      <c r="AD70" s="24">
        <v>1</v>
      </c>
      <c r="AE70" s="40">
        <f>SUMIFS(Sheet1!$B$3:$B$49,Sheet1!$A$3:$A$49,IND_NewTechs!S70)</f>
        <v>1.2960000000000001E-3</v>
      </c>
      <c r="AF70" s="40">
        <f>(SUMIFS(Sheet1!$C$3:$C$49,Sheet1!$A$3:$A$49,$S70))*0.9</f>
        <v>0.32876729999999998</v>
      </c>
      <c r="AG70" s="1">
        <v>1000</v>
      </c>
      <c r="AH70" s="1">
        <v>5</v>
      </c>
    </row>
    <row r="71" spans="14:34">
      <c r="N71" t="s">
        <v>566</v>
      </c>
      <c r="O71" s="38" t="s">
        <v>637</v>
      </c>
      <c r="P71" s="37" t="str">
        <f t="shared" si="8"/>
        <v>MVM-WODBOIL</v>
      </c>
      <c r="Q71" s="1" t="str">
        <f t="shared" si="9"/>
        <v>MVM Wood Boiler</v>
      </c>
      <c r="R71" s="1" t="s">
        <v>137</v>
      </c>
      <c r="S71" s="1" t="s">
        <v>604</v>
      </c>
      <c r="T71" s="39">
        <v>1</v>
      </c>
      <c r="U71" s="1">
        <v>2020</v>
      </c>
      <c r="V71" s="1">
        <v>2025</v>
      </c>
      <c r="W71" s="25">
        <v>50</v>
      </c>
      <c r="X71" s="1">
        <v>1</v>
      </c>
      <c r="Z71" s="24">
        <v>31.536000000000001</v>
      </c>
      <c r="AA71" s="25">
        <v>0.8</v>
      </c>
      <c r="AB71" s="25">
        <v>1</v>
      </c>
      <c r="AC71" s="1">
        <v>413</v>
      </c>
      <c r="AD71" s="24">
        <v>1</v>
      </c>
      <c r="AE71" s="40">
        <f>SUMIFS(Sheet1!$B$3:$B$49,Sheet1!$A$3:$A$49,IND_NewTechs!S71)</f>
        <v>0.216</v>
      </c>
      <c r="AF71" s="40">
        <f>(SUMIFS(Sheet1!$C$3:$C$49,Sheet1!$A$3:$A$49,$S71))*0.9</f>
        <v>0.9</v>
      </c>
      <c r="AG71" s="1">
        <v>1000</v>
      </c>
      <c r="AH71" s="1">
        <v>5</v>
      </c>
    </row>
    <row r="72" spans="14:34">
      <c r="N72" t="s">
        <v>567</v>
      </c>
      <c r="O72" s="38" t="s">
        <v>637</v>
      </c>
      <c r="P72" s="37" t="str">
        <f t="shared" si="8"/>
        <v>EDAPC-WODBOIL</v>
      </c>
      <c r="Q72" s="1" t="str">
        <f t="shared" si="9"/>
        <v>EDAPC Wood Boiler</v>
      </c>
      <c r="R72" s="1" t="s">
        <v>137</v>
      </c>
      <c r="S72" s="1" t="s">
        <v>605</v>
      </c>
      <c r="T72" s="39">
        <v>1</v>
      </c>
      <c r="U72" s="1">
        <v>2020</v>
      </c>
      <c r="V72" s="1">
        <v>2025</v>
      </c>
      <c r="W72" s="25">
        <v>50</v>
      </c>
      <c r="X72" s="1">
        <v>0.14840200000000001</v>
      </c>
      <c r="Z72" s="24">
        <v>31.536000000000001</v>
      </c>
      <c r="AA72" s="25">
        <v>0.8</v>
      </c>
      <c r="AB72" s="25">
        <v>1</v>
      </c>
      <c r="AC72" s="1">
        <v>413</v>
      </c>
      <c r="AD72" s="24">
        <v>1</v>
      </c>
      <c r="AE72" s="40">
        <f>SUMIFS(Sheet1!$B$3:$B$49,Sheet1!$A$3:$A$49,IND_NewTechs!S72)</f>
        <v>1.6850000000000001E-3</v>
      </c>
      <c r="AF72" s="40">
        <f>(SUMIFS(Sheet1!$C$3:$C$49,Sheet1!$A$3:$A$49,$S72))*0.9</f>
        <v>0.13356180000000001</v>
      </c>
      <c r="AG72" s="1">
        <v>1000</v>
      </c>
      <c r="AH72" s="1">
        <v>5</v>
      </c>
    </row>
    <row r="73" spans="14:34">
      <c r="N73" t="s">
        <v>568</v>
      </c>
      <c r="O73" s="38" t="s">
        <v>637</v>
      </c>
      <c r="P73" s="37" t="str">
        <f t="shared" si="8"/>
        <v>EDAUC-WODBOIL</v>
      </c>
      <c r="Q73" s="1" t="str">
        <f t="shared" si="9"/>
        <v>EDAUC Wood Boiler</v>
      </c>
      <c r="R73" s="1" t="s">
        <v>137</v>
      </c>
      <c r="S73" s="1" t="s">
        <v>606</v>
      </c>
      <c r="T73" s="39">
        <v>1</v>
      </c>
      <c r="U73" s="1">
        <v>2020</v>
      </c>
      <c r="V73" s="1">
        <v>2025</v>
      </c>
      <c r="W73" s="25">
        <v>50</v>
      </c>
      <c r="X73" s="1">
        <v>0.14840200000000001</v>
      </c>
      <c r="Z73" s="24">
        <v>31.536000000000001</v>
      </c>
      <c r="AA73" s="25">
        <v>0.8</v>
      </c>
      <c r="AB73" s="25">
        <v>1</v>
      </c>
      <c r="AC73" s="1">
        <v>413</v>
      </c>
      <c r="AD73" s="24">
        <v>1</v>
      </c>
      <c r="AE73" s="40">
        <f>SUMIFS(Sheet1!$B$3:$B$49,Sheet1!$A$3:$A$49,IND_NewTechs!S73)</f>
        <v>1.872E-3</v>
      </c>
      <c r="AF73" s="40">
        <f>(SUMIFS(Sheet1!$C$3:$C$49,Sheet1!$A$3:$A$49,$S73))*0.9</f>
        <v>0.13356180000000001</v>
      </c>
      <c r="AG73" s="1">
        <v>1000</v>
      </c>
      <c r="AH73" s="1">
        <v>5</v>
      </c>
    </row>
    <row r="74" spans="14:34">
      <c r="N74" t="s">
        <v>569</v>
      </c>
      <c r="O74" s="38" t="s">
        <v>637</v>
      </c>
      <c r="P74" s="37" t="str">
        <f t="shared" si="8"/>
        <v>EDCSC-WODBOIL</v>
      </c>
      <c r="Q74" s="1" t="str">
        <f t="shared" si="9"/>
        <v>EDCSC Wood Boiler</v>
      </c>
      <c r="R74" s="1" t="s">
        <v>137</v>
      </c>
      <c r="S74" s="1" t="s">
        <v>607</v>
      </c>
      <c r="T74" s="39">
        <v>1</v>
      </c>
      <c r="U74" s="1">
        <v>2020</v>
      </c>
      <c r="V74" s="1">
        <v>2025</v>
      </c>
      <c r="W74" s="25">
        <v>50</v>
      </c>
      <c r="X74" s="1">
        <v>0.14840200000000001</v>
      </c>
      <c r="Z74" s="24">
        <v>31.536000000000001</v>
      </c>
      <c r="AA74" s="25">
        <v>0.8</v>
      </c>
      <c r="AB74" s="25">
        <v>1</v>
      </c>
      <c r="AC74" s="1">
        <v>413</v>
      </c>
      <c r="AD74" s="24">
        <v>1</v>
      </c>
      <c r="AE74" s="40">
        <f>SUMIFS(Sheet1!$B$3:$B$49,Sheet1!$A$3:$A$49,IND_NewTechs!S74)</f>
        <v>1.872E-3</v>
      </c>
      <c r="AF74" s="40">
        <f>(SUMIFS(Sheet1!$C$3:$C$49,Sheet1!$A$3:$A$49,$S74))*0.9</f>
        <v>0.13356180000000001</v>
      </c>
      <c r="AG74" s="1">
        <v>1000</v>
      </c>
      <c r="AH74" s="1">
        <v>5</v>
      </c>
    </row>
    <row r="75" spans="14:34">
      <c r="N75" t="s">
        <v>570</v>
      </c>
      <c r="O75" s="38" t="s">
        <v>637</v>
      </c>
      <c r="P75" s="37" t="str">
        <f t="shared" si="8"/>
        <v>EDEO-WODBOIL</v>
      </c>
      <c r="Q75" s="1" t="str">
        <f t="shared" si="9"/>
        <v>EDEO Wood Boiler</v>
      </c>
      <c r="R75" s="1" t="s">
        <v>137</v>
      </c>
      <c r="S75" s="1" t="s">
        <v>608</v>
      </c>
      <c r="T75" s="39">
        <v>1</v>
      </c>
      <c r="U75" s="1">
        <v>2020</v>
      </c>
      <c r="V75" s="1">
        <v>2025</v>
      </c>
      <c r="W75" s="25">
        <v>50</v>
      </c>
      <c r="X75" s="1">
        <v>0.25</v>
      </c>
      <c r="Z75" s="24">
        <v>31.536000000000001</v>
      </c>
      <c r="AA75" s="25">
        <v>0.8</v>
      </c>
      <c r="AB75" s="25">
        <v>1</v>
      </c>
      <c r="AC75" s="1">
        <v>413</v>
      </c>
      <c r="AD75" s="24">
        <v>1</v>
      </c>
      <c r="AE75" s="40">
        <f>SUMIFS(Sheet1!$B$3:$B$49,Sheet1!$A$3:$A$49,IND_NewTechs!S75)</f>
        <v>6.9119999999999997E-3</v>
      </c>
      <c r="AF75" s="40">
        <f>(SUMIFS(Sheet1!$C$3:$C$49,Sheet1!$A$3:$A$49,$S75))*0.9</f>
        <v>0.22500000000000001</v>
      </c>
      <c r="AG75" s="1">
        <v>1000</v>
      </c>
      <c r="AH75" s="1">
        <v>5</v>
      </c>
    </row>
    <row r="76" spans="14:34">
      <c r="N76" t="s">
        <v>571</v>
      </c>
      <c r="O76" s="38" t="s">
        <v>637</v>
      </c>
      <c r="P76" s="37" t="str">
        <f t="shared" si="8"/>
        <v>EDGH-WODBOIL</v>
      </c>
      <c r="Q76" s="1" t="str">
        <f t="shared" si="9"/>
        <v>EDGH Wood Boiler</v>
      </c>
      <c r="R76" s="1" t="s">
        <v>137</v>
      </c>
      <c r="S76" s="1" t="s">
        <v>609</v>
      </c>
      <c r="T76" s="39">
        <v>1</v>
      </c>
      <c r="U76" s="1">
        <v>2020</v>
      </c>
      <c r="V76" s="1">
        <v>2025</v>
      </c>
      <c r="W76" s="25">
        <v>50</v>
      </c>
      <c r="X76" s="1">
        <v>0.14840200000000001</v>
      </c>
      <c r="Z76" s="24">
        <v>31.536000000000001</v>
      </c>
      <c r="AA76" s="25">
        <v>0.8</v>
      </c>
      <c r="AB76" s="25">
        <v>1</v>
      </c>
      <c r="AC76" s="1">
        <v>413</v>
      </c>
      <c r="AD76" s="24">
        <v>1</v>
      </c>
      <c r="AE76" s="40">
        <f>SUMIFS(Sheet1!$B$3:$B$49,Sheet1!$A$3:$A$49,IND_NewTechs!S76)</f>
        <v>1.872E-3</v>
      </c>
      <c r="AF76" s="40">
        <f>(SUMIFS(Sheet1!$C$3:$C$49,Sheet1!$A$3:$A$49,$S76))*0.9</f>
        <v>0.13356180000000001</v>
      </c>
      <c r="AG76" s="1">
        <v>1000</v>
      </c>
      <c r="AH76" s="1">
        <v>5</v>
      </c>
    </row>
    <row r="77" spans="14:34">
      <c r="N77" t="s">
        <v>572</v>
      </c>
      <c r="O77" s="38" t="s">
        <v>637</v>
      </c>
      <c r="P77" s="37" t="str">
        <f t="shared" si="8"/>
        <v>EDNSC-WODBOIL</v>
      </c>
      <c r="Q77" s="1" t="str">
        <f t="shared" si="9"/>
        <v>EDNSC Wood Boiler</v>
      </c>
      <c r="R77" s="1" t="s">
        <v>137</v>
      </c>
      <c r="S77" s="1" t="s">
        <v>610</v>
      </c>
      <c r="T77" s="39">
        <v>1</v>
      </c>
      <c r="U77" s="1">
        <v>2020</v>
      </c>
      <c r="V77" s="1">
        <v>2025</v>
      </c>
      <c r="W77" s="25">
        <v>50</v>
      </c>
      <c r="X77" s="1">
        <v>0.14840200000000001</v>
      </c>
      <c r="Z77" s="24">
        <v>31.536000000000001</v>
      </c>
      <c r="AA77" s="25">
        <v>0.8</v>
      </c>
      <c r="AB77" s="25">
        <v>1</v>
      </c>
      <c r="AC77" s="1">
        <v>413</v>
      </c>
      <c r="AD77" s="24">
        <v>1</v>
      </c>
      <c r="AE77" s="40">
        <f>SUMIFS(Sheet1!$B$3:$B$49,Sheet1!$A$3:$A$49,IND_NewTechs!S77)</f>
        <v>1.872E-3</v>
      </c>
      <c r="AF77" s="40">
        <f>(SUMIFS(Sheet1!$C$3:$C$49,Sheet1!$A$3:$A$49,$S77))*0.9</f>
        <v>0.13356180000000001</v>
      </c>
      <c r="AG77" s="1">
        <v>1000</v>
      </c>
      <c r="AH77" s="1">
        <v>5</v>
      </c>
    </row>
    <row r="78" spans="14:34">
      <c r="N78" t="s">
        <v>573</v>
      </c>
      <c r="O78" s="38" t="s">
        <v>637</v>
      </c>
      <c r="P78" s="37" t="str">
        <f t="shared" si="8"/>
        <v>EDSBC-WODBOIL</v>
      </c>
      <c r="Q78" s="1" t="str">
        <f t="shared" si="9"/>
        <v>EDSBC Wood Boiler</v>
      </c>
      <c r="R78" s="1" t="s">
        <v>137</v>
      </c>
      <c r="S78" s="1" t="s">
        <v>611</v>
      </c>
      <c r="T78" s="39">
        <v>1</v>
      </c>
      <c r="U78" s="1">
        <v>2020</v>
      </c>
      <c r="V78" s="1">
        <v>2025</v>
      </c>
      <c r="W78" s="25">
        <v>50</v>
      </c>
      <c r="X78" s="1">
        <v>0.14840200000000001</v>
      </c>
      <c r="Z78" s="24">
        <v>31.536000000000001</v>
      </c>
      <c r="AA78" s="25">
        <v>0.8</v>
      </c>
      <c r="AB78" s="25">
        <v>1</v>
      </c>
      <c r="AC78" s="1">
        <v>413</v>
      </c>
      <c r="AD78" s="24">
        <v>1</v>
      </c>
      <c r="AE78" s="40">
        <f>SUMIFS(Sheet1!$B$3:$B$49,Sheet1!$A$3:$A$49,IND_NewTechs!S78)</f>
        <v>2.434E-3</v>
      </c>
      <c r="AF78" s="40">
        <f>(SUMIFS(Sheet1!$C$3:$C$49,Sheet1!$A$3:$A$49,$S78))*0.9</f>
        <v>0.13356180000000001</v>
      </c>
      <c r="AG78" s="1">
        <v>1000</v>
      </c>
      <c r="AH78" s="1">
        <v>5</v>
      </c>
    </row>
    <row r="79" spans="14:34">
      <c r="N79" t="s">
        <v>574</v>
      </c>
      <c r="O79" s="38" t="s">
        <v>637</v>
      </c>
      <c r="P79" s="37" t="str">
        <f t="shared" si="8"/>
        <v>EDSGH-WODBOIL</v>
      </c>
      <c r="Q79" s="1" t="str">
        <f t="shared" si="9"/>
        <v>EDSGH Wood Boiler</v>
      </c>
      <c r="R79" s="1" t="s">
        <v>137</v>
      </c>
      <c r="S79" s="1" t="s">
        <v>612</v>
      </c>
      <c r="T79" s="39">
        <v>1</v>
      </c>
      <c r="U79" s="1">
        <v>2020</v>
      </c>
      <c r="V79" s="1">
        <v>2025</v>
      </c>
      <c r="W79" s="25">
        <v>50</v>
      </c>
      <c r="X79" s="1">
        <v>0.17808199999999999</v>
      </c>
      <c r="Z79" s="24">
        <v>31.536000000000001</v>
      </c>
      <c r="AA79" s="25">
        <v>0.8</v>
      </c>
      <c r="AB79" s="25">
        <v>1</v>
      </c>
      <c r="AC79" s="1">
        <v>413</v>
      </c>
      <c r="AD79" s="24">
        <v>1</v>
      </c>
      <c r="AE79" s="40">
        <f>SUMIFS(Sheet1!$B$3:$B$49,Sheet1!$A$3:$A$49,IND_NewTechs!S79)</f>
        <v>4.4419999999999998E-3</v>
      </c>
      <c r="AF79" s="40">
        <f>(SUMIFS(Sheet1!$C$3:$C$49,Sheet1!$A$3:$A$49,$S79))*0.9</f>
        <v>0.16027379999999999</v>
      </c>
      <c r="AG79" s="1">
        <v>1000</v>
      </c>
      <c r="AH79" s="1">
        <v>5</v>
      </c>
    </row>
    <row r="80" spans="14:34">
      <c r="N80" t="s">
        <v>629</v>
      </c>
      <c r="O80" s="38" t="s">
        <v>637</v>
      </c>
      <c r="P80" s="37" t="str">
        <f t="shared" si="8"/>
        <v>EDSPC-WODBOIL</v>
      </c>
      <c r="Q80" s="1" t="str">
        <f t="shared" si="9"/>
        <v>EDSPC Wood Boiler</v>
      </c>
      <c r="R80" s="1" t="s">
        <v>137</v>
      </c>
      <c r="S80" s="1" t="s">
        <v>630</v>
      </c>
      <c r="T80" s="39">
        <v>1</v>
      </c>
      <c r="U80" s="1">
        <v>2020</v>
      </c>
      <c r="V80" s="1">
        <v>2025</v>
      </c>
      <c r="W80" s="25">
        <v>50</v>
      </c>
      <c r="X80" s="1">
        <v>0.14840200000000001</v>
      </c>
      <c r="Z80" s="24">
        <v>31.536000000000001</v>
      </c>
      <c r="AA80" s="25">
        <v>0.8</v>
      </c>
      <c r="AB80" s="25">
        <v>1</v>
      </c>
      <c r="AC80" s="1">
        <v>413</v>
      </c>
      <c r="AD80" s="24">
        <v>1</v>
      </c>
      <c r="AE80" s="40">
        <f>SUMIFS(Sheet1!$B$3:$B$49,Sheet1!$A$3:$A$49,IND_NewTechs!S80)</f>
        <v>4.2120000000000005E-3</v>
      </c>
      <c r="AF80" s="40">
        <f>(SUMIFS(Sheet1!$C$3:$C$49,Sheet1!$A$3:$A$49,$S80))*0.9</f>
        <v>0.26712360000000002</v>
      </c>
      <c r="AG80" s="1">
        <v>1000</v>
      </c>
      <c r="AH80" s="1">
        <v>5</v>
      </c>
    </row>
    <row r="81" spans="14:34">
      <c r="N81" t="s">
        <v>575</v>
      </c>
      <c r="O81" s="38" t="s">
        <v>637</v>
      </c>
      <c r="P81" s="37" t="str">
        <f t="shared" si="8"/>
        <v>HESH-WODBOIL</v>
      </c>
      <c r="Q81" s="1" t="str">
        <f t="shared" si="9"/>
        <v>HESH Wood Boiler</v>
      </c>
      <c r="R81" s="1" t="s">
        <v>137</v>
      </c>
      <c r="S81" s="1" t="s">
        <v>613</v>
      </c>
      <c r="T81" s="39">
        <v>1</v>
      </c>
      <c r="U81" s="1">
        <v>2020</v>
      </c>
      <c r="V81" s="1">
        <v>2025</v>
      </c>
      <c r="W81" s="25">
        <v>50</v>
      </c>
      <c r="X81" s="1">
        <v>1</v>
      </c>
      <c r="Z81" s="24">
        <v>31.536000000000001</v>
      </c>
      <c r="AA81" s="25">
        <v>0.8</v>
      </c>
      <c r="AB81" s="25">
        <v>1</v>
      </c>
      <c r="AC81" s="1">
        <v>413</v>
      </c>
      <c r="AD81" s="24">
        <v>1</v>
      </c>
      <c r="AE81" s="40">
        <f>SUMIFS(Sheet1!$B$3:$B$49,Sheet1!$A$3:$A$49,IND_NewTechs!S81)</f>
        <v>3.5855999999999999E-2</v>
      </c>
      <c r="AF81" s="40">
        <f>(SUMIFS(Sheet1!$C$3:$C$49,Sheet1!$A$3:$A$49,$S81))*0.9</f>
        <v>0.9</v>
      </c>
      <c r="AG81" s="1">
        <v>1000</v>
      </c>
      <c r="AH81" s="1">
        <v>5</v>
      </c>
    </row>
    <row r="82" spans="14:34">
      <c r="N82" t="s">
        <v>576</v>
      </c>
      <c r="O82" s="38" t="s">
        <v>637</v>
      </c>
      <c r="P82" s="37" t="str">
        <f t="shared" si="8"/>
        <v>NGAS-WODBOIL</v>
      </c>
      <c r="Q82" s="1" t="str">
        <f t="shared" si="9"/>
        <v>NGAS Wood Boiler</v>
      </c>
      <c r="R82" s="1" t="s">
        <v>137</v>
      </c>
      <c r="S82" s="32" t="s">
        <v>614</v>
      </c>
      <c r="T82" s="39">
        <v>1</v>
      </c>
      <c r="U82" s="1">
        <v>2020</v>
      </c>
      <c r="V82" s="1">
        <v>2025</v>
      </c>
      <c r="W82" s="25">
        <v>50</v>
      </c>
      <c r="X82" s="32">
        <v>1</v>
      </c>
      <c r="Y82" s="32"/>
      <c r="Z82" s="24">
        <v>31.536000000000001</v>
      </c>
      <c r="AA82" s="25">
        <v>0.8</v>
      </c>
      <c r="AB82" s="25">
        <v>1</v>
      </c>
      <c r="AC82" s="1">
        <v>413</v>
      </c>
      <c r="AD82" s="24">
        <v>1</v>
      </c>
      <c r="AE82" s="40">
        <f>SUMIFS(Sheet1!$B$3:$B$49,Sheet1!$A$3:$A$49,IND_NewTechs!S82)</f>
        <v>2.1815999999999999E-2</v>
      </c>
      <c r="AF82" s="40">
        <f>(SUMIFS(Sheet1!$C$3:$C$49,Sheet1!$A$3:$A$49,$S82))*0.9</f>
        <v>0.9</v>
      </c>
      <c r="AG82" s="1">
        <v>1000</v>
      </c>
      <c r="AH82" s="1">
        <v>5</v>
      </c>
    </row>
    <row r="83" spans="14:34">
      <c r="N83" t="s">
        <v>577</v>
      </c>
      <c r="O83" s="38" t="s">
        <v>637</v>
      </c>
      <c r="P83" s="37" t="str">
        <f t="shared" si="8"/>
        <v>\I:OGP-WODBOIL</v>
      </c>
      <c r="Q83" s="1" t="str">
        <f t="shared" si="9"/>
        <v>\I:OGP Wood Boiler</v>
      </c>
      <c r="R83" s="1" t="s">
        <v>137</v>
      </c>
      <c r="S83" s="1" t="s">
        <v>615</v>
      </c>
      <c r="T83" s="39">
        <v>1</v>
      </c>
      <c r="U83" s="1">
        <v>2020</v>
      </c>
      <c r="V83" s="1">
        <v>2025</v>
      </c>
      <c r="W83" s="25">
        <v>50</v>
      </c>
      <c r="X83" s="1">
        <v>1</v>
      </c>
      <c r="Z83" s="24">
        <v>31.536000000000001</v>
      </c>
      <c r="AA83" s="25">
        <v>0.8</v>
      </c>
      <c r="AB83" s="25">
        <v>1</v>
      </c>
      <c r="AC83" s="1">
        <v>413</v>
      </c>
      <c r="AD83" s="24">
        <v>1</v>
      </c>
      <c r="AE83" s="40">
        <f>SUMIFS(Sheet1!$B$3:$B$49,Sheet1!$A$3:$A$49,IND_NewTechs!S83)</f>
        <v>0.108</v>
      </c>
      <c r="AF83" s="40">
        <f>(SUMIFS(Sheet1!$C$3:$C$49,Sheet1!$A$3:$A$49,$S83))*0.9</f>
        <v>0.9</v>
      </c>
      <c r="AG83" s="1">
        <v>1000</v>
      </c>
      <c r="AH83" s="1">
        <v>5</v>
      </c>
    </row>
    <row r="84" spans="14:34">
      <c r="N84" t="s">
        <v>578</v>
      </c>
      <c r="O84" s="38" t="s">
        <v>637</v>
      </c>
      <c r="P84" s="37" t="str">
        <f t="shared" si="8"/>
        <v>OCDA-WODBOIL</v>
      </c>
      <c r="Q84" s="1" t="str">
        <f t="shared" si="9"/>
        <v>OCDA Wood Boiler</v>
      </c>
      <c r="R84" s="1" t="s">
        <v>137</v>
      </c>
      <c r="S84" s="1" t="s">
        <v>616</v>
      </c>
      <c r="T84" s="39">
        <v>1</v>
      </c>
      <c r="U84" s="1">
        <v>2020</v>
      </c>
      <c r="V84" s="1">
        <v>2025</v>
      </c>
      <c r="W84" s="25">
        <v>50</v>
      </c>
      <c r="X84" s="1">
        <v>0.82191800000000004</v>
      </c>
      <c r="Z84" s="24">
        <v>31.536000000000001</v>
      </c>
      <c r="AA84" s="25">
        <v>0.8</v>
      </c>
      <c r="AB84" s="25">
        <v>1</v>
      </c>
      <c r="AC84" s="1">
        <v>413</v>
      </c>
      <c r="AD84" s="24">
        <v>1</v>
      </c>
      <c r="AE84" s="40">
        <f>SUMIFS(Sheet1!$B$3:$B$49,Sheet1!$A$3:$A$49,IND_NewTechs!S84)</f>
        <v>0.53542800000000002</v>
      </c>
      <c r="AF84" s="40">
        <f>(SUMIFS(Sheet1!$C$3:$C$49,Sheet1!$A$3:$A$49,$S84))*0.9</f>
        <v>0.7397262</v>
      </c>
      <c r="AG84" s="1">
        <v>1000</v>
      </c>
      <c r="AH84" s="1">
        <v>5</v>
      </c>
    </row>
    <row r="85" spans="14:34">
      <c r="N85" t="s">
        <v>631</v>
      </c>
      <c r="O85" s="38" t="s">
        <v>637</v>
      </c>
      <c r="P85" s="37" t="str">
        <f t="shared" si="8"/>
        <v>PSPV-WODBOIL</v>
      </c>
      <c r="Q85" s="1" t="str">
        <f t="shared" si="9"/>
        <v>PSPV Wood Boiler</v>
      </c>
      <c r="R85" s="1" t="s">
        <v>137</v>
      </c>
      <c r="S85" s="1" t="s">
        <v>632</v>
      </c>
      <c r="T85" s="39">
        <v>1</v>
      </c>
      <c r="U85" s="1">
        <v>2020</v>
      </c>
      <c r="V85" s="1">
        <v>2025</v>
      </c>
      <c r="W85" s="25">
        <v>50</v>
      </c>
      <c r="X85" s="1">
        <v>1</v>
      </c>
      <c r="Z85" s="24">
        <v>31.536000000000001</v>
      </c>
      <c r="AA85" s="25">
        <v>0.8</v>
      </c>
      <c r="AB85" s="25">
        <v>1</v>
      </c>
      <c r="AC85" s="1">
        <v>413</v>
      </c>
      <c r="AD85" s="24">
        <v>1</v>
      </c>
      <c r="AE85" s="40">
        <f>SUMIFS(Sheet1!$B$3:$B$49,Sheet1!$A$3:$A$49,IND_NewTechs!S85)</f>
        <v>2.0628000000000001E-2</v>
      </c>
      <c r="AF85" s="40">
        <f>(SUMIFS(Sheet1!$C$3:$C$49,Sheet1!$A$3:$A$49,$S85))*0.9</f>
        <v>1.8</v>
      </c>
      <c r="AG85" s="1">
        <v>1000</v>
      </c>
      <c r="AH85" s="1">
        <v>5</v>
      </c>
    </row>
    <row r="86" spans="14:34">
      <c r="N86" t="s">
        <v>579</v>
      </c>
      <c r="O86" s="38" t="s">
        <v>637</v>
      </c>
      <c r="P86" s="37" t="str">
        <f t="shared" si="8"/>
        <v>PRM-WODBOIL</v>
      </c>
      <c r="Q86" s="1" t="str">
        <f t="shared" si="9"/>
        <v>PRM Wood Boiler</v>
      </c>
      <c r="R86" s="1" t="s">
        <v>137</v>
      </c>
      <c r="S86" s="1" t="s">
        <v>617</v>
      </c>
      <c r="T86" s="39">
        <v>1</v>
      </c>
      <c r="U86" s="1">
        <v>2020</v>
      </c>
      <c r="V86" s="1">
        <v>2025</v>
      </c>
      <c r="W86" s="25">
        <v>50</v>
      </c>
      <c r="X86" s="1">
        <v>1</v>
      </c>
      <c r="Z86" s="24">
        <v>31.536000000000001</v>
      </c>
      <c r="AA86" s="25">
        <v>0.8</v>
      </c>
      <c r="AB86" s="25">
        <v>1</v>
      </c>
      <c r="AC86" s="1">
        <v>413</v>
      </c>
      <c r="AD86" s="24">
        <v>1</v>
      </c>
      <c r="AE86" s="40">
        <f>SUMIFS(Sheet1!$B$3:$B$49,Sheet1!$A$3:$A$49,IND_NewTechs!S86)</f>
        <v>5.4576E-2</v>
      </c>
      <c r="AF86" s="40">
        <f>(SUMIFS(Sheet1!$C$3:$C$49,Sheet1!$A$3:$A$49,$S86))*0.9</f>
        <v>0.9</v>
      </c>
      <c r="AG86" s="1">
        <v>1000</v>
      </c>
      <c r="AH86" s="1">
        <v>5</v>
      </c>
    </row>
    <row r="87" spans="14:34">
      <c r="N87" t="s">
        <v>580</v>
      </c>
      <c r="O87" s="38" t="s">
        <v>637</v>
      </c>
      <c r="P87" s="37" t="str">
        <f t="shared" si="8"/>
        <v>SHGH-WODBOIL</v>
      </c>
      <c r="Q87" s="1" t="str">
        <f t="shared" si="9"/>
        <v>SHGH Wood Boiler</v>
      </c>
      <c r="R87" s="1" t="s">
        <v>137</v>
      </c>
      <c r="S87" s="1" t="s">
        <v>618</v>
      </c>
      <c r="T87" s="39">
        <v>1</v>
      </c>
      <c r="U87" s="1">
        <v>2020</v>
      </c>
      <c r="V87" s="1">
        <v>2025</v>
      </c>
      <c r="W87" s="25">
        <v>50</v>
      </c>
      <c r="X87" s="1">
        <v>1</v>
      </c>
      <c r="Z87" s="24">
        <v>31.536000000000001</v>
      </c>
      <c r="AA87" s="25">
        <v>0.8</v>
      </c>
      <c r="AB87" s="25">
        <v>1</v>
      </c>
      <c r="AC87" s="1">
        <v>413</v>
      </c>
      <c r="AD87" s="24">
        <v>1</v>
      </c>
      <c r="AE87" s="40">
        <f>SUMIFS(Sheet1!$B$3:$B$49,Sheet1!$A$3:$A$49,IND_NewTechs!S87)</f>
        <v>5.4000000000000003E-3</v>
      </c>
      <c r="AF87" s="40">
        <f>(SUMIFS(Sheet1!$C$3:$C$49,Sheet1!$A$3:$A$49,$S87))*0.9</f>
        <v>0.9</v>
      </c>
      <c r="AG87" s="1">
        <v>1000</v>
      </c>
      <c r="AH87" s="1">
        <v>5</v>
      </c>
    </row>
    <row r="88" spans="14:34">
      <c r="N88" t="s">
        <v>581</v>
      </c>
      <c r="O88" s="38" t="s">
        <v>637</v>
      </c>
      <c r="P88" s="37" t="str">
        <f t="shared" si="8"/>
        <v>SFFF-WODBOIL</v>
      </c>
      <c r="Q88" s="1" t="str">
        <f t="shared" si="9"/>
        <v>SFFF Wood Boiler</v>
      </c>
      <c r="R88" s="1" t="s">
        <v>137</v>
      </c>
      <c r="S88" s="1" t="s">
        <v>619</v>
      </c>
      <c r="T88" s="39">
        <v>1</v>
      </c>
      <c r="U88" s="1">
        <v>2020</v>
      </c>
      <c r="V88" s="1">
        <v>2025</v>
      </c>
      <c r="W88" s="25">
        <v>50</v>
      </c>
      <c r="X88" s="1">
        <v>0.51369900000000002</v>
      </c>
      <c r="Z88" s="24">
        <v>31.536000000000001</v>
      </c>
      <c r="AA88" s="25">
        <v>0.8</v>
      </c>
      <c r="AB88" s="25">
        <v>1</v>
      </c>
      <c r="AC88" s="1">
        <v>413</v>
      </c>
      <c r="AD88" s="24">
        <v>1</v>
      </c>
      <c r="AE88" s="40">
        <f>SUMIFS(Sheet1!$B$3:$B$49,Sheet1!$A$3:$A$49,IND_NewTechs!S88)</f>
        <v>0.15264</v>
      </c>
      <c r="AF88" s="40">
        <f>(SUMIFS(Sheet1!$C$3:$C$49,Sheet1!$A$3:$A$49,$S88))*0.9</f>
        <v>0.46232910000000005</v>
      </c>
      <c r="AG88" s="1">
        <v>1000</v>
      </c>
      <c r="AH88" s="1">
        <v>5</v>
      </c>
    </row>
    <row r="89" spans="14:34">
      <c r="N89" t="s">
        <v>582</v>
      </c>
      <c r="O89" s="38" t="s">
        <v>637</v>
      </c>
      <c r="P89" s="37" t="str">
        <f t="shared" si="8"/>
        <v>SFFW-WODBOIL</v>
      </c>
      <c r="Q89" s="1" t="str">
        <f t="shared" si="9"/>
        <v>SFFW Wood Boiler</v>
      </c>
      <c r="R89" s="1" t="s">
        <v>137</v>
      </c>
      <c r="S89" s="1" t="s">
        <v>620</v>
      </c>
      <c r="T89" s="39">
        <v>1</v>
      </c>
      <c r="U89" s="1">
        <v>2020</v>
      </c>
      <c r="V89" s="1">
        <v>2025</v>
      </c>
      <c r="W89" s="25">
        <v>50</v>
      </c>
      <c r="X89" s="1">
        <v>0.36164400000000002</v>
      </c>
      <c r="Z89" s="24">
        <v>31.536000000000001</v>
      </c>
      <c r="AA89" s="25">
        <v>0.8</v>
      </c>
      <c r="AB89" s="25">
        <v>1</v>
      </c>
      <c r="AC89" s="1">
        <v>413</v>
      </c>
      <c r="AD89" s="24">
        <v>1</v>
      </c>
      <c r="AE89" s="40">
        <f>SUMIFS(Sheet1!$B$3:$B$49,Sheet1!$A$3:$A$49,IND_NewTechs!S89)</f>
        <v>1.8720000000000001E-2</v>
      </c>
      <c r="AF89" s="40">
        <f>(SUMIFS(Sheet1!$C$3:$C$49,Sheet1!$A$3:$A$49,$S89))*0.9</f>
        <v>0.32547960000000004</v>
      </c>
      <c r="AG89" s="1">
        <v>1000</v>
      </c>
      <c r="AH89" s="1">
        <v>5</v>
      </c>
    </row>
    <row r="90" spans="14:34">
      <c r="N90" t="s">
        <v>633</v>
      </c>
      <c r="O90" s="38" t="s">
        <v>637</v>
      </c>
      <c r="P90" s="37" t="str">
        <f t="shared" si="8"/>
        <v>SPM-WODBOIL</v>
      </c>
      <c r="Q90" s="1" t="str">
        <f t="shared" si="9"/>
        <v>SPM Wood Boiler</v>
      </c>
      <c r="R90" s="1" t="s">
        <v>137</v>
      </c>
      <c r="S90" s="1" t="s">
        <v>634</v>
      </c>
      <c r="T90" s="39">
        <v>1</v>
      </c>
      <c r="U90" s="1">
        <v>2020</v>
      </c>
      <c r="V90" s="1">
        <v>2025</v>
      </c>
      <c r="W90" s="25">
        <v>50</v>
      </c>
      <c r="X90" s="1">
        <v>0.36</v>
      </c>
      <c r="Z90" s="24">
        <v>31.536000000000001</v>
      </c>
      <c r="AA90" s="25">
        <v>0.8</v>
      </c>
      <c r="AB90" s="25">
        <v>1</v>
      </c>
      <c r="AC90" s="1">
        <v>413</v>
      </c>
      <c r="AD90" s="24">
        <v>1</v>
      </c>
      <c r="AE90" s="40">
        <f>SUMIFS(Sheet1!$B$3:$B$49,Sheet1!$A$3:$A$49,IND_NewTechs!S90)</f>
        <v>7.5029999999999999E-2</v>
      </c>
      <c r="AF90" s="40">
        <f>(SUMIFS(Sheet1!$C$3:$C$49,Sheet1!$A$3:$A$49,$S90))*0.9</f>
        <v>0.65095920000000007</v>
      </c>
      <c r="AG90" s="1">
        <v>1000</v>
      </c>
      <c r="AH90" s="1">
        <v>5</v>
      </c>
    </row>
    <row r="91" spans="14:34">
      <c r="N91" t="s">
        <v>635</v>
      </c>
      <c r="O91" s="38" t="s">
        <v>637</v>
      </c>
      <c r="P91" s="37" t="str">
        <f t="shared" si="8"/>
        <v>SDBH-WODBOIL</v>
      </c>
      <c r="Q91" s="1" t="str">
        <f t="shared" si="9"/>
        <v>SDBH Wood Boiler</v>
      </c>
      <c r="R91" s="1" t="s">
        <v>137</v>
      </c>
      <c r="S91" s="1" t="s">
        <v>636</v>
      </c>
      <c r="T91" s="39">
        <v>1</v>
      </c>
      <c r="U91" s="1">
        <v>2020</v>
      </c>
      <c r="V91" s="1">
        <v>2025</v>
      </c>
      <c r="W91" s="25">
        <v>50</v>
      </c>
      <c r="X91" s="1">
        <v>1</v>
      </c>
      <c r="Z91" s="24">
        <v>31.536000000000001</v>
      </c>
      <c r="AA91" s="25">
        <v>0.8</v>
      </c>
      <c r="AB91" s="25">
        <v>1</v>
      </c>
      <c r="AC91" s="1">
        <v>413</v>
      </c>
      <c r="AD91" s="24">
        <v>1</v>
      </c>
      <c r="AE91" s="40">
        <f>SUMIFS(Sheet1!$B$3:$B$49,Sheet1!$A$3:$A$49,IND_NewTechs!S91)</f>
        <v>0.17000500000000002</v>
      </c>
      <c r="AF91" s="40">
        <f>(SUMIFS(Sheet1!$C$3:$C$49,Sheet1!$A$3:$A$49,$S91))*0.9</f>
        <v>1.8</v>
      </c>
      <c r="AG91" s="1">
        <v>1000</v>
      </c>
      <c r="AH91" s="1">
        <v>5</v>
      </c>
    </row>
    <row r="92" spans="14:34">
      <c r="N92" t="s">
        <v>583</v>
      </c>
      <c r="O92" s="38" t="s">
        <v>637</v>
      </c>
      <c r="P92" s="37" t="str">
        <f t="shared" si="8"/>
        <v>SIT-WODBOIL</v>
      </c>
      <c r="Q92" s="1" t="str">
        <f t="shared" si="9"/>
        <v>SIT Wood Boiler</v>
      </c>
      <c r="R92" s="1" t="s">
        <v>137</v>
      </c>
      <c r="S92" s="1" t="s">
        <v>621</v>
      </c>
      <c r="T92" s="39">
        <v>1</v>
      </c>
      <c r="U92" s="1">
        <v>2020</v>
      </c>
      <c r="V92" s="1">
        <v>2025</v>
      </c>
      <c r="W92" s="25">
        <v>50</v>
      </c>
      <c r="X92" s="1">
        <v>1</v>
      </c>
      <c r="Z92" s="24">
        <v>31.536000000000001</v>
      </c>
      <c r="AA92" s="25">
        <v>0.8</v>
      </c>
      <c r="AB92" s="25">
        <v>1</v>
      </c>
      <c r="AC92" s="1">
        <v>413</v>
      </c>
      <c r="AD92" s="24">
        <v>1</v>
      </c>
      <c r="AE92" s="40">
        <f>SUMIFS(Sheet1!$B$3:$B$49,Sheet1!$A$3:$A$49,IND_NewTechs!S92)</f>
        <v>5.3039999999999997E-3</v>
      </c>
      <c r="AF92" s="40">
        <f>(SUMIFS(Sheet1!$C$3:$C$49,Sheet1!$A$3:$A$49,$S92))*0.9</f>
        <v>0.9</v>
      </c>
      <c r="AG92" s="1">
        <v>1000</v>
      </c>
      <c r="AH92" s="1">
        <v>5</v>
      </c>
    </row>
    <row r="93" spans="14:34">
      <c r="N93" t="s">
        <v>584</v>
      </c>
      <c r="O93" s="38" t="s">
        <v>637</v>
      </c>
      <c r="P93" s="37" t="str">
        <f t="shared" si="8"/>
        <v>SDCSP-WODBOIL</v>
      </c>
      <c r="Q93" s="1" t="str">
        <f t="shared" si="9"/>
        <v>SDCSP Wood Boiler</v>
      </c>
      <c r="R93" s="1" t="s">
        <v>137</v>
      </c>
      <c r="S93" s="1" t="s">
        <v>622</v>
      </c>
      <c r="T93" s="39">
        <v>1</v>
      </c>
      <c r="U93" s="1">
        <v>2020</v>
      </c>
      <c r="V93" s="1">
        <v>2025</v>
      </c>
      <c r="W93" s="25">
        <v>50</v>
      </c>
      <c r="X93" s="1">
        <v>0.27397300000000002</v>
      </c>
      <c r="Z93" s="24">
        <v>31.536000000000001</v>
      </c>
      <c r="AA93" s="25">
        <v>0.8</v>
      </c>
      <c r="AB93" s="25">
        <v>1</v>
      </c>
      <c r="AC93" s="1">
        <v>413</v>
      </c>
      <c r="AD93" s="24">
        <v>1</v>
      </c>
      <c r="AE93" s="40">
        <f>SUMIFS(Sheet1!$B$3:$B$49,Sheet1!$A$3:$A$49,IND_NewTechs!S93)</f>
        <v>6.4800000000000003E-4</v>
      </c>
      <c r="AF93" s="40">
        <f>(SUMIFS(Sheet1!$C$3:$C$49,Sheet1!$A$3:$A$49,$S93))*0.9</f>
        <v>0.24657570000000004</v>
      </c>
      <c r="AG93" s="1">
        <v>1000</v>
      </c>
      <c r="AH93" s="1">
        <v>5</v>
      </c>
    </row>
    <row r="94" spans="14:34">
      <c r="N94" t="s">
        <v>585</v>
      </c>
      <c r="O94" s="38" t="s">
        <v>637</v>
      </c>
      <c r="P94" s="37" t="str">
        <f t="shared" si="8"/>
        <v>\I:SPI-WODBOIL</v>
      </c>
      <c r="Q94" s="1" t="str">
        <f t="shared" si="9"/>
        <v>\I:SPI Wood Boiler</v>
      </c>
      <c r="R94" s="1" t="s">
        <v>137</v>
      </c>
      <c r="T94" s="39">
        <v>1</v>
      </c>
      <c r="U94" s="1">
        <v>2020</v>
      </c>
      <c r="V94" s="1">
        <v>2025</v>
      </c>
      <c r="W94" s="25">
        <v>50</v>
      </c>
      <c r="X94" s="1">
        <v>0</v>
      </c>
      <c r="Z94" s="24">
        <v>31.536000000000001</v>
      </c>
      <c r="AA94" s="25">
        <v>0.8</v>
      </c>
      <c r="AB94" s="25">
        <v>1</v>
      </c>
      <c r="AC94" s="1">
        <v>413</v>
      </c>
      <c r="AD94" s="24">
        <v>1</v>
      </c>
      <c r="AE94" s="40">
        <f>SUMIFS(Sheet1!$B$3:$B$49,Sheet1!$A$3:$A$49,IND_NewTechs!S94)</f>
        <v>0</v>
      </c>
      <c r="AF94" s="40">
        <f>(SUMIFS(Sheet1!$C$3:$C$49,Sheet1!$A$3:$A$49,$S94))*0.9</f>
        <v>0</v>
      </c>
      <c r="AG94" s="1">
        <v>1000</v>
      </c>
      <c r="AH94" s="1">
        <v>5</v>
      </c>
    </row>
    <row r="95" spans="14:34">
      <c r="N95" t="s">
        <v>586</v>
      </c>
      <c r="O95" s="38" t="s">
        <v>637</v>
      </c>
      <c r="P95" s="37" t="str">
        <f t="shared" si="8"/>
        <v>STT-WODBOIL</v>
      </c>
      <c r="Q95" s="1" t="str">
        <f t="shared" si="9"/>
        <v>STT Wood Boiler</v>
      </c>
      <c r="R95" s="1" t="s">
        <v>137</v>
      </c>
      <c r="S95" s="1" t="s">
        <v>623</v>
      </c>
      <c r="T95" s="39">
        <v>1</v>
      </c>
      <c r="U95" s="1">
        <v>2020</v>
      </c>
      <c r="V95" s="1">
        <v>2025</v>
      </c>
      <c r="W95" s="25">
        <v>50</v>
      </c>
      <c r="X95" s="1">
        <v>1</v>
      </c>
      <c r="Z95" s="24">
        <v>31.536000000000001</v>
      </c>
      <c r="AA95" s="25">
        <v>0.8</v>
      </c>
      <c r="AB95" s="25">
        <v>1</v>
      </c>
      <c r="AC95" s="1">
        <v>413</v>
      </c>
      <c r="AD95" s="24">
        <v>1</v>
      </c>
      <c r="AE95" s="40">
        <f>SUMIFS(Sheet1!$B$3:$B$49,Sheet1!$A$3:$A$49,IND_NewTechs!S95)</f>
        <v>3.2000000000000001E-2</v>
      </c>
      <c r="AF95" s="40">
        <f>(SUMIFS(Sheet1!$C$3:$C$49,Sheet1!$A$3:$A$49,$S95))*0.9</f>
        <v>0.9</v>
      </c>
      <c r="AG95" s="1">
        <v>1000</v>
      </c>
      <c r="AH95" s="1">
        <v>5</v>
      </c>
    </row>
    <row r="96" spans="14:34">
      <c r="N96" t="s">
        <v>587</v>
      </c>
      <c r="O96" s="38" t="s">
        <v>637</v>
      </c>
      <c r="P96" s="37" t="str">
        <f t="shared" si="8"/>
        <v>\I:TGP-WODBOIL</v>
      </c>
      <c r="Q96" s="1" t="str">
        <f t="shared" si="9"/>
        <v>\I:TGP Wood Boiler</v>
      </c>
      <c r="R96" s="1" t="s">
        <v>137</v>
      </c>
      <c r="T96" s="39">
        <v>1</v>
      </c>
      <c r="U96" s="1">
        <v>2020</v>
      </c>
      <c r="V96" s="1">
        <v>2025</v>
      </c>
      <c r="W96" s="25">
        <v>50</v>
      </c>
      <c r="X96" s="1">
        <v>0</v>
      </c>
      <c r="Z96" s="24">
        <v>31.536000000000001</v>
      </c>
      <c r="AA96" s="25">
        <v>0.8</v>
      </c>
      <c r="AB96" s="25">
        <v>1</v>
      </c>
      <c r="AC96" s="1">
        <v>413</v>
      </c>
      <c r="AD96" s="24">
        <v>1</v>
      </c>
      <c r="AE96" s="40">
        <f>SUMIFS(Sheet1!$B$3:$B$49,Sheet1!$A$3:$A$49,IND_NewTechs!S96)</f>
        <v>0</v>
      </c>
      <c r="AF96" s="40">
        <f>(SUMIFS(Sheet1!$C$3:$C$49,Sheet1!$A$3:$A$49,$S96))*0.9</f>
        <v>0</v>
      </c>
      <c r="AG96" s="1">
        <v>1000</v>
      </c>
      <c r="AH96" s="1">
        <v>5</v>
      </c>
    </row>
    <row r="97" spans="14:34">
      <c r="N97" t="s">
        <v>548</v>
      </c>
      <c r="O97" s="38" t="s">
        <v>639</v>
      </c>
      <c r="P97" s="37" t="str">
        <f>_xlfn.CONCAT(N97,O97)</f>
        <v>AFFA-PLTBOIL</v>
      </c>
      <c r="Q97" s="1" t="str">
        <f>_xlfn.CONCAT(N97," Pellet Boiler")</f>
        <v>AFFA Pellet Boiler</v>
      </c>
      <c r="R97" s="1" t="s">
        <v>640</v>
      </c>
      <c r="S97" s="1" t="s">
        <v>588</v>
      </c>
      <c r="T97" s="39">
        <v>1</v>
      </c>
      <c r="U97" s="1">
        <v>2020</v>
      </c>
      <c r="V97" s="1">
        <v>2025</v>
      </c>
      <c r="W97" s="25">
        <v>50</v>
      </c>
      <c r="X97" s="1">
        <v>0.29680400000000001</v>
      </c>
      <c r="Z97" s="24">
        <v>31.536000000000001</v>
      </c>
      <c r="AA97" s="25">
        <v>0.8</v>
      </c>
      <c r="AB97" s="25">
        <v>1</v>
      </c>
      <c r="AC97" s="1">
        <v>413</v>
      </c>
      <c r="AD97" s="24">
        <v>1</v>
      </c>
      <c r="AE97" s="40">
        <f>SUMIFS(Sheet1!$B$3:$B$49,Sheet1!$A$3:$A$49,IND_NewTechs!S97)</f>
        <v>2.4119999999999999E-2</v>
      </c>
      <c r="AF97" s="40">
        <f>(SUMIFS(Sheet1!$C$3:$C$49,Sheet1!$A$3:$A$49,$S97))*0.9</f>
        <v>0.26712360000000002</v>
      </c>
      <c r="AG97" s="1">
        <v>1000</v>
      </c>
      <c r="AH97" s="1">
        <v>5</v>
      </c>
    </row>
    <row r="98" spans="14:34">
      <c r="N98" t="s">
        <v>549</v>
      </c>
      <c r="O98" s="38" t="s">
        <v>639</v>
      </c>
      <c r="P98" s="37" t="str">
        <f t="shared" ref="P98:P140" si="10">_xlfn.CONCAT(N98,O98)</f>
        <v>ALLL-PLTBOIL</v>
      </c>
      <c r="Q98" s="1" t="str">
        <f t="shared" ref="Q98:Q140" si="11">_xlfn.CONCAT(N98," Pellet Boiler")</f>
        <v>ALLL Pellet Boiler</v>
      </c>
      <c r="R98" s="1" t="s">
        <v>640</v>
      </c>
      <c r="S98" s="1" t="s">
        <v>589</v>
      </c>
      <c r="T98" s="39">
        <v>1</v>
      </c>
      <c r="U98" s="1">
        <v>2020</v>
      </c>
      <c r="V98" s="1">
        <v>2025</v>
      </c>
      <c r="W98" s="25">
        <v>50</v>
      </c>
      <c r="X98" s="1">
        <v>0.71232899999999999</v>
      </c>
      <c r="Z98" s="24">
        <v>31.536000000000001</v>
      </c>
      <c r="AA98" s="25">
        <v>0.8</v>
      </c>
      <c r="AB98" s="25">
        <v>1</v>
      </c>
      <c r="AC98" s="1">
        <v>413</v>
      </c>
      <c r="AD98" s="24">
        <v>1</v>
      </c>
      <c r="AE98" s="40">
        <f>SUMIFS(Sheet1!$B$3:$B$49,Sheet1!$A$3:$A$49,IND_NewTechs!S98)</f>
        <v>0.54</v>
      </c>
      <c r="AF98" s="40">
        <f>(SUMIFS(Sheet1!$C$3:$C$49,Sheet1!$A$3:$A$49,$S98))*0.9</f>
        <v>0.64109610000000006</v>
      </c>
      <c r="AG98" s="1">
        <v>1000</v>
      </c>
      <c r="AH98" s="1">
        <v>5</v>
      </c>
    </row>
    <row r="99" spans="14:34">
      <c r="N99" t="s">
        <v>550</v>
      </c>
      <c r="O99" s="38" t="s">
        <v>639</v>
      </c>
      <c r="P99" s="37" t="str">
        <f t="shared" si="10"/>
        <v>ALLM-PLTBOIL</v>
      </c>
      <c r="Q99" s="1" t="str">
        <f t="shared" si="11"/>
        <v>ALLM Pellet Boiler</v>
      </c>
      <c r="R99" s="1" t="s">
        <v>640</v>
      </c>
      <c r="S99" s="1" t="s">
        <v>590</v>
      </c>
      <c r="T99" s="39">
        <v>1</v>
      </c>
      <c r="U99" s="1">
        <v>2020</v>
      </c>
      <c r="V99" s="1">
        <v>2025</v>
      </c>
      <c r="W99" s="25">
        <v>50</v>
      </c>
      <c r="X99" s="1">
        <v>0.68493199999999999</v>
      </c>
      <c r="Z99" s="24">
        <v>31.536000000000001</v>
      </c>
      <c r="AA99" s="25">
        <v>0.8</v>
      </c>
      <c r="AB99" s="25">
        <v>1</v>
      </c>
      <c r="AC99" s="1">
        <v>413</v>
      </c>
      <c r="AD99" s="24">
        <v>1</v>
      </c>
      <c r="AE99" s="40">
        <f>SUMIFS(Sheet1!$B$3:$B$49,Sheet1!$A$3:$A$49,IND_NewTechs!S99)</f>
        <v>0.09</v>
      </c>
      <c r="AF99" s="40">
        <f>(SUMIFS(Sheet1!$C$3:$C$49,Sheet1!$A$3:$A$49,$S99))*0.9</f>
        <v>0.61643879999999995</v>
      </c>
      <c r="AG99" s="1">
        <v>1000</v>
      </c>
      <c r="AH99" s="1">
        <v>5</v>
      </c>
    </row>
    <row r="100" spans="14:34">
      <c r="N100" t="s">
        <v>551</v>
      </c>
      <c r="O100" s="38" t="s">
        <v>639</v>
      </c>
      <c r="P100" s="37" t="str">
        <f t="shared" si="10"/>
        <v>\I:ALSI-PLTBOIL</v>
      </c>
      <c r="Q100" s="1" t="str">
        <f t="shared" si="11"/>
        <v>\I:ALSI Pellet Boiler</v>
      </c>
      <c r="R100" s="1" t="s">
        <v>640</v>
      </c>
      <c r="T100" s="39">
        <v>1</v>
      </c>
      <c r="U100" s="1">
        <v>2020</v>
      </c>
      <c r="V100" s="1">
        <v>2025</v>
      </c>
      <c r="W100" s="25">
        <v>50</v>
      </c>
      <c r="X100" s="1">
        <v>0</v>
      </c>
      <c r="Z100" s="24">
        <v>31.536000000000001</v>
      </c>
      <c r="AA100" s="25">
        <v>0.8</v>
      </c>
      <c r="AB100" s="25">
        <v>1</v>
      </c>
      <c r="AC100" s="1">
        <v>413</v>
      </c>
      <c r="AD100" s="24">
        <v>1</v>
      </c>
      <c r="AE100" s="40">
        <f>SUMIFS(Sheet1!$B$3:$B$49,Sheet1!$A$3:$A$49,IND_NewTechs!S100)</f>
        <v>0</v>
      </c>
      <c r="AF100" s="40">
        <f>(SUMIFS(Sheet1!$C$3:$C$49,Sheet1!$A$3:$A$49,$S100))*0.9</f>
        <v>0</v>
      </c>
      <c r="AG100" s="1">
        <v>1000</v>
      </c>
      <c r="AH100" s="1">
        <v>5</v>
      </c>
    </row>
    <row r="101" spans="14:34">
      <c r="N101" t="s">
        <v>552</v>
      </c>
      <c r="O101" s="38" t="s">
        <v>639</v>
      </c>
      <c r="P101" s="37" t="str">
        <f t="shared" si="10"/>
        <v>BSM-PLTBOIL</v>
      </c>
      <c r="Q101" s="1" t="str">
        <f t="shared" si="11"/>
        <v>BSM Pellet Boiler</v>
      </c>
      <c r="R101" s="1" t="s">
        <v>640</v>
      </c>
      <c r="S101" s="1" t="s">
        <v>591</v>
      </c>
      <c r="T101" s="39">
        <v>1</v>
      </c>
      <c r="U101" s="1">
        <v>2020</v>
      </c>
      <c r="V101" s="1">
        <v>2025</v>
      </c>
      <c r="W101" s="25">
        <v>50</v>
      </c>
      <c r="X101" s="1">
        <v>0.68493199999999999</v>
      </c>
      <c r="Z101" s="24">
        <v>31.536000000000001</v>
      </c>
      <c r="AA101" s="25">
        <v>0.8</v>
      </c>
      <c r="AB101" s="25">
        <v>1</v>
      </c>
      <c r="AC101" s="1">
        <v>413</v>
      </c>
      <c r="AD101" s="24">
        <v>1</v>
      </c>
      <c r="AE101" s="40">
        <f>SUMIFS(Sheet1!$B$3:$B$49,Sheet1!$A$3:$A$49,IND_NewTechs!S101)</f>
        <v>4.3200000000000002E-2</v>
      </c>
      <c r="AF101" s="40">
        <f>(SUMIFS(Sheet1!$C$3:$C$49,Sheet1!$A$3:$A$49,$S101))*0.9</f>
        <v>0.61643879999999995</v>
      </c>
      <c r="AG101" s="1">
        <v>1000</v>
      </c>
      <c r="AH101" s="1">
        <v>5</v>
      </c>
    </row>
    <row r="102" spans="14:34">
      <c r="N102" t="s">
        <v>553</v>
      </c>
      <c r="O102" s="38" t="s">
        <v>639</v>
      </c>
      <c r="P102" s="37" t="str">
        <f t="shared" si="10"/>
        <v>CFWF-PLTBOIL</v>
      </c>
      <c r="Q102" s="1" t="str">
        <f t="shared" si="11"/>
        <v>CFWF Pellet Boiler</v>
      </c>
      <c r="R102" s="1" t="s">
        <v>640</v>
      </c>
      <c r="T102" s="39">
        <v>1</v>
      </c>
      <c r="U102" s="1">
        <v>2020</v>
      </c>
      <c r="V102" s="1">
        <v>2025</v>
      </c>
      <c r="W102" s="25">
        <v>50</v>
      </c>
      <c r="X102" s="1">
        <v>0</v>
      </c>
      <c r="Z102" s="24">
        <v>31.536000000000001</v>
      </c>
      <c r="AA102" s="25">
        <v>0.8</v>
      </c>
      <c r="AB102" s="25">
        <v>1</v>
      </c>
      <c r="AC102" s="1">
        <v>413</v>
      </c>
      <c r="AD102" s="24">
        <v>1</v>
      </c>
      <c r="AE102" s="40">
        <f>SUMIFS(Sheet1!$B$3:$B$49,Sheet1!$A$3:$A$49,IND_NewTechs!S102)</f>
        <v>0</v>
      </c>
      <c r="AF102" s="40">
        <f>(SUMIFS(Sheet1!$C$3:$C$49,Sheet1!$A$3:$A$49,$S102))*0.9</f>
        <v>0</v>
      </c>
      <c r="AG102" s="1">
        <v>1000</v>
      </c>
      <c r="AH102" s="1">
        <v>5</v>
      </c>
    </row>
    <row r="103" spans="14:34">
      <c r="N103" t="s">
        <v>554</v>
      </c>
      <c r="O103" s="38" t="s">
        <v>639</v>
      </c>
      <c r="P103" s="37" t="str">
        <f t="shared" si="10"/>
        <v>DB-PLTBOIL</v>
      </c>
      <c r="Q103" s="1" t="str">
        <f t="shared" si="11"/>
        <v>DB Pellet Boiler</v>
      </c>
      <c r="R103" s="1" t="s">
        <v>640</v>
      </c>
      <c r="S103" s="1" t="s">
        <v>592</v>
      </c>
      <c r="T103" s="39">
        <v>1</v>
      </c>
      <c r="U103" s="1">
        <v>2020</v>
      </c>
      <c r="V103" s="1">
        <v>2025</v>
      </c>
      <c r="W103" s="25">
        <v>50</v>
      </c>
      <c r="X103" s="1">
        <v>0.82191800000000004</v>
      </c>
      <c r="Z103" s="24">
        <v>31.536000000000001</v>
      </c>
      <c r="AA103" s="25">
        <v>0.8</v>
      </c>
      <c r="AB103" s="25">
        <v>1</v>
      </c>
      <c r="AC103" s="1">
        <v>413</v>
      </c>
      <c r="AD103" s="24">
        <v>1</v>
      </c>
      <c r="AE103" s="40">
        <f>SUMIFS(Sheet1!$B$3:$B$49,Sheet1!$A$3:$A$49,IND_NewTechs!S103)</f>
        <v>0.23147999999999999</v>
      </c>
      <c r="AF103" s="40">
        <f>(SUMIFS(Sheet1!$C$3:$C$49,Sheet1!$A$3:$A$49,$S103))*0.9</f>
        <v>0.7397262</v>
      </c>
      <c r="AG103" s="1">
        <v>1000</v>
      </c>
      <c r="AH103" s="1">
        <v>5</v>
      </c>
    </row>
    <row r="104" spans="14:34">
      <c r="N104" t="s">
        <v>555</v>
      </c>
      <c r="O104" s="38" t="s">
        <v>639</v>
      </c>
      <c r="P104" s="37" t="str">
        <f t="shared" si="10"/>
        <v>DCIP-PLTBOIL</v>
      </c>
      <c r="Q104" s="1" t="str">
        <f t="shared" si="11"/>
        <v>DCIP Pellet Boiler</v>
      </c>
      <c r="R104" s="1" t="s">
        <v>640</v>
      </c>
      <c r="S104" s="1" t="s">
        <v>593</v>
      </c>
      <c r="T104" s="39">
        <v>1</v>
      </c>
      <c r="U104" s="1">
        <v>2020</v>
      </c>
      <c r="V104" s="1">
        <v>2025</v>
      </c>
      <c r="W104" s="25">
        <v>50</v>
      </c>
      <c r="X104" s="1">
        <v>0.5</v>
      </c>
      <c r="Z104" s="24">
        <v>31.536000000000001</v>
      </c>
      <c r="AA104" s="25">
        <v>0.8</v>
      </c>
      <c r="AB104" s="25">
        <v>1</v>
      </c>
      <c r="AC104" s="1">
        <v>413</v>
      </c>
      <c r="AD104" s="24">
        <v>1</v>
      </c>
      <c r="AE104" s="40">
        <f>SUMIFS(Sheet1!$B$3:$B$49,Sheet1!$A$3:$A$49,IND_NewTechs!S104)</f>
        <v>8.2799999999999992E-3</v>
      </c>
      <c r="AF104" s="40">
        <f>(SUMIFS(Sheet1!$C$3:$C$49,Sheet1!$A$3:$A$49,$S104))*0.9</f>
        <v>0.45</v>
      </c>
      <c r="AG104" s="1">
        <v>1000</v>
      </c>
      <c r="AH104" s="1">
        <v>5</v>
      </c>
    </row>
    <row r="105" spans="14:34">
      <c r="N105" t="s">
        <v>556</v>
      </c>
      <c r="O105" s="38" t="s">
        <v>639</v>
      </c>
      <c r="P105" s="37" t="str">
        <f t="shared" si="10"/>
        <v>DRBB-PLTBOIL</v>
      </c>
      <c r="Q105" s="1" t="str">
        <f t="shared" si="11"/>
        <v>DRBB Pellet Boiler</v>
      </c>
      <c r="R105" s="1" t="s">
        <v>640</v>
      </c>
      <c r="S105" s="1" t="s">
        <v>594</v>
      </c>
      <c r="T105" s="39">
        <v>1</v>
      </c>
      <c r="U105" s="1">
        <v>2020</v>
      </c>
      <c r="V105" s="1">
        <v>2025</v>
      </c>
      <c r="W105" s="25">
        <v>50</v>
      </c>
      <c r="X105" s="1">
        <v>1</v>
      </c>
      <c r="Z105" s="24">
        <v>31.536000000000001</v>
      </c>
      <c r="AA105" s="25">
        <v>0.8</v>
      </c>
      <c r="AB105" s="25">
        <v>1</v>
      </c>
      <c r="AC105" s="1">
        <v>413</v>
      </c>
      <c r="AD105" s="24">
        <v>1</v>
      </c>
      <c r="AE105" s="40">
        <f>SUMIFS(Sheet1!$B$3:$B$49,Sheet1!$A$3:$A$49,IND_NewTechs!S105)</f>
        <v>4.1708000000000002E-2</v>
      </c>
      <c r="AF105" s="40">
        <f>(SUMIFS(Sheet1!$C$3:$C$49,Sheet1!$A$3:$A$49,$S105))*0.9</f>
        <v>0.9</v>
      </c>
      <c r="AG105" s="1">
        <v>1000</v>
      </c>
      <c r="AH105" s="1">
        <v>5</v>
      </c>
    </row>
    <row r="106" spans="14:34">
      <c r="N106" t="s">
        <v>557</v>
      </c>
      <c r="O106" s="38" t="s">
        <v>639</v>
      </c>
      <c r="P106" s="37" t="str">
        <f t="shared" si="10"/>
        <v>DRI-PLTBOIL</v>
      </c>
      <c r="Q106" s="1" t="str">
        <f t="shared" si="11"/>
        <v>DRI Pellet Boiler</v>
      </c>
      <c r="R106" s="1" t="s">
        <v>640</v>
      </c>
      <c r="S106" s="1" t="s">
        <v>595</v>
      </c>
      <c r="T106" s="39">
        <v>1</v>
      </c>
      <c r="U106" s="1">
        <v>2020</v>
      </c>
      <c r="V106" s="1">
        <v>2025</v>
      </c>
      <c r="W106" s="25">
        <v>50</v>
      </c>
      <c r="X106" s="1">
        <v>1</v>
      </c>
      <c r="Z106" s="24">
        <v>31.536000000000001</v>
      </c>
      <c r="AA106" s="25">
        <v>0.8</v>
      </c>
      <c r="AB106" s="25">
        <v>1</v>
      </c>
      <c r="AC106" s="1">
        <v>413</v>
      </c>
      <c r="AD106" s="24">
        <v>1</v>
      </c>
      <c r="AE106" s="40">
        <f>SUMIFS(Sheet1!$B$3:$B$49,Sheet1!$A$3:$A$49,IND_NewTechs!S106)</f>
        <v>4.1708000000000002E-2</v>
      </c>
      <c r="AF106" s="40">
        <f>(SUMIFS(Sheet1!$C$3:$C$49,Sheet1!$A$3:$A$49,$S106))*0.9</f>
        <v>0.9</v>
      </c>
      <c r="AG106" s="1">
        <v>1000</v>
      </c>
      <c r="AH106" s="1">
        <v>5</v>
      </c>
    </row>
    <row r="107" spans="14:34">
      <c r="N107" t="s">
        <v>558</v>
      </c>
      <c r="O107" s="38" t="s">
        <v>639</v>
      </c>
      <c r="P107" s="37" t="str">
        <f t="shared" si="10"/>
        <v>FH-PLTBOIL</v>
      </c>
      <c r="Q107" s="1" t="str">
        <f t="shared" si="11"/>
        <v>FH Pellet Boiler</v>
      </c>
      <c r="R107" s="1" t="s">
        <v>640</v>
      </c>
      <c r="S107" s="1" t="s">
        <v>596</v>
      </c>
      <c r="T107" s="39">
        <v>1</v>
      </c>
      <c r="U107" s="1">
        <v>2020</v>
      </c>
      <c r="V107" s="1">
        <v>2025</v>
      </c>
      <c r="W107" s="25">
        <v>50</v>
      </c>
      <c r="X107" s="1">
        <v>1</v>
      </c>
      <c r="Z107" s="24">
        <v>31.536000000000001</v>
      </c>
      <c r="AA107" s="25">
        <v>0.8</v>
      </c>
      <c r="AB107" s="25">
        <v>1</v>
      </c>
      <c r="AC107" s="1">
        <v>413</v>
      </c>
      <c r="AD107" s="24">
        <v>1</v>
      </c>
      <c r="AE107" s="40">
        <f>SUMIFS(Sheet1!$B$3:$B$49,Sheet1!$A$3:$A$49,IND_NewTechs!S107)</f>
        <v>1.08E-3</v>
      </c>
      <c r="AF107" s="40">
        <f>(SUMIFS(Sheet1!$C$3:$C$49,Sheet1!$A$3:$A$49,$S107))*0.9</f>
        <v>0.9</v>
      </c>
      <c r="AG107" s="1">
        <v>1000</v>
      </c>
      <c r="AH107" s="1">
        <v>5</v>
      </c>
    </row>
    <row r="108" spans="14:34">
      <c r="N108" t="s">
        <v>559</v>
      </c>
      <c r="O108" s="38" t="s">
        <v>639</v>
      </c>
      <c r="P108" s="37" t="str">
        <f t="shared" si="10"/>
        <v>FONE-PLTBOIL</v>
      </c>
      <c r="Q108" s="1" t="str">
        <f t="shared" si="11"/>
        <v>FONE Pellet Boiler</v>
      </c>
      <c r="R108" s="1" t="s">
        <v>640</v>
      </c>
      <c r="S108" s="1" t="s">
        <v>597</v>
      </c>
      <c r="T108" s="39">
        <v>1</v>
      </c>
      <c r="U108" s="1">
        <v>2020</v>
      </c>
      <c r="V108" s="1">
        <v>2025</v>
      </c>
      <c r="W108" s="25">
        <v>50</v>
      </c>
      <c r="X108" s="1">
        <v>0.95890399999999998</v>
      </c>
      <c r="Z108" s="24">
        <v>31.536000000000001</v>
      </c>
      <c r="AA108" s="25">
        <v>0.8</v>
      </c>
      <c r="AB108" s="25">
        <v>1</v>
      </c>
      <c r="AC108" s="1">
        <v>413</v>
      </c>
      <c r="AD108" s="24">
        <v>1</v>
      </c>
      <c r="AE108" s="40">
        <f>SUMIFS(Sheet1!$B$3:$B$49,Sheet1!$A$3:$A$49,IND_NewTechs!S108)</f>
        <v>2.9483999999999999</v>
      </c>
      <c r="AF108" s="40">
        <f>(SUMIFS(Sheet1!$C$3:$C$49,Sheet1!$A$3:$A$49,$S108))*0.9</f>
        <v>0.86301360000000005</v>
      </c>
      <c r="AG108" s="1">
        <v>1000</v>
      </c>
      <c r="AH108" s="1">
        <v>5</v>
      </c>
    </row>
    <row r="109" spans="14:34">
      <c r="N109" t="s">
        <v>560</v>
      </c>
      <c r="O109" s="38" t="s">
        <v>639</v>
      </c>
      <c r="P109" s="37" t="str">
        <f t="shared" si="10"/>
        <v>FONS-PLTBOIL</v>
      </c>
      <c r="Q109" s="1" t="str">
        <f t="shared" si="11"/>
        <v>FONS Pellet Boiler</v>
      </c>
      <c r="R109" s="1" t="s">
        <v>640</v>
      </c>
      <c r="S109" s="1" t="s">
        <v>598</v>
      </c>
      <c r="T109" s="39">
        <v>1</v>
      </c>
      <c r="U109" s="1">
        <v>2020</v>
      </c>
      <c r="V109" s="1">
        <v>2025</v>
      </c>
      <c r="W109" s="25">
        <v>50</v>
      </c>
      <c r="X109" s="1">
        <v>0.82191800000000004</v>
      </c>
      <c r="Z109" s="24">
        <v>31.536000000000001</v>
      </c>
      <c r="AA109" s="25">
        <v>0.8</v>
      </c>
      <c r="AB109" s="25">
        <v>1</v>
      </c>
      <c r="AC109" s="1">
        <v>413</v>
      </c>
      <c r="AD109" s="24">
        <v>1</v>
      </c>
      <c r="AE109" s="40">
        <f>SUMIFS(Sheet1!$B$3:$B$49,Sheet1!$A$3:$A$49,IND_NewTechs!S109)</f>
        <v>8.5536000000000001E-2</v>
      </c>
      <c r="AF109" s="40">
        <f>(SUMIFS(Sheet1!$C$3:$C$49,Sheet1!$A$3:$A$49,$S109))*0.9</f>
        <v>0.7397262</v>
      </c>
      <c r="AG109" s="1">
        <v>1000</v>
      </c>
      <c r="AH109" s="1">
        <v>5</v>
      </c>
    </row>
    <row r="110" spans="14:34">
      <c r="N110" t="s">
        <v>561</v>
      </c>
      <c r="O110" s="38" t="s">
        <v>639</v>
      </c>
      <c r="P110" s="37" t="str">
        <f t="shared" si="10"/>
        <v>GSI-PLTBOIL</v>
      </c>
      <c r="Q110" s="1" t="str">
        <f t="shared" si="11"/>
        <v>GSI Pellet Boiler</v>
      </c>
      <c r="R110" s="1" t="s">
        <v>640</v>
      </c>
      <c r="S110" s="1" t="s">
        <v>599</v>
      </c>
      <c r="T110" s="39">
        <v>1</v>
      </c>
      <c r="U110" s="1">
        <v>2020</v>
      </c>
      <c r="V110" s="1">
        <v>2025</v>
      </c>
      <c r="W110" s="25">
        <v>50</v>
      </c>
      <c r="X110" s="1">
        <v>0.29680400000000001</v>
      </c>
      <c r="Z110" s="24">
        <v>31.536000000000001</v>
      </c>
      <c r="AA110" s="25">
        <v>0.8</v>
      </c>
      <c r="AB110" s="25">
        <v>1</v>
      </c>
      <c r="AC110" s="1">
        <v>413</v>
      </c>
      <c r="AD110" s="24">
        <v>1</v>
      </c>
      <c r="AE110" s="40">
        <f>SUMIFS(Sheet1!$B$3:$B$49,Sheet1!$A$3:$A$49,IND_NewTechs!S110)</f>
        <v>4.2839999999999996E-3</v>
      </c>
      <c r="AF110" s="40">
        <f>(SUMIFS(Sheet1!$C$3:$C$49,Sheet1!$A$3:$A$49,$S110))*0.9</f>
        <v>0.26712360000000002</v>
      </c>
      <c r="AG110" s="1">
        <v>1000</v>
      </c>
      <c r="AH110" s="1">
        <v>5</v>
      </c>
    </row>
    <row r="111" spans="14:34">
      <c r="N111" t="s">
        <v>562</v>
      </c>
      <c r="O111" s="38" t="s">
        <v>639</v>
      </c>
      <c r="P111" s="37" t="str">
        <f t="shared" si="10"/>
        <v>GSM-PLTBOIL</v>
      </c>
      <c r="Q111" s="1" t="str">
        <f t="shared" si="11"/>
        <v>GSM Pellet Boiler</v>
      </c>
      <c r="R111" s="1" t="s">
        <v>640</v>
      </c>
      <c r="S111" s="1" t="s">
        <v>600</v>
      </c>
      <c r="T111" s="39">
        <v>1</v>
      </c>
      <c r="U111" s="1">
        <v>2020</v>
      </c>
      <c r="V111" s="1">
        <v>2025</v>
      </c>
      <c r="W111" s="25">
        <v>50</v>
      </c>
      <c r="X111" s="1">
        <v>0.29680400000000001</v>
      </c>
      <c r="Z111" s="24">
        <v>31.536000000000001</v>
      </c>
      <c r="AA111" s="25">
        <v>0.8</v>
      </c>
      <c r="AB111" s="25">
        <v>1</v>
      </c>
      <c r="AC111" s="1">
        <v>413</v>
      </c>
      <c r="AD111" s="24">
        <v>1</v>
      </c>
      <c r="AE111" s="40">
        <f>SUMIFS(Sheet1!$B$3:$B$49,Sheet1!$A$3:$A$49,IND_NewTechs!S111)</f>
        <v>3.6000000000000002E-4</v>
      </c>
      <c r="AF111" s="40">
        <f>(SUMIFS(Sheet1!$C$3:$C$49,Sheet1!$A$3:$A$49,$S111))*0.9</f>
        <v>0.26712360000000002</v>
      </c>
      <c r="AG111" s="1">
        <v>1000</v>
      </c>
      <c r="AH111" s="1">
        <v>5</v>
      </c>
    </row>
    <row r="112" spans="14:34">
      <c r="N112" t="s">
        <v>563</v>
      </c>
      <c r="O112" s="38" t="s">
        <v>639</v>
      </c>
      <c r="P112" s="37" t="str">
        <f t="shared" si="10"/>
        <v>IAPM-PLTBOIL</v>
      </c>
      <c r="Q112" s="1" t="str">
        <f t="shared" si="11"/>
        <v>IAPM Pellet Boiler</v>
      </c>
      <c r="R112" s="1" t="s">
        <v>640</v>
      </c>
      <c r="S112" s="1" t="s">
        <v>601</v>
      </c>
      <c r="T112" s="39">
        <v>1</v>
      </c>
      <c r="U112" s="1">
        <v>2020</v>
      </c>
      <c r="V112" s="1">
        <v>2025</v>
      </c>
      <c r="W112" s="25">
        <v>50</v>
      </c>
      <c r="X112" s="1">
        <v>0.54794500000000002</v>
      </c>
      <c r="Z112" s="24">
        <v>31.536000000000001</v>
      </c>
      <c r="AA112" s="25">
        <v>0.8</v>
      </c>
      <c r="AB112" s="25">
        <v>1</v>
      </c>
      <c r="AC112" s="1">
        <v>413</v>
      </c>
      <c r="AD112" s="24">
        <v>1</v>
      </c>
      <c r="AE112" s="40">
        <f>SUMIFS(Sheet1!$B$3:$B$49,Sheet1!$A$3:$A$49,IND_NewTechs!S112)</f>
        <v>1.5890000000000001E-2</v>
      </c>
      <c r="AF112" s="40">
        <f>(SUMIFS(Sheet1!$C$3:$C$49,Sheet1!$A$3:$A$49,$S112))*0.9</f>
        <v>0.49315050000000005</v>
      </c>
      <c r="AG112" s="1">
        <v>1000</v>
      </c>
      <c r="AH112" s="1">
        <v>5</v>
      </c>
    </row>
    <row r="113" spans="14:34">
      <c r="N113" t="s">
        <v>564</v>
      </c>
      <c r="O113" s="38" t="s">
        <v>639</v>
      </c>
      <c r="P113" s="37" t="str">
        <f t="shared" si="10"/>
        <v>ISS-PLTBOIL</v>
      </c>
      <c r="Q113" s="1" t="str">
        <f t="shared" si="11"/>
        <v>ISS Pellet Boiler</v>
      </c>
      <c r="R113" s="1" t="s">
        <v>640</v>
      </c>
      <c r="S113" s="1" t="s">
        <v>602</v>
      </c>
      <c r="T113" s="39">
        <v>1</v>
      </c>
      <c r="U113" s="1">
        <v>2020</v>
      </c>
      <c r="V113" s="1">
        <v>2025</v>
      </c>
      <c r="W113" s="25">
        <v>50</v>
      </c>
      <c r="X113" s="1">
        <v>0.625</v>
      </c>
      <c r="Z113" s="24">
        <v>31.536000000000001</v>
      </c>
      <c r="AA113" s="25">
        <v>0.8</v>
      </c>
      <c r="AB113" s="25">
        <v>1</v>
      </c>
      <c r="AC113" s="1">
        <v>413</v>
      </c>
      <c r="AD113" s="24">
        <v>1</v>
      </c>
      <c r="AE113" s="40">
        <f>SUMIFS(Sheet1!$B$3:$B$49,Sheet1!$A$3:$A$49,IND_NewTechs!S113)</f>
        <v>1.8E-3</v>
      </c>
      <c r="AF113" s="40">
        <f>(SUMIFS(Sheet1!$C$3:$C$49,Sheet1!$A$3:$A$49,$S113))*0.9</f>
        <v>0.5625</v>
      </c>
      <c r="AG113" s="1">
        <v>1000</v>
      </c>
      <c r="AH113" s="1">
        <v>5</v>
      </c>
    </row>
    <row r="114" spans="14:34">
      <c r="N114" t="s">
        <v>565</v>
      </c>
      <c r="O114" s="38" t="s">
        <v>639</v>
      </c>
      <c r="P114" s="37" t="str">
        <f t="shared" si="10"/>
        <v>KH-PLTBOIL</v>
      </c>
      <c r="Q114" s="1" t="str">
        <f t="shared" si="11"/>
        <v>KH Pellet Boiler</v>
      </c>
      <c r="R114" s="1" t="s">
        <v>640</v>
      </c>
      <c r="S114" s="1" t="s">
        <v>603</v>
      </c>
      <c r="T114" s="39">
        <v>1</v>
      </c>
      <c r="U114" s="1">
        <v>2020</v>
      </c>
      <c r="V114" s="1">
        <v>2025</v>
      </c>
      <c r="W114" s="25">
        <v>50</v>
      </c>
      <c r="X114" s="1">
        <v>0.36529699999999998</v>
      </c>
      <c r="Z114" s="24">
        <v>31.536000000000001</v>
      </c>
      <c r="AA114" s="25">
        <v>0.8</v>
      </c>
      <c r="AB114" s="25">
        <v>1</v>
      </c>
      <c r="AC114" s="1">
        <v>413</v>
      </c>
      <c r="AD114" s="24">
        <v>1</v>
      </c>
      <c r="AE114" s="40">
        <f>SUMIFS(Sheet1!$B$3:$B$49,Sheet1!$A$3:$A$49,IND_NewTechs!S114)</f>
        <v>1.2960000000000001E-3</v>
      </c>
      <c r="AF114" s="40">
        <f>(SUMIFS(Sheet1!$C$3:$C$49,Sheet1!$A$3:$A$49,$S114))*0.9</f>
        <v>0.32876729999999998</v>
      </c>
      <c r="AG114" s="1">
        <v>1000</v>
      </c>
      <c r="AH114" s="1">
        <v>5</v>
      </c>
    </row>
    <row r="115" spans="14:34">
      <c r="N115" t="s">
        <v>566</v>
      </c>
      <c r="O115" s="38" t="s">
        <v>639</v>
      </c>
      <c r="P115" s="37" t="str">
        <f t="shared" si="10"/>
        <v>MVM-PLTBOIL</v>
      </c>
      <c r="Q115" s="1" t="str">
        <f t="shared" si="11"/>
        <v>MVM Pellet Boiler</v>
      </c>
      <c r="R115" s="1" t="s">
        <v>640</v>
      </c>
      <c r="S115" s="1" t="s">
        <v>604</v>
      </c>
      <c r="T115" s="39">
        <v>1</v>
      </c>
      <c r="U115" s="1">
        <v>2020</v>
      </c>
      <c r="V115" s="1">
        <v>2025</v>
      </c>
      <c r="W115" s="25">
        <v>50</v>
      </c>
      <c r="X115" s="1">
        <v>1</v>
      </c>
      <c r="Z115" s="24">
        <v>31.536000000000001</v>
      </c>
      <c r="AA115" s="25">
        <v>0.8</v>
      </c>
      <c r="AB115" s="25">
        <v>1</v>
      </c>
      <c r="AC115" s="1">
        <v>413</v>
      </c>
      <c r="AD115" s="24">
        <v>1</v>
      </c>
      <c r="AE115" s="40">
        <f>SUMIFS(Sheet1!$B$3:$B$49,Sheet1!$A$3:$A$49,IND_NewTechs!S115)</f>
        <v>0.216</v>
      </c>
      <c r="AF115" s="40">
        <f>(SUMIFS(Sheet1!$C$3:$C$49,Sheet1!$A$3:$A$49,$S115))*0.9</f>
        <v>0.9</v>
      </c>
      <c r="AG115" s="1">
        <v>1000</v>
      </c>
      <c r="AH115" s="1">
        <v>5</v>
      </c>
    </row>
    <row r="116" spans="14:34">
      <c r="N116" t="s">
        <v>567</v>
      </c>
      <c r="O116" s="38" t="s">
        <v>639</v>
      </c>
      <c r="P116" s="37" t="str">
        <f t="shared" si="10"/>
        <v>EDAPC-PLTBOIL</v>
      </c>
      <c r="Q116" s="1" t="str">
        <f t="shared" si="11"/>
        <v>EDAPC Pellet Boiler</v>
      </c>
      <c r="R116" s="1" t="s">
        <v>640</v>
      </c>
      <c r="S116" s="1" t="s">
        <v>605</v>
      </c>
      <c r="T116" s="39">
        <v>1</v>
      </c>
      <c r="U116" s="1">
        <v>2020</v>
      </c>
      <c r="V116" s="1">
        <v>2025</v>
      </c>
      <c r="W116" s="25">
        <v>50</v>
      </c>
      <c r="X116" s="1">
        <v>0.14840200000000001</v>
      </c>
      <c r="Z116" s="24">
        <v>31.536000000000001</v>
      </c>
      <c r="AA116" s="25">
        <v>0.8</v>
      </c>
      <c r="AB116" s="25">
        <v>1</v>
      </c>
      <c r="AC116" s="1">
        <v>413</v>
      </c>
      <c r="AD116" s="24">
        <v>1</v>
      </c>
      <c r="AE116" s="40">
        <f>SUMIFS(Sheet1!$B$3:$B$49,Sheet1!$A$3:$A$49,IND_NewTechs!S116)</f>
        <v>1.6850000000000001E-3</v>
      </c>
      <c r="AF116" s="40">
        <f>(SUMIFS(Sheet1!$C$3:$C$49,Sheet1!$A$3:$A$49,$S116))*0.9</f>
        <v>0.13356180000000001</v>
      </c>
      <c r="AG116" s="1">
        <v>1000</v>
      </c>
      <c r="AH116" s="1">
        <v>5</v>
      </c>
    </row>
    <row r="117" spans="14:34">
      <c r="N117" t="s">
        <v>568</v>
      </c>
      <c r="O117" s="38" t="s">
        <v>639</v>
      </c>
      <c r="P117" s="37" t="str">
        <f t="shared" si="10"/>
        <v>EDAUC-PLTBOIL</v>
      </c>
      <c r="Q117" s="1" t="str">
        <f t="shared" si="11"/>
        <v>EDAUC Pellet Boiler</v>
      </c>
      <c r="R117" s="1" t="s">
        <v>640</v>
      </c>
      <c r="S117" s="1" t="s">
        <v>606</v>
      </c>
      <c r="T117" s="39">
        <v>1</v>
      </c>
      <c r="U117" s="1">
        <v>2020</v>
      </c>
      <c r="V117" s="1">
        <v>2025</v>
      </c>
      <c r="W117" s="25">
        <v>50</v>
      </c>
      <c r="X117" s="1">
        <v>0.14840200000000001</v>
      </c>
      <c r="Z117" s="24">
        <v>31.536000000000001</v>
      </c>
      <c r="AA117" s="25">
        <v>0.8</v>
      </c>
      <c r="AB117" s="25">
        <v>1</v>
      </c>
      <c r="AC117" s="1">
        <v>413</v>
      </c>
      <c r="AD117" s="24">
        <v>1</v>
      </c>
      <c r="AE117" s="40">
        <f>SUMIFS(Sheet1!$B$3:$B$49,Sheet1!$A$3:$A$49,IND_NewTechs!S117)</f>
        <v>1.872E-3</v>
      </c>
      <c r="AF117" s="40">
        <f>(SUMIFS(Sheet1!$C$3:$C$49,Sheet1!$A$3:$A$49,$S117))*0.9</f>
        <v>0.13356180000000001</v>
      </c>
      <c r="AG117" s="1">
        <v>1000</v>
      </c>
      <c r="AH117" s="1">
        <v>5</v>
      </c>
    </row>
    <row r="118" spans="14:34">
      <c r="N118" t="s">
        <v>569</v>
      </c>
      <c r="O118" s="38" t="s">
        <v>639</v>
      </c>
      <c r="P118" s="37" t="str">
        <f t="shared" si="10"/>
        <v>EDCSC-PLTBOIL</v>
      </c>
      <c r="Q118" s="1" t="str">
        <f t="shared" si="11"/>
        <v>EDCSC Pellet Boiler</v>
      </c>
      <c r="R118" s="1" t="s">
        <v>640</v>
      </c>
      <c r="S118" s="1" t="s">
        <v>607</v>
      </c>
      <c r="T118" s="39">
        <v>1</v>
      </c>
      <c r="U118" s="1">
        <v>2020</v>
      </c>
      <c r="V118" s="1">
        <v>2025</v>
      </c>
      <c r="W118" s="25">
        <v>50</v>
      </c>
      <c r="X118" s="1">
        <v>0.14840200000000001</v>
      </c>
      <c r="Z118" s="24">
        <v>31.536000000000001</v>
      </c>
      <c r="AA118" s="25">
        <v>0.8</v>
      </c>
      <c r="AB118" s="25">
        <v>1</v>
      </c>
      <c r="AC118" s="1">
        <v>413</v>
      </c>
      <c r="AD118" s="24">
        <v>1</v>
      </c>
      <c r="AE118" s="40">
        <f>SUMIFS(Sheet1!$B$3:$B$49,Sheet1!$A$3:$A$49,IND_NewTechs!S118)</f>
        <v>1.872E-3</v>
      </c>
      <c r="AF118" s="40">
        <f>(SUMIFS(Sheet1!$C$3:$C$49,Sheet1!$A$3:$A$49,$S118))*0.9</f>
        <v>0.13356180000000001</v>
      </c>
      <c r="AG118" s="1">
        <v>1000</v>
      </c>
      <c r="AH118" s="1">
        <v>5</v>
      </c>
    </row>
    <row r="119" spans="14:34">
      <c r="N119" t="s">
        <v>570</v>
      </c>
      <c r="O119" s="38" t="s">
        <v>639</v>
      </c>
      <c r="P119" s="37" t="str">
        <f t="shared" si="10"/>
        <v>EDEO-PLTBOIL</v>
      </c>
      <c r="Q119" s="1" t="str">
        <f t="shared" si="11"/>
        <v>EDEO Pellet Boiler</v>
      </c>
      <c r="R119" s="1" t="s">
        <v>640</v>
      </c>
      <c r="S119" s="1" t="s">
        <v>608</v>
      </c>
      <c r="T119" s="39">
        <v>1</v>
      </c>
      <c r="U119" s="1">
        <v>2020</v>
      </c>
      <c r="V119" s="1">
        <v>2025</v>
      </c>
      <c r="W119" s="25">
        <v>50</v>
      </c>
      <c r="X119" s="1">
        <v>0.25</v>
      </c>
      <c r="Z119" s="24">
        <v>31.536000000000001</v>
      </c>
      <c r="AA119" s="25">
        <v>0.8</v>
      </c>
      <c r="AB119" s="25">
        <v>1</v>
      </c>
      <c r="AC119" s="1">
        <v>413</v>
      </c>
      <c r="AD119" s="24">
        <v>1</v>
      </c>
      <c r="AE119" s="40">
        <f>SUMIFS(Sheet1!$B$3:$B$49,Sheet1!$A$3:$A$49,IND_NewTechs!S119)</f>
        <v>6.9119999999999997E-3</v>
      </c>
      <c r="AF119" s="40">
        <f>(SUMIFS(Sheet1!$C$3:$C$49,Sheet1!$A$3:$A$49,$S119))*0.9</f>
        <v>0.22500000000000001</v>
      </c>
      <c r="AG119" s="1">
        <v>1000</v>
      </c>
      <c r="AH119" s="1">
        <v>5</v>
      </c>
    </row>
    <row r="120" spans="14:34">
      <c r="N120" t="s">
        <v>571</v>
      </c>
      <c r="O120" s="38" t="s">
        <v>639</v>
      </c>
      <c r="P120" s="37" t="str">
        <f t="shared" si="10"/>
        <v>EDGH-PLTBOIL</v>
      </c>
      <c r="Q120" s="1" t="str">
        <f t="shared" si="11"/>
        <v>EDGH Pellet Boiler</v>
      </c>
      <c r="R120" s="1" t="s">
        <v>640</v>
      </c>
      <c r="S120" s="1" t="s">
        <v>609</v>
      </c>
      <c r="T120" s="39">
        <v>1</v>
      </c>
      <c r="U120" s="1">
        <v>2020</v>
      </c>
      <c r="V120" s="1">
        <v>2025</v>
      </c>
      <c r="W120" s="25">
        <v>50</v>
      </c>
      <c r="X120" s="1">
        <v>0.14840200000000001</v>
      </c>
      <c r="Z120" s="24">
        <v>31.536000000000001</v>
      </c>
      <c r="AA120" s="25">
        <v>0.8</v>
      </c>
      <c r="AB120" s="25">
        <v>1</v>
      </c>
      <c r="AC120" s="1">
        <v>413</v>
      </c>
      <c r="AD120" s="24">
        <v>1</v>
      </c>
      <c r="AE120" s="40">
        <f>SUMIFS(Sheet1!$B$3:$B$49,Sheet1!$A$3:$A$49,IND_NewTechs!S120)</f>
        <v>1.872E-3</v>
      </c>
      <c r="AF120" s="40">
        <f>(SUMIFS(Sheet1!$C$3:$C$49,Sheet1!$A$3:$A$49,$S120))*0.9</f>
        <v>0.13356180000000001</v>
      </c>
      <c r="AG120" s="1">
        <v>1000</v>
      </c>
      <c r="AH120" s="1">
        <v>5</v>
      </c>
    </row>
    <row r="121" spans="14:34">
      <c r="N121" t="s">
        <v>572</v>
      </c>
      <c r="O121" s="38" t="s">
        <v>639</v>
      </c>
      <c r="P121" s="37" t="str">
        <f t="shared" si="10"/>
        <v>EDNSC-PLTBOIL</v>
      </c>
      <c r="Q121" s="1" t="str">
        <f t="shared" si="11"/>
        <v>EDNSC Pellet Boiler</v>
      </c>
      <c r="R121" s="1" t="s">
        <v>640</v>
      </c>
      <c r="S121" s="1" t="s">
        <v>610</v>
      </c>
      <c r="T121" s="39">
        <v>1</v>
      </c>
      <c r="U121" s="1">
        <v>2020</v>
      </c>
      <c r="V121" s="1">
        <v>2025</v>
      </c>
      <c r="W121" s="25">
        <v>50</v>
      </c>
      <c r="X121" s="1">
        <v>0.14840200000000001</v>
      </c>
      <c r="Z121" s="24">
        <v>31.536000000000001</v>
      </c>
      <c r="AA121" s="25">
        <v>0.8</v>
      </c>
      <c r="AB121" s="25">
        <v>1</v>
      </c>
      <c r="AC121" s="1">
        <v>413</v>
      </c>
      <c r="AD121" s="24">
        <v>1</v>
      </c>
      <c r="AE121" s="40">
        <f>SUMIFS(Sheet1!$B$3:$B$49,Sheet1!$A$3:$A$49,IND_NewTechs!S121)</f>
        <v>1.872E-3</v>
      </c>
      <c r="AF121" s="40">
        <f>(SUMIFS(Sheet1!$C$3:$C$49,Sheet1!$A$3:$A$49,$S121))*0.9</f>
        <v>0.13356180000000001</v>
      </c>
      <c r="AG121" s="1">
        <v>1000</v>
      </c>
      <c r="AH121" s="1">
        <v>5</v>
      </c>
    </row>
    <row r="122" spans="14:34">
      <c r="N122" t="s">
        <v>573</v>
      </c>
      <c r="O122" s="38" t="s">
        <v>639</v>
      </c>
      <c r="P122" s="37" t="str">
        <f t="shared" si="10"/>
        <v>EDSBC-PLTBOIL</v>
      </c>
      <c r="Q122" s="1" t="str">
        <f t="shared" si="11"/>
        <v>EDSBC Pellet Boiler</v>
      </c>
      <c r="R122" s="1" t="s">
        <v>640</v>
      </c>
      <c r="S122" s="1" t="s">
        <v>611</v>
      </c>
      <c r="T122" s="39">
        <v>1</v>
      </c>
      <c r="U122" s="1">
        <v>2020</v>
      </c>
      <c r="V122" s="1">
        <v>2025</v>
      </c>
      <c r="W122" s="25">
        <v>50</v>
      </c>
      <c r="X122" s="1">
        <v>0.14840200000000001</v>
      </c>
      <c r="Z122" s="24">
        <v>31.536000000000001</v>
      </c>
      <c r="AA122" s="25">
        <v>0.8</v>
      </c>
      <c r="AB122" s="25">
        <v>1</v>
      </c>
      <c r="AC122" s="1">
        <v>413</v>
      </c>
      <c r="AD122" s="24">
        <v>1</v>
      </c>
      <c r="AE122" s="40">
        <f>SUMIFS(Sheet1!$B$3:$B$49,Sheet1!$A$3:$A$49,IND_NewTechs!S122)</f>
        <v>2.434E-3</v>
      </c>
      <c r="AF122" s="40">
        <f>(SUMIFS(Sheet1!$C$3:$C$49,Sheet1!$A$3:$A$49,$S122))*0.9</f>
        <v>0.13356180000000001</v>
      </c>
      <c r="AG122" s="1">
        <v>1000</v>
      </c>
      <c r="AH122" s="1">
        <v>5</v>
      </c>
    </row>
    <row r="123" spans="14:34">
      <c r="N123" t="s">
        <v>574</v>
      </c>
      <c r="O123" s="38" t="s">
        <v>639</v>
      </c>
      <c r="P123" s="37" t="str">
        <f t="shared" si="10"/>
        <v>EDSGH-PLTBOIL</v>
      </c>
      <c r="Q123" s="1" t="str">
        <f t="shared" si="11"/>
        <v>EDSGH Pellet Boiler</v>
      </c>
      <c r="R123" s="1" t="s">
        <v>640</v>
      </c>
      <c r="S123" s="1" t="s">
        <v>612</v>
      </c>
      <c r="T123" s="39">
        <v>1</v>
      </c>
      <c r="U123" s="1">
        <v>2020</v>
      </c>
      <c r="V123" s="1">
        <v>2025</v>
      </c>
      <c r="W123" s="25">
        <v>50</v>
      </c>
      <c r="X123" s="1">
        <v>0.17808199999999999</v>
      </c>
      <c r="Z123" s="24">
        <v>31.536000000000001</v>
      </c>
      <c r="AA123" s="25">
        <v>0.8</v>
      </c>
      <c r="AB123" s="25">
        <v>1</v>
      </c>
      <c r="AC123" s="1">
        <v>413</v>
      </c>
      <c r="AD123" s="24">
        <v>1</v>
      </c>
      <c r="AE123" s="40">
        <f>SUMIFS(Sheet1!$B$3:$B$49,Sheet1!$A$3:$A$49,IND_NewTechs!S123)</f>
        <v>4.4419999999999998E-3</v>
      </c>
      <c r="AF123" s="40">
        <f>(SUMIFS(Sheet1!$C$3:$C$49,Sheet1!$A$3:$A$49,$S123))*0.9</f>
        <v>0.16027379999999999</v>
      </c>
      <c r="AG123" s="1">
        <v>1000</v>
      </c>
      <c r="AH123" s="1">
        <v>5</v>
      </c>
    </row>
    <row r="124" spans="14:34">
      <c r="N124" t="s">
        <v>629</v>
      </c>
      <c r="O124" s="38" t="s">
        <v>639</v>
      </c>
      <c r="P124" s="37" t="str">
        <f t="shared" si="10"/>
        <v>EDSPC-PLTBOIL</v>
      </c>
      <c r="Q124" s="1" t="str">
        <f t="shared" si="11"/>
        <v>EDSPC Pellet Boiler</v>
      </c>
      <c r="R124" s="1" t="s">
        <v>640</v>
      </c>
      <c r="S124" s="1" t="s">
        <v>630</v>
      </c>
      <c r="T124" s="39">
        <v>1</v>
      </c>
      <c r="U124" s="1">
        <v>2020</v>
      </c>
      <c r="V124" s="1">
        <v>2025</v>
      </c>
      <c r="W124" s="25">
        <v>50</v>
      </c>
      <c r="X124" s="1">
        <v>0.14840200000000001</v>
      </c>
      <c r="Z124" s="24">
        <v>31.536000000000001</v>
      </c>
      <c r="AA124" s="25">
        <v>0.8</v>
      </c>
      <c r="AB124" s="25">
        <v>1</v>
      </c>
      <c r="AC124" s="1">
        <v>413</v>
      </c>
      <c r="AD124" s="24">
        <v>1</v>
      </c>
      <c r="AE124" s="40">
        <f>SUMIFS(Sheet1!$B$3:$B$49,Sheet1!$A$3:$A$49,IND_NewTechs!S124)</f>
        <v>4.2120000000000005E-3</v>
      </c>
      <c r="AF124" s="40">
        <f>(SUMIFS(Sheet1!$C$3:$C$49,Sheet1!$A$3:$A$49,$S124))*0.9</f>
        <v>0.26712360000000002</v>
      </c>
      <c r="AG124" s="1">
        <v>1000</v>
      </c>
      <c r="AH124" s="1">
        <v>5</v>
      </c>
    </row>
    <row r="125" spans="14:34">
      <c r="N125" t="s">
        <v>575</v>
      </c>
      <c r="O125" s="38" t="s">
        <v>639</v>
      </c>
      <c r="P125" s="37" t="str">
        <f t="shared" si="10"/>
        <v>HESH-PLTBOIL</v>
      </c>
      <c r="Q125" s="1" t="str">
        <f t="shared" si="11"/>
        <v>HESH Pellet Boiler</v>
      </c>
      <c r="R125" s="1" t="s">
        <v>640</v>
      </c>
      <c r="S125" s="1" t="s">
        <v>613</v>
      </c>
      <c r="T125" s="39">
        <v>1</v>
      </c>
      <c r="U125" s="1">
        <v>2020</v>
      </c>
      <c r="V125" s="1">
        <v>2025</v>
      </c>
      <c r="W125" s="25">
        <v>50</v>
      </c>
      <c r="X125" s="1">
        <v>1</v>
      </c>
      <c r="Z125" s="24">
        <v>31.536000000000001</v>
      </c>
      <c r="AA125" s="25">
        <v>0.8</v>
      </c>
      <c r="AB125" s="25">
        <v>1</v>
      </c>
      <c r="AC125" s="1">
        <v>413</v>
      </c>
      <c r="AD125" s="24">
        <v>1</v>
      </c>
      <c r="AE125" s="40">
        <f>SUMIFS(Sheet1!$B$3:$B$49,Sheet1!$A$3:$A$49,IND_NewTechs!S125)</f>
        <v>3.5855999999999999E-2</v>
      </c>
      <c r="AF125" s="40">
        <f>(SUMIFS(Sheet1!$C$3:$C$49,Sheet1!$A$3:$A$49,$S125))*0.9</f>
        <v>0.9</v>
      </c>
      <c r="AG125" s="1">
        <v>1000</v>
      </c>
      <c r="AH125" s="1">
        <v>5</v>
      </c>
    </row>
    <row r="126" spans="14:34">
      <c r="N126" t="s">
        <v>576</v>
      </c>
      <c r="O126" s="38" t="s">
        <v>639</v>
      </c>
      <c r="P126" s="37" t="str">
        <f t="shared" si="10"/>
        <v>NGAS-PLTBOIL</v>
      </c>
      <c r="Q126" s="1" t="str">
        <f t="shared" si="11"/>
        <v>NGAS Pellet Boiler</v>
      </c>
      <c r="R126" s="1" t="s">
        <v>640</v>
      </c>
      <c r="S126" s="32" t="s">
        <v>614</v>
      </c>
      <c r="T126" s="39">
        <v>1</v>
      </c>
      <c r="U126" s="1">
        <v>2020</v>
      </c>
      <c r="V126" s="1">
        <v>2025</v>
      </c>
      <c r="W126" s="25">
        <v>50</v>
      </c>
      <c r="X126" s="32">
        <v>1</v>
      </c>
      <c r="Y126" s="32"/>
      <c r="Z126" s="24">
        <v>31.536000000000001</v>
      </c>
      <c r="AA126" s="25">
        <v>0.8</v>
      </c>
      <c r="AB126" s="25">
        <v>1</v>
      </c>
      <c r="AC126" s="1">
        <v>413</v>
      </c>
      <c r="AD126" s="24">
        <v>1</v>
      </c>
      <c r="AE126" s="40">
        <f>SUMIFS(Sheet1!$B$3:$B$49,Sheet1!$A$3:$A$49,IND_NewTechs!S126)</f>
        <v>2.1815999999999999E-2</v>
      </c>
      <c r="AF126" s="40">
        <f>(SUMIFS(Sheet1!$C$3:$C$49,Sheet1!$A$3:$A$49,$S126))*0.9</f>
        <v>0.9</v>
      </c>
      <c r="AG126" s="1">
        <v>1000</v>
      </c>
      <c r="AH126" s="1">
        <v>5</v>
      </c>
    </row>
    <row r="127" spans="14:34">
      <c r="N127" t="s">
        <v>577</v>
      </c>
      <c r="O127" s="38" t="s">
        <v>639</v>
      </c>
      <c r="P127" s="37" t="str">
        <f t="shared" si="10"/>
        <v>\I:OGP-PLTBOIL</v>
      </c>
      <c r="Q127" s="1" t="str">
        <f t="shared" si="11"/>
        <v>\I:OGP Pellet Boiler</v>
      </c>
      <c r="R127" s="1" t="s">
        <v>640</v>
      </c>
      <c r="S127" s="1" t="s">
        <v>615</v>
      </c>
      <c r="T127" s="39">
        <v>1</v>
      </c>
      <c r="U127" s="1">
        <v>2020</v>
      </c>
      <c r="V127" s="1">
        <v>2025</v>
      </c>
      <c r="W127" s="25">
        <v>50</v>
      </c>
      <c r="X127" s="1">
        <v>1</v>
      </c>
      <c r="Z127" s="24">
        <v>31.536000000000001</v>
      </c>
      <c r="AA127" s="25">
        <v>0.8</v>
      </c>
      <c r="AB127" s="25">
        <v>1</v>
      </c>
      <c r="AC127" s="1">
        <v>413</v>
      </c>
      <c r="AD127" s="24">
        <v>1</v>
      </c>
      <c r="AE127" s="40">
        <f>SUMIFS(Sheet1!$B$3:$B$49,Sheet1!$A$3:$A$49,IND_NewTechs!S127)</f>
        <v>0.108</v>
      </c>
      <c r="AF127" s="40">
        <f>(SUMIFS(Sheet1!$C$3:$C$49,Sheet1!$A$3:$A$49,$S127))*0.9</f>
        <v>0.9</v>
      </c>
      <c r="AG127" s="1">
        <v>1000</v>
      </c>
      <c r="AH127" s="1">
        <v>5</v>
      </c>
    </row>
    <row r="128" spans="14:34">
      <c r="N128" t="s">
        <v>578</v>
      </c>
      <c r="O128" s="38" t="s">
        <v>639</v>
      </c>
      <c r="P128" s="37" t="str">
        <f t="shared" si="10"/>
        <v>OCDA-PLTBOIL</v>
      </c>
      <c r="Q128" s="1" t="str">
        <f t="shared" si="11"/>
        <v>OCDA Pellet Boiler</v>
      </c>
      <c r="R128" s="1" t="s">
        <v>640</v>
      </c>
      <c r="S128" s="1" t="s">
        <v>616</v>
      </c>
      <c r="T128" s="39">
        <v>1</v>
      </c>
      <c r="U128" s="1">
        <v>2020</v>
      </c>
      <c r="V128" s="1">
        <v>2025</v>
      </c>
      <c r="W128" s="25">
        <v>50</v>
      </c>
      <c r="X128" s="1">
        <v>0.82191800000000004</v>
      </c>
      <c r="Z128" s="24">
        <v>31.536000000000001</v>
      </c>
      <c r="AA128" s="25">
        <v>0.8</v>
      </c>
      <c r="AB128" s="25">
        <v>1</v>
      </c>
      <c r="AC128" s="1">
        <v>413</v>
      </c>
      <c r="AD128" s="24">
        <v>1</v>
      </c>
      <c r="AE128" s="40">
        <f>SUMIFS(Sheet1!$B$3:$B$49,Sheet1!$A$3:$A$49,IND_NewTechs!S128)</f>
        <v>0.53542800000000002</v>
      </c>
      <c r="AF128" s="40">
        <f>(SUMIFS(Sheet1!$C$3:$C$49,Sheet1!$A$3:$A$49,$S128))*0.9</f>
        <v>0.7397262</v>
      </c>
      <c r="AG128" s="1">
        <v>1000</v>
      </c>
      <c r="AH128" s="1">
        <v>5</v>
      </c>
    </row>
    <row r="129" spans="14:34">
      <c r="N129" t="s">
        <v>631</v>
      </c>
      <c r="O129" s="38" t="s">
        <v>639</v>
      </c>
      <c r="P129" s="37" t="str">
        <f t="shared" si="10"/>
        <v>PSPV-PLTBOIL</v>
      </c>
      <c r="Q129" s="1" t="str">
        <f t="shared" si="11"/>
        <v>PSPV Pellet Boiler</v>
      </c>
      <c r="R129" s="1" t="s">
        <v>640</v>
      </c>
      <c r="S129" s="1" t="s">
        <v>632</v>
      </c>
      <c r="T129" s="39">
        <v>1</v>
      </c>
      <c r="U129" s="1">
        <v>2020</v>
      </c>
      <c r="V129" s="1">
        <v>2025</v>
      </c>
      <c r="W129" s="25">
        <v>50</v>
      </c>
      <c r="X129" s="1">
        <v>1</v>
      </c>
      <c r="Z129" s="24">
        <v>31.536000000000001</v>
      </c>
      <c r="AA129" s="25">
        <v>0.8</v>
      </c>
      <c r="AB129" s="25">
        <v>1</v>
      </c>
      <c r="AC129" s="1">
        <v>413</v>
      </c>
      <c r="AD129" s="24">
        <v>1</v>
      </c>
      <c r="AE129" s="40">
        <f>SUMIFS(Sheet1!$B$3:$B$49,Sheet1!$A$3:$A$49,IND_NewTechs!S129)</f>
        <v>2.0628000000000001E-2</v>
      </c>
      <c r="AF129" s="40">
        <f>(SUMIFS(Sheet1!$C$3:$C$49,Sheet1!$A$3:$A$49,$S129))*0.9</f>
        <v>1.8</v>
      </c>
      <c r="AG129" s="1">
        <v>1000</v>
      </c>
      <c r="AH129" s="1">
        <v>5</v>
      </c>
    </row>
    <row r="130" spans="14:34">
      <c r="N130" t="s">
        <v>579</v>
      </c>
      <c r="O130" s="38" t="s">
        <v>639</v>
      </c>
      <c r="P130" s="37" t="str">
        <f t="shared" si="10"/>
        <v>PRM-PLTBOIL</v>
      </c>
      <c r="Q130" s="1" t="str">
        <f t="shared" si="11"/>
        <v>PRM Pellet Boiler</v>
      </c>
      <c r="R130" s="1" t="s">
        <v>640</v>
      </c>
      <c r="S130" s="1" t="s">
        <v>617</v>
      </c>
      <c r="T130" s="39">
        <v>1</v>
      </c>
      <c r="U130" s="1">
        <v>2020</v>
      </c>
      <c r="V130" s="1">
        <v>2025</v>
      </c>
      <c r="W130" s="25">
        <v>50</v>
      </c>
      <c r="X130" s="1">
        <v>1</v>
      </c>
      <c r="Z130" s="24">
        <v>31.536000000000001</v>
      </c>
      <c r="AA130" s="25">
        <v>0.8</v>
      </c>
      <c r="AB130" s="25">
        <v>1</v>
      </c>
      <c r="AC130" s="1">
        <v>413</v>
      </c>
      <c r="AD130" s="24">
        <v>1</v>
      </c>
      <c r="AE130" s="40">
        <f>SUMIFS(Sheet1!$B$3:$B$49,Sheet1!$A$3:$A$49,IND_NewTechs!S130)</f>
        <v>5.4576E-2</v>
      </c>
      <c r="AF130" s="40">
        <f>(SUMIFS(Sheet1!$C$3:$C$49,Sheet1!$A$3:$A$49,$S130))*0.9</f>
        <v>0.9</v>
      </c>
      <c r="AG130" s="1">
        <v>1000</v>
      </c>
      <c r="AH130" s="1">
        <v>5</v>
      </c>
    </row>
    <row r="131" spans="14:34">
      <c r="N131" t="s">
        <v>580</v>
      </c>
      <c r="O131" s="38" t="s">
        <v>639</v>
      </c>
      <c r="P131" s="37" t="str">
        <f t="shared" si="10"/>
        <v>SHGH-PLTBOIL</v>
      </c>
      <c r="Q131" s="1" t="str">
        <f t="shared" si="11"/>
        <v>SHGH Pellet Boiler</v>
      </c>
      <c r="R131" s="1" t="s">
        <v>640</v>
      </c>
      <c r="S131" s="1" t="s">
        <v>618</v>
      </c>
      <c r="T131" s="39">
        <v>1</v>
      </c>
      <c r="U131" s="1">
        <v>2020</v>
      </c>
      <c r="V131" s="1">
        <v>2025</v>
      </c>
      <c r="W131" s="25">
        <v>50</v>
      </c>
      <c r="X131" s="1">
        <v>1</v>
      </c>
      <c r="Z131" s="24">
        <v>31.536000000000001</v>
      </c>
      <c r="AA131" s="25">
        <v>0.8</v>
      </c>
      <c r="AB131" s="25">
        <v>1</v>
      </c>
      <c r="AC131" s="1">
        <v>413</v>
      </c>
      <c r="AD131" s="24">
        <v>1</v>
      </c>
      <c r="AE131" s="40">
        <f>SUMIFS(Sheet1!$B$3:$B$49,Sheet1!$A$3:$A$49,IND_NewTechs!S131)</f>
        <v>5.4000000000000003E-3</v>
      </c>
      <c r="AF131" s="40">
        <f>(SUMIFS(Sheet1!$C$3:$C$49,Sheet1!$A$3:$A$49,$S131))*0.9</f>
        <v>0.9</v>
      </c>
      <c r="AG131" s="1">
        <v>1000</v>
      </c>
      <c r="AH131" s="1">
        <v>5</v>
      </c>
    </row>
    <row r="132" spans="14:34">
      <c r="N132" t="s">
        <v>581</v>
      </c>
      <c r="O132" s="38" t="s">
        <v>639</v>
      </c>
      <c r="P132" s="37" t="str">
        <f t="shared" si="10"/>
        <v>SFFF-PLTBOIL</v>
      </c>
      <c r="Q132" s="1" t="str">
        <f t="shared" si="11"/>
        <v>SFFF Pellet Boiler</v>
      </c>
      <c r="R132" s="1" t="s">
        <v>640</v>
      </c>
      <c r="S132" s="1" t="s">
        <v>619</v>
      </c>
      <c r="T132" s="39">
        <v>1</v>
      </c>
      <c r="U132" s="1">
        <v>2020</v>
      </c>
      <c r="V132" s="1">
        <v>2025</v>
      </c>
      <c r="W132" s="25">
        <v>50</v>
      </c>
      <c r="X132" s="1">
        <v>0.51369900000000002</v>
      </c>
      <c r="Z132" s="24">
        <v>31.536000000000001</v>
      </c>
      <c r="AA132" s="25">
        <v>0.8</v>
      </c>
      <c r="AB132" s="25">
        <v>1</v>
      </c>
      <c r="AC132" s="1">
        <v>413</v>
      </c>
      <c r="AD132" s="24">
        <v>1</v>
      </c>
      <c r="AE132" s="40">
        <f>SUMIFS(Sheet1!$B$3:$B$49,Sheet1!$A$3:$A$49,IND_NewTechs!S132)</f>
        <v>0.15264</v>
      </c>
      <c r="AF132" s="40">
        <f>(SUMIFS(Sheet1!$C$3:$C$49,Sheet1!$A$3:$A$49,$S132))*0.9</f>
        <v>0.46232910000000005</v>
      </c>
      <c r="AG132" s="1">
        <v>1000</v>
      </c>
      <c r="AH132" s="1">
        <v>5</v>
      </c>
    </row>
    <row r="133" spans="14:34">
      <c r="N133" t="s">
        <v>582</v>
      </c>
      <c r="O133" s="38" t="s">
        <v>639</v>
      </c>
      <c r="P133" s="37" t="str">
        <f t="shared" si="10"/>
        <v>SFFW-PLTBOIL</v>
      </c>
      <c r="Q133" s="1" t="str">
        <f t="shared" si="11"/>
        <v>SFFW Pellet Boiler</v>
      </c>
      <c r="R133" s="1" t="s">
        <v>640</v>
      </c>
      <c r="S133" s="1" t="s">
        <v>620</v>
      </c>
      <c r="T133" s="39">
        <v>1</v>
      </c>
      <c r="U133" s="1">
        <v>2020</v>
      </c>
      <c r="V133" s="1">
        <v>2025</v>
      </c>
      <c r="W133" s="25">
        <v>50</v>
      </c>
      <c r="X133" s="1">
        <v>0.36164400000000002</v>
      </c>
      <c r="Z133" s="24">
        <v>31.536000000000001</v>
      </c>
      <c r="AA133" s="25">
        <v>0.8</v>
      </c>
      <c r="AB133" s="25">
        <v>1</v>
      </c>
      <c r="AC133" s="1">
        <v>413</v>
      </c>
      <c r="AD133" s="24">
        <v>1</v>
      </c>
      <c r="AE133" s="40">
        <f>SUMIFS(Sheet1!$B$3:$B$49,Sheet1!$A$3:$A$49,IND_NewTechs!S133)</f>
        <v>1.8720000000000001E-2</v>
      </c>
      <c r="AF133" s="40">
        <f>(SUMIFS(Sheet1!$C$3:$C$49,Sheet1!$A$3:$A$49,$S133))*0.9</f>
        <v>0.32547960000000004</v>
      </c>
      <c r="AG133" s="1">
        <v>1000</v>
      </c>
      <c r="AH133" s="1">
        <v>5</v>
      </c>
    </row>
    <row r="134" spans="14:34">
      <c r="N134" t="s">
        <v>633</v>
      </c>
      <c r="O134" s="38" t="s">
        <v>639</v>
      </c>
      <c r="P134" s="37" t="str">
        <f t="shared" si="10"/>
        <v>SPM-PLTBOIL</v>
      </c>
      <c r="Q134" s="1" t="str">
        <f t="shared" si="11"/>
        <v>SPM Pellet Boiler</v>
      </c>
      <c r="R134" s="1" t="s">
        <v>640</v>
      </c>
      <c r="S134" s="1" t="s">
        <v>634</v>
      </c>
      <c r="T134" s="39">
        <v>1</v>
      </c>
      <c r="U134" s="1">
        <v>2020</v>
      </c>
      <c r="V134" s="1">
        <v>2025</v>
      </c>
      <c r="W134" s="25">
        <v>50</v>
      </c>
      <c r="X134" s="1">
        <v>0.36</v>
      </c>
      <c r="Z134" s="24">
        <v>31.536000000000001</v>
      </c>
      <c r="AA134" s="25">
        <v>0.8</v>
      </c>
      <c r="AB134" s="25">
        <v>1</v>
      </c>
      <c r="AC134" s="1">
        <v>413</v>
      </c>
      <c r="AD134" s="24">
        <v>1</v>
      </c>
      <c r="AE134" s="40">
        <f>SUMIFS(Sheet1!$B$3:$B$49,Sheet1!$A$3:$A$49,IND_NewTechs!S134)</f>
        <v>7.5029999999999999E-2</v>
      </c>
      <c r="AF134" s="40">
        <f>(SUMIFS(Sheet1!$C$3:$C$49,Sheet1!$A$3:$A$49,$S134))*0.9</f>
        <v>0.65095920000000007</v>
      </c>
      <c r="AG134" s="1">
        <v>1000</v>
      </c>
      <c r="AH134" s="1">
        <v>5</v>
      </c>
    </row>
    <row r="135" spans="14:34">
      <c r="N135" t="s">
        <v>635</v>
      </c>
      <c r="O135" s="38" t="s">
        <v>639</v>
      </c>
      <c r="P135" s="37" t="str">
        <f t="shared" si="10"/>
        <v>SDBH-PLTBOIL</v>
      </c>
      <c r="Q135" s="1" t="str">
        <f t="shared" si="11"/>
        <v>SDBH Pellet Boiler</v>
      </c>
      <c r="R135" s="1" t="s">
        <v>640</v>
      </c>
      <c r="S135" s="1" t="s">
        <v>636</v>
      </c>
      <c r="T135" s="39">
        <v>1</v>
      </c>
      <c r="U135" s="1">
        <v>2020</v>
      </c>
      <c r="V135" s="1">
        <v>2025</v>
      </c>
      <c r="W135" s="25">
        <v>50</v>
      </c>
      <c r="X135" s="1">
        <v>1</v>
      </c>
      <c r="Z135" s="24">
        <v>31.536000000000001</v>
      </c>
      <c r="AA135" s="25">
        <v>0.8</v>
      </c>
      <c r="AB135" s="25">
        <v>1</v>
      </c>
      <c r="AC135" s="1">
        <v>413</v>
      </c>
      <c r="AD135" s="24">
        <v>1</v>
      </c>
      <c r="AE135" s="40">
        <f>SUMIFS(Sheet1!$B$3:$B$49,Sheet1!$A$3:$A$49,IND_NewTechs!S135)</f>
        <v>0.17000500000000002</v>
      </c>
      <c r="AF135" s="40">
        <f>(SUMIFS(Sheet1!$C$3:$C$49,Sheet1!$A$3:$A$49,$S135))*0.9</f>
        <v>1.8</v>
      </c>
      <c r="AG135" s="1">
        <v>1000</v>
      </c>
      <c r="AH135" s="1">
        <v>5</v>
      </c>
    </row>
    <row r="136" spans="14:34">
      <c r="N136" t="s">
        <v>583</v>
      </c>
      <c r="O136" s="38" t="s">
        <v>639</v>
      </c>
      <c r="P136" s="37" t="str">
        <f t="shared" si="10"/>
        <v>SIT-PLTBOIL</v>
      </c>
      <c r="Q136" s="1" t="str">
        <f t="shared" si="11"/>
        <v>SIT Pellet Boiler</v>
      </c>
      <c r="R136" s="1" t="s">
        <v>640</v>
      </c>
      <c r="S136" s="1" t="s">
        <v>621</v>
      </c>
      <c r="T136" s="39">
        <v>1</v>
      </c>
      <c r="U136" s="1">
        <v>2020</v>
      </c>
      <c r="V136" s="1">
        <v>2025</v>
      </c>
      <c r="W136" s="25">
        <v>50</v>
      </c>
      <c r="X136" s="1">
        <v>1</v>
      </c>
      <c r="Z136" s="24">
        <v>31.536000000000001</v>
      </c>
      <c r="AA136" s="25">
        <v>0.8</v>
      </c>
      <c r="AB136" s="25">
        <v>1</v>
      </c>
      <c r="AC136" s="1">
        <v>413</v>
      </c>
      <c r="AD136" s="24">
        <v>1</v>
      </c>
      <c r="AE136" s="40">
        <f>SUMIFS(Sheet1!$B$3:$B$49,Sheet1!$A$3:$A$49,IND_NewTechs!S136)</f>
        <v>5.3039999999999997E-3</v>
      </c>
      <c r="AF136" s="40">
        <f>(SUMIFS(Sheet1!$C$3:$C$49,Sheet1!$A$3:$A$49,$S136))*0.9</f>
        <v>0.9</v>
      </c>
      <c r="AG136" s="1">
        <v>1000</v>
      </c>
      <c r="AH136" s="1">
        <v>5</v>
      </c>
    </row>
    <row r="137" spans="14:34">
      <c r="N137" t="s">
        <v>584</v>
      </c>
      <c r="O137" s="38" t="s">
        <v>639</v>
      </c>
      <c r="P137" s="37" t="str">
        <f t="shared" si="10"/>
        <v>SDCSP-PLTBOIL</v>
      </c>
      <c r="Q137" s="1" t="str">
        <f t="shared" si="11"/>
        <v>SDCSP Pellet Boiler</v>
      </c>
      <c r="R137" s="1" t="s">
        <v>640</v>
      </c>
      <c r="S137" s="1" t="s">
        <v>622</v>
      </c>
      <c r="T137" s="39">
        <v>1</v>
      </c>
      <c r="U137" s="1">
        <v>2020</v>
      </c>
      <c r="V137" s="1">
        <v>2025</v>
      </c>
      <c r="W137" s="25">
        <v>50</v>
      </c>
      <c r="X137" s="1">
        <v>0.27397300000000002</v>
      </c>
      <c r="Z137" s="24">
        <v>31.536000000000001</v>
      </c>
      <c r="AA137" s="25">
        <v>0.8</v>
      </c>
      <c r="AB137" s="25">
        <v>1</v>
      </c>
      <c r="AC137" s="1">
        <v>413</v>
      </c>
      <c r="AD137" s="24">
        <v>1</v>
      </c>
      <c r="AE137" s="40">
        <f>SUMIFS(Sheet1!$B$3:$B$49,Sheet1!$A$3:$A$49,IND_NewTechs!S137)</f>
        <v>6.4800000000000003E-4</v>
      </c>
      <c r="AF137" s="40">
        <f>(SUMIFS(Sheet1!$C$3:$C$49,Sheet1!$A$3:$A$49,$S137))*0.9</f>
        <v>0.24657570000000004</v>
      </c>
      <c r="AG137" s="1">
        <v>1000</v>
      </c>
      <c r="AH137" s="1">
        <v>5</v>
      </c>
    </row>
    <row r="138" spans="14:34">
      <c r="N138" t="s">
        <v>585</v>
      </c>
      <c r="O138" s="38" t="s">
        <v>639</v>
      </c>
      <c r="P138" s="37" t="str">
        <f t="shared" si="10"/>
        <v>\I:SPI-PLTBOIL</v>
      </c>
      <c r="Q138" s="1" t="str">
        <f t="shared" si="11"/>
        <v>\I:SPI Pellet Boiler</v>
      </c>
      <c r="R138" s="1" t="s">
        <v>640</v>
      </c>
      <c r="T138" s="39">
        <v>1</v>
      </c>
      <c r="U138" s="1">
        <v>2020</v>
      </c>
      <c r="V138" s="1">
        <v>2025</v>
      </c>
      <c r="W138" s="25">
        <v>50</v>
      </c>
      <c r="X138" s="1">
        <v>0</v>
      </c>
      <c r="Z138" s="24">
        <v>31.536000000000001</v>
      </c>
      <c r="AA138" s="25">
        <v>0.8</v>
      </c>
      <c r="AB138" s="25">
        <v>1</v>
      </c>
      <c r="AC138" s="1">
        <v>413</v>
      </c>
      <c r="AD138" s="24">
        <v>1</v>
      </c>
      <c r="AE138" s="40">
        <f>SUMIFS(Sheet1!$B$3:$B$49,Sheet1!$A$3:$A$49,IND_NewTechs!S138)</f>
        <v>0</v>
      </c>
      <c r="AF138" s="40">
        <f>(SUMIFS(Sheet1!$C$3:$C$49,Sheet1!$A$3:$A$49,$S138))*0.9</f>
        <v>0</v>
      </c>
      <c r="AG138" s="1">
        <v>1000</v>
      </c>
      <c r="AH138" s="1">
        <v>5</v>
      </c>
    </row>
    <row r="139" spans="14:34">
      <c r="N139" t="s">
        <v>586</v>
      </c>
      <c r="O139" s="38" t="s">
        <v>639</v>
      </c>
      <c r="P139" s="37" t="str">
        <f t="shared" si="10"/>
        <v>STT-PLTBOIL</v>
      </c>
      <c r="Q139" s="1" t="str">
        <f t="shared" si="11"/>
        <v>STT Pellet Boiler</v>
      </c>
      <c r="R139" s="1" t="s">
        <v>640</v>
      </c>
      <c r="S139" s="1" t="s">
        <v>623</v>
      </c>
      <c r="T139" s="39">
        <v>1</v>
      </c>
      <c r="U139" s="1">
        <v>2020</v>
      </c>
      <c r="V139" s="1">
        <v>2025</v>
      </c>
      <c r="W139" s="25">
        <v>50</v>
      </c>
      <c r="X139" s="1">
        <v>1</v>
      </c>
      <c r="Z139" s="24">
        <v>31.536000000000001</v>
      </c>
      <c r="AA139" s="25">
        <v>0.8</v>
      </c>
      <c r="AB139" s="25">
        <v>1</v>
      </c>
      <c r="AC139" s="1">
        <v>413</v>
      </c>
      <c r="AD139" s="24">
        <v>1</v>
      </c>
      <c r="AE139" s="40">
        <f>SUMIFS(Sheet1!$B$3:$B$49,Sheet1!$A$3:$A$49,IND_NewTechs!S139)</f>
        <v>3.2000000000000001E-2</v>
      </c>
      <c r="AF139" s="40">
        <f>(SUMIFS(Sheet1!$C$3:$C$49,Sheet1!$A$3:$A$49,$S139))*0.9</f>
        <v>0.9</v>
      </c>
      <c r="AG139" s="1">
        <v>1000</v>
      </c>
      <c r="AH139" s="1">
        <v>5</v>
      </c>
    </row>
    <row r="140" spans="14:34">
      <c r="N140" t="s">
        <v>587</v>
      </c>
      <c r="O140" s="38" t="s">
        <v>639</v>
      </c>
      <c r="P140" s="37" t="str">
        <f t="shared" si="10"/>
        <v>\I:TGP-PLTBOIL</v>
      </c>
      <c r="Q140" s="1" t="str">
        <f t="shared" si="11"/>
        <v>\I:TGP Pellet Boiler</v>
      </c>
      <c r="R140" s="1" t="s">
        <v>640</v>
      </c>
      <c r="T140" s="39">
        <v>1</v>
      </c>
      <c r="U140" s="1">
        <v>2020</v>
      </c>
      <c r="V140" s="1">
        <v>2025</v>
      </c>
      <c r="W140" s="25">
        <v>50</v>
      </c>
      <c r="X140" s="1">
        <v>0</v>
      </c>
      <c r="Z140" s="24">
        <v>31.536000000000001</v>
      </c>
      <c r="AA140" s="25">
        <v>0.8</v>
      </c>
      <c r="AB140" s="25">
        <v>1</v>
      </c>
      <c r="AC140" s="1">
        <v>413</v>
      </c>
      <c r="AD140" s="24">
        <v>1</v>
      </c>
      <c r="AE140" s="40">
        <f>SUMIFS(Sheet1!$B$3:$B$49,Sheet1!$A$3:$A$49,IND_NewTechs!S140)</f>
        <v>0</v>
      </c>
      <c r="AF140" s="40">
        <f>(SUMIFS(Sheet1!$C$3:$C$49,Sheet1!$A$3:$A$49,$S140))*0.9</f>
        <v>0</v>
      </c>
      <c r="AG140" s="1">
        <v>1000</v>
      </c>
      <c r="AH140" s="1">
        <v>5</v>
      </c>
    </row>
    <row r="141" spans="14:34">
      <c r="N141" t="s">
        <v>555</v>
      </c>
      <c r="O141" s="38" t="s">
        <v>641</v>
      </c>
      <c r="P141" s="37" t="str">
        <f t="shared" ref="P141:P159" si="12">_xlfn.CONCAT(N141,O141)</f>
        <v>DCIP-HEATPUMP</v>
      </c>
      <c r="Q141" s="1" t="str">
        <f>_xlfn.CONCAT(N141," Heat Pump")</f>
        <v>DCIP Heat Pump</v>
      </c>
      <c r="R141" s="1" t="s">
        <v>135</v>
      </c>
      <c r="S141" s="1" t="s">
        <v>593</v>
      </c>
      <c r="T141" s="39">
        <v>1</v>
      </c>
      <c r="U141" s="1">
        <v>2020</v>
      </c>
      <c r="V141" s="1">
        <v>2025</v>
      </c>
      <c r="W141" s="25">
        <v>50</v>
      </c>
      <c r="X141" s="1">
        <v>0.5</v>
      </c>
      <c r="Z141" s="24">
        <v>31.536000000000001</v>
      </c>
      <c r="AA141" s="25">
        <v>3.5</v>
      </c>
      <c r="AB141" s="25">
        <v>1</v>
      </c>
      <c r="AC141" s="1">
        <v>1000</v>
      </c>
      <c r="AD141" s="24">
        <v>1</v>
      </c>
      <c r="AE141" s="40">
        <f>SUMIFS(Sheet1!$B$3:$B$49,Sheet1!$A$3:$A$49,IND_NewTechs!S141)</f>
        <v>8.2799999999999992E-3</v>
      </c>
      <c r="AF141" s="40">
        <f>(SUMIFS(Sheet1!$C$3:$C$49,Sheet1!$A$3:$A$49,$S141))*0.9</f>
        <v>0.45</v>
      </c>
      <c r="AG141" s="1">
        <v>1000</v>
      </c>
      <c r="AH141" s="1">
        <v>5</v>
      </c>
    </row>
    <row r="142" spans="14:34">
      <c r="N142" t="s">
        <v>558</v>
      </c>
      <c r="O142" s="38" t="s">
        <v>641</v>
      </c>
      <c r="P142" s="37" t="str">
        <f t="shared" si="12"/>
        <v>FH-HEATPUMP</v>
      </c>
      <c r="Q142" s="1" t="str">
        <f t="shared" ref="Q142:Q159" si="13">_xlfn.CONCAT(N142," Heat Pump")</f>
        <v>FH Heat Pump</v>
      </c>
      <c r="R142" s="1" t="s">
        <v>135</v>
      </c>
      <c r="S142" s="1" t="s">
        <v>596</v>
      </c>
      <c r="T142" s="39">
        <v>1</v>
      </c>
      <c r="U142" s="1">
        <v>2020</v>
      </c>
      <c r="V142" s="1">
        <v>2025</v>
      </c>
      <c r="W142" s="25">
        <v>50</v>
      </c>
      <c r="X142" s="1">
        <v>1</v>
      </c>
      <c r="Z142" s="24">
        <v>31.536000000000001</v>
      </c>
      <c r="AA142" s="25">
        <v>3.5</v>
      </c>
      <c r="AB142" s="25">
        <v>1</v>
      </c>
      <c r="AC142" s="1">
        <v>1000</v>
      </c>
      <c r="AD142" s="24">
        <v>1</v>
      </c>
      <c r="AE142" s="40">
        <f>SUMIFS(Sheet1!$B$3:$B$49,Sheet1!$A$3:$A$49,IND_NewTechs!S142)</f>
        <v>1.08E-3</v>
      </c>
      <c r="AF142" s="40">
        <f>(SUMIFS(Sheet1!$C$3:$C$49,Sheet1!$A$3:$A$49,$S142))*0.9</f>
        <v>0.9</v>
      </c>
      <c r="AG142" s="1">
        <v>1000</v>
      </c>
      <c r="AH142" s="1">
        <v>5</v>
      </c>
    </row>
    <row r="143" spans="14:34">
      <c r="N143" t="s">
        <v>563</v>
      </c>
      <c r="O143" s="38" t="s">
        <v>641</v>
      </c>
      <c r="P143" s="37" t="str">
        <f t="shared" si="12"/>
        <v>IAPM-HEATPUMP</v>
      </c>
      <c r="Q143" s="1" t="str">
        <f t="shared" si="13"/>
        <v>IAPM Heat Pump</v>
      </c>
      <c r="R143" s="1" t="s">
        <v>135</v>
      </c>
      <c r="S143" s="1" t="s">
        <v>601</v>
      </c>
      <c r="T143" s="39">
        <v>1</v>
      </c>
      <c r="U143" s="1">
        <v>2020</v>
      </c>
      <c r="V143" s="1">
        <v>2025</v>
      </c>
      <c r="W143" s="25">
        <v>50</v>
      </c>
      <c r="X143" s="1">
        <v>0.54794520547945202</v>
      </c>
      <c r="Z143" s="24">
        <v>31.536000000000001</v>
      </c>
      <c r="AA143" s="25">
        <v>3.5</v>
      </c>
      <c r="AB143" s="25">
        <v>1</v>
      </c>
      <c r="AC143" s="1">
        <v>1000</v>
      </c>
      <c r="AD143" s="24">
        <v>1</v>
      </c>
      <c r="AE143" s="40">
        <f>SUMIFS(Sheet1!$B$3:$B$49,Sheet1!$A$3:$A$49,IND_NewTechs!S143)</f>
        <v>1.5890000000000001E-2</v>
      </c>
      <c r="AF143" s="40">
        <f>(SUMIFS(Sheet1!$C$3:$C$49,Sheet1!$A$3:$A$49,$S143))*0.9</f>
        <v>0.49315050000000005</v>
      </c>
      <c r="AG143" s="1">
        <v>1000</v>
      </c>
      <c r="AH143" s="1">
        <v>5</v>
      </c>
    </row>
    <row r="144" spans="14:34">
      <c r="N144" t="s">
        <v>564</v>
      </c>
      <c r="O144" s="38" t="s">
        <v>641</v>
      </c>
      <c r="P144" s="37" t="str">
        <f t="shared" si="12"/>
        <v>ISS-HEATPUMP</v>
      </c>
      <c r="Q144" s="1" t="str">
        <f t="shared" si="13"/>
        <v>ISS Heat Pump</v>
      </c>
      <c r="R144" s="1" t="s">
        <v>135</v>
      </c>
      <c r="S144" s="1" t="s">
        <v>602</v>
      </c>
      <c r="T144" s="39">
        <v>1</v>
      </c>
      <c r="U144" s="1">
        <v>2020</v>
      </c>
      <c r="V144" s="1">
        <v>2025</v>
      </c>
      <c r="W144" s="25">
        <v>50</v>
      </c>
      <c r="X144" s="1">
        <v>0.625</v>
      </c>
      <c r="Z144" s="24">
        <v>31.536000000000001</v>
      </c>
      <c r="AA144" s="25">
        <v>3.5</v>
      </c>
      <c r="AB144" s="25">
        <v>1</v>
      </c>
      <c r="AC144" s="1">
        <v>1000</v>
      </c>
      <c r="AD144" s="24">
        <v>1</v>
      </c>
      <c r="AE144" s="40">
        <f>SUMIFS(Sheet1!$B$3:$B$49,Sheet1!$A$3:$A$49,IND_NewTechs!S144)</f>
        <v>1.8E-3</v>
      </c>
      <c r="AF144" s="40">
        <f>(SUMIFS(Sheet1!$C$3:$C$49,Sheet1!$A$3:$A$49,$S144))*0.9</f>
        <v>0.5625</v>
      </c>
      <c r="AG144" s="1">
        <v>1000</v>
      </c>
      <c r="AH144" s="1">
        <v>5</v>
      </c>
    </row>
    <row r="145" spans="14:34">
      <c r="N145" t="s">
        <v>565</v>
      </c>
      <c r="O145" s="38" t="s">
        <v>641</v>
      </c>
      <c r="P145" s="37" t="str">
        <f t="shared" si="12"/>
        <v>KH-HEATPUMP</v>
      </c>
      <c r="Q145" s="1" t="str">
        <f t="shared" si="13"/>
        <v>KH Heat Pump</v>
      </c>
      <c r="R145" s="1" t="s">
        <v>135</v>
      </c>
      <c r="S145" s="1" t="s">
        <v>603</v>
      </c>
      <c r="T145" s="39">
        <v>1</v>
      </c>
      <c r="U145" s="1">
        <v>2020</v>
      </c>
      <c r="V145" s="1">
        <v>2025</v>
      </c>
      <c r="W145" s="25">
        <v>50</v>
      </c>
      <c r="X145" s="1">
        <v>0.36529680365296802</v>
      </c>
      <c r="Z145" s="24">
        <v>31.536000000000001</v>
      </c>
      <c r="AA145" s="25">
        <v>3.5</v>
      </c>
      <c r="AB145" s="25">
        <v>1</v>
      </c>
      <c r="AC145" s="1">
        <v>1000</v>
      </c>
      <c r="AD145" s="24">
        <v>1</v>
      </c>
      <c r="AE145" s="40">
        <f>SUMIFS(Sheet1!$B$3:$B$49,Sheet1!$A$3:$A$49,IND_NewTechs!S145)</f>
        <v>1.2960000000000001E-3</v>
      </c>
      <c r="AF145" s="40">
        <f>(SUMIFS(Sheet1!$C$3:$C$49,Sheet1!$A$3:$A$49,$S145))*0.9</f>
        <v>0.32876729999999998</v>
      </c>
      <c r="AG145" s="1">
        <v>1000</v>
      </c>
      <c r="AH145" s="1">
        <v>5</v>
      </c>
    </row>
    <row r="146" spans="14:34">
      <c r="N146" t="s">
        <v>566</v>
      </c>
      <c r="O146" s="38" t="s">
        <v>641</v>
      </c>
      <c r="P146" s="37" t="str">
        <f t="shared" si="12"/>
        <v>MVM-HEATPUMP</v>
      </c>
      <c r="Q146" s="1" t="str">
        <f t="shared" si="13"/>
        <v>MVM Heat Pump</v>
      </c>
      <c r="R146" s="1" t="s">
        <v>135</v>
      </c>
      <c r="S146" s="1" t="s">
        <v>604</v>
      </c>
      <c r="T146" s="39">
        <v>1</v>
      </c>
      <c r="U146" s="1">
        <v>2020</v>
      </c>
      <c r="V146" s="1">
        <v>2025</v>
      </c>
      <c r="W146" s="25">
        <v>50</v>
      </c>
      <c r="X146" s="1">
        <v>1</v>
      </c>
      <c r="Z146" s="24">
        <v>31.536000000000001</v>
      </c>
      <c r="AA146" s="25">
        <v>3.5</v>
      </c>
      <c r="AB146" s="25">
        <v>1</v>
      </c>
      <c r="AC146" s="1">
        <v>1000</v>
      </c>
      <c r="AD146" s="24">
        <v>1</v>
      </c>
      <c r="AE146" s="40">
        <f>SUMIFS(Sheet1!$B$3:$B$49,Sheet1!$A$3:$A$49,IND_NewTechs!S146)</f>
        <v>0.216</v>
      </c>
      <c r="AF146" s="40">
        <f>(SUMIFS(Sheet1!$C$3:$C$49,Sheet1!$A$3:$A$49,$S146))*0.9</f>
        <v>0.9</v>
      </c>
      <c r="AG146" s="1">
        <v>1000</v>
      </c>
      <c r="AH146" s="1">
        <v>5</v>
      </c>
    </row>
    <row r="147" spans="14:34">
      <c r="N147" t="s">
        <v>567</v>
      </c>
      <c r="O147" s="38" t="s">
        <v>641</v>
      </c>
      <c r="P147" s="37" t="str">
        <f t="shared" si="12"/>
        <v>EDAPC-HEATPUMP</v>
      </c>
      <c r="Q147" s="1" t="str">
        <f t="shared" si="13"/>
        <v>EDAPC Heat Pump</v>
      </c>
      <c r="R147" s="1" t="s">
        <v>135</v>
      </c>
      <c r="S147" s="1" t="s">
        <v>605</v>
      </c>
      <c r="T147" s="39">
        <v>1</v>
      </c>
      <c r="U147" s="1">
        <v>2020</v>
      </c>
      <c r="V147" s="1">
        <v>2025</v>
      </c>
      <c r="W147" s="25">
        <v>50</v>
      </c>
      <c r="X147" s="1">
        <v>0.14840182648401826</v>
      </c>
      <c r="Z147" s="24">
        <v>31.536000000000001</v>
      </c>
      <c r="AA147" s="25">
        <v>3.5</v>
      </c>
      <c r="AB147" s="25">
        <v>1</v>
      </c>
      <c r="AC147" s="1">
        <v>1000</v>
      </c>
      <c r="AD147" s="24">
        <v>1</v>
      </c>
      <c r="AE147" s="40">
        <f>SUMIFS(Sheet1!$B$3:$B$49,Sheet1!$A$3:$A$49,IND_NewTechs!S147)</f>
        <v>1.6850000000000001E-3</v>
      </c>
      <c r="AF147" s="40">
        <f>(SUMIFS(Sheet1!$C$3:$C$49,Sheet1!$A$3:$A$49,$S147))*0.9</f>
        <v>0.13356180000000001</v>
      </c>
      <c r="AG147" s="1">
        <v>1000</v>
      </c>
      <c r="AH147" s="1">
        <v>5</v>
      </c>
    </row>
    <row r="148" spans="14:34">
      <c r="N148" t="s">
        <v>568</v>
      </c>
      <c r="O148" s="38" t="s">
        <v>641</v>
      </c>
      <c r="P148" s="37" t="str">
        <f t="shared" si="12"/>
        <v>EDAUC-HEATPUMP</v>
      </c>
      <c r="Q148" s="1" t="str">
        <f t="shared" si="13"/>
        <v>EDAUC Heat Pump</v>
      </c>
      <c r="R148" s="1" t="s">
        <v>135</v>
      </c>
      <c r="S148" s="1" t="s">
        <v>606</v>
      </c>
      <c r="T148" s="39">
        <v>1</v>
      </c>
      <c r="U148" s="1">
        <v>2020</v>
      </c>
      <c r="V148" s="1">
        <v>2025</v>
      </c>
      <c r="W148" s="25">
        <v>50</v>
      </c>
      <c r="X148" s="1">
        <v>0.14840182648401826</v>
      </c>
      <c r="Z148" s="24">
        <v>31.536000000000001</v>
      </c>
      <c r="AA148" s="25">
        <v>3.5</v>
      </c>
      <c r="AB148" s="25">
        <v>1</v>
      </c>
      <c r="AC148" s="1">
        <v>1000</v>
      </c>
      <c r="AD148" s="24">
        <v>1</v>
      </c>
      <c r="AE148" s="40">
        <f>SUMIFS(Sheet1!$B$3:$B$49,Sheet1!$A$3:$A$49,IND_NewTechs!S148)</f>
        <v>1.872E-3</v>
      </c>
      <c r="AF148" s="40">
        <f>(SUMIFS(Sheet1!$C$3:$C$49,Sheet1!$A$3:$A$49,$S148))*0.9</f>
        <v>0.13356180000000001</v>
      </c>
      <c r="AG148" s="1">
        <v>1000</v>
      </c>
      <c r="AH148" s="1">
        <v>5</v>
      </c>
    </row>
    <row r="149" spans="14:34">
      <c r="N149" t="s">
        <v>569</v>
      </c>
      <c r="O149" s="38" t="s">
        <v>641</v>
      </c>
      <c r="P149" s="37" t="str">
        <f t="shared" si="12"/>
        <v>EDCSC-HEATPUMP</v>
      </c>
      <c r="Q149" s="1" t="str">
        <f t="shared" si="13"/>
        <v>EDCSC Heat Pump</v>
      </c>
      <c r="R149" s="1" t="s">
        <v>135</v>
      </c>
      <c r="S149" s="1" t="s">
        <v>607</v>
      </c>
      <c r="T149" s="39">
        <v>1</v>
      </c>
      <c r="U149" s="1">
        <v>2020</v>
      </c>
      <c r="V149" s="1">
        <v>2025</v>
      </c>
      <c r="W149" s="25">
        <v>50</v>
      </c>
      <c r="X149" s="1">
        <v>0.14840182648401826</v>
      </c>
      <c r="Z149" s="24">
        <v>31.536000000000001</v>
      </c>
      <c r="AA149" s="25">
        <v>3.5</v>
      </c>
      <c r="AB149" s="25">
        <v>1</v>
      </c>
      <c r="AC149" s="1">
        <v>1000</v>
      </c>
      <c r="AD149" s="24">
        <v>1</v>
      </c>
      <c r="AE149" s="40">
        <f>SUMIFS(Sheet1!$B$3:$B$49,Sheet1!$A$3:$A$49,IND_NewTechs!S149)</f>
        <v>1.872E-3</v>
      </c>
      <c r="AF149" s="40">
        <f>(SUMIFS(Sheet1!$C$3:$C$49,Sheet1!$A$3:$A$49,$S149))*0.9</f>
        <v>0.13356180000000001</v>
      </c>
      <c r="AG149" s="1">
        <v>1000</v>
      </c>
      <c r="AH149" s="1">
        <v>5</v>
      </c>
    </row>
    <row r="150" spans="14:34">
      <c r="N150" t="s">
        <v>570</v>
      </c>
      <c r="O150" s="38" t="s">
        <v>641</v>
      </c>
      <c r="P150" s="37" t="str">
        <f t="shared" si="12"/>
        <v>EDEO-HEATPUMP</v>
      </c>
      <c r="Q150" s="1" t="str">
        <f t="shared" si="13"/>
        <v>EDEO Heat Pump</v>
      </c>
      <c r="R150" s="1" t="s">
        <v>135</v>
      </c>
      <c r="S150" s="1" t="s">
        <v>608</v>
      </c>
      <c r="T150" s="39">
        <v>1</v>
      </c>
      <c r="U150" s="1">
        <v>2020</v>
      </c>
      <c r="V150" s="1">
        <v>2025</v>
      </c>
      <c r="W150" s="25">
        <v>50</v>
      </c>
      <c r="X150" s="1">
        <v>0.25</v>
      </c>
      <c r="Z150" s="24">
        <v>31.536000000000001</v>
      </c>
      <c r="AA150" s="25">
        <v>3.5</v>
      </c>
      <c r="AB150" s="25">
        <v>1</v>
      </c>
      <c r="AC150" s="1">
        <v>1000</v>
      </c>
      <c r="AD150" s="24">
        <v>1</v>
      </c>
      <c r="AE150" s="40">
        <f>SUMIFS(Sheet1!$B$3:$B$49,Sheet1!$A$3:$A$49,IND_NewTechs!S150)</f>
        <v>6.9119999999999997E-3</v>
      </c>
      <c r="AF150" s="40">
        <f>(SUMIFS(Sheet1!$C$3:$C$49,Sheet1!$A$3:$A$49,$S150))*0.9</f>
        <v>0.22500000000000001</v>
      </c>
      <c r="AG150" s="1">
        <v>1000</v>
      </c>
      <c r="AH150" s="1">
        <v>5</v>
      </c>
    </row>
    <row r="151" spans="14:34">
      <c r="N151" t="s">
        <v>571</v>
      </c>
      <c r="O151" s="38" t="s">
        <v>641</v>
      </c>
      <c r="P151" s="37" t="str">
        <f t="shared" si="12"/>
        <v>EDGH-HEATPUMP</v>
      </c>
      <c r="Q151" s="1" t="str">
        <f t="shared" si="13"/>
        <v>EDGH Heat Pump</v>
      </c>
      <c r="R151" s="1" t="s">
        <v>135</v>
      </c>
      <c r="S151" s="1" t="s">
        <v>609</v>
      </c>
      <c r="T151" s="39">
        <v>1</v>
      </c>
      <c r="U151" s="1">
        <v>2020</v>
      </c>
      <c r="V151" s="1">
        <v>2025</v>
      </c>
      <c r="W151" s="25">
        <v>50</v>
      </c>
      <c r="X151" s="1">
        <v>0.14840182648401826</v>
      </c>
      <c r="Z151" s="24">
        <v>31.536000000000001</v>
      </c>
      <c r="AA151" s="25">
        <v>3.5</v>
      </c>
      <c r="AB151" s="25">
        <v>1</v>
      </c>
      <c r="AC151" s="1">
        <v>1000</v>
      </c>
      <c r="AD151" s="24">
        <v>1</v>
      </c>
      <c r="AE151" s="40">
        <f>SUMIFS(Sheet1!$B$3:$B$49,Sheet1!$A$3:$A$49,IND_NewTechs!S151)</f>
        <v>1.872E-3</v>
      </c>
      <c r="AF151" s="40">
        <f>(SUMIFS(Sheet1!$C$3:$C$49,Sheet1!$A$3:$A$49,$S151))*0.9</f>
        <v>0.13356180000000001</v>
      </c>
      <c r="AG151" s="1">
        <v>1000</v>
      </c>
      <c r="AH151" s="1">
        <v>5</v>
      </c>
    </row>
    <row r="152" spans="14:34">
      <c r="N152" t="s">
        <v>572</v>
      </c>
      <c r="O152" s="38" t="s">
        <v>641</v>
      </c>
      <c r="P152" s="37" t="str">
        <f t="shared" si="12"/>
        <v>EDNSC-HEATPUMP</v>
      </c>
      <c r="Q152" s="1" t="str">
        <f t="shared" si="13"/>
        <v>EDNSC Heat Pump</v>
      </c>
      <c r="R152" s="1" t="s">
        <v>135</v>
      </c>
      <c r="S152" s="1" t="s">
        <v>610</v>
      </c>
      <c r="T152" s="39">
        <v>1</v>
      </c>
      <c r="U152" s="1">
        <v>2020</v>
      </c>
      <c r="V152" s="1">
        <v>2025</v>
      </c>
      <c r="W152" s="25">
        <v>50</v>
      </c>
      <c r="X152" s="1">
        <v>0.14840182648401826</v>
      </c>
      <c r="Z152" s="24">
        <v>31.536000000000001</v>
      </c>
      <c r="AA152" s="25">
        <v>3.5</v>
      </c>
      <c r="AB152" s="25">
        <v>1</v>
      </c>
      <c r="AC152" s="1">
        <v>1000</v>
      </c>
      <c r="AD152" s="24">
        <v>1</v>
      </c>
      <c r="AE152" s="40">
        <f>SUMIFS(Sheet1!$B$3:$B$49,Sheet1!$A$3:$A$49,IND_NewTechs!S152)</f>
        <v>1.872E-3</v>
      </c>
      <c r="AF152" s="40">
        <f>(SUMIFS(Sheet1!$C$3:$C$49,Sheet1!$A$3:$A$49,$S152))*0.9</f>
        <v>0.13356180000000001</v>
      </c>
      <c r="AG152" s="1">
        <v>1000</v>
      </c>
      <c r="AH152" s="1">
        <v>5</v>
      </c>
    </row>
    <row r="153" spans="14:34">
      <c r="N153" t="s">
        <v>573</v>
      </c>
      <c r="O153" s="38" t="s">
        <v>641</v>
      </c>
      <c r="P153" s="37" t="str">
        <f t="shared" si="12"/>
        <v>EDSBC-HEATPUMP</v>
      </c>
      <c r="Q153" s="1" t="str">
        <f t="shared" si="13"/>
        <v>EDSBC Heat Pump</v>
      </c>
      <c r="R153" s="1" t="s">
        <v>135</v>
      </c>
      <c r="S153" s="1" t="s">
        <v>611</v>
      </c>
      <c r="T153" s="39">
        <v>1</v>
      </c>
      <c r="U153" s="1">
        <v>2020</v>
      </c>
      <c r="V153" s="1">
        <v>2025</v>
      </c>
      <c r="W153" s="25">
        <v>50</v>
      </c>
      <c r="X153" s="1">
        <v>0.14840182648401826</v>
      </c>
      <c r="Z153" s="24">
        <v>31.536000000000001</v>
      </c>
      <c r="AA153" s="25">
        <v>3.5</v>
      </c>
      <c r="AB153" s="25">
        <v>1</v>
      </c>
      <c r="AC153" s="1">
        <v>1000</v>
      </c>
      <c r="AD153" s="24">
        <v>1</v>
      </c>
      <c r="AE153" s="40">
        <f>SUMIFS(Sheet1!$B$3:$B$49,Sheet1!$A$3:$A$49,IND_NewTechs!S153)</f>
        <v>2.434E-3</v>
      </c>
      <c r="AF153" s="40">
        <f>(SUMIFS(Sheet1!$C$3:$C$49,Sheet1!$A$3:$A$49,$S153))*0.9</f>
        <v>0.13356180000000001</v>
      </c>
      <c r="AG153" s="1">
        <v>1000</v>
      </c>
      <c r="AH153" s="1">
        <v>5</v>
      </c>
    </row>
    <row r="154" spans="14:34">
      <c r="N154" t="s">
        <v>574</v>
      </c>
      <c r="O154" s="38" t="s">
        <v>641</v>
      </c>
      <c r="P154" s="37" t="str">
        <f t="shared" si="12"/>
        <v>EDSGH-HEATPUMP</v>
      </c>
      <c r="Q154" s="1" t="str">
        <f t="shared" si="13"/>
        <v>EDSGH Heat Pump</v>
      </c>
      <c r="R154" s="1" t="s">
        <v>135</v>
      </c>
      <c r="S154" s="1" t="s">
        <v>612</v>
      </c>
      <c r="T154" s="39">
        <v>1</v>
      </c>
      <c r="U154" s="1">
        <v>2020</v>
      </c>
      <c r="V154" s="1">
        <v>2025</v>
      </c>
      <c r="W154" s="25">
        <v>50</v>
      </c>
      <c r="X154" s="1">
        <v>0.17808219178082191</v>
      </c>
      <c r="Z154" s="24">
        <v>31.536000000000001</v>
      </c>
      <c r="AA154" s="25">
        <v>3.5</v>
      </c>
      <c r="AB154" s="25">
        <v>1</v>
      </c>
      <c r="AC154" s="1">
        <v>1000</v>
      </c>
      <c r="AD154" s="24">
        <v>1</v>
      </c>
      <c r="AE154" s="40">
        <f>SUMIFS(Sheet1!$B$3:$B$49,Sheet1!$A$3:$A$49,IND_NewTechs!S154)</f>
        <v>4.4419999999999998E-3</v>
      </c>
      <c r="AF154" s="40">
        <f>(SUMIFS(Sheet1!$C$3:$C$49,Sheet1!$A$3:$A$49,$S154))*0.9</f>
        <v>0.16027379999999999</v>
      </c>
      <c r="AG154" s="1">
        <v>1000</v>
      </c>
      <c r="AH154" s="1">
        <v>5</v>
      </c>
    </row>
    <row r="155" spans="14:34">
      <c r="N155" t="s">
        <v>629</v>
      </c>
      <c r="O155" s="38" t="s">
        <v>641</v>
      </c>
      <c r="P155" s="37" t="str">
        <f t="shared" si="12"/>
        <v>EDSPC-HEATPUMP</v>
      </c>
      <c r="Q155" s="1" t="str">
        <f t="shared" si="13"/>
        <v>EDSPC Heat Pump</v>
      </c>
      <c r="R155" s="1" t="s">
        <v>135</v>
      </c>
      <c r="S155" s="1" t="s">
        <v>630</v>
      </c>
      <c r="T155" s="39">
        <v>1</v>
      </c>
      <c r="U155" s="1">
        <v>2020</v>
      </c>
      <c r="V155" s="1">
        <v>2025</v>
      </c>
      <c r="W155" s="25">
        <v>50</v>
      </c>
      <c r="X155" s="1">
        <v>0.14840182648401826</v>
      </c>
      <c r="Z155" s="24">
        <v>31.536000000000001</v>
      </c>
      <c r="AA155" s="25">
        <v>3.5</v>
      </c>
      <c r="AB155" s="25">
        <v>1</v>
      </c>
      <c r="AC155" s="1">
        <v>1000</v>
      </c>
      <c r="AD155" s="24">
        <v>1</v>
      </c>
      <c r="AE155" s="40">
        <f>SUMIFS(Sheet1!$B$3:$B$49,Sheet1!$A$3:$A$49,IND_NewTechs!S155)</f>
        <v>4.2120000000000005E-3</v>
      </c>
      <c r="AF155" s="40">
        <f>(SUMIFS(Sheet1!$C$3:$C$49,Sheet1!$A$3:$A$49,$S155))*0.9</f>
        <v>0.26712360000000002</v>
      </c>
      <c r="AG155" s="1">
        <v>1000</v>
      </c>
      <c r="AH155" s="1">
        <v>5</v>
      </c>
    </row>
    <row r="156" spans="14:34">
      <c r="N156" t="s">
        <v>631</v>
      </c>
      <c r="O156" s="38" t="s">
        <v>641</v>
      </c>
      <c r="P156" s="37" t="str">
        <f t="shared" si="12"/>
        <v>PSPV-HEATPUMP</v>
      </c>
      <c r="Q156" s="1" t="str">
        <f t="shared" si="13"/>
        <v>PSPV Heat Pump</v>
      </c>
      <c r="R156" s="1" t="s">
        <v>135</v>
      </c>
      <c r="S156" s="1" t="s">
        <v>632</v>
      </c>
      <c r="T156" s="39">
        <v>1</v>
      </c>
      <c r="U156" s="1">
        <v>2020</v>
      </c>
      <c r="V156" s="1">
        <v>2025</v>
      </c>
      <c r="W156" s="25">
        <v>50</v>
      </c>
      <c r="X156" s="1">
        <v>1</v>
      </c>
      <c r="Z156" s="24">
        <v>31.536000000000001</v>
      </c>
      <c r="AA156" s="25">
        <v>3.5</v>
      </c>
      <c r="AB156" s="25">
        <v>1</v>
      </c>
      <c r="AC156" s="1">
        <v>1000</v>
      </c>
      <c r="AD156" s="24">
        <v>1</v>
      </c>
      <c r="AE156" s="40">
        <f>SUMIFS(Sheet1!$B$3:$B$49,Sheet1!$A$3:$A$49,IND_NewTechs!S156)</f>
        <v>2.0628000000000001E-2</v>
      </c>
      <c r="AF156" s="40">
        <f>(SUMIFS(Sheet1!$C$3:$C$49,Sheet1!$A$3:$A$49,$S156))*0.9</f>
        <v>1.8</v>
      </c>
      <c r="AG156" s="1">
        <v>1000</v>
      </c>
      <c r="AH156" s="1">
        <v>5</v>
      </c>
    </row>
    <row r="157" spans="14:34">
      <c r="N157" t="s">
        <v>580</v>
      </c>
      <c r="O157" s="38" t="s">
        <v>641</v>
      </c>
      <c r="P157" s="37" t="str">
        <f t="shared" si="12"/>
        <v>SHGH-HEATPUMP</v>
      </c>
      <c r="Q157" s="1" t="str">
        <f t="shared" si="13"/>
        <v>SHGH Heat Pump</v>
      </c>
      <c r="R157" s="1" t="s">
        <v>135</v>
      </c>
      <c r="S157" s="1" t="s">
        <v>618</v>
      </c>
      <c r="T157" s="39">
        <v>1</v>
      </c>
      <c r="U157" s="1">
        <v>2020</v>
      </c>
      <c r="V157" s="1">
        <v>2025</v>
      </c>
      <c r="W157" s="25">
        <v>50</v>
      </c>
      <c r="X157" s="1">
        <v>1</v>
      </c>
      <c r="Z157" s="24">
        <v>31.536000000000001</v>
      </c>
      <c r="AA157" s="25">
        <v>3.5</v>
      </c>
      <c r="AB157" s="25">
        <v>1</v>
      </c>
      <c r="AC157" s="1">
        <v>1000</v>
      </c>
      <c r="AD157" s="24">
        <v>1</v>
      </c>
      <c r="AE157" s="40">
        <f>SUMIFS(Sheet1!$B$3:$B$49,Sheet1!$A$3:$A$49,IND_NewTechs!S157)</f>
        <v>5.4000000000000003E-3</v>
      </c>
      <c r="AF157" s="40">
        <f>(SUMIFS(Sheet1!$C$3:$C$49,Sheet1!$A$3:$A$49,$S157))*0.9</f>
        <v>0.9</v>
      </c>
      <c r="AG157" s="1">
        <v>1000</v>
      </c>
      <c r="AH157" s="1">
        <v>5</v>
      </c>
    </row>
    <row r="158" spans="14:34">
      <c r="N158" t="s">
        <v>635</v>
      </c>
      <c r="O158" s="38" t="s">
        <v>641</v>
      </c>
      <c r="P158" s="37" t="str">
        <f t="shared" si="12"/>
        <v>SDBH-HEATPUMP</v>
      </c>
      <c r="Q158" s="1" t="str">
        <f t="shared" si="13"/>
        <v>SDBH Heat Pump</v>
      </c>
      <c r="R158" s="1" t="s">
        <v>135</v>
      </c>
      <c r="S158" s="1" t="s">
        <v>636</v>
      </c>
      <c r="T158" s="39">
        <v>1</v>
      </c>
      <c r="U158" s="1">
        <v>2020</v>
      </c>
      <c r="V158" s="1">
        <v>2025</v>
      </c>
      <c r="W158" s="25">
        <v>50</v>
      </c>
      <c r="X158" s="1">
        <v>1</v>
      </c>
      <c r="Z158" s="24">
        <v>31.536000000000001</v>
      </c>
      <c r="AA158" s="25">
        <v>3.5</v>
      </c>
      <c r="AB158" s="25">
        <v>1</v>
      </c>
      <c r="AC158" s="1">
        <v>1000</v>
      </c>
      <c r="AD158" s="24">
        <v>1</v>
      </c>
      <c r="AE158" s="40">
        <f>SUMIFS(Sheet1!$B$3:$B$49,Sheet1!$A$3:$A$49,IND_NewTechs!S158)</f>
        <v>0.17000500000000002</v>
      </c>
      <c r="AF158" s="40">
        <f>(SUMIFS(Sheet1!$C$3:$C$49,Sheet1!$A$3:$A$49,$S158))*0.9</f>
        <v>1.8</v>
      </c>
      <c r="AG158" s="1">
        <v>1000</v>
      </c>
      <c r="AH158" s="1">
        <v>5</v>
      </c>
    </row>
    <row r="159" spans="14:34">
      <c r="N159" t="s">
        <v>583</v>
      </c>
      <c r="O159" s="38" t="s">
        <v>641</v>
      </c>
      <c r="P159" s="37" t="str">
        <f t="shared" si="12"/>
        <v>SIT-HEATPUMP</v>
      </c>
      <c r="Q159" s="1" t="str">
        <f t="shared" si="13"/>
        <v>SIT Heat Pump</v>
      </c>
      <c r="R159" s="1" t="s">
        <v>135</v>
      </c>
      <c r="S159" s="1" t="s">
        <v>621</v>
      </c>
      <c r="T159" s="39">
        <v>1</v>
      </c>
      <c r="U159" s="1">
        <v>2020</v>
      </c>
      <c r="V159" s="1">
        <v>2025</v>
      </c>
      <c r="W159" s="25">
        <v>50</v>
      </c>
      <c r="X159" s="1">
        <v>1</v>
      </c>
      <c r="Z159" s="24">
        <v>31.536000000000001</v>
      </c>
      <c r="AA159" s="25">
        <v>3.5</v>
      </c>
      <c r="AB159" s="25">
        <v>1</v>
      </c>
      <c r="AC159" s="1">
        <v>1000</v>
      </c>
      <c r="AD159" s="24">
        <v>1</v>
      </c>
      <c r="AE159" s="40">
        <f>SUMIFS(Sheet1!$B$3:$B$49,Sheet1!$A$3:$A$49,IND_NewTechs!S159)</f>
        <v>5.3039999999999997E-3</v>
      </c>
      <c r="AF159" s="40">
        <f>(SUMIFS(Sheet1!$C$3:$C$49,Sheet1!$A$3:$A$49,$S159))*0.9</f>
        <v>0.9</v>
      </c>
      <c r="AG159" s="1">
        <v>1000</v>
      </c>
      <c r="AH159" s="1">
        <v>5</v>
      </c>
    </row>
  </sheetData>
  <autoFilter ref="N8:AD5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BB7F-0FF9-496C-967C-4C36E7E948A9}">
  <dimension ref="A2:C50"/>
  <sheetViews>
    <sheetView workbookViewId="0">
      <selection activeCell="C3" sqref="C3:C50"/>
    </sheetView>
  </sheetViews>
  <sheetFormatPr defaultRowHeight="12.75"/>
  <cols>
    <col min="1" max="1" width="15" customWidth="1"/>
  </cols>
  <sheetData>
    <row r="2" spans="1:3">
      <c r="B2" t="s">
        <v>646</v>
      </c>
      <c r="C2" t="s">
        <v>12</v>
      </c>
    </row>
    <row r="3" spans="1:3">
      <c r="A3" t="s">
        <v>588</v>
      </c>
      <c r="B3">
        <v>2.4119999999999999E-2</v>
      </c>
      <c r="C3">
        <v>0.29680400000000001</v>
      </c>
    </row>
    <row r="4" spans="1:3">
      <c r="A4" t="s">
        <v>589</v>
      </c>
      <c r="B4">
        <v>0.54</v>
      </c>
      <c r="C4">
        <v>0.71232899999999999</v>
      </c>
    </row>
    <row r="5" spans="1:3">
      <c r="A5" t="s">
        <v>590</v>
      </c>
      <c r="B5">
        <v>0.09</v>
      </c>
      <c r="C5">
        <v>0.68493199999999999</v>
      </c>
    </row>
    <row r="6" spans="1:3">
      <c r="C6">
        <v>0</v>
      </c>
    </row>
    <row r="7" spans="1:3">
      <c r="A7" t="s">
        <v>591</v>
      </c>
      <c r="B7">
        <v>4.3200000000000002E-2</v>
      </c>
      <c r="C7">
        <v>0.68493199999999999</v>
      </c>
    </row>
    <row r="8" spans="1:3">
      <c r="B8">
        <v>1.1873999999999999E-2</v>
      </c>
      <c r="C8">
        <v>0</v>
      </c>
    </row>
    <row r="9" spans="1:3">
      <c r="A9" t="s">
        <v>592</v>
      </c>
      <c r="B9">
        <v>0.23147999999999999</v>
      </c>
      <c r="C9">
        <v>0.82191800000000004</v>
      </c>
    </row>
    <row r="10" spans="1:3">
      <c r="A10" t="s">
        <v>593</v>
      </c>
      <c r="B10">
        <v>8.2799999999999992E-3</v>
      </c>
      <c r="C10">
        <v>0.5</v>
      </c>
    </row>
    <row r="11" spans="1:3">
      <c r="A11" t="s">
        <v>594</v>
      </c>
      <c r="B11">
        <v>4.1708000000000002E-2</v>
      </c>
      <c r="C11">
        <v>1</v>
      </c>
    </row>
    <row r="12" spans="1:3">
      <c r="A12" t="s">
        <v>595</v>
      </c>
      <c r="B12">
        <v>4.1708000000000002E-2</v>
      </c>
      <c r="C12">
        <v>1</v>
      </c>
    </row>
    <row r="13" spans="1:3">
      <c r="A13" t="s">
        <v>596</v>
      </c>
      <c r="B13">
        <v>1.08E-3</v>
      </c>
      <c r="C13">
        <v>1</v>
      </c>
    </row>
    <row r="14" spans="1:3">
      <c r="A14" t="s">
        <v>597</v>
      </c>
      <c r="B14">
        <v>2.9483999999999999</v>
      </c>
      <c r="C14">
        <v>0.95890399999999998</v>
      </c>
    </row>
    <row r="15" spans="1:3">
      <c r="A15" t="s">
        <v>598</v>
      </c>
      <c r="B15">
        <v>8.5536000000000001E-2</v>
      </c>
      <c r="C15">
        <v>0.82191800000000004</v>
      </c>
    </row>
    <row r="16" spans="1:3">
      <c r="A16" t="s">
        <v>599</v>
      </c>
      <c r="B16">
        <v>4.2839999999999996E-3</v>
      </c>
      <c r="C16">
        <v>0.29680400000000001</v>
      </c>
    </row>
    <row r="17" spans="1:3">
      <c r="A17" t="s">
        <v>600</v>
      </c>
      <c r="B17">
        <v>3.6000000000000002E-4</v>
      </c>
      <c r="C17">
        <v>0.29680400000000001</v>
      </c>
    </row>
    <row r="18" spans="1:3">
      <c r="A18" t="s">
        <v>601</v>
      </c>
      <c r="B18">
        <v>1.5890000000000001E-2</v>
      </c>
      <c r="C18">
        <v>0.54794500000000002</v>
      </c>
    </row>
    <row r="19" spans="1:3">
      <c r="A19" t="s">
        <v>602</v>
      </c>
      <c r="B19">
        <v>1.8E-3</v>
      </c>
      <c r="C19">
        <v>0.625</v>
      </c>
    </row>
    <row r="20" spans="1:3">
      <c r="A20" t="s">
        <v>603</v>
      </c>
      <c r="B20">
        <v>1.2960000000000001E-3</v>
      </c>
      <c r="C20">
        <v>0.36529699999999998</v>
      </c>
    </row>
    <row r="21" spans="1:3">
      <c r="A21" t="s">
        <v>604</v>
      </c>
      <c r="B21">
        <v>0.216</v>
      </c>
      <c r="C21">
        <v>1</v>
      </c>
    </row>
    <row r="22" spans="1:3">
      <c r="A22" t="s">
        <v>605</v>
      </c>
      <c r="B22">
        <v>1.6850000000000001E-3</v>
      </c>
      <c r="C22">
        <v>0.14840200000000001</v>
      </c>
    </row>
    <row r="23" spans="1:3">
      <c r="A23" t="s">
        <v>606</v>
      </c>
      <c r="B23">
        <v>1.872E-3</v>
      </c>
      <c r="C23">
        <v>0.14840200000000001</v>
      </c>
    </row>
    <row r="24" spans="1:3">
      <c r="A24" t="s">
        <v>607</v>
      </c>
      <c r="B24">
        <v>1.872E-3</v>
      </c>
      <c r="C24">
        <v>0.14840200000000001</v>
      </c>
    </row>
    <row r="25" spans="1:3">
      <c r="A25" t="s">
        <v>608</v>
      </c>
      <c r="B25">
        <v>6.9119999999999997E-3</v>
      </c>
      <c r="C25">
        <v>0.25</v>
      </c>
    </row>
    <row r="26" spans="1:3">
      <c r="A26" t="s">
        <v>609</v>
      </c>
      <c r="B26">
        <v>1.872E-3</v>
      </c>
      <c r="C26">
        <v>0.14840200000000001</v>
      </c>
    </row>
    <row r="27" spans="1:3">
      <c r="A27" t="s">
        <v>610</v>
      </c>
      <c r="B27">
        <v>1.872E-3</v>
      </c>
      <c r="C27">
        <v>0.14840200000000001</v>
      </c>
    </row>
    <row r="28" spans="1:3">
      <c r="A28" t="s">
        <v>611</v>
      </c>
      <c r="B28">
        <v>2.434E-3</v>
      </c>
      <c r="C28">
        <v>0.14840200000000001</v>
      </c>
    </row>
    <row r="29" spans="1:3">
      <c r="A29" t="s">
        <v>612</v>
      </c>
      <c r="B29">
        <v>4.4419999999999998E-3</v>
      </c>
      <c r="C29">
        <v>0.17808199999999999</v>
      </c>
    </row>
    <row r="30" spans="1:3">
      <c r="A30" t="s">
        <v>630</v>
      </c>
      <c r="B30">
        <v>1.872E-3</v>
      </c>
      <c r="C30">
        <v>0.14840200000000001</v>
      </c>
    </row>
    <row r="31" spans="1:3">
      <c r="A31" t="s">
        <v>630</v>
      </c>
      <c r="B31">
        <v>2.3400000000000001E-3</v>
      </c>
      <c r="C31">
        <v>0.14840200000000001</v>
      </c>
    </row>
    <row r="32" spans="1:3">
      <c r="A32" t="s">
        <v>613</v>
      </c>
      <c r="B32">
        <v>3.5855999999999999E-2</v>
      </c>
      <c r="C32">
        <v>1</v>
      </c>
    </row>
    <row r="33" spans="1:3">
      <c r="A33" t="s">
        <v>614</v>
      </c>
      <c r="B33">
        <v>2.1815999999999999E-2</v>
      </c>
      <c r="C33">
        <v>1</v>
      </c>
    </row>
    <row r="34" spans="1:3">
      <c r="A34" t="s">
        <v>615</v>
      </c>
      <c r="B34">
        <v>0.108</v>
      </c>
      <c r="C34">
        <v>1</v>
      </c>
    </row>
    <row r="35" spans="1:3">
      <c r="A35" t="s">
        <v>616</v>
      </c>
      <c r="B35">
        <v>0.53542800000000002</v>
      </c>
      <c r="C35">
        <v>0.82191800000000004</v>
      </c>
    </row>
    <row r="36" spans="1:3">
      <c r="A36" t="s">
        <v>632</v>
      </c>
      <c r="B36">
        <v>2.0628000000000001E-2</v>
      </c>
      <c r="C36">
        <v>1</v>
      </c>
    </row>
    <row r="37" spans="1:3">
      <c r="A37" t="s">
        <v>632</v>
      </c>
      <c r="B37">
        <v>0</v>
      </c>
      <c r="C37">
        <v>1</v>
      </c>
    </row>
    <row r="38" spans="1:3">
      <c r="A38" t="s">
        <v>617</v>
      </c>
      <c r="B38">
        <v>5.4576E-2</v>
      </c>
      <c r="C38">
        <v>1</v>
      </c>
    </row>
    <row r="39" spans="1:3">
      <c r="A39" t="s">
        <v>618</v>
      </c>
      <c r="B39">
        <v>5.4000000000000003E-3</v>
      </c>
      <c r="C39">
        <v>1</v>
      </c>
    </row>
    <row r="40" spans="1:3">
      <c r="A40" t="s">
        <v>619</v>
      </c>
      <c r="B40">
        <v>0.15264</v>
      </c>
      <c r="C40">
        <v>0.51369900000000002</v>
      </c>
    </row>
    <row r="41" spans="1:3">
      <c r="A41" t="s">
        <v>620</v>
      </c>
      <c r="B41">
        <v>1.8720000000000001E-2</v>
      </c>
      <c r="C41">
        <v>0.36164400000000002</v>
      </c>
    </row>
    <row r="42" spans="1:3">
      <c r="A42" t="s">
        <v>634</v>
      </c>
      <c r="B42">
        <v>5.6744999999999997E-2</v>
      </c>
      <c r="C42">
        <v>0.36164400000000002</v>
      </c>
    </row>
    <row r="43" spans="1:3">
      <c r="A43" t="s">
        <v>634</v>
      </c>
      <c r="B43">
        <v>1.8284999999999999E-2</v>
      </c>
      <c r="C43">
        <v>0.36164400000000002</v>
      </c>
    </row>
    <row r="44" spans="1:3">
      <c r="A44" t="s">
        <v>636</v>
      </c>
      <c r="B44">
        <v>0.13222600000000001</v>
      </c>
      <c r="C44">
        <v>1</v>
      </c>
    </row>
    <row r="45" spans="1:3">
      <c r="A45" t="s">
        <v>636</v>
      </c>
      <c r="B45">
        <v>3.7779E-2</v>
      </c>
      <c r="C45">
        <v>1</v>
      </c>
    </row>
    <row r="46" spans="1:3">
      <c r="A46" t="s">
        <v>621</v>
      </c>
      <c r="B46">
        <v>5.3039999999999997E-3</v>
      </c>
      <c r="C46">
        <v>1</v>
      </c>
    </row>
    <row r="47" spans="1:3">
      <c r="A47" t="s">
        <v>622</v>
      </c>
      <c r="B47">
        <v>6.4800000000000003E-4</v>
      </c>
      <c r="C47">
        <v>0.27397300000000002</v>
      </c>
    </row>
    <row r="48" spans="1:3">
      <c r="C48">
        <v>0</v>
      </c>
    </row>
    <row r="49" spans="1:3">
      <c r="A49" t="s">
        <v>623</v>
      </c>
      <c r="B49">
        <v>3.2000000000000001E-2</v>
      </c>
      <c r="C49">
        <v>1</v>
      </c>
    </row>
    <row r="50" spans="1:3">
      <c r="C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I373"/>
  <sheetViews>
    <sheetView topLeftCell="A7" zoomScale="70" zoomScaleNormal="70" workbookViewId="0">
      <selection activeCell="O136" sqref="O136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628</v>
      </c>
      <c r="C8" s="6"/>
      <c r="D8" s="7"/>
      <c r="E8" s="7"/>
      <c r="F8" s="7"/>
      <c r="G8" s="7"/>
      <c r="H8" s="7"/>
      <c r="I8" s="7"/>
    </row>
    <row r="9" spans="2:9">
      <c r="B9" s="8" t="s">
        <v>112</v>
      </c>
      <c r="C9" s="8" t="s">
        <v>35</v>
      </c>
      <c r="D9" s="8" t="s">
        <v>113</v>
      </c>
      <c r="E9" s="8" t="s">
        <v>114</v>
      </c>
      <c r="F9" s="8" t="s">
        <v>115</v>
      </c>
      <c r="G9" s="8" t="s">
        <v>116</v>
      </c>
      <c r="H9" s="8" t="s">
        <v>117</v>
      </c>
      <c r="I9" s="8" t="s">
        <v>118</v>
      </c>
    </row>
    <row r="10" spans="2:9" ht="13.5" thickBot="1">
      <c r="B10" s="9" t="s">
        <v>119</v>
      </c>
      <c r="C10" s="9" t="s">
        <v>120</v>
      </c>
      <c r="D10" s="9" t="s">
        <v>121</v>
      </c>
      <c r="E10" s="9" t="s">
        <v>122</v>
      </c>
      <c r="F10" s="9" t="s">
        <v>123</v>
      </c>
      <c r="G10" s="9" t="s">
        <v>124</v>
      </c>
      <c r="H10" s="9" t="s">
        <v>125</v>
      </c>
      <c r="I10" s="9" t="s">
        <v>126</v>
      </c>
    </row>
    <row r="11" spans="2:9">
      <c r="B11" s="5" t="s">
        <v>130</v>
      </c>
      <c r="C11" s="5" t="str">
        <f>IND_NewTechs!P9</f>
        <v>AFFA-ELCBOIL</v>
      </c>
      <c r="D11" s="5" t="str">
        <f>IND_NewTechs!Q9</f>
        <v>AFFA Electrode Boiler</v>
      </c>
      <c r="E11" s="5" t="s">
        <v>127</v>
      </c>
      <c r="F11" s="5" t="s">
        <v>128</v>
      </c>
      <c r="G11" s="5"/>
      <c r="H11" s="5"/>
      <c r="I11" s="5" t="s">
        <v>129</v>
      </c>
    </row>
    <row r="12" spans="2:9">
      <c r="B12" s="5" t="s">
        <v>130</v>
      </c>
      <c r="C12" s="5" t="str">
        <f>IND_NewTechs!P10</f>
        <v>ALLL-ELCBOIL</v>
      </c>
      <c r="D12" s="5" t="str">
        <f>IND_NewTechs!Q10</f>
        <v>ALLL Electrode Boiler</v>
      </c>
      <c r="E12" s="5" t="s">
        <v>127</v>
      </c>
      <c r="F12" s="5" t="s">
        <v>128</v>
      </c>
      <c r="G12" s="5"/>
      <c r="H12" s="5"/>
      <c r="I12" s="5" t="s">
        <v>129</v>
      </c>
    </row>
    <row r="13" spans="2:9">
      <c r="B13" s="5" t="s">
        <v>130</v>
      </c>
      <c r="C13" s="5" t="str">
        <f>IND_NewTechs!P11</f>
        <v>ALLM-ELCBOIL</v>
      </c>
      <c r="D13" s="5" t="str">
        <f>IND_NewTechs!Q11</f>
        <v>ALLM Electrode Boiler</v>
      </c>
      <c r="E13" s="5" t="s">
        <v>127</v>
      </c>
      <c r="F13" s="5" t="s">
        <v>128</v>
      </c>
      <c r="G13" s="5"/>
      <c r="H13" s="5"/>
      <c r="I13" s="5" t="s">
        <v>129</v>
      </c>
    </row>
    <row r="14" spans="2:9">
      <c r="B14" s="5" t="s">
        <v>130</v>
      </c>
      <c r="C14" s="5" t="str">
        <f>IND_NewTechs!P12</f>
        <v>\I:ALSI-ELCBOIL</v>
      </c>
      <c r="D14" s="5" t="str">
        <f>IND_NewTechs!Q12</f>
        <v>\I:ALSI Electrode Boiler</v>
      </c>
      <c r="E14" s="5" t="s">
        <v>127</v>
      </c>
      <c r="F14" s="5" t="s">
        <v>128</v>
      </c>
      <c r="G14" s="5"/>
      <c r="H14" s="5"/>
      <c r="I14" s="5" t="s">
        <v>129</v>
      </c>
    </row>
    <row r="15" spans="2:9">
      <c r="B15" s="5" t="s">
        <v>130</v>
      </c>
      <c r="C15" s="5" t="str">
        <f>IND_NewTechs!P13</f>
        <v>BSM-ELCBOIL</v>
      </c>
      <c r="D15" s="5" t="str">
        <f>IND_NewTechs!Q13</f>
        <v>BSM Electrode Boiler</v>
      </c>
      <c r="E15" s="5" t="s">
        <v>127</v>
      </c>
      <c r="F15" s="5" t="s">
        <v>128</v>
      </c>
      <c r="G15" s="5"/>
      <c r="H15" s="5"/>
      <c r="I15" s="5" t="s">
        <v>129</v>
      </c>
    </row>
    <row r="16" spans="2:9">
      <c r="B16" s="5" t="s">
        <v>130</v>
      </c>
      <c r="C16" s="5" t="str">
        <f>IND_NewTechs!P14</f>
        <v>CFWF-ELCBOIL</v>
      </c>
      <c r="D16" s="5" t="str">
        <f>IND_NewTechs!Q14</f>
        <v>CFWF Electrode Boiler</v>
      </c>
      <c r="E16" s="5" t="s">
        <v>127</v>
      </c>
      <c r="F16" s="5" t="s">
        <v>128</v>
      </c>
      <c r="G16" s="5"/>
      <c r="H16" s="5"/>
      <c r="I16" s="5" t="s">
        <v>129</v>
      </c>
    </row>
    <row r="17" spans="2:9">
      <c r="B17" s="5" t="s">
        <v>130</v>
      </c>
      <c r="C17" s="5" t="str">
        <f>IND_NewTechs!P15</f>
        <v>DB-ELCBOIL</v>
      </c>
      <c r="D17" s="5" t="str">
        <f>IND_NewTechs!Q15</f>
        <v>DB Electrode Boiler</v>
      </c>
      <c r="E17" s="5" t="s">
        <v>127</v>
      </c>
      <c r="F17" s="5" t="s">
        <v>128</v>
      </c>
      <c r="G17" s="5"/>
      <c r="H17" s="5"/>
      <c r="I17" s="5" t="s">
        <v>129</v>
      </c>
    </row>
    <row r="18" spans="2:9">
      <c r="B18" s="5" t="s">
        <v>130</v>
      </c>
      <c r="C18" s="5" t="str">
        <f>IND_NewTechs!P16</f>
        <v>DCIP-ELCBOIL</v>
      </c>
      <c r="D18" s="5" t="str">
        <f>IND_NewTechs!Q16</f>
        <v>DCIP Electrode Boiler</v>
      </c>
      <c r="E18" s="5" t="s">
        <v>127</v>
      </c>
      <c r="F18" s="5" t="s">
        <v>128</v>
      </c>
      <c r="G18" s="5"/>
      <c r="H18" s="5"/>
      <c r="I18" s="5" t="s">
        <v>129</v>
      </c>
    </row>
    <row r="19" spans="2:9">
      <c r="B19" s="5" t="s">
        <v>130</v>
      </c>
      <c r="C19" s="5" t="str">
        <f>IND_NewTechs!P17</f>
        <v>DRBB-ELCBOIL</v>
      </c>
      <c r="D19" s="5" t="str">
        <f>IND_NewTechs!Q17</f>
        <v>DRBB Electrode Boiler</v>
      </c>
      <c r="E19" s="5" t="s">
        <v>127</v>
      </c>
      <c r="F19" s="5" t="s">
        <v>128</v>
      </c>
      <c r="G19" s="5"/>
      <c r="H19" s="5"/>
      <c r="I19" s="5" t="s">
        <v>129</v>
      </c>
    </row>
    <row r="20" spans="2:9">
      <c r="B20" s="5" t="s">
        <v>130</v>
      </c>
      <c r="C20" s="5" t="str">
        <f>IND_NewTechs!P18</f>
        <v>DRI-ELCBOIL</v>
      </c>
      <c r="D20" s="5" t="str">
        <f>IND_NewTechs!Q18</f>
        <v>DRI Electrode Boiler</v>
      </c>
      <c r="E20" s="5" t="s">
        <v>127</v>
      </c>
      <c r="F20" s="5" t="s">
        <v>128</v>
      </c>
      <c r="G20" s="5"/>
      <c r="H20" s="5"/>
      <c r="I20" s="5" t="s">
        <v>129</v>
      </c>
    </row>
    <row r="21" spans="2:9">
      <c r="B21" s="5" t="s">
        <v>130</v>
      </c>
      <c r="C21" s="5" t="str">
        <f>IND_NewTechs!P19</f>
        <v>FH-ELCBOIL</v>
      </c>
      <c r="D21" s="5" t="str">
        <f>IND_NewTechs!Q19</f>
        <v>FH Electrode Boiler</v>
      </c>
      <c r="E21" s="5" t="s">
        <v>127</v>
      </c>
      <c r="F21" s="5" t="s">
        <v>128</v>
      </c>
      <c r="G21" s="5"/>
      <c r="H21" s="5"/>
      <c r="I21" s="5" t="s">
        <v>129</v>
      </c>
    </row>
    <row r="22" spans="2:9">
      <c r="B22" s="5" t="s">
        <v>130</v>
      </c>
      <c r="C22" s="5" t="str">
        <f>IND_NewTechs!P20</f>
        <v>FONE-ELCBOIL</v>
      </c>
      <c r="D22" s="5" t="str">
        <f>IND_NewTechs!Q20</f>
        <v>FONE Electrode Boiler</v>
      </c>
      <c r="E22" s="5" t="s">
        <v>127</v>
      </c>
      <c r="F22" s="5" t="s">
        <v>128</v>
      </c>
      <c r="G22" s="5"/>
      <c r="H22" s="5"/>
      <c r="I22" s="5" t="s">
        <v>129</v>
      </c>
    </row>
    <row r="23" spans="2:9">
      <c r="B23" s="5" t="s">
        <v>130</v>
      </c>
      <c r="C23" s="5" t="str">
        <f>IND_NewTechs!P21</f>
        <v>FONS-ELCBOIL</v>
      </c>
      <c r="D23" s="5" t="str">
        <f>IND_NewTechs!Q21</f>
        <v>FONS Electrode Boiler</v>
      </c>
      <c r="E23" s="5" t="s">
        <v>127</v>
      </c>
      <c r="F23" s="5" t="s">
        <v>128</v>
      </c>
      <c r="G23" s="5"/>
      <c r="H23" s="5"/>
      <c r="I23" s="5" t="s">
        <v>129</v>
      </c>
    </row>
    <row r="24" spans="2:9">
      <c r="B24" s="5" t="s">
        <v>130</v>
      </c>
      <c r="C24" s="5" t="str">
        <f>IND_NewTechs!P22</f>
        <v>GSI-ELCBOIL</v>
      </c>
      <c r="D24" s="5" t="str">
        <f>IND_NewTechs!Q22</f>
        <v>GSI Electrode Boiler</v>
      </c>
      <c r="E24" s="5" t="s">
        <v>127</v>
      </c>
      <c r="F24" s="5" t="s">
        <v>128</v>
      </c>
      <c r="G24" s="5"/>
      <c r="H24" s="5"/>
      <c r="I24" s="5" t="s">
        <v>129</v>
      </c>
    </row>
    <row r="25" spans="2:9">
      <c r="B25" s="5" t="s">
        <v>130</v>
      </c>
      <c r="C25" s="5" t="str">
        <f>IND_NewTechs!P23</f>
        <v>GSM-ELCBOIL</v>
      </c>
      <c r="D25" s="5" t="str">
        <f>IND_NewTechs!Q23</f>
        <v>GSM Electrode Boiler</v>
      </c>
      <c r="E25" s="5" t="s">
        <v>127</v>
      </c>
      <c r="F25" s="5" t="s">
        <v>128</v>
      </c>
      <c r="G25" s="5"/>
      <c r="H25" s="5"/>
      <c r="I25" s="5" t="s">
        <v>129</v>
      </c>
    </row>
    <row r="26" spans="2:9">
      <c r="B26" s="5" t="s">
        <v>130</v>
      </c>
      <c r="C26" s="5" t="str">
        <f>IND_NewTechs!P24</f>
        <v>IAPM-ELCBOIL</v>
      </c>
      <c r="D26" s="5" t="str">
        <f>IND_NewTechs!Q24</f>
        <v>IAPM Electrode Boiler</v>
      </c>
      <c r="E26" s="5" t="s">
        <v>127</v>
      </c>
      <c r="F26" s="5" t="s">
        <v>128</v>
      </c>
      <c r="G26" s="5"/>
      <c r="H26" s="5"/>
      <c r="I26" s="5" t="s">
        <v>129</v>
      </c>
    </row>
    <row r="27" spans="2:9">
      <c r="B27" s="5" t="s">
        <v>130</v>
      </c>
      <c r="C27" s="5" t="str">
        <f>IND_NewTechs!P25</f>
        <v>ISS-ELCBOIL</v>
      </c>
      <c r="D27" s="5" t="str">
        <f>IND_NewTechs!Q25</f>
        <v>ISS Electrode Boiler</v>
      </c>
      <c r="E27" s="5" t="s">
        <v>127</v>
      </c>
      <c r="F27" s="5" t="s">
        <v>128</v>
      </c>
      <c r="G27" s="5"/>
      <c r="H27" s="5"/>
      <c r="I27" s="5" t="s">
        <v>129</v>
      </c>
    </row>
    <row r="28" spans="2:9">
      <c r="B28" s="5" t="s">
        <v>130</v>
      </c>
      <c r="C28" s="5" t="str">
        <f>IND_NewTechs!P26</f>
        <v>KH-ELCBOIL</v>
      </c>
      <c r="D28" s="5" t="str">
        <f>IND_NewTechs!Q26</f>
        <v>KH Electrode Boiler</v>
      </c>
      <c r="E28" s="5" t="s">
        <v>127</v>
      </c>
      <c r="F28" s="5" t="s">
        <v>128</v>
      </c>
      <c r="G28" s="5"/>
      <c r="H28" s="5"/>
      <c r="I28" s="5" t="s">
        <v>129</v>
      </c>
    </row>
    <row r="29" spans="2:9">
      <c r="B29" s="5" t="s">
        <v>130</v>
      </c>
      <c r="C29" s="5" t="str">
        <f>IND_NewTechs!P27</f>
        <v>MVM-ELCBOIL</v>
      </c>
      <c r="D29" s="5" t="str">
        <f>IND_NewTechs!Q27</f>
        <v>MVM Electrode Boiler</v>
      </c>
      <c r="E29" s="5" t="s">
        <v>127</v>
      </c>
      <c r="F29" s="5" t="s">
        <v>128</v>
      </c>
      <c r="G29" s="5"/>
      <c r="H29" s="5"/>
      <c r="I29" s="5" t="s">
        <v>129</v>
      </c>
    </row>
    <row r="30" spans="2:9">
      <c r="B30" s="5" t="s">
        <v>130</v>
      </c>
      <c r="C30" s="5" t="str">
        <f>IND_NewTechs!P28</f>
        <v>EDAPC-ELCBOIL</v>
      </c>
      <c r="D30" s="5" t="str">
        <f>IND_NewTechs!Q28</f>
        <v>EDAPC Electrode Boiler</v>
      </c>
      <c r="E30" s="5" t="s">
        <v>127</v>
      </c>
      <c r="F30" s="5" t="s">
        <v>128</v>
      </c>
      <c r="G30" s="5"/>
      <c r="H30" s="5"/>
      <c r="I30" s="5" t="s">
        <v>129</v>
      </c>
    </row>
    <row r="31" spans="2:9">
      <c r="B31" s="5" t="s">
        <v>130</v>
      </c>
      <c r="C31" s="5" t="str">
        <f>IND_NewTechs!P29</f>
        <v>EDAUC-ELCBOIL</v>
      </c>
      <c r="D31" s="5" t="str">
        <f>IND_NewTechs!Q29</f>
        <v>EDAUC Electrode Boiler</v>
      </c>
      <c r="E31" s="5" t="s">
        <v>127</v>
      </c>
      <c r="F31" s="5" t="s">
        <v>128</v>
      </c>
      <c r="G31" s="5"/>
      <c r="H31" s="5"/>
      <c r="I31" s="5" t="s">
        <v>129</v>
      </c>
    </row>
    <row r="32" spans="2:9">
      <c r="B32" s="5" t="s">
        <v>130</v>
      </c>
      <c r="C32" s="5" t="str">
        <f>IND_NewTechs!P30</f>
        <v>EDCSC-ELCBOIL</v>
      </c>
      <c r="D32" s="5" t="str">
        <f>IND_NewTechs!Q30</f>
        <v>EDCSC Electrode Boiler</v>
      </c>
      <c r="E32" s="5" t="s">
        <v>127</v>
      </c>
      <c r="F32" s="5" t="s">
        <v>128</v>
      </c>
      <c r="G32" s="5"/>
      <c r="H32" s="5"/>
      <c r="I32" s="5" t="s">
        <v>129</v>
      </c>
    </row>
    <row r="33" spans="2:9">
      <c r="B33" s="5" t="s">
        <v>130</v>
      </c>
      <c r="C33" s="5" t="str">
        <f>IND_NewTechs!P31</f>
        <v>EDEO-ELCBOIL</v>
      </c>
      <c r="D33" s="5" t="str">
        <f>IND_NewTechs!Q31</f>
        <v>EDEO Electrode Boiler</v>
      </c>
      <c r="E33" s="5" t="s">
        <v>127</v>
      </c>
      <c r="F33" s="5" t="s">
        <v>128</v>
      </c>
      <c r="G33" s="5"/>
      <c r="H33" s="5"/>
      <c r="I33" s="5" t="s">
        <v>129</v>
      </c>
    </row>
    <row r="34" spans="2:9">
      <c r="B34" s="5" t="s">
        <v>130</v>
      </c>
      <c r="C34" s="5" t="str">
        <f>IND_NewTechs!P32</f>
        <v>EDGH-ELCBOIL</v>
      </c>
      <c r="D34" s="5" t="str">
        <f>IND_NewTechs!Q32</f>
        <v>EDGH Electrode Boiler</v>
      </c>
      <c r="E34" s="5" t="s">
        <v>127</v>
      </c>
      <c r="F34" s="5" t="s">
        <v>128</v>
      </c>
      <c r="G34" s="5"/>
      <c r="H34" s="5"/>
      <c r="I34" s="5" t="s">
        <v>129</v>
      </c>
    </row>
    <row r="35" spans="2:9">
      <c r="B35" s="5" t="s">
        <v>130</v>
      </c>
      <c r="C35" s="5" t="str">
        <f>IND_NewTechs!P33</f>
        <v>EDNSC-ELCBOIL</v>
      </c>
      <c r="D35" s="5" t="str">
        <f>IND_NewTechs!Q33</f>
        <v>EDNSC Electrode Boiler</v>
      </c>
      <c r="E35" s="5" t="s">
        <v>127</v>
      </c>
      <c r="F35" s="5" t="s">
        <v>128</v>
      </c>
      <c r="G35" s="5"/>
      <c r="H35" s="5"/>
      <c r="I35" s="5" t="s">
        <v>129</v>
      </c>
    </row>
    <row r="36" spans="2:9">
      <c r="B36" s="5" t="s">
        <v>130</v>
      </c>
      <c r="C36" s="5" t="str">
        <f>IND_NewTechs!P34</f>
        <v>EDSBC-ELCBOIL</v>
      </c>
      <c r="D36" s="5" t="str">
        <f>IND_NewTechs!Q34</f>
        <v>EDSBC Electrode Boiler</v>
      </c>
      <c r="E36" s="5" t="s">
        <v>127</v>
      </c>
      <c r="F36" s="5" t="s">
        <v>128</v>
      </c>
      <c r="G36" s="5"/>
      <c r="H36" s="5"/>
      <c r="I36" s="5" t="s">
        <v>129</v>
      </c>
    </row>
    <row r="37" spans="2:9">
      <c r="B37" s="5" t="s">
        <v>130</v>
      </c>
      <c r="C37" s="5" t="str">
        <f>IND_NewTechs!P35</f>
        <v>EDSGH-ELCBOIL</v>
      </c>
      <c r="D37" s="5" t="str">
        <f>IND_NewTechs!Q35</f>
        <v>EDSGH Electrode Boiler</v>
      </c>
      <c r="E37" s="5" t="s">
        <v>127</v>
      </c>
      <c r="F37" s="5" t="s">
        <v>128</v>
      </c>
      <c r="G37" s="5"/>
      <c r="H37" s="5"/>
      <c r="I37" s="5" t="s">
        <v>129</v>
      </c>
    </row>
    <row r="38" spans="2:9">
      <c r="B38" s="5" t="s">
        <v>130</v>
      </c>
      <c r="C38" s="5" t="str">
        <f>IND_NewTechs!P36</f>
        <v>EDSPC-ELCBOIL</v>
      </c>
      <c r="D38" s="5" t="str">
        <f>IND_NewTechs!Q36</f>
        <v>EDSPC Electrode Boiler</v>
      </c>
      <c r="E38" s="5" t="s">
        <v>127</v>
      </c>
      <c r="F38" s="5" t="s">
        <v>128</v>
      </c>
      <c r="G38" s="5"/>
      <c r="H38" s="5"/>
      <c r="I38" s="5" t="s">
        <v>129</v>
      </c>
    </row>
    <row r="39" spans="2:9">
      <c r="B39" s="5" t="s">
        <v>130</v>
      </c>
      <c r="C39" s="5" t="str">
        <f>IND_NewTechs!P37</f>
        <v>HESH-ELCBOIL</v>
      </c>
      <c r="D39" s="5" t="str">
        <f>IND_NewTechs!Q37</f>
        <v>HESH Electrode Boiler</v>
      </c>
      <c r="E39" s="5" t="s">
        <v>127</v>
      </c>
      <c r="F39" s="5" t="s">
        <v>128</v>
      </c>
      <c r="G39" s="5"/>
      <c r="H39" s="5"/>
      <c r="I39" s="5" t="s">
        <v>129</v>
      </c>
    </row>
    <row r="40" spans="2:9">
      <c r="B40" s="5" t="s">
        <v>130</v>
      </c>
      <c r="C40" s="5" t="str">
        <f>IND_NewTechs!P38</f>
        <v>NGAS-ELCBOIL</v>
      </c>
      <c r="D40" s="5" t="str">
        <f>IND_NewTechs!Q38</f>
        <v>NGAS Electrode Boiler</v>
      </c>
      <c r="E40" s="5" t="s">
        <v>127</v>
      </c>
      <c r="F40" s="5" t="s">
        <v>128</v>
      </c>
      <c r="G40" s="5"/>
      <c r="H40" s="5"/>
      <c r="I40" s="5" t="s">
        <v>129</v>
      </c>
    </row>
    <row r="41" spans="2:9">
      <c r="B41" s="5" t="s">
        <v>130</v>
      </c>
      <c r="C41" s="5" t="str">
        <f>IND_NewTechs!P39</f>
        <v>\I:OGP-ELCBOIL</v>
      </c>
      <c r="D41" s="5" t="str">
        <f>IND_NewTechs!Q39</f>
        <v>\I:OGP Electrode Boiler</v>
      </c>
      <c r="E41" s="5" t="s">
        <v>127</v>
      </c>
      <c r="F41" s="5" t="s">
        <v>128</v>
      </c>
      <c r="G41" s="5"/>
      <c r="H41" s="5"/>
      <c r="I41" s="5" t="s">
        <v>129</v>
      </c>
    </row>
    <row r="42" spans="2:9">
      <c r="B42" s="5" t="s">
        <v>130</v>
      </c>
      <c r="C42" s="5" t="str">
        <f>IND_NewTechs!P40</f>
        <v>OCDA-ELCBOIL</v>
      </c>
      <c r="D42" s="5" t="str">
        <f>IND_NewTechs!Q40</f>
        <v>OCDA Electrode Boiler</v>
      </c>
      <c r="E42" s="5" t="s">
        <v>127</v>
      </c>
      <c r="F42" s="5" t="s">
        <v>128</v>
      </c>
      <c r="G42" s="5"/>
      <c r="H42" s="5"/>
      <c r="I42" s="5" t="s">
        <v>129</v>
      </c>
    </row>
    <row r="43" spans="2:9">
      <c r="B43" s="5" t="s">
        <v>130</v>
      </c>
      <c r="C43" s="5" t="str">
        <f>IND_NewTechs!P41</f>
        <v>PSPV-ELCBOIL</v>
      </c>
      <c r="D43" s="5" t="str">
        <f>IND_NewTechs!Q41</f>
        <v>PSPV Electrode Boiler</v>
      </c>
      <c r="E43" s="5" t="s">
        <v>127</v>
      </c>
      <c r="F43" s="5" t="s">
        <v>128</v>
      </c>
      <c r="G43" s="5"/>
      <c r="H43" s="5"/>
      <c r="I43" s="5" t="s">
        <v>129</v>
      </c>
    </row>
    <row r="44" spans="2:9">
      <c r="B44" s="5" t="s">
        <v>130</v>
      </c>
      <c r="C44" s="5" t="str">
        <f>IND_NewTechs!P42</f>
        <v>PRM-ELCBOIL</v>
      </c>
      <c r="D44" s="5" t="str">
        <f>IND_NewTechs!Q42</f>
        <v>PRM Electrode Boiler</v>
      </c>
      <c r="E44" s="5" t="s">
        <v>127</v>
      </c>
      <c r="F44" s="5" t="s">
        <v>128</v>
      </c>
      <c r="G44" s="5"/>
      <c r="H44" s="5"/>
      <c r="I44" s="5" t="s">
        <v>129</v>
      </c>
    </row>
    <row r="45" spans="2:9">
      <c r="B45" s="5" t="s">
        <v>130</v>
      </c>
      <c r="C45" s="5" t="str">
        <f>IND_NewTechs!P43</f>
        <v>SHGH-ELCBOIL</v>
      </c>
      <c r="D45" s="5" t="str">
        <f>IND_NewTechs!Q43</f>
        <v>SHGH Electrode Boiler</v>
      </c>
      <c r="E45" s="5" t="s">
        <v>127</v>
      </c>
      <c r="F45" s="5" t="s">
        <v>128</v>
      </c>
      <c r="G45" s="5"/>
      <c r="H45" s="5"/>
      <c r="I45" s="5" t="s">
        <v>129</v>
      </c>
    </row>
    <row r="46" spans="2:9">
      <c r="B46" s="5" t="s">
        <v>130</v>
      </c>
      <c r="C46" s="5" t="str">
        <f>IND_NewTechs!P44</f>
        <v>SFFF-ELCBOIL</v>
      </c>
      <c r="D46" s="5" t="str">
        <f>IND_NewTechs!Q44</f>
        <v>SFFF Electrode Boiler</v>
      </c>
      <c r="E46" s="5" t="s">
        <v>127</v>
      </c>
      <c r="F46" s="5" t="s">
        <v>128</v>
      </c>
      <c r="G46" s="5"/>
      <c r="H46" s="5"/>
      <c r="I46" s="5" t="s">
        <v>129</v>
      </c>
    </row>
    <row r="47" spans="2:9">
      <c r="B47" s="5" t="s">
        <v>130</v>
      </c>
      <c r="C47" s="5" t="str">
        <f>IND_NewTechs!P45</f>
        <v>SFFW-ELCBOIL</v>
      </c>
      <c r="D47" s="5" t="str">
        <f>IND_NewTechs!Q45</f>
        <v>SFFW Electrode Boiler</v>
      </c>
      <c r="E47" s="5" t="s">
        <v>127</v>
      </c>
      <c r="F47" s="5" t="s">
        <v>128</v>
      </c>
      <c r="G47" s="5"/>
      <c r="H47" s="5"/>
      <c r="I47" s="5" t="s">
        <v>129</v>
      </c>
    </row>
    <row r="48" spans="2:9">
      <c r="B48" s="5" t="s">
        <v>130</v>
      </c>
      <c r="C48" s="5" t="str">
        <f>IND_NewTechs!P46</f>
        <v>SPM-ELCBOIL</v>
      </c>
      <c r="D48" s="5" t="str">
        <f>IND_NewTechs!Q46</f>
        <v>SPM Electrode Boiler</v>
      </c>
      <c r="E48" s="5" t="s">
        <v>127</v>
      </c>
      <c r="F48" s="5" t="s">
        <v>128</v>
      </c>
      <c r="G48" s="5"/>
      <c r="H48" s="5"/>
      <c r="I48" s="5" t="s">
        <v>129</v>
      </c>
    </row>
    <row r="49" spans="2:9">
      <c r="B49" s="5" t="s">
        <v>130</v>
      </c>
      <c r="C49" s="5" t="str">
        <f>IND_NewTechs!P47</f>
        <v>SDBH-ELCBOIL</v>
      </c>
      <c r="D49" s="5" t="str">
        <f>IND_NewTechs!Q47</f>
        <v>SDBH Electrode Boiler</v>
      </c>
      <c r="E49" s="5" t="s">
        <v>127</v>
      </c>
      <c r="F49" s="5" t="s">
        <v>128</v>
      </c>
      <c r="G49" s="5"/>
      <c r="H49" s="5"/>
      <c r="I49" s="5" t="s">
        <v>129</v>
      </c>
    </row>
    <row r="50" spans="2:9">
      <c r="B50" s="5" t="s">
        <v>130</v>
      </c>
      <c r="C50" s="5" t="str">
        <f>IND_NewTechs!P48</f>
        <v>SIT-ELCBOIL</v>
      </c>
      <c r="D50" s="5" t="str">
        <f>IND_NewTechs!Q48</f>
        <v>SIT Electrode Boiler</v>
      </c>
      <c r="E50" s="5" t="s">
        <v>127</v>
      </c>
      <c r="F50" s="5" t="s">
        <v>128</v>
      </c>
      <c r="G50" s="5"/>
      <c r="H50" s="5"/>
      <c r="I50" s="5" t="s">
        <v>129</v>
      </c>
    </row>
    <row r="51" spans="2:9">
      <c r="B51" s="5" t="s">
        <v>130</v>
      </c>
      <c r="C51" s="5" t="str">
        <f>IND_NewTechs!P49</f>
        <v>SDCSP-ELCBOIL</v>
      </c>
      <c r="D51" s="5" t="str">
        <f>IND_NewTechs!Q49</f>
        <v>SDCSP Electrode Boiler</v>
      </c>
      <c r="E51" s="5" t="s">
        <v>127</v>
      </c>
      <c r="F51" s="5" t="s">
        <v>128</v>
      </c>
      <c r="G51" s="5"/>
      <c r="H51" s="5"/>
      <c r="I51" s="5" t="s">
        <v>129</v>
      </c>
    </row>
    <row r="52" spans="2:9">
      <c r="B52" s="5" t="s">
        <v>130</v>
      </c>
      <c r="C52" s="5" t="str">
        <f>IND_NewTechs!P50</f>
        <v>\I:SPI-ELCBOIL</v>
      </c>
      <c r="D52" s="5" t="str">
        <f>IND_NewTechs!Q50</f>
        <v>\I:SPI Electrode Boiler</v>
      </c>
      <c r="E52" s="5" t="s">
        <v>127</v>
      </c>
      <c r="F52" s="5" t="s">
        <v>128</v>
      </c>
      <c r="G52" s="5"/>
      <c r="H52" s="5"/>
      <c r="I52" s="5" t="s">
        <v>129</v>
      </c>
    </row>
    <row r="53" spans="2:9">
      <c r="B53" s="5" t="s">
        <v>130</v>
      </c>
      <c r="C53" s="5" t="str">
        <f>IND_NewTechs!P51</f>
        <v>STT-ELCBOIL</v>
      </c>
      <c r="D53" s="5" t="str">
        <f>IND_NewTechs!Q51</f>
        <v>STT Electrode Boiler</v>
      </c>
      <c r="E53" s="5" t="s">
        <v>127</v>
      </c>
      <c r="F53" s="5" t="s">
        <v>128</v>
      </c>
      <c r="G53" s="5"/>
      <c r="H53" s="5"/>
      <c r="I53" s="5" t="s">
        <v>129</v>
      </c>
    </row>
    <row r="54" spans="2:9">
      <c r="B54" s="5" t="s">
        <v>130</v>
      </c>
      <c r="C54" s="5" t="str">
        <f>IND_NewTechs!P52</f>
        <v>\I:TGP-ELCBOIL</v>
      </c>
      <c r="D54" s="5" t="str">
        <f>IND_NewTechs!Q52</f>
        <v>\I:TGP Electrode Boiler</v>
      </c>
      <c r="E54" s="5" t="s">
        <v>127</v>
      </c>
      <c r="F54" s="5" t="s">
        <v>128</v>
      </c>
      <c r="G54" s="5"/>
      <c r="H54" s="5"/>
      <c r="I54" s="5" t="s">
        <v>129</v>
      </c>
    </row>
    <row r="55" spans="2:9">
      <c r="B55" s="5" t="s">
        <v>130</v>
      </c>
      <c r="C55" s="5" t="str">
        <f>IND_NewTechs!P53</f>
        <v>AFFA-WODBOIL</v>
      </c>
      <c r="D55" s="5" t="str">
        <f>IND_NewTechs!Q53</f>
        <v>AFFA Wood Boiler</v>
      </c>
      <c r="E55" s="5" t="s">
        <v>127</v>
      </c>
      <c r="F55" s="5" t="s">
        <v>128</v>
      </c>
      <c r="G55" s="5"/>
      <c r="H55" s="5"/>
      <c r="I55" s="5" t="s">
        <v>129</v>
      </c>
    </row>
    <row r="56" spans="2:9">
      <c r="B56" s="5" t="s">
        <v>130</v>
      </c>
      <c r="C56" s="5" t="str">
        <f>IND_NewTechs!P54</f>
        <v>ALLL-WODBOIL</v>
      </c>
      <c r="D56" s="5" t="str">
        <f>IND_NewTechs!Q54</f>
        <v>ALLL Wood Boiler</v>
      </c>
      <c r="E56" s="5" t="s">
        <v>127</v>
      </c>
      <c r="F56" s="5" t="s">
        <v>128</v>
      </c>
      <c r="G56" s="5"/>
      <c r="H56" s="5"/>
      <c r="I56" s="5" t="s">
        <v>129</v>
      </c>
    </row>
    <row r="57" spans="2:9">
      <c r="B57" s="5" t="s">
        <v>130</v>
      </c>
      <c r="C57" s="5" t="str">
        <f>IND_NewTechs!P55</f>
        <v>ALLM-WODBOIL</v>
      </c>
      <c r="D57" s="5" t="str">
        <f>IND_NewTechs!Q55</f>
        <v>ALLM Wood Boiler</v>
      </c>
      <c r="E57" s="5" t="s">
        <v>127</v>
      </c>
      <c r="F57" s="5" t="s">
        <v>128</v>
      </c>
      <c r="G57" s="5"/>
      <c r="H57" s="5"/>
      <c r="I57" s="5" t="s">
        <v>129</v>
      </c>
    </row>
    <row r="58" spans="2:9">
      <c r="B58" s="5" t="s">
        <v>130</v>
      </c>
      <c r="C58" s="5" t="str">
        <f>IND_NewTechs!P56</f>
        <v>\I:ALSI-WODBOIL</v>
      </c>
      <c r="D58" s="5" t="str">
        <f>IND_NewTechs!Q56</f>
        <v>\I:ALSI Wood Boiler</v>
      </c>
      <c r="E58" s="5" t="s">
        <v>127</v>
      </c>
      <c r="F58" s="5" t="s">
        <v>128</v>
      </c>
      <c r="G58" s="5"/>
      <c r="H58" s="5"/>
      <c r="I58" s="5" t="s">
        <v>129</v>
      </c>
    </row>
    <row r="59" spans="2:9">
      <c r="B59" s="5" t="s">
        <v>130</v>
      </c>
      <c r="C59" s="5" t="str">
        <f>IND_NewTechs!P57</f>
        <v>BSM-WODBOIL</v>
      </c>
      <c r="D59" s="5" t="str">
        <f>IND_NewTechs!Q57</f>
        <v>BSM Wood Boiler</v>
      </c>
      <c r="E59" s="5" t="s">
        <v>127</v>
      </c>
      <c r="F59" s="5" t="s">
        <v>128</v>
      </c>
      <c r="G59" s="5"/>
      <c r="H59" s="5"/>
      <c r="I59" s="5" t="s">
        <v>129</v>
      </c>
    </row>
    <row r="60" spans="2:9">
      <c r="B60" s="5" t="s">
        <v>130</v>
      </c>
      <c r="C60" s="5" t="str">
        <f>IND_NewTechs!P58</f>
        <v>CFWF-WODBOIL</v>
      </c>
      <c r="D60" s="5" t="str">
        <f>IND_NewTechs!Q58</f>
        <v>CFWF Wood Boiler</v>
      </c>
      <c r="E60" s="5" t="s">
        <v>127</v>
      </c>
      <c r="F60" s="5" t="s">
        <v>128</v>
      </c>
      <c r="G60" s="5"/>
      <c r="H60" s="5"/>
      <c r="I60" s="5" t="s">
        <v>129</v>
      </c>
    </row>
    <row r="61" spans="2:9">
      <c r="B61" s="5" t="s">
        <v>130</v>
      </c>
      <c r="C61" s="5" t="str">
        <f>IND_NewTechs!P59</f>
        <v>DB-WODBOIL</v>
      </c>
      <c r="D61" s="5" t="str">
        <f>IND_NewTechs!Q59</f>
        <v>DB Wood Boiler</v>
      </c>
      <c r="E61" s="5" t="s">
        <v>127</v>
      </c>
      <c r="F61" s="5" t="s">
        <v>128</v>
      </c>
      <c r="G61" s="5"/>
      <c r="H61" s="5"/>
      <c r="I61" s="5" t="s">
        <v>129</v>
      </c>
    </row>
    <row r="62" spans="2:9">
      <c r="B62" s="5" t="s">
        <v>130</v>
      </c>
      <c r="C62" s="5" t="str">
        <f>IND_NewTechs!P60</f>
        <v>DCIP-WODBOIL</v>
      </c>
      <c r="D62" s="5" t="str">
        <f>IND_NewTechs!Q60</f>
        <v>DCIP Wood Boiler</v>
      </c>
      <c r="E62" s="5" t="s">
        <v>127</v>
      </c>
      <c r="F62" s="5" t="s">
        <v>128</v>
      </c>
      <c r="G62" s="5"/>
      <c r="H62" s="5"/>
      <c r="I62" s="5" t="s">
        <v>129</v>
      </c>
    </row>
    <row r="63" spans="2:9">
      <c r="B63" s="5" t="s">
        <v>130</v>
      </c>
      <c r="C63" s="5" t="str">
        <f>IND_NewTechs!P61</f>
        <v>DRBB-WODBOIL</v>
      </c>
      <c r="D63" s="5" t="str">
        <f>IND_NewTechs!Q61</f>
        <v>DRBB Wood Boiler</v>
      </c>
      <c r="E63" s="5" t="s">
        <v>127</v>
      </c>
      <c r="F63" s="5" t="s">
        <v>128</v>
      </c>
      <c r="G63" s="5"/>
      <c r="H63" s="5"/>
      <c r="I63" s="5" t="s">
        <v>129</v>
      </c>
    </row>
    <row r="64" spans="2:9">
      <c r="B64" s="5" t="s">
        <v>130</v>
      </c>
      <c r="C64" s="5" t="str">
        <f>IND_NewTechs!P62</f>
        <v>DRI-WODBOIL</v>
      </c>
      <c r="D64" s="5" t="str">
        <f>IND_NewTechs!Q62</f>
        <v>DRI Wood Boiler</v>
      </c>
      <c r="E64" s="5" t="s">
        <v>127</v>
      </c>
      <c r="F64" s="5" t="s">
        <v>128</v>
      </c>
      <c r="G64" s="5"/>
      <c r="H64" s="5"/>
      <c r="I64" s="5" t="s">
        <v>129</v>
      </c>
    </row>
    <row r="65" spans="2:9">
      <c r="B65" s="5" t="s">
        <v>130</v>
      </c>
      <c r="C65" s="5" t="str">
        <f>IND_NewTechs!P63</f>
        <v>FH-WODBOIL</v>
      </c>
      <c r="D65" s="5" t="str">
        <f>IND_NewTechs!Q63</f>
        <v>FH Wood Boiler</v>
      </c>
      <c r="E65" s="5" t="s">
        <v>127</v>
      </c>
      <c r="F65" s="5" t="s">
        <v>128</v>
      </c>
      <c r="G65" s="5"/>
      <c r="H65" s="5"/>
      <c r="I65" s="5" t="s">
        <v>129</v>
      </c>
    </row>
    <row r="66" spans="2:9">
      <c r="B66" s="5" t="s">
        <v>130</v>
      </c>
      <c r="C66" s="5" t="str">
        <f>IND_NewTechs!P64</f>
        <v>FONE-WODBOIL</v>
      </c>
      <c r="D66" s="5" t="str">
        <f>IND_NewTechs!Q64</f>
        <v>FONE Wood Boiler</v>
      </c>
      <c r="E66" s="5" t="s">
        <v>127</v>
      </c>
      <c r="F66" s="5" t="s">
        <v>128</v>
      </c>
      <c r="G66" s="5"/>
      <c r="H66" s="5"/>
      <c r="I66" s="5" t="s">
        <v>129</v>
      </c>
    </row>
    <row r="67" spans="2:9">
      <c r="B67" s="5" t="s">
        <v>130</v>
      </c>
      <c r="C67" s="5" t="str">
        <f>IND_NewTechs!P65</f>
        <v>FONS-WODBOIL</v>
      </c>
      <c r="D67" s="5" t="str">
        <f>IND_NewTechs!Q65</f>
        <v>FONS Wood Boiler</v>
      </c>
      <c r="E67" s="5" t="s">
        <v>127</v>
      </c>
      <c r="F67" s="5" t="s">
        <v>128</v>
      </c>
      <c r="G67" s="5"/>
      <c r="H67" s="5"/>
      <c r="I67" s="5" t="s">
        <v>129</v>
      </c>
    </row>
    <row r="68" spans="2:9">
      <c r="B68" s="5" t="s">
        <v>130</v>
      </c>
      <c r="C68" s="5" t="str">
        <f>IND_NewTechs!P66</f>
        <v>GSI-WODBOIL</v>
      </c>
      <c r="D68" s="5" t="str">
        <f>IND_NewTechs!Q66</f>
        <v>GSI Wood Boiler</v>
      </c>
      <c r="E68" s="5" t="s">
        <v>127</v>
      </c>
      <c r="F68" s="5" t="s">
        <v>128</v>
      </c>
      <c r="G68" s="5"/>
      <c r="H68" s="5"/>
      <c r="I68" s="5" t="s">
        <v>129</v>
      </c>
    </row>
    <row r="69" spans="2:9">
      <c r="B69" s="5" t="s">
        <v>130</v>
      </c>
      <c r="C69" s="5" t="str">
        <f>IND_NewTechs!P67</f>
        <v>GSM-WODBOIL</v>
      </c>
      <c r="D69" s="5" t="str">
        <f>IND_NewTechs!Q67</f>
        <v>GSM Wood Boiler</v>
      </c>
      <c r="E69" s="5" t="s">
        <v>127</v>
      </c>
      <c r="F69" s="5" t="s">
        <v>128</v>
      </c>
      <c r="G69" s="5"/>
      <c r="H69" s="5"/>
      <c r="I69" s="5" t="s">
        <v>129</v>
      </c>
    </row>
    <row r="70" spans="2:9">
      <c r="B70" s="5" t="s">
        <v>130</v>
      </c>
      <c r="C70" s="5" t="str">
        <f>IND_NewTechs!P68</f>
        <v>IAPM-WODBOIL</v>
      </c>
      <c r="D70" s="5" t="str">
        <f>IND_NewTechs!Q68</f>
        <v>IAPM Wood Boiler</v>
      </c>
      <c r="E70" s="5" t="s">
        <v>127</v>
      </c>
      <c r="F70" s="5" t="s">
        <v>128</v>
      </c>
      <c r="G70" s="5"/>
      <c r="H70" s="5"/>
      <c r="I70" s="5" t="s">
        <v>129</v>
      </c>
    </row>
    <row r="71" spans="2:9">
      <c r="B71" s="5" t="s">
        <v>130</v>
      </c>
      <c r="C71" s="5" t="str">
        <f>IND_NewTechs!P69</f>
        <v>ISS-WODBOIL</v>
      </c>
      <c r="D71" s="5" t="str">
        <f>IND_NewTechs!Q69</f>
        <v>ISS Wood Boiler</v>
      </c>
      <c r="E71" s="5" t="s">
        <v>127</v>
      </c>
      <c r="F71" s="5" t="s">
        <v>128</v>
      </c>
      <c r="G71" s="5"/>
      <c r="H71" s="5"/>
      <c r="I71" s="5" t="s">
        <v>129</v>
      </c>
    </row>
    <row r="72" spans="2:9">
      <c r="B72" s="5" t="s">
        <v>130</v>
      </c>
      <c r="C72" s="5" t="str">
        <f>IND_NewTechs!P70</f>
        <v>KH-WODBOIL</v>
      </c>
      <c r="D72" s="5" t="str">
        <f>IND_NewTechs!Q70</f>
        <v>KH Wood Boiler</v>
      </c>
      <c r="E72" s="5" t="s">
        <v>127</v>
      </c>
      <c r="F72" s="5" t="s">
        <v>128</v>
      </c>
      <c r="G72" s="5"/>
      <c r="H72" s="5"/>
      <c r="I72" s="5" t="s">
        <v>129</v>
      </c>
    </row>
    <row r="73" spans="2:9">
      <c r="B73" s="5" t="s">
        <v>130</v>
      </c>
      <c r="C73" s="5" t="str">
        <f>IND_NewTechs!P71</f>
        <v>MVM-WODBOIL</v>
      </c>
      <c r="D73" s="5" t="str">
        <f>IND_NewTechs!Q71</f>
        <v>MVM Wood Boiler</v>
      </c>
      <c r="E73" s="5" t="s">
        <v>127</v>
      </c>
      <c r="F73" s="5" t="s">
        <v>128</v>
      </c>
      <c r="G73" s="5"/>
      <c r="H73" s="5"/>
      <c r="I73" s="5" t="s">
        <v>129</v>
      </c>
    </row>
    <row r="74" spans="2:9">
      <c r="B74" s="5" t="s">
        <v>130</v>
      </c>
      <c r="C74" s="5" t="str">
        <f>IND_NewTechs!P72</f>
        <v>EDAPC-WODBOIL</v>
      </c>
      <c r="D74" s="5" t="str">
        <f>IND_NewTechs!Q72</f>
        <v>EDAPC Wood Boiler</v>
      </c>
      <c r="E74" s="5" t="s">
        <v>127</v>
      </c>
      <c r="F74" s="5" t="s">
        <v>128</v>
      </c>
      <c r="G74" s="5"/>
      <c r="H74" s="5"/>
      <c r="I74" s="5" t="s">
        <v>129</v>
      </c>
    </row>
    <row r="75" spans="2:9">
      <c r="B75" s="5" t="s">
        <v>130</v>
      </c>
      <c r="C75" s="5" t="str">
        <f>IND_NewTechs!P73</f>
        <v>EDAUC-WODBOIL</v>
      </c>
      <c r="D75" s="5" t="str">
        <f>IND_NewTechs!Q73</f>
        <v>EDAUC Wood Boiler</v>
      </c>
      <c r="E75" s="5" t="s">
        <v>127</v>
      </c>
      <c r="F75" s="5" t="s">
        <v>128</v>
      </c>
      <c r="G75" s="5"/>
      <c r="H75" s="5"/>
      <c r="I75" s="5" t="s">
        <v>129</v>
      </c>
    </row>
    <row r="76" spans="2:9">
      <c r="B76" s="5" t="s">
        <v>130</v>
      </c>
      <c r="C76" s="5" t="str">
        <f>IND_NewTechs!P74</f>
        <v>EDCSC-WODBOIL</v>
      </c>
      <c r="D76" s="5" t="str">
        <f>IND_NewTechs!Q74</f>
        <v>EDCSC Wood Boiler</v>
      </c>
      <c r="E76" s="5" t="s">
        <v>127</v>
      </c>
      <c r="F76" s="5" t="s">
        <v>128</v>
      </c>
      <c r="G76" s="5"/>
      <c r="H76" s="5"/>
      <c r="I76" s="5" t="s">
        <v>129</v>
      </c>
    </row>
    <row r="77" spans="2:9">
      <c r="B77" s="5" t="s">
        <v>130</v>
      </c>
      <c r="C77" s="5" t="str">
        <f>IND_NewTechs!P75</f>
        <v>EDEO-WODBOIL</v>
      </c>
      <c r="D77" s="5" t="str">
        <f>IND_NewTechs!Q75</f>
        <v>EDEO Wood Boiler</v>
      </c>
      <c r="E77" s="5" t="s">
        <v>127</v>
      </c>
      <c r="F77" s="5" t="s">
        <v>128</v>
      </c>
      <c r="G77" s="5"/>
      <c r="H77" s="5"/>
      <c r="I77" s="5" t="s">
        <v>129</v>
      </c>
    </row>
    <row r="78" spans="2:9">
      <c r="B78" s="5" t="s">
        <v>130</v>
      </c>
      <c r="C78" s="5" t="str">
        <f>IND_NewTechs!P76</f>
        <v>EDGH-WODBOIL</v>
      </c>
      <c r="D78" s="5" t="str">
        <f>IND_NewTechs!Q76</f>
        <v>EDGH Wood Boiler</v>
      </c>
      <c r="E78" s="5" t="s">
        <v>127</v>
      </c>
      <c r="F78" s="5" t="s">
        <v>128</v>
      </c>
      <c r="G78" s="5"/>
      <c r="H78" s="5"/>
      <c r="I78" s="5" t="s">
        <v>129</v>
      </c>
    </row>
    <row r="79" spans="2:9">
      <c r="B79" s="5" t="s">
        <v>130</v>
      </c>
      <c r="C79" s="5" t="str">
        <f>IND_NewTechs!P77</f>
        <v>EDNSC-WODBOIL</v>
      </c>
      <c r="D79" s="5" t="str">
        <f>IND_NewTechs!Q77</f>
        <v>EDNSC Wood Boiler</v>
      </c>
      <c r="E79" s="5" t="s">
        <v>127</v>
      </c>
      <c r="F79" s="5" t="s">
        <v>128</v>
      </c>
      <c r="G79" s="5"/>
      <c r="H79" s="5"/>
      <c r="I79" s="5" t="s">
        <v>129</v>
      </c>
    </row>
    <row r="80" spans="2:9">
      <c r="B80" s="5" t="s">
        <v>130</v>
      </c>
      <c r="C80" s="5" t="str">
        <f>IND_NewTechs!P78</f>
        <v>EDSBC-WODBOIL</v>
      </c>
      <c r="D80" s="5" t="str">
        <f>IND_NewTechs!Q78</f>
        <v>EDSBC Wood Boiler</v>
      </c>
      <c r="E80" s="5" t="s">
        <v>127</v>
      </c>
      <c r="F80" s="5" t="s">
        <v>128</v>
      </c>
      <c r="G80" s="5"/>
      <c r="H80" s="5"/>
      <c r="I80" s="5" t="s">
        <v>129</v>
      </c>
    </row>
    <row r="81" spans="2:9">
      <c r="B81" s="5" t="s">
        <v>130</v>
      </c>
      <c r="C81" s="5" t="str">
        <f>IND_NewTechs!P79</f>
        <v>EDSGH-WODBOIL</v>
      </c>
      <c r="D81" s="5" t="str">
        <f>IND_NewTechs!Q79</f>
        <v>EDSGH Wood Boiler</v>
      </c>
      <c r="E81" s="5" t="s">
        <v>127</v>
      </c>
      <c r="F81" s="5" t="s">
        <v>128</v>
      </c>
      <c r="G81" s="5"/>
      <c r="H81" s="5"/>
      <c r="I81" s="5" t="s">
        <v>129</v>
      </c>
    </row>
    <row r="82" spans="2:9">
      <c r="B82" s="5" t="s">
        <v>130</v>
      </c>
      <c r="C82" s="5" t="str">
        <f>IND_NewTechs!P80</f>
        <v>EDSPC-WODBOIL</v>
      </c>
      <c r="D82" s="5" t="str">
        <f>IND_NewTechs!Q80</f>
        <v>EDSPC Wood Boiler</v>
      </c>
      <c r="E82" s="5" t="s">
        <v>127</v>
      </c>
      <c r="F82" s="5" t="s">
        <v>128</v>
      </c>
      <c r="G82" s="5"/>
      <c r="H82" s="5"/>
      <c r="I82" s="5" t="s">
        <v>129</v>
      </c>
    </row>
    <row r="83" spans="2:9">
      <c r="B83" s="5" t="s">
        <v>130</v>
      </c>
      <c r="C83" s="5" t="str">
        <f>IND_NewTechs!P81</f>
        <v>HESH-WODBOIL</v>
      </c>
      <c r="D83" s="5" t="str">
        <f>IND_NewTechs!Q81</f>
        <v>HESH Wood Boiler</v>
      </c>
      <c r="E83" s="5" t="s">
        <v>127</v>
      </c>
      <c r="F83" s="5" t="s">
        <v>128</v>
      </c>
      <c r="G83" s="5"/>
      <c r="H83" s="5"/>
      <c r="I83" s="5" t="s">
        <v>129</v>
      </c>
    </row>
    <row r="84" spans="2:9">
      <c r="B84" s="5" t="s">
        <v>130</v>
      </c>
      <c r="C84" s="5" t="str">
        <f>IND_NewTechs!P82</f>
        <v>NGAS-WODBOIL</v>
      </c>
      <c r="D84" s="5" t="str">
        <f>IND_NewTechs!Q82</f>
        <v>NGAS Wood Boiler</v>
      </c>
      <c r="E84" s="5" t="s">
        <v>127</v>
      </c>
      <c r="F84" s="5" t="s">
        <v>128</v>
      </c>
      <c r="G84" s="5"/>
      <c r="H84" s="5"/>
      <c r="I84" s="5" t="s">
        <v>129</v>
      </c>
    </row>
    <row r="85" spans="2:9">
      <c r="B85" s="5" t="s">
        <v>130</v>
      </c>
      <c r="C85" s="5" t="str">
        <f>IND_NewTechs!P83</f>
        <v>\I:OGP-WODBOIL</v>
      </c>
      <c r="D85" s="5" t="str">
        <f>IND_NewTechs!Q83</f>
        <v>\I:OGP Wood Boiler</v>
      </c>
      <c r="E85" s="5" t="s">
        <v>127</v>
      </c>
      <c r="F85" s="5" t="s">
        <v>128</v>
      </c>
      <c r="G85" s="5"/>
      <c r="H85" s="5"/>
      <c r="I85" s="5" t="s">
        <v>129</v>
      </c>
    </row>
    <row r="86" spans="2:9">
      <c r="B86" s="5" t="s">
        <v>130</v>
      </c>
      <c r="C86" s="5" t="str">
        <f>IND_NewTechs!P84</f>
        <v>OCDA-WODBOIL</v>
      </c>
      <c r="D86" s="5" t="str">
        <f>IND_NewTechs!Q84</f>
        <v>OCDA Wood Boiler</v>
      </c>
      <c r="E86" s="5" t="s">
        <v>127</v>
      </c>
      <c r="F86" s="5" t="s">
        <v>128</v>
      </c>
      <c r="G86" s="5"/>
      <c r="H86" s="5"/>
      <c r="I86" s="5" t="s">
        <v>129</v>
      </c>
    </row>
    <row r="87" spans="2:9">
      <c r="B87" s="5" t="s">
        <v>130</v>
      </c>
      <c r="C87" s="5" t="str">
        <f>IND_NewTechs!P85</f>
        <v>PSPV-WODBOIL</v>
      </c>
      <c r="D87" s="5" t="str">
        <f>IND_NewTechs!Q85</f>
        <v>PSPV Wood Boiler</v>
      </c>
      <c r="E87" s="5" t="s">
        <v>127</v>
      </c>
      <c r="F87" s="5" t="s">
        <v>128</v>
      </c>
      <c r="G87" s="5"/>
      <c r="H87" s="5"/>
      <c r="I87" s="5" t="s">
        <v>129</v>
      </c>
    </row>
    <row r="88" spans="2:9">
      <c r="B88" s="5" t="s">
        <v>130</v>
      </c>
      <c r="C88" s="5" t="str">
        <f>IND_NewTechs!P86</f>
        <v>PRM-WODBOIL</v>
      </c>
      <c r="D88" s="5" t="str">
        <f>IND_NewTechs!Q86</f>
        <v>PRM Wood Boiler</v>
      </c>
      <c r="E88" s="5" t="s">
        <v>127</v>
      </c>
      <c r="F88" s="5" t="s">
        <v>128</v>
      </c>
      <c r="G88" s="5"/>
      <c r="H88" s="5"/>
      <c r="I88" s="5" t="s">
        <v>129</v>
      </c>
    </row>
    <row r="89" spans="2:9">
      <c r="B89" s="5" t="s">
        <v>130</v>
      </c>
      <c r="C89" s="5" t="str">
        <f>IND_NewTechs!P87</f>
        <v>SHGH-WODBOIL</v>
      </c>
      <c r="D89" s="5" t="str">
        <f>IND_NewTechs!Q87</f>
        <v>SHGH Wood Boiler</v>
      </c>
      <c r="E89" s="5" t="s">
        <v>127</v>
      </c>
      <c r="F89" s="5" t="s">
        <v>128</v>
      </c>
      <c r="G89" s="5"/>
      <c r="H89" s="5"/>
      <c r="I89" s="5" t="s">
        <v>129</v>
      </c>
    </row>
    <row r="90" spans="2:9">
      <c r="B90" s="5" t="s">
        <v>130</v>
      </c>
      <c r="C90" s="5" t="str">
        <f>IND_NewTechs!P88</f>
        <v>SFFF-WODBOIL</v>
      </c>
      <c r="D90" s="5" t="str">
        <f>IND_NewTechs!Q88</f>
        <v>SFFF Wood Boiler</v>
      </c>
      <c r="E90" s="5" t="s">
        <v>127</v>
      </c>
      <c r="F90" s="5" t="s">
        <v>128</v>
      </c>
      <c r="G90" s="5"/>
      <c r="H90" s="5"/>
      <c r="I90" s="5" t="s">
        <v>129</v>
      </c>
    </row>
    <row r="91" spans="2:9">
      <c r="B91" s="5" t="s">
        <v>130</v>
      </c>
      <c r="C91" s="5" t="str">
        <f>IND_NewTechs!P89</f>
        <v>SFFW-WODBOIL</v>
      </c>
      <c r="D91" s="5" t="str">
        <f>IND_NewTechs!Q89</f>
        <v>SFFW Wood Boiler</v>
      </c>
      <c r="E91" s="5" t="s">
        <v>127</v>
      </c>
      <c r="F91" s="5" t="s">
        <v>128</v>
      </c>
      <c r="G91" s="5"/>
      <c r="H91" s="5"/>
      <c r="I91" s="5" t="s">
        <v>129</v>
      </c>
    </row>
    <row r="92" spans="2:9">
      <c r="B92" s="5" t="s">
        <v>130</v>
      </c>
      <c r="C92" s="5" t="str">
        <f>IND_NewTechs!P90</f>
        <v>SPM-WODBOIL</v>
      </c>
      <c r="D92" s="5" t="str">
        <f>IND_NewTechs!Q90</f>
        <v>SPM Wood Boiler</v>
      </c>
      <c r="E92" s="5" t="s">
        <v>127</v>
      </c>
      <c r="F92" s="5" t="s">
        <v>128</v>
      </c>
      <c r="G92" s="5"/>
      <c r="H92" s="5"/>
      <c r="I92" s="5" t="s">
        <v>129</v>
      </c>
    </row>
    <row r="93" spans="2:9">
      <c r="B93" s="5" t="s">
        <v>130</v>
      </c>
      <c r="C93" s="5" t="str">
        <f>IND_NewTechs!P91</f>
        <v>SDBH-WODBOIL</v>
      </c>
      <c r="D93" s="5" t="str">
        <f>IND_NewTechs!Q91</f>
        <v>SDBH Wood Boiler</v>
      </c>
      <c r="E93" s="5" t="s">
        <v>127</v>
      </c>
      <c r="F93" s="5" t="s">
        <v>128</v>
      </c>
      <c r="G93" s="5"/>
      <c r="H93" s="5"/>
      <c r="I93" s="5" t="s">
        <v>129</v>
      </c>
    </row>
    <row r="94" spans="2:9">
      <c r="B94" s="5" t="s">
        <v>130</v>
      </c>
      <c r="C94" s="5" t="str">
        <f>IND_NewTechs!P92</f>
        <v>SIT-WODBOIL</v>
      </c>
      <c r="D94" s="5" t="str">
        <f>IND_NewTechs!Q92</f>
        <v>SIT Wood Boiler</v>
      </c>
      <c r="E94" s="5" t="s">
        <v>127</v>
      </c>
      <c r="F94" s="5" t="s">
        <v>128</v>
      </c>
      <c r="G94" s="5"/>
      <c r="H94" s="5"/>
      <c r="I94" s="5" t="s">
        <v>129</v>
      </c>
    </row>
    <row r="95" spans="2:9">
      <c r="B95" s="5" t="s">
        <v>130</v>
      </c>
      <c r="C95" s="5" t="str">
        <f>IND_NewTechs!P93</f>
        <v>SDCSP-WODBOIL</v>
      </c>
      <c r="D95" s="5" t="str">
        <f>IND_NewTechs!Q93</f>
        <v>SDCSP Wood Boiler</v>
      </c>
      <c r="E95" s="5" t="s">
        <v>127</v>
      </c>
      <c r="F95" s="5" t="s">
        <v>128</v>
      </c>
      <c r="G95" s="5"/>
      <c r="H95" s="5"/>
      <c r="I95" s="5" t="s">
        <v>129</v>
      </c>
    </row>
    <row r="96" spans="2:9">
      <c r="B96" s="5" t="s">
        <v>130</v>
      </c>
      <c r="C96" s="5" t="str">
        <f>IND_NewTechs!P94</f>
        <v>\I:SPI-WODBOIL</v>
      </c>
      <c r="D96" s="5" t="str">
        <f>IND_NewTechs!Q94</f>
        <v>\I:SPI Wood Boiler</v>
      </c>
      <c r="E96" s="5" t="s">
        <v>127</v>
      </c>
      <c r="F96" s="5" t="s">
        <v>128</v>
      </c>
      <c r="G96" s="5"/>
      <c r="H96" s="5"/>
      <c r="I96" s="5" t="s">
        <v>129</v>
      </c>
    </row>
    <row r="97" spans="2:9">
      <c r="B97" s="5" t="s">
        <v>130</v>
      </c>
      <c r="C97" s="5" t="str">
        <f>IND_NewTechs!P95</f>
        <v>STT-WODBOIL</v>
      </c>
      <c r="D97" s="5" t="str">
        <f>IND_NewTechs!Q95</f>
        <v>STT Wood Boiler</v>
      </c>
      <c r="E97" s="5" t="s">
        <v>127</v>
      </c>
      <c r="F97" s="5" t="s">
        <v>128</v>
      </c>
      <c r="G97" s="5"/>
      <c r="H97" s="5"/>
      <c r="I97" s="5" t="s">
        <v>129</v>
      </c>
    </row>
    <row r="98" spans="2:9">
      <c r="B98" s="5" t="s">
        <v>130</v>
      </c>
      <c r="C98" s="5" t="str">
        <f>IND_NewTechs!P96</f>
        <v>\I:TGP-WODBOIL</v>
      </c>
      <c r="D98" s="5" t="str">
        <f>IND_NewTechs!Q96</f>
        <v>\I:TGP Wood Boiler</v>
      </c>
      <c r="E98" s="5" t="s">
        <v>127</v>
      </c>
      <c r="F98" s="5" t="s">
        <v>128</v>
      </c>
      <c r="G98" s="5"/>
      <c r="H98" s="5"/>
      <c r="I98" s="5" t="s">
        <v>129</v>
      </c>
    </row>
    <row r="99" spans="2:9">
      <c r="B99" s="5" t="s">
        <v>130</v>
      </c>
      <c r="C99" s="5" t="str">
        <f>IND_NewTechs!P97</f>
        <v>AFFA-PLTBOIL</v>
      </c>
      <c r="D99" s="5" t="str">
        <f>IND_NewTechs!Q97</f>
        <v>AFFA Pellet Boiler</v>
      </c>
      <c r="E99" s="5" t="s">
        <v>127</v>
      </c>
      <c r="F99" s="5" t="s">
        <v>128</v>
      </c>
      <c r="G99" s="5"/>
      <c r="H99" s="5"/>
      <c r="I99" s="5" t="s">
        <v>129</v>
      </c>
    </row>
    <row r="100" spans="2:9">
      <c r="B100" s="5" t="s">
        <v>130</v>
      </c>
      <c r="C100" s="5" t="str">
        <f>IND_NewTechs!P98</f>
        <v>ALLL-PLTBOIL</v>
      </c>
      <c r="D100" s="5" t="str">
        <f>IND_NewTechs!Q98</f>
        <v>ALLL Pellet Boiler</v>
      </c>
      <c r="E100" s="5" t="s">
        <v>127</v>
      </c>
      <c r="F100" s="5" t="s">
        <v>128</v>
      </c>
      <c r="G100" s="5"/>
      <c r="H100" s="5"/>
      <c r="I100" s="5" t="s">
        <v>129</v>
      </c>
    </row>
    <row r="101" spans="2:9">
      <c r="B101" s="5" t="s">
        <v>130</v>
      </c>
      <c r="C101" s="5" t="str">
        <f>IND_NewTechs!P99</f>
        <v>ALLM-PLTBOIL</v>
      </c>
      <c r="D101" s="5" t="str">
        <f>IND_NewTechs!Q99</f>
        <v>ALLM Pellet Boiler</v>
      </c>
      <c r="E101" s="5" t="s">
        <v>127</v>
      </c>
      <c r="F101" s="5" t="s">
        <v>128</v>
      </c>
      <c r="G101" s="5"/>
      <c r="H101" s="5"/>
      <c r="I101" s="5" t="s">
        <v>129</v>
      </c>
    </row>
    <row r="102" spans="2:9">
      <c r="B102" s="5" t="s">
        <v>130</v>
      </c>
      <c r="C102" s="5" t="str">
        <f>IND_NewTechs!P100</f>
        <v>\I:ALSI-PLTBOIL</v>
      </c>
      <c r="D102" s="5" t="str">
        <f>IND_NewTechs!Q100</f>
        <v>\I:ALSI Pellet Boiler</v>
      </c>
      <c r="E102" s="5" t="s">
        <v>127</v>
      </c>
      <c r="F102" s="5" t="s">
        <v>128</v>
      </c>
      <c r="G102" s="5"/>
      <c r="H102" s="5"/>
      <c r="I102" s="5" t="s">
        <v>129</v>
      </c>
    </row>
    <row r="103" spans="2:9">
      <c r="B103" s="5" t="s">
        <v>130</v>
      </c>
      <c r="C103" s="5" t="str">
        <f>IND_NewTechs!P101</f>
        <v>BSM-PLTBOIL</v>
      </c>
      <c r="D103" s="5" t="str">
        <f>IND_NewTechs!Q101</f>
        <v>BSM Pellet Boiler</v>
      </c>
      <c r="E103" s="5" t="s">
        <v>127</v>
      </c>
      <c r="F103" s="5" t="s">
        <v>128</v>
      </c>
      <c r="G103" s="5"/>
      <c r="H103" s="5"/>
      <c r="I103" s="5" t="s">
        <v>129</v>
      </c>
    </row>
    <row r="104" spans="2:9">
      <c r="B104" s="5" t="s">
        <v>130</v>
      </c>
      <c r="C104" s="5" t="str">
        <f>IND_NewTechs!P102</f>
        <v>CFWF-PLTBOIL</v>
      </c>
      <c r="D104" s="5" t="str">
        <f>IND_NewTechs!Q102</f>
        <v>CFWF Pellet Boiler</v>
      </c>
      <c r="E104" s="5" t="s">
        <v>127</v>
      </c>
      <c r="F104" s="5" t="s">
        <v>128</v>
      </c>
      <c r="G104" s="5"/>
      <c r="H104" s="5"/>
      <c r="I104" s="5" t="s">
        <v>129</v>
      </c>
    </row>
    <row r="105" spans="2:9">
      <c r="B105" s="5" t="s">
        <v>130</v>
      </c>
      <c r="C105" s="5" t="str">
        <f>IND_NewTechs!P103</f>
        <v>DB-PLTBOIL</v>
      </c>
      <c r="D105" s="5" t="str">
        <f>IND_NewTechs!Q103</f>
        <v>DB Pellet Boiler</v>
      </c>
      <c r="E105" s="5" t="s">
        <v>127</v>
      </c>
      <c r="F105" s="5" t="s">
        <v>128</v>
      </c>
      <c r="G105" s="5"/>
      <c r="H105" s="5"/>
      <c r="I105" s="5" t="s">
        <v>129</v>
      </c>
    </row>
    <row r="106" spans="2:9">
      <c r="B106" s="5" t="s">
        <v>130</v>
      </c>
      <c r="C106" s="5" t="str">
        <f>IND_NewTechs!P104</f>
        <v>DCIP-PLTBOIL</v>
      </c>
      <c r="D106" s="5" t="str">
        <f>IND_NewTechs!Q104</f>
        <v>DCIP Pellet Boiler</v>
      </c>
      <c r="E106" s="5" t="s">
        <v>127</v>
      </c>
      <c r="F106" s="5" t="s">
        <v>128</v>
      </c>
      <c r="G106" s="5"/>
      <c r="H106" s="5"/>
      <c r="I106" s="5" t="s">
        <v>129</v>
      </c>
    </row>
    <row r="107" spans="2:9">
      <c r="B107" s="5" t="s">
        <v>130</v>
      </c>
      <c r="C107" s="5" t="str">
        <f>IND_NewTechs!P105</f>
        <v>DRBB-PLTBOIL</v>
      </c>
      <c r="D107" s="5" t="str">
        <f>IND_NewTechs!Q105</f>
        <v>DRBB Pellet Boiler</v>
      </c>
      <c r="E107" s="5" t="s">
        <v>127</v>
      </c>
      <c r="F107" s="5" t="s">
        <v>128</v>
      </c>
      <c r="G107" s="5"/>
      <c r="H107" s="5"/>
      <c r="I107" s="5" t="s">
        <v>129</v>
      </c>
    </row>
    <row r="108" spans="2:9">
      <c r="B108" s="5" t="s">
        <v>130</v>
      </c>
      <c r="C108" s="5" t="str">
        <f>IND_NewTechs!P106</f>
        <v>DRI-PLTBOIL</v>
      </c>
      <c r="D108" s="5" t="str">
        <f>IND_NewTechs!Q106</f>
        <v>DRI Pellet Boiler</v>
      </c>
      <c r="E108" s="5" t="s">
        <v>127</v>
      </c>
      <c r="F108" s="5" t="s">
        <v>128</v>
      </c>
      <c r="G108" s="5"/>
      <c r="H108" s="5"/>
      <c r="I108" s="5" t="s">
        <v>129</v>
      </c>
    </row>
    <row r="109" spans="2:9">
      <c r="B109" s="5" t="s">
        <v>130</v>
      </c>
      <c r="C109" s="5" t="str">
        <f>IND_NewTechs!P107</f>
        <v>FH-PLTBOIL</v>
      </c>
      <c r="D109" s="5" t="str">
        <f>IND_NewTechs!Q107</f>
        <v>FH Pellet Boiler</v>
      </c>
      <c r="E109" s="5" t="s">
        <v>127</v>
      </c>
      <c r="F109" s="5" t="s">
        <v>128</v>
      </c>
      <c r="G109" s="5"/>
      <c r="H109" s="5"/>
      <c r="I109" s="5" t="s">
        <v>129</v>
      </c>
    </row>
    <row r="110" spans="2:9">
      <c r="B110" s="5" t="s">
        <v>130</v>
      </c>
      <c r="C110" s="5" t="str">
        <f>IND_NewTechs!P108</f>
        <v>FONE-PLTBOIL</v>
      </c>
      <c r="D110" s="5" t="str">
        <f>IND_NewTechs!Q108</f>
        <v>FONE Pellet Boiler</v>
      </c>
      <c r="E110" s="5" t="s">
        <v>127</v>
      </c>
      <c r="F110" s="5" t="s">
        <v>128</v>
      </c>
      <c r="G110" s="5"/>
      <c r="H110" s="5"/>
      <c r="I110" s="5" t="s">
        <v>129</v>
      </c>
    </row>
    <row r="111" spans="2:9">
      <c r="B111" s="5" t="s">
        <v>130</v>
      </c>
      <c r="C111" s="5" t="str">
        <f>IND_NewTechs!P109</f>
        <v>FONS-PLTBOIL</v>
      </c>
      <c r="D111" s="5" t="str">
        <f>IND_NewTechs!Q109</f>
        <v>FONS Pellet Boiler</v>
      </c>
      <c r="E111" s="5" t="s">
        <v>127</v>
      </c>
      <c r="F111" s="5" t="s">
        <v>128</v>
      </c>
      <c r="G111" s="5"/>
      <c r="H111" s="5"/>
      <c r="I111" s="5" t="s">
        <v>129</v>
      </c>
    </row>
    <row r="112" spans="2:9">
      <c r="B112" s="5" t="s">
        <v>130</v>
      </c>
      <c r="C112" s="5" t="str">
        <f>IND_NewTechs!P110</f>
        <v>GSI-PLTBOIL</v>
      </c>
      <c r="D112" s="5" t="str">
        <f>IND_NewTechs!Q110</f>
        <v>GSI Pellet Boiler</v>
      </c>
      <c r="E112" s="5" t="s">
        <v>127</v>
      </c>
      <c r="F112" s="5" t="s">
        <v>128</v>
      </c>
      <c r="G112" s="5"/>
      <c r="H112" s="5"/>
      <c r="I112" s="5" t="s">
        <v>129</v>
      </c>
    </row>
    <row r="113" spans="2:9">
      <c r="B113" s="5" t="s">
        <v>130</v>
      </c>
      <c r="C113" s="5" t="str">
        <f>IND_NewTechs!P111</f>
        <v>GSM-PLTBOIL</v>
      </c>
      <c r="D113" s="5" t="str">
        <f>IND_NewTechs!Q111</f>
        <v>GSM Pellet Boiler</v>
      </c>
      <c r="E113" s="5" t="s">
        <v>127</v>
      </c>
      <c r="F113" s="5" t="s">
        <v>128</v>
      </c>
      <c r="G113" s="5"/>
      <c r="H113" s="5"/>
      <c r="I113" s="5" t="s">
        <v>129</v>
      </c>
    </row>
    <row r="114" spans="2:9">
      <c r="B114" s="5" t="s">
        <v>130</v>
      </c>
      <c r="C114" s="5" t="str">
        <f>IND_NewTechs!P112</f>
        <v>IAPM-PLTBOIL</v>
      </c>
      <c r="D114" s="5" t="str">
        <f>IND_NewTechs!Q112</f>
        <v>IAPM Pellet Boiler</v>
      </c>
      <c r="E114" s="5" t="s">
        <v>127</v>
      </c>
      <c r="F114" s="5" t="s">
        <v>128</v>
      </c>
      <c r="G114" s="5"/>
      <c r="H114" s="5"/>
      <c r="I114" s="5" t="s">
        <v>129</v>
      </c>
    </row>
    <row r="115" spans="2:9">
      <c r="B115" s="5" t="s">
        <v>130</v>
      </c>
      <c r="C115" s="5" t="str">
        <f>IND_NewTechs!P113</f>
        <v>ISS-PLTBOIL</v>
      </c>
      <c r="D115" s="5" t="str">
        <f>IND_NewTechs!Q113</f>
        <v>ISS Pellet Boiler</v>
      </c>
      <c r="E115" s="5" t="s">
        <v>127</v>
      </c>
      <c r="F115" s="5" t="s">
        <v>128</v>
      </c>
      <c r="G115" s="5"/>
      <c r="H115" s="5"/>
      <c r="I115" s="5" t="s">
        <v>129</v>
      </c>
    </row>
    <row r="116" spans="2:9">
      <c r="B116" s="5" t="s">
        <v>130</v>
      </c>
      <c r="C116" s="5" t="str">
        <f>IND_NewTechs!P114</f>
        <v>KH-PLTBOIL</v>
      </c>
      <c r="D116" s="5" t="str">
        <f>IND_NewTechs!Q114</f>
        <v>KH Pellet Boiler</v>
      </c>
      <c r="E116" s="5" t="s">
        <v>127</v>
      </c>
      <c r="F116" s="5" t="s">
        <v>128</v>
      </c>
      <c r="G116" s="5"/>
      <c r="H116" s="5"/>
      <c r="I116" s="5" t="s">
        <v>129</v>
      </c>
    </row>
    <row r="117" spans="2:9">
      <c r="B117" s="5" t="s">
        <v>130</v>
      </c>
      <c r="C117" s="5" t="str">
        <f>IND_NewTechs!P115</f>
        <v>MVM-PLTBOIL</v>
      </c>
      <c r="D117" s="5" t="str">
        <f>IND_NewTechs!Q115</f>
        <v>MVM Pellet Boiler</v>
      </c>
      <c r="E117" s="5" t="s">
        <v>127</v>
      </c>
      <c r="F117" s="5" t="s">
        <v>128</v>
      </c>
      <c r="G117" s="5"/>
      <c r="H117" s="5"/>
      <c r="I117" s="5" t="s">
        <v>129</v>
      </c>
    </row>
    <row r="118" spans="2:9">
      <c r="B118" s="5" t="s">
        <v>130</v>
      </c>
      <c r="C118" s="5" t="str">
        <f>IND_NewTechs!P116</f>
        <v>EDAPC-PLTBOIL</v>
      </c>
      <c r="D118" s="5" t="str">
        <f>IND_NewTechs!Q116</f>
        <v>EDAPC Pellet Boiler</v>
      </c>
      <c r="E118" s="5" t="s">
        <v>127</v>
      </c>
      <c r="F118" s="5" t="s">
        <v>128</v>
      </c>
      <c r="G118" s="5"/>
      <c r="H118" s="5"/>
      <c r="I118" s="5" t="s">
        <v>129</v>
      </c>
    </row>
    <row r="119" spans="2:9">
      <c r="B119" s="5" t="s">
        <v>130</v>
      </c>
      <c r="C119" s="5" t="str">
        <f>IND_NewTechs!P117</f>
        <v>EDAUC-PLTBOIL</v>
      </c>
      <c r="D119" s="5" t="str">
        <f>IND_NewTechs!Q117</f>
        <v>EDAUC Pellet Boiler</v>
      </c>
      <c r="E119" s="5" t="s">
        <v>127</v>
      </c>
      <c r="F119" s="5" t="s">
        <v>128</v>
      </c>
      <c r="G119" s="5"/>
      <c r="H119" s="5"/>
      <c r="I119" s="5" t="s">
        <v>129</v>
      </c>
    </row>
    <row r="120" spans="2:9">
      <c r="B120" s="5" t="s">
        <v>130</v>
      </c>
      <c r="C120" s="5" t="str">
        <f>IND_NewTechs!P118</f>
        <v>EDCSC-PLTBOIL</v>
      </c>
      <c r="D120" s="5" t="str">
        <f>IND_NewTechs!Q118</f>
        <v>EDCSC Pellet Boiler</v>
      </c>
      <c r="E120" s="5" t="s">
        <v>127</v>
      </c>
      <c r="F120" s="5" t="s">
        <v>128</v>
      </c>
      <c r="G120" s="5"/>
      <c r="H120" s="5"/>
      <c r="I120" s="5" t="s">
        <v>129</v>
      </c>
    </row>
    <row r="121" spans="2:9">
      <c r="B121" s="5" t="s">
        <v>130</v>
      </c>
      <c r="C121" s="5" t="str">
        <f>IND_NewTechs!P119</f>
        <v>EDEO-PLTBOIL</v>
      </c>
      <c r="D121" s="5" t="str">
        <f>IND_NewTechs!Q119</f>
        <v>EDEO Pellet Boiler</v>
      </c>
      <c r="E121" s="5" t="s">
        <v>127</v>
      </c>
      <c r="F121" s="5" t="s">
        <v>128</v>
      </c>
      <c r="G121" s="5"/>
      <c r="H121" s="5"/>
      <c r="I121" s="5" t="s">
        <v>129</v>
      </c>
    </row>
    <row r="122" spans="2:9">
      <c r="B122" s="5" t="s">
        <v>130</v>
      </c>
      <c r="C122" s="5" t="str">
        <f>IND_NewTechs!P120</f>
        <v>EDGH-PLTBOIL</v>
      </c>
      <c r="D122" s="5" t="str">
        <f>IND_NewTechs!Q120</f>
        <v>EDGH Pellet Boiler</v>
      </c>
      <c r="E122" s="5" t="s">
        <v>127</v>
      </c>
      <c r="F122" s="5" t="s">
        <v>128</v>
      </c>
      <c r="G122" s="5"/>
      <c r="H122" s="5"/>
      <c r="I122" s="5" t="s">
        <v>129</v>
      </c>
    </row>
    <row r="123" spans="2:9">
      <c r="B123" s="5" t="s">
        <v>130</v>
      </c>
      <c r="C123" s="5" t="str">
        <f>IND_NewTechs!P121</f>
        <v>EDNSC-PLTBOIL</v>
      </c>
      <c r="D123" s="5" t="str">
        <f>IND_NewTechs!Q121</f>
        <v>EDNSC Pellet Boiler</v>
      </c>
      <c r="E123" s="5" t="s">
        <v>127</v>
      </c>
      <c r="F123" s="5" t="s">
        <v>128</v>
      </c>
      <c r="G123" s="5"/>
      <c r="H123" s="5"/>
      <c r="I123" s="5" t="s">
        <v>129</v>
      </c>
    </row>
    <row r="124" spans="2:9">
      <c r="B124" s="5" t="s">
        <v>130</v>
      </c>
      <c r="C124" s="5" t="str">
        <f>IND_NewTechs!P122</f>
        <v>EDSBC-PLTBOIL</v>
      </c>
      <c r="D124" s="5" t="str">
        <f>IND_NewTechs!Q122</f>
        <v>EDSBC Pellet Boiler</v>
      </c>
      <c r="E124" s="5" t="s">
        <v>127</v>
      </c>
      <c r="F124" s="5" t="s">
        <v>128</v>
      </c>
      <c r="G124" s="5"/>
      <c r="H124" s="5"/>
      <c r="I124" s="5" t="s">
        <v>129</v>
      </c>
    </row>
    <row r="125" spans="2:9">
      <c r="B125" s="5" t="s">
        <v>130</v>
      </c>
      <c r="C125" s="5" t="str">
        <f>IND_NewTechs!P123</f>
        <v>EDSGH-PLTBOIL</v>
      </c>
      <c r="D125" s="5" t="str">
        <f>IND_NewTechs!Q123</f>
        <v>EDSGH Pellet Boiler</v>
      </c>
      <c r="E125" s="5" t="s">
        <v>127</v>
      </c>
      <c r="F125" s="5" t="s">
        <v>128</v>
      </c>
      <c r="G125" s="5"/>
      <c r="H125" s="5"/>
      <c r="I125" s="5" t="s">
        <v>129</v>
      </c>
    </row>
    <row r="126" spans="2:9">
      <c r="B126" s="5" t="s">
        <v>130</v>
      </c>
      <c r="C126" s="5" t="str">
        <f>IND_NewTechs!P124</f>
        <v>EDSPC-PLTBOIL</v>
      </c>
      <c r="D126" s="5" t="str">
        <f>IND_NewTechs!Q124</f>
        <v>EDSPC Pellet Boiler</v>
      </c>
      <c r="E126" s="5" t="s">
        <v>127</v>
      </c>
      <c r="F126" s="5" t="s">
        <v>128</v>
      </c>
      <c r="G126" s="5"/>
      <c r="H126" s="5"/>
      <c r="I126" s="5" t="s">
        <v>129</v>
      </c>
    </row>
    <row r="127" spans="2:9">
      <c r="B127" s="5" t="s">
        <v>130</v>
      </c>
      <c r="C127" s="5" t="str">
        <f>IND_NewTechs!P125</f>
        <v>HESH-PLTBOIL</v>
      </c>
      <c r="D127" s="5" t="str">
        <f>IND_NewTechs!Q125</f>
        <v>HESH Pellet Boiler</v>
      </c>
      <c r="E127" s="5" t="s">
        <v>127</v>
      </c>
      <c r="F127" s="5" t="s">
        <v>128</v>
      </c>
      <c r="G127" s="5"/>
      <c r="H127" s="5"/>
      <c r="I127" s="5" t="s">
        <v>129</v>
      </c>
    </row>
    <row r="128" spans="2:9">
      <c r="B128" s="5" t="s">
        <v>130</v>
      </c>
      <c r="C128" s="5" t="str">
        <f>IND_NewTechs!P126</f>
        <v>NGAS-PLTBOIL</v>
      </c>
      <c r="D128" s="5" t="str">
        <f>IND_NewTechs!Q126</f>
        <v>NGAS Pellet Boiler</v>
      </c>
      <c r="E128" s="5" t="s">
        <v>127</v>
      </c>
      <c r="F128" s="5" t="s">
        <v>128</v>
      </c>
      <c r="G128" s="5"/>
      <c r="H128" s="5"/>
      <c r="I128" s="5" t="s">
        <v>129</v>
      </c>
    </row>
    <row r="129" spans="2:9">
      <c r="B129" s="5" t="s">
        <v>130</v>
      </c>
      <c r="C129" s="5" t="str">
        <f>IND_NewTechs!P127</f>
        <v>\I:OGP-PLTBOIL</v>
      </c>
      <c r="D129" s="5" t="str">
        <f>IND_NewTechs!Q127</f>
        <v>\I:OGP Pellet Boiler</v>
      </c>
      <c r="E129" s="5" t="s">
        <v>127</v>
      </c>
      <c r="F129" s="5" t="s">
        <v>128</v>
      </c>
      <c r="G129" s="5"/>
      <c r="H129" s="5"/>
      <c r="I129" s="5" t="s">
        <v>129</v>
      </c>
    </row>
    <row r="130" spans="2:9">
      <c r="B130" s="5" t="s">
        <v>130</v>
      </c>
      <c r="C130" s="5" t="str">
        <f>IND_NewTechs!P128</f>
        <v>OCDA-PLTBOIL</v>
      </c>
      <c r="D130" s="5" t="str">
        <f>IND_NewTechs!Q128</f>
        <v>OCDA Pellet Boiler</v>
      </c>
      <c r="E130" s="5" t="s">
        <v>127</v>
      </c>
      <c r="F130" s="5" t="s">
        <v>128</v>
      </c>
      <c r="G130" s="5"/>
      <c r="H130" s="5"/>
      <c r="I130" s="5" t="s">
        <v>129</v>
      </c>
    </row>
    <row r="131" spans="2:9">
      <c r="B131" s="5" t="s">
        <v>130</v>
      </c>
      <c r="C131" s="5" t="str">
        <f>IND_NewTechs!P129</f>
        <v>PSPV-PLTBOIL</v>
      </c>
      <c r="D131" s="5" t="str">
        <f>IND_NewTechs!Q129</f>
        <v>PSPV Pellet Boiler</v>
      </c>
      <c r="E131" s="5" t="s">
        <v>127</v>
      </c>
      <c r="F131" s="5" t="s">
        <v>128</v>
      </c>
      <c r="G131" s="5"/>
      <c r="H131" s="5"/>
      <c r="I131" s="5" t="s">
        <v>129</v>
      </c>
    </row>
    <row r="132" spans="2:9">
      <c r="B132" s="5" t="s">
        <v>130</v>
      </c>
      <c r="C132" s="5" t="str">
        <f>IND_NewTechs!P130</f>
        <v>PRM-PLTBOIL</v>
      </c>
      <c r="D132" s="5" t="str">
        <f>IND_NewTechs!Q130</f>
        <v>PRM Pellet Boiler</v>
      </c>
      <c r="E132" s="5" t="s">
        <v>127</v>
      </c>
      <c r="F132" s="5" t="s">
        <v>128</v>
      </c>
      <c r="G132" s="5"/>
      <c r="H132" s="5"/>
      <c r="I132" s="5" t="s">
        <v>129</v>
      </c>
    </row>
    <row r="133" spans="2:9">
      <c r="B133" s="5" t="s">
        <v>130</v>
      </c>
      <c r="C133" s="5" t="str">
        <f>IND_NewTechs!P131</f>
        <v>SHGH-PLTBOIL</v>
      </c>
      <c r="D133" s="5" t="str">
        <f>IND_NewTechs!Q131</f>
        <v>SHGH Pellet Boiler</v>
      </c>
      <c r="E133" s="5" t="s">
        <v>127</v>
      </c>
      <c r="F133" s="5" t="s">
        <v>128</v>
      </c>
      <c r="G133" s="5"/>
      <c r="H133" s="5"/>
      <c r="I133" s="5" t="s">
        <v>129</v>
      </c>
    </row>
    <row r="134" spans="2:9">
      <c r="B134" s="5" t="s">
        <v>130</v>
      </c>
      <c r="C134" s="5" t="str">
        <f>IND_NewTechs!P132</f>
        <v>SFFF-PLTBOIL</v>
      </c>
      <c r="D134" s="5" t="str">
        <f>IND_NewTechs!Q132</f>
        <v>SFFF Pellet Boiler</v>
      </c>
      <c r="E134" s="5" t="s">
        <v>127</v>
      </c>
      <c r="F134" s="5" t="s">
        <v>128</v>
      </c>
      <c r="G134" s="5"/>
      <c r="H134" s="5"/>
      <c r="I134" s="5" t="s">
        <v>129</v>
      </c>
    </row>
    <row r="135" spans="2:9">
      <c r="B135" s="5" t="s">
        <v>130</v>
      </c>
      <c r="C135" s="5" t="str">
        <f>IND_NewTechs!P133</f>
        <v>SFFW-PLTBOIL</v>
      </c>
      <c r="D135" s="5" t="str">
        <f>IND_NewTechs!Q133</f>
        <v>SFFW Pellet Boiler</v>
      </c>
      <c r="E135" s="5" t="s">
        <v>127</v>
      </c>
      <c r="F135" s="5" t="s">
        <v>128</v>
      </c>
      <c r="G135" s="5"/>
      <c r="H135" s="5"/>
      <c r="I135" s="5" t="s">
        <v>129</v>
      </c>
    </row>
    <row r="136" spans="2:9">
      <c r="B136" s="5" t="s">
        <v>130</v>
      </c>
      <c r="C136" s="5" t="str">
        <f>IND_NewTechs!P134</f>
        <v>SPM-PLTBOIL</v>
      </c>
      <c r="D136" s="5" t="str">
        <f>IND_NewTechs!Q134</f>
        <v>SPM Pellet Boiler</v>
      </c>
      <c r="E136" s="5" t="s">
        <v>127</v>
      </c>
      <c r="F136" s="5" t="s">
        <v>128</v>
      </c>
      <c r="G136" s="5"/>
      <c r="H136" s="5"/>
      <c r="I136" s="5" t="s">
        <v>129</v>
      </c>
    </row>
    <row r="137" spans="2:9">
      <c r="B137" s="5" t="s">
        <v>130</v>
      </c>
      <c r="C137" s="5" t="str">
        <f>IND_NewTechs!P135</f>
        <v>SDBH-PLTBOIL</v>
      </c>
      <c r="D137" s="5" t="str">
        <f>IND_NewTechs!Q135</f>
        <v>SDBH Pellet Boiler</v>
      </c>
      <c r="E137" s="5" t="s">
        <v>127</v>
      </c>
      <c r="F137" s="5" t="s">
        <v>128</v>
      </c>
      <c r="G137" s="5"/>
      <c r="H137" s="5"/>
      <c r="I137" s="5" t="s">
        <v>129</v>
      </c>
    </row>
    <row r="138" spans="2:9">
      <c r="B138" s="5" t="s">
        <v>130</v>
      </c>
      <c r="C138" s="5" t="str">
        <f>IND_NewTechs!P136</f>
        <v>SIT-PLTBOIL</v>
      </c>
      <c r="D138" s="5" t="str">
        <f>IND_NewTechs!Q136</f>
        <v>SIT Pellet Boiler</v>
      </c>
      <c r="E138" s="5" t="s">
        <v>127</v>
      </c>
      <c r="F138" s="5" t="s">
        <v>128</v>
      </c>
      <c r="G138" s="5"/>
      <c r="H138" s="5"/>
      <c r="I138" s="5" t="s">
        <v>129</v>
      </c>
    </row>
    <row r="139" spans="2:9">
      <c r="B139" s="5" t="s">
        <v>130</v>
      </c>
      <c r="C139" s="5" t="str">
        <f>IND_NewTechs!P137</f>
        <v>SDCSP-PLTBOIL</v>
      </c>
      <c r="D139" s="5" t="str">
        <f>IND_NewTechs!Q137</f>
        <v>SDCSP Pellet Boiler</v>
      </c>
      <c r="E139" s="5" t="s">
        <v>127</v>
      </c>
      <c r="F139" s="5" t="s">
        <v>128</v>
      </c>
      <c r="G139" s="5"/>
      <c r="H139" s="5"/>
      <c r="I139" s="5" t="s">
        <v>129</v>
      </c>
    </row>
    <row r="140" spans="2:9">
      <c r="B140" s="5" t="s">
        <v>130</v>
      </c>
      <c r="C140" s="5" t="str">
        <f>IND_NewTechs!P138</f>
        <v>\I:SPI-PLTBOIL</v>
      </c>
      <c r="D140" s="5" t="str">
        <f>IND_NewTechs!Q138</f>
        <v>\I:SPI Pellet Boiler</v>
      </c>
      <c r="E140" s="5" t="s">
        <v>127</v>
      </c>
      <c r="F140" s="5" t="s">
        <v>128</v>
      </c>
      <c r="G140" s="5"/>
      <c r="H140" s="5"/>
      <c r="I140" s="5" t="s">
        <v>129</v>
      </c>
    </row>
    <row r="141" spans="2:9">
      <c r="B141" s="5" t="s">
        <v>130</v>
      </c>
      <c r="C141" s="5" t="str">
        <f>IND_NewTechs!P139</f>
        <v>STT-PLTBOIL</v>
      </c>
      <c r="D141" s="5" t="str">
        <f>IND_NewTechs!Q139</f>
        <v>STT Pellet Boiler</v>
      </c>
      <c r="E141" s="5" t="s">
        <v>127</v>
      </c>
      <c r="F141" s="5" t="s">
        <v>128</v>
      </c>
      <c r="G141" s="5"/>
      <c r="H141" s="5"/>
      <c r="I141" s="5" t="s">
        <v>129</v>
      </c>
    </row>
    <row r="142" spans="2:9">
      <c r="B142" s="5" t="s">
        <v>130</v>
      </c>
      <c r="C142" s="5" t="str">
        <f>IND_NewTechs!P140</f>
        <v>\I:TGP-PLTBOIL</v>
      </c>
      <c r="D142" s="5" t="str">
        <f>IND_NewTechs!Q140</f>
        <v>\I:TGP Pellet Boiler</v>
      </c>
      <c r="E142" s="5" t="s">
        <v>127</v>
      </c>
      <c r="F142" s="5" t="s">
        <v>128</v>
      </c>
      <c r="G142" s="5"/>
      <c r="H142" s="5"/>
      <c r="I142" s="5" t="s">
        <v>129</v>
      </c>
    </row>
    <row r="143" spans="2:9">
      <c r="B143" s="5" t="s">
        <v>130</v>
      </c>
      <c r="C143" s="5" t="str">
        <f>IND_NewTechs!P141</f>
        <v>DCIP-HEATPUMP</v>
      </c>
      <c r="D143" s="5" t="str">
        <f>IND_NewTechs!Q141</f>
        <v>DCIP Heat Pump</v>
      </c>
      <c r="E143" s="5" t="s">
        <v>127</v>
      </c>
      <c r="F143" s="5" t="s">
        <v>128</v>
      </c>
      <c r="G143" s="5"/>
      <c r="H143" s="5"/>
      <c r="I143" s="5" t="s">
        <v>129</v>
      </c>
    </row>
    <row r="144" spans="2:9">
      <c r="B144" s="5" t="s">
        <v>130</v>
      </c>
      <c r="C144" s="5" t="str">
        <f>IND_NewTechs!P142</f>
        <v>FH-HEATPUMP</v>
      </c>
      <c r="D144" s="5" t="str">
        <f>IND_NewTechs!Q142</f>
        <v>FH Heat Pump</v>
      </c>
      <c r="E144" s="5" t="s">
        <v>127</v>
      </c>
      <c r="F144" s="5" t="s">
        <v>128</v>
      </c>
      <c r="G144" s="5"/>
      <c r="H144" s="5"/>
      <c r="I144" s="5" t="s">
        <v>129</v>
      </c>
    </row>
    <row r="145" spans="2:9">
      <c r="B145" s="5" t="s">
        <v>130</v>
      </c>
      <c r="C145" s="5" t="str">
        <f>IND_NewTechs!P143</f>
        <v>IAPM-HEATPUMP</v>
      </c>
      <c r="D145" s="5" t="str">
        <f>IND_NewTechs!Q143</f>
        <v>IAPM Heat Pump</v>
      </c>
      <c r="E145" s="5" t="s">
        <v>127</v>
      </c>
      <c r="F145" s="5" t="s">
        <v>128</v>
      </c>
      <c r="G145" s="5"/>
      <c r="H145" s="5"/>
      <c r="I145" s="5" t="s">
        <v>129</v>
      </c>
    </row>
    <row r="146" spans="2:9">
      <c r="B146" s="5" t="s">
        <v>130</v>
      </c>
      <c r="C146" s="5" t="str">
        <f>IND_NewTechs!P144</f>
        <v>ISS-HEATPUMP</v>
      </c>
      <c r="D146" s="5" t="str">
        <f>IND_NewTechs!Q144</f>
        <v>ISS Heat Pump</v>
      </c>
      <c r="E146" s="5" t="s">
        <v>127</v>
      </c>
      <c r="F146" s="5" t="s">
        <v>128</v>
      </c>
      <c r="G146" s="5"/>
      <c r="H146" s="5"/>
      <c r="I146" s="5" t="s">
        <v>129</v>
      </c>
    </row>
    <row r="147" spans="2:9">
      <c r="B147" s="5" t="s">
        <v>130</v>
      </c>
      <c r="C147" s="5" t="str">
        <f>IND_NewTechs!P145</f>
        <v>KH-HEATPUMP</v>
      </c>
      <c r="D147" s="5" t="str">
        <f>IND_NewTechs!Q145</f>
        <v>KH Heat Pump</v>
      </c>
      <c r="E147" s="5" t="s">
        <v>127</v>
      </c>
      <c r="F147" s="5" t="s">
        <v>128</v>
      </c>
      <c r="G147" s="5"/>
      <c r="H147" s="5"/>
      <c r="I147" s="5" t="s">
        <v>129</v>
      </c>
    </row>
    <row r="148" spans="2:9">
      <c r="B148" s="5" t="s">
        <v>130</v>
      </c>
      <c r="C148" s="5" t="str">
        <f>IND_NewTechs!P146</f>
        <v>MVM-HEATPUMP</v>
      </c>
      <c r="D148" s="5" t="str">
        <f>IND_NewTechs!Q146</f>
        <v>MVM Heat Pump</v>
      </c>
      <c r="E148" s="5" t="s">
        <v>127</v>
      </c>
      <c r="F148" s="5" t="s">
        <v>128</v>
      </c>
      <c r="G148" s="5"/>
      <c r="H148" s="5"/>
      <c r="I148" s="5" t="s">
        <v>129</v>
      </c>
    </row>
    <row r="149" spans="2:9">
      <c r="B149" s="5" t="s">
        <v>130</v>
      </c>
      <c r="C149" s="5" t="str">
        <f>IND_NewTechs!P147</f>
        <v>EDAPC-HEATPUMP</v>
      </c>
      <c r="D149" s="5" t="str">
        <f>IND_NewTechs!Q147</f>
        <v>EDAPC Heat Pump</v>
      </c>
      <c r="E149" s="5" t="s">
        <v>127</v>
      </c>
      <c r="F149" s="5" t="s">
        <v>128</v>
      </c>
      <c r="G149" s="5"/>
      <c r="H149" s="5"/>
      <c r="I149" s="5" t="s">
        <v>129</v>
      </c>
    </row>
    <row r="150" spans="2:9">
      <c r="B150" s="5" t="s">
        <v>130</v>
      </c>
      <c r="C150" s="5" t="str">
        <f>IND_NewTechs!P148</f>
        <v>EDAUC-HEATPUMP</v>
      </c>
      <c r="D150" s="5" t="str">
        <f>IND_NewTechs!Q148</f>
        <v>EDAUC Heat Pump</v>
      </c>
      <c r="E150" s="5" t="s">
        <v>127</v>
      </c>
      <c r="F150" s="5" t="s">
        <v>128</v>
      </c>
      <c r="G150" s="5"/>
      <c r="H150" s="5"/>
      <c r="I150" s="5" t="s">
        <v>129</v>
      </c>
    </row>
    <row r="151" spans="2:9">
      <c r="B151" s="5" t="s">
        <v>130</v>
      </c>
      <c r="C151" s="5" t="str">
        <f>IND_NewTechs!P149</f>
        <v>EDCSC-HEATPUMP</v>
      </c>
      <c r="D151" s="5" t="str">
        <f>IND_NewTechs!Q149</f>
        <v>EDCSC Heat Pump</v>
      </c>
      <c r="E151" s="5" t="s">
        <v>127</v>
      </c>
      <c r="F151" s="5" t="s">
        <v>128</v>
      </c>
      <c r="G151" s="5"/>
      <c r="H151" s="5"/>
      <c r="I151" s="5" t="s">
        <v>129</v>
      </c>
    </row>
    <row r="152" spans="2:9">
      <c r="B152" s="5" t="s">
        <v>130</v>
      </c>
      <c r="C152" s="5" t="str">
        <f>IND_NewTechs!P150</f>
        <v>EDEO-HEATPUMP</v>
      </c>
      <c r="D152" s="5" t="str">
        <f>IND_NewTechs!Q150</f>
        <v>EDEO Heat Pump</v>
      </c>
      <c r="E152" s="5" t="s">
        <v>127</v>
      </c>
      <c r="F152" s="5" t="s">
        <v>128</v>
      </c>
      <c r="G152" s="5"/>
      <c r="H152" s="5"/>
      <c r="I152" s="5" t="s">
        <v>129</v>
      </c>
    </row>
    <row r="153" spans="2:9">
      <c r="B153" s="5" t="s">
        <v>130</v>
      </c>
      <c r="C153" s="5" t="str">
        <f>IND_NewTechs!P151</f>
        <v>EDGH-HEATPUMP</v>
      </c>
      <c r="D153" s="5" t="str">
        <f>IND_NewTechs!Q151</f>
        <v>EDGH Heat Pump</v>
      </c>
      <c r="E153" s="5" t="s">
        <v>127</v>
      </c>
      <c r="F153" s="5" t="s">
        <v>128</v>
      </c>
      <c r="G153" s="5"/>
      <c r="H153" s="5"/>
      <c r="I153" s="5" t="s">
        <v>129</v>
      </c>
    </row>
    <row r="154" spans="2:9">
      <c r="B154" s="5" t="s">
        <v>130</v>
      </c>
      <c r="C154" s="5" t="str">
        <f>IND_NewTechs!P152</f>
        <v>EDNSC-HEATPUMP</v>
      </c>
      <c r="D154" s="5" t="str">
        <f>IND_NewTechs!Q152</f>
        <v>EDNSC Heat Pump</v>
      </c>
      <c r="E154" s="5" t="s">
        <v>127</v>
      </c>
      <c r="F154" s="5" t="s">
        <v>128</v>
      </c>
      <c r="G154" s="5"/>
      <c r="H154" s="5"/>
      <c r="I154" s="5" t="s">
        <v>129</v>
      </c>
    </row>
    <row r="155" spans="2:9">
      <c r="B155" s="5" t="s">
        <v>130</v>
      </c>
      <c r="C155" s="5" t="str">
        <f>IND_NewTechs!P153</f>
        <v>EDSBC-HEATPUMP</v>
      </c>
      <c r="D155" s="5" t="str">
        <f>IND_NewTechs!Q153</f>
        <v>EDSBC Heat Pump</v>
      </c>
      <c r="E155" s="5" t="s">
        <v>127</v>
      </c>
      <c r="F155" s="5" t="s">
        <v>128</v>
      </c>
      <c r="G155" s="5"/>
      <c r="H155" s="5"/>
      <c r="I155" s="5" t="s">
        <v>129</v>
      </c>
    </row>
    <row r="156" spans="2:9">
      <c r="B156" s="5" t="s">
        <v>130</v>
      </c>
      <c r="C156" s="5" t="str">
        <f>IND_NewTechs!P154</f>
        <v>EDSGH-HEATPUMP</v>
      </c>
      <c r="D156" s="5" t="str">
        <f>IND_NewTechs!Q154</f>
        <v>EDSGH Heat Pump</v>
      </c>
      <c r="E156" s="5" t="s">
        <v>127</v>
      </c>
      <c r="F156" s="5" t="s">
        <v>128</v>
      </c>
      <c r="G156" s="5"/>
      <c r="H156" s="5"/>
      <c r="I156" s="5" t="s">
        <v>129</v>
      </c>
    </row>
    <row r="157" spans="2:9">
      <c r="B157" s="5" t="s">
        <v>130</v>
      </c>
      <c r="C157" s="5" t="str">
        <f>IND_NewTechs!P155</f>
        <v>EDSPC-HEATPUMP</v>
      </c>
      <c r="D157" s="5" t="str">
        <f>IND_NewTechs!Q155</f>
        <v>EDSPC Heat Pump</v>
      </c>
      <c r="E157" s="5" t="s">
        <v>127</v>
      </c>
      <c r="F157" s="5" t="s">
        <v>128</v>
      </c>
      <c r="G157" s="5"/>
      <c r="H157" s="5"/>
      <c r="I157" s="5" t="s">
        <v>129</v>
      </c>
    </row>
    <row r="158" spans="2:9">
      <c r="B158" s="5" t="s">
        <v>130</v>
      </c>
      <c r="C158" s="5" t="str">
        <f>IND_NewTechs!P156</f>
        <v>PSPV-HEATPUMP</v>
      </c>
      <c r="D158" s="5" t="str">
        <f>IND_NewTechs!Q156</f>
        <v>PSPV Heat Pump</v>
      </c>
      <c r="E158" s="5" t="s">
        <v>127</v>
      </c>
      <c r="F158" s="5" t="s">
        <v>128</v>
      </c>
      <c r="G158" s="5"/>
      <c r="H158" s="5"/>
      <c r="I158" s="5" t="s">
        <v>129</v>
      </c>
    </row>
    <row r="159" spans="2:9">
      <c r="B159" s="5" t="s">
        <v>130</v>
      </c>
      <c r="C159" s="5" t="str">
        <f>IND_NewTechs!P157</f>
        <v>SHGH-HEATPUMP</v>
      </c>
      <c r="D159" s="5" t="str">
        <f>IND_NewTechs!Q157</f>
        <v>SHGH Heat Pump</v>
      </c>
      <c r="E159" s="5" t="s">
        <v>127</v>
      </c>
      <c r="F159" s="5" t="s">
        <v>128</v>
      </c>
      <c r="G159" s="5"/>
      <c r="H159" s="5"/>
      <c r="I159" s="5" t="s">
        <v>129</v>
      </c>
    </row>
    <row r="160" spans="2:9">
      <c r="B160" s="5" t="s">
        <v>130</v>
      </c>
      <c r="C160" s="5" t="str">
        <f>IND_NewTechs!P158</f>
        <v>SDBH-HEATPUMP</v>
      </c>
      <c r="D160" s="5" t="str">
        <f>IND_NewTechs!Q158</f>
        <v>SDBH Heat Pump</v>
      </c>
      <c r="E160" s="5" t="s">
        <v>127</v>
      </c>
      <c r="F160" s="5" t="s">
        <v>128</v>
      </c>
      <c r="G160" s="5"/>
      <c r="H160" s="5"/>
      <c r="I160" s="5" t="s">
        <v>129</v>
      </c>
    </row>
    <row r="161" spans="2:9">
      <c r="B161" s="5" t="s">
        <v>130</v>
      </c>
      <c r="C161" s="5" t="str">
        <f>IND_NewTechs!P159</f>
        <v>SIT-HEATPUMP</v>
      </c>
      <c r="D161" s="5" t="str">
        <f>IND_NewTechs!Q159</f>
        <v>SIT Heat Pump</v>
      </c>
      <c r="E161" s="5" t="s">
        <v>127</v>
      </c>
      <c r="F161" s="5" t="s">
        <v>128</v>
      </c>
      <c r="G161" s="5"/>
      <c r="H161" s="5"/>
      <c r="I161" s="5" t="s">
        <v>129</v>
      </c>
    </row>
    <row r="162" spans="2:9">
      <c r="B162" s="5"/>
      <c r="C162" s="5"/>
      <c r="D162" s="5"/>
      <c r="E162" s="5"/>
      <c r="F162" s="5"/>
      <c r="G162" s="5"/>
      <c r="H162" s="5"/>
      <c r="I162" s="5"/>
    </row>
    <row r="163" spans="2:9">
      <c r="B163" s="5"/>
      <c r="C163" s="5"/>
      <c r="D163" s="5"/>
      <c r="E163" s="5"/>
      <c r="F163" s="5"/>
      <c r="G163" s="5"/>
      <c r="H163" s="5"/>
      <c r="I163" s="5"/>
    </row>
    <row r="164" spans="2:9">
      <c r="B164" s="5"/>
      <c r="C164" s="5"/>
      <c r="D164" s="5"/>
      <c r="E164" s="5"/>
      <c r="F164" s="5"/>
      <c r="G164" s="5"/>
      <c r="H164" s="5"/>
      <c r="I164" s="5"/>
    </row>
    <row r="165" spans="2:9">
      <c r="B165" s="5"/>
      <c r="C165" s="5"/>
      <c r="D165" s="5"/>
      <c r="E165" s="5"/>
      <c r="F165" s="5"/>
      <c r="G165" s="5"/>
      <c r="H165" s="5"/>
      <c r="I165" s="5"/>
    </row>
    <row r="166" spans="2:9">
      <c r="B166" s="5"/>
      <c r="C166" s="5"/>
      <c r="D166" s="5"/>
      <c r="E166" s="5"/>
      <c r="F166" s="5"/>
      <c r="G166" s="5"/>
      <c r="H166" s="5"/>
      <c r="I166" s="5"/>
    </row>
    <row r="167" spans="2:9">
      <c r="B167" s="5"/>
      <c r="C167" s="5"/>
      <c r="D167" s="5"/>
      <c r="E167" s="5"/>
      <c r="F167" s="5"/>
      <c r="G167" s="5"/>
      <c r="H167" s="5"/>
      <c r="I167" s="5"/>
    </row>
    <row r="168" spans="2:9">
      <c r="B168" s="5"/>
      <c r="C168" s="5"/>
      <c r="D168" s="5"/>
      <c r="E168" s="5"/>
      <c r="F168" s="5"/>
      <c r="G168" s="5"/>
      <c r="H168" s="5"/>
      <c r="I168" s="5"/>
    </row>
    <row r="169" spans="2:9">
      <c r="B169" s="5"/>
      <c r="C169" s="5"/>
      <c r="D169" s="5"/>
      <c r="E169" s="5"/>
      <c r="F169" s="5"/>
      <c r="G169" s="5"/>
      <c r="H169" s="5"/>
      <c r="I169" s="5"/>
    </row>
    <row r="170" spans="2:9">
      <c r="B170" s="5"/>
      <c r="C170" s="5"/>
      <c r="D170" s="5"/>
      <c r="E170" s="5"/>
      <c r="F170" s="5"/>
      <c r="G170" s="5"/>
      <c r="H170" s="5"/>
      <c r="I170" s="5"/>
    </row>
    <row r="171" spans="2:9">
      <c r="B171" s="5"/>
      <c r="C171" s="5"/>
      <c r="D171" s="5"/>
      <c r="E171" s="5"/>
      <c r="F171" s="5"/>
      <c r="G171" s="5"/>
      <c r="H171" s="5"/>
      <c r="I171" s="5"/>
    </row>
    <row r="172" spans="2:9">
      <c r="B172" s="5"/>
      <c r="C172" s="5"/>
      <c r="D172" s="5"/>
      <c r="E172" s="5"/>
      <c r="F172" s="5"/>
      <c r="G172" s="5"/>
      <c r="H172" s="5"/>
      <c r="I172" s="5"/>
    </row>
    <row r="173" spans="2:9">
      <c r="B173" s="5"/>
      <c r="C173" s="5"/>
      <c r="D173" s="5"/>
      <c r="E173" s="5"/>
      <c r="F173" s="5"/>
      <c r="G173" s="5"/>
      <c r="H173" s="5"/>
      <c r="I173" s="5"/>
    </row>
    <row r="174" spans="2:9">
      <c r="B174" s="5"/>
      <c r="C174" s="5"/>
      <c r="D174" s="5"/>
      <c r="E174" s="5"/>
      <c r="F174" s="5"/>
      <c r="G174" s="5"/>
      <c r="H174" s="5"/>
      <c r="I174" s="5"/>
    </row>
    <row r="175" spans="2:9">
      <c r="B175" s="5"/>
      <c r="C175" s="5"/>
      <c r="D175" s="5"/>
      <c r="E175" s="5"/>
      <c r="F175" s="5"/>
      <c r="G175" s="5"/>
      <c r="H175" s="5"/>
      <c r="I175" s="5"/>
    </row>
    <row r="176" spans="2:9">
      <c r="B176" s="5"/>
      <c r="C176" s="5"/>
      <c r="D176" s="5"/>
      <c r="E176" s="5"/>
      <c r="F176" s="5"/>
      <c r="G176" s="5"/>
      <c r="H176" s="5"/>
      <c r="I176" s="5"/>
    </row>
    <row r="177" spans="2:9">
      <c r="B177" s="5"/>
      <c r="C177" s="5"/>
      <c r="D177" s="5"/>
      <c r="E177" s="5"/>
      <c r="F177" s="5"/>
      <c r="G177" s="5"/>
      <c r="H177" s="5"/>
      <c r="I177" s="5"/>
    </row>
    <row r="178" spans="2:9">
      <c r="B178" s="5"/>
      <c r="C178" s="5"/>
      <c r="D178" s="5"/>
      <c r="E178" s="5"/>
      <c r="F178" s="5"/>
      <c r="G178" s="5"/>
      <c r="H178" s="5"/>
      <c r="I178" s="5"/>
    </row>
    <row r="179" spans="2:9">
      <c r="B179" s="5"/>
      <c r="C179" s="5"/>
      <c r="D179" s="5"/>
      <c r="E179" s="5"/>
      <c r="F179" s="5"/>
      <c r="G179" s="5"/>
      <c r="H179" s="5"/>
      <c r="I179" s="5"/>
    </row>
    <row r="180" spans="2:9">
      <c r="B180" s="5"/>
      <c r="C180" s="5"/>
      <c r="D180" s="5"/>
      <c r="E180" s="5"/>
      <c r="F180" s="5"/>
      <c r="G180" s="5"/>
      <c r="H180" s="5"/>
      <c r="I180" s="5"/>
    </row>
    <row r="181" spans="2:9">
      <c r="B181" s="5"/>
      <c r="C181" s="5"/>
      <c r="D181" s="5"/>
      <c r="E181" s="5"/>
      <c r="F181" s="5"/>
      <c r="G181" s="5"/>
      <c r="H181" s="5"/>
      <c r="I181" s="5"/>
    </row>
    <row r="182" spans="2:9">
      <c r="B182" s="5"/>
      <c r="C182" s="5"/>
      <c r="D182" s="5"/>
      <c r="E182" s="5"/>
      <c r="F182" s="5"/>
      <c r="G182" s="5"/>
      <c r="H182" s="5"/>
      <c r="I182" s="5"/>
    </row>
    <row r="183" spans="2:9">
      <c r="B183" s="5"/>
      <c r="C183" s="5"/>
      <c r="D183" s="5"/>
      <c r="E183" s="5"/>
      <c r="F183" s="5"/>
      <c r="G183" s="5"/>
      <c r="H183" s="5"/>
      <c r="I183" s="5"/>
    </row>
    <row r="184" spans="2:9">
      <c r="B184" s="5"/>
      <c r="C184" s="5"/>
      <c r="D184" s="5"/>
      <c r="E184" s="5"/>
      <c r="F184" s="5"/>
      <c r="G184" s="5"/>
      <c r="H184" s="5"/>
      <c r="I184" s="5"/>
    </row>
    <row r="185" spans="2:9">
      <c r="B185" s="5"/>
      <c r="C185" s="5"/>
      <c r="D185" s="5"/>
      <c r="E185" s="5"/>
      <c r="F185" s="5"/>
      <c r="G185" s="5"/>
      <c r="H185" s="5"/>
      <c r="I185" s="5"/>
    </row>
    <row r="186" spans="2:9">
      <c r="B186" s="5"/>
      <c r="C186" s="5"/>
      <c r="D186" s="5"/>
      <c r="E186" s="5"/>
      <c r="F186" s="5"/>
      <c r="G186" s="5"/>
      <c r="H186" s="5"/>
      <c r="I186" s="5"/>
    </row>
    <row r="187" spans="2:9">
      <c r="B187" s="5"/>
      <c r="C187" s="5"/>
      <c r="D187" s="5"/>
      <c r="E187" s="5"/>
      <c r="F187" s="5"/>
      <c r="G187" s="5"/>
      <c r="H187" s="5"/>
      <c r="I187" s="5"/>
    </row>
    <row r="188" spans="2:9">
      <c r="B188" s="5"/>
      <c r="C188" s="5"/>
      <c r="D188" s="5"/>
      <c r="E188" s="5"/>
      <c r="F188" s="5"/>
      <c r="G188" s="5"/>
      <c r="H188" s="5"/>
      <c r="I188" s="5"/>
    </row>
    <row r="189" spans="2:9">
      <c r="B189" s="5"/>
      <c r="C189" s="5"/>
      <c r="D189" s="5"/>
      <c r="E189" s="5"/>
      <c r="F189" s="5"/>
      <c r="G189" s="5"/>
      <c r="H189" s="5"/>
      <c r="I189" s="5"/>
    </row>
    <row r="190" spans="2:9">
      <c r="B190" s="5"/>
      <c r="C190" s="5"/>
      <c r="D190" s="5"/>
      <c r="E190" s="5"/>
      <c r="F190" s="5"/>
      <c r="G190" s="5"/>
      <c r="H190" s="5"/>
      <c r="I190" s="5"/>
    </row>
    <row r="191" spans="2:9">
      <c r="B191" s="5"/>
      <c r="C191" s="5"/>
      <c r="D191" s="5"/>
      <c r="E191" s="5"/>
      <c r="F191" s="5"/>
      <c r="G191" s="5"/>
      <c r="H191" s="5"/>
      <c r="I191" s="5"/>
    </row>
    <row r="192" spans="2:9">
      <c r="B192" s="5"/>
      <c r="C192" s="5"/>
      <c r="D192" s="5"/>
      <c r="E192" s="5"/>
      <c r="F192" s="5"/>
      <c r="G192" s="5"/>
      <c r="H192" s="5"/>
      <c r="I192" s="5"/>
    </row>
    <row r="193" spans="2:9">
      <c r="B193" s="5"/>
      <c r="C193" s="5"/>
      <c r="D193" s="5"/>
      <c r="E193" s="5"/>
      <c r="F193" s="5"/>
      <c r="G193" s="5"/>
      <c r="H193" s="5"/>
      <c r="I193" s="5"/>
    </row>
    <row r="194" spans="2:9">
      <c r="B194" s="5"/>
      <c r="C194" s="5"/>
      <c r="D194" s="5"/>
      <c r="E194" s="5"/>
      <c r="F194" s="5"/>
      <c r="G194" s="5"/>
      <c r="H194" s="5"/>
      <c r="I194" s="5"/>
    </row>
    <row r="195" spans="2:9">
      <c r="B195" s="5"/>
      <c r="C195" s="5"/>
      <c r="D195" s="5"/>
      <c r="E195" s="5"/>
      <c r="F195" s="5"/>
      <c r="G195" s="5"/>
      <c r="H195" s="5"/>
      <c r="I195" s="5"/>
    </row>
    <row r="196" spans="2:9">
      <c r="B196" s="5"/>
      <c r="C196" s="5"/>
      <c r="D196" s="5"/>
      <c r="E196" s="5"/>
      <c r="F196" s="5"/>
      <c r="G196" s="5"/>
      <c r="H196" s="5"/>
      <c r="I196" s="5"/>
    </row>
    <row r="197" spans="2:9">
      <c r="B197" s="5"/>
      <c r="C197" s="5"/>
      <c r="D197" s="5"/>
      <c r="E197" s="5"/>
      <c r="F197" s="5"/>
      <c r="G197" s="5"/>
      <c r="H197" s="5"/>
      <c r="I197" s="5"/>
    </row>
    <row r="198" spans="2:9">
      <c r="B198" s="5"/>
      <c r="C198" s="5"/>
      <c r="D198" s="5"/>
      <c r="E198" s="5"/>
      <c r="F198" s="5"/>
      <c r="G198" s="5"/>
      <c r="H198" s="5"/>
      <c r="I198" s="5"/>
    </row>
    <row r="199" spans="2:9">
      <c r="B199" s="5"/>
      <c r="C199" s="5"/>
      <c r="D199" s="5"/>
      <c r="E199" s="5"/>
      <c r="F199" s="5"/>
      <c r="G199" s="5"/>
      <c r="H199" s="5"/>
      <c r="I199" s="5"/>
    </row>
    <row r="200" spans="2:9">
      <c r="B200" s="5"/>
      <c r="C200" s="5"/>
      <c r="D200" s="5"/>
      <c r="E200" s="5"/>
      <c r="F200" s="5"/>
      <c r="G200" s="5"/>
      <c r="H200" s="5"/>
      <c r="I200" s="5"/>
    </row>
    <row r="201" spans="2:9">
      <c r="B201" s="5"/>
      <c r="C201" s="5"/>
      <c r="D201" s="5"/>
      <c r="E201" s="5"/>
      <c r="F201" s="5"/>
      <c r="G201" s="5"/>
      <c r="H201" s="5"/>
      <c r="I201" s="5"/>
    </row>
    <row r="202" spans="2:9">
      <c r="B202" s="5"/>
      <c r="C202" s="5"/>
      <c r="D202" s="5"/>
      <c r="E202" s="5"/>
      <c r="F202" s="5"/>
      <c r="G202" s="5"/>
      <c r="H202" s="5"/>
      <c r="I202" s="5"/>
    </row>
    <row r="203" spans="2:9">
      <c r="B203" s="5"/>
      <c r="C203" s="5"/>
      <c r="D203" s="5"/>
      <c r="E203" s="5"/>
      <c r="F203" s="5"/>
      <c r="G203" s="5"/>
      <c r="H203" s="5"/>
      <c r="I203" s="5"/>
    </row>
    <row r="204" spans="2:9">
      <c r="B204" s="5"/>
      <c r="C204" s="5"/>
      <c r="D204" s="5"/>
      <c r="E204" s="5"/>
      <c r="F204" s="5"/>
      <c r="G204" s="5"/>
      <c r="H204" s="5"/>
      <c r="I204" s="5"/>
    </row>
    <row r="205" spans="2:9">
      <c r="B205" s="5"/>
      <c r="C205" s="5"/>
      <c r="D205" s="5"/>
      <c r="E205" s="5"/>
      <c r="F205" s="5"/>
      <c r="G205" s="5"/>
      <c r="H205" s="5"/>
      <c r="I205" s="5"/>
    </row>
    <row r="206" spans="2:9">
      <c r="B206" s="5"/>
      <c r="C206" s="5"/>
      <c r="D206" s="5"/>
      <c r="E206" s="5"/>
      <c r="F206" s="5"/>
      <c r="G206" s="5"/>
      <c r="H206" s="5"/>
      <c r="I206" s="5"/>
    </row>
    <row r="207" spans="2:9">
      <c r="B207" s="5"/>
      <c r="C207" s="5"/>
      <c r="D207" s="5"/>
      <c r="E207" s="5"/>
      <c r="F207" s="5"/>
      <c r="G207" s="5"/>
      <c r="H207" s="5"/>
      <c r="I207" s="5"/>
    </row>
    <row r="208" spans="2:9">
      <c r="B208" s="5"/>
      <c r="C208" s="5"/>
      <c r="D208" s="5"/>
      <c r="E208" s="5"/>
      <c r="F208" s="5"/>
      <c r="G208" s="5"/>
      <c r="H208" s="5"/>
      <c r="I208" s="5"/>
    </row>
    <row r="209" spans="2:9">
      <c r="B209" s="5"/>
      <c r="C209" s="5"/>
      <c r="D209" s="5"/>
      <c r="E209" s="5"/>
      <c r="F209" s="5"/>
      <c r="G209" s="5"/>
      <c r="H209" s="5"/>
      <c r="I209" s="5"/>
    </row>
    <row r="210" spans="2:9">
      <c r="B210" s="5"/>
      <c r="C210" s="5"/>
      <c r="D210" s="5"/>
      <c r="E210" s="5"/>
      <c r="F210" s="5"/>
      <c r="G210" s="5"/>
      <c r="H210" s="5"/>
      <c r="I210" s="5"/>
    </row>
    <row r="211" spans="2:9">
      <c r="B211" s="5"/>
      <c r="C211" s="5"/>
      <c r="D211" s="5"/>
      <c r="E211" s="5"/>
      <c r="F211" s="5"/>
      <c r="G211" s="5"/>
      <c r="H211" s="5"/>
      <c r="I211" s="5"/>
    </row>
    <row r="212" spans="2:9">
      <c r="B212" s="5"/>
      <c r="C212" s="5"/>
      <c r="D212" s="5"/>
      <c r="E212" s="5"/>
      <c r="F212" s="5"/>
      <c r="G212" s="5"/>
      <c r="H212" s="5"/>
      <c r="I212" s="5"/>
    </row>
    <row r="213" spans="2:9">
      <c r="B213" s="5"/>
      <c r="C213" s="5"/>
      <c r="D213" s="5"/>
      <c r="E213" s="5"/>
      <c r="F213" s="5"/>
      <c r="G213" s="5"/>
      <c r="H213" s="5"/>
      <c r="I213" s="5"/>
    </row>
    <row r="214" spans="2:9">
      <c r="B214" s="5"/>
      <c r="C214" s="5"/>
      <c r="D214" s="5"/>
      <c r="E214" s="5"/>
      <c r="F214" s="5"/>
      <c r="G214" s="5"/>
      <c r="H214" s="5"/>
      <c r="I214" s="5"/>
    </row>
    <row r="215" spans="2:9">
      <c r="B215" s="5"/>
      <c r="C215" s="5"/>
      <c r="D215" s="5"/>
      <c r="E215" s="5"/>
      <c r="F215" s="5"/>
      <c r="G215" s="5"/>
      <c r="H215" s="5"/>
      <c r="I215" s="5"/>
    </row>
    <row r="216" spans="2:9">
      <c r="B216" s="5"/>
      <c r="C216" s="5"/>
      <c r="D216" s="5"/>
      <c r="E216" s="5"/>
      <c r="F216" s="5"/>
      <c r="G216" s="5"/>
      <c r="H216" s="5"/>
      <c r="I216" s="5"/>
    </row>
    <row r="217" spans="2:9">
      <c r="B217" s="5"/>
      <c r="C217" s="5"/>
      <c r="D217" s="5"/>
      <c r="E217" s="5"/>
      <c r="F217" s="5"/>
      <c r="G217" s="5"/>
      <c r="H217" s="5"/>
      <c r="I217" s="5"/>
    </row>
    <row r="218" spans="2:9">
      <c r="B218" s="5"/>
      <c r="C218" s="5"/>
      <c r="D218" s="5"/>
      <c r="E218" s="5"/>
      <c r="F218" s="5"/>
      <c r="G218" s="5"/>
      <c r="H218" s="5"/>
      <c r="I218" s="5"/>
    </row>
    <row r="219" spans="2:9">
      <c r="B219" s="5"/>
      <c r="C219" s="5"/>
      <c r="D219" s="5"/>
      <c r="E219" s="5"/>
      <c r="F219" s="5"/>
      <c r="G219" s="5"/>
      <c r="H219" s="5"/>
      <c r="I219" s="5"/>
    </row>
    <row r="220" spans="2:9">
      <c r="B220" s="5"/>
      <c r="C220" s="5"/>
      <c r="D220" s="5"/>
      <c r="E220" s="5"/>
      <c r="F220" s="5"/>
      <c r="G220" s="5"/>
      <c r="H220" s="5"/>
      <c r="I220" s="5"/>
    </row>
    <row r="221" spans="2:9">
      <c r="B221" s="5"/>
      <c r="C221" s="5"/>
      <c r="D221" s="5"/>
      <c r="E221" s="5"/>
      <c r="F221" s="5"/>
      <c r="G221" s="5"/>
      <c r="H221" s="5"/>
      <c r="I221" s="5"/>
    </row>
    <row r="222" spans="2:9">
      <c r="B222" s="5"/>
      <c r="C222" s="5"/>
      <c r="D222" s="5"/>
      <c r="E222" s="5"/>
      <c r="F222" s="5"/>
      <c r="G222" s="5"/>
      <c r="H222" s="5"/>
      <c r="I222" s="5"/>
    </row>
    <row r="223" spans="2:9">
      <c r="B223" s="5"/>
      <c r="C223" s="5"/>
      <c r="D223" s="5"/>
      <c r="E223" s="5"/>
      <c r="F223" s="5"/>
      <c r="G223" s="5"/>
      <c r="H223" s="5"/>
      <c r="I223" s="5"/>
    </row>
    <row r="224" spans="2:9">
      <c r="B224" s="5"/>
      <c r="C224" s="5"/>
      <c r="D224" s="5"/>
      <c r="E224" s="5"/>
      <c r="F224" s="5"/>
      <c r="G224" s="5"/>
      <c r="H224" s="5"/>
      <c r="I224" s="5"/>
    </row>
    <row r="225" spans="2:9">
      <c r="B225" s="5"/>
      <c r="C225" s="5"/>
      <c r="D225" s="5"/>
      <c r="E225" s="5"/>
      <c r="F225" s="5"/>
      <c r="G225" s="5"/>
      <c r="H225" s="5"/>
      <c r="I225" s="5"/>
    </row>
    <row r="226" spans="2:9">
      <c r="B226" s="5"/>
      <c r="C226" s="5"/>
      <c r="D226" s="5"/>
      <c r="E226" s="5"/>
      <c r="F226" s="5"/>
      <c r="G226" s="5"/>
      <c r="H226" s="5"/>
      <c r="I226" s="5"/>
    </row>
    <row r="227" spans="2:9">
      <c r="B227" s="5"/>
      <c r="C227" s="5"/>
      <c r="D227" s="5"/>
      <c r="E227" s="5"/>
      <c r="F227" s="5"/>
      <c r="G227" s="5"/>
      <c r="H227" s="5"/>
      <c r="I227" s="5"/>
    </row>
    <row r="228" spans="2:9">
      <c r="B228" s="5"/>
      <c r="C228" s="5"/>
      <c r="D228" s="5"/>
      <c r="E228" s="5"/>
      <c r="F228" s="5"/>
      <c r="G228" s="5"/>
      <c r="H228" s="5"/>
      <c r="I228" s="5"/>
    </row>
    <row r="229" spans="2:9">
      <c r="B229" s="5"/>
      <c r="C229" s="5"/>
      <c r="D229" s="5"/>
      <c r="E229" s="5"/>
      <c r="F229" s="5"/>
      <c r="G229" s="5"/>
      <c r="H229" s="5"/>
      <c r="I229" s="5"/>
    </row>
    <row r="230" spans="2:9">
      <c r="B230" s="5"/>
      <c r="C230" s="5"/>
      <c r="D230" s="5"/>
      <c r="E230" s="5"/>
      <c r="F230" s="5"/>
      <c r="G230" s="5"/>
      <c r="H230" s="5"/>
      <c r="I230" s="5"/>
    </row>
    <row r="231" spans="2:9">
      <c r="B231" s="5"/>
      <c r="C231" s="5"/>
      <c r="D231" s="5"/>
      <c r="E231" s="5"/>
      <c r="F231" s="5"/>
      <c r="G231" s="5"/>
      <c r="H231" s="5"/>
      <c r="I231" s="5"/>
    </row>
    <row r="232" spans="2:9">
      <c r="B232" s="5"/>
      <c r="C232" s="5"/>
      <c r="D232" s="5"/>
      <c r="E232" s="5"/>
      <c r="F232" s="5"/>
      <c r="G232" s="5"/>
      <c r="H232" s="5"/>
      <c r="I232" s="5"/>
    </row>
    <row r="233" spans="2:9">
      <c r="B233" s="5"/>
      <c r="C233" s="5"/>
      <c r="D233" s="5"/>
      <c r="E233" s="5"/>
      <c r="F233" s="5"/>
      <c r="G233" s="5"/>
      <c r="H233" s="5"/>
      <c r="I233" s="5"/>
    </row>
    <row r="234" spans="2:9">
      <c r="B234" s="5"/>
      <c r="C234" s="5"/>
      <c r="D234" s="5"/>
      <c r="E234" s="5"/>
      <c r="F234" s="5"/>
      <c r="G234" s="5"/>
      <c r="H234" s="5"/>
      <c r="I234" s="5"/>
    </row>
    <row r="235" spans="2:9">
      <c r="B235" s="5"/>
      <c r="C235" s="5"/>
      <c r="D235" s="5"/>
      <c r="E235" s="5"/>
      <c r="F235" s="5"/>
      <c r="G235" s="5"/>
      <c r="H235" s="5"/>
      <c r="I235" s="5"/>
    </row>
    <row r="236" spans="2:9">
      <c r="B236" s="5"/>
      <c r="C236" s="5"/>
      <c r="D236" s="5"/>
      <c r="E236" s="5"/>
      <c r="F236" s="5"/>
      <c r="G236" s="5"/>
      <c r="H236" s="5"/>
      <c r="I236" s="5"/>
    </row>
    <row r="237" spans="2:9">
      <c r="B237" s="5"/>
      <c r="C237" s="5"/>
      <c r="D237" s="5"/>
      <c r="E237" s="5"/>
      <c r="F237" s="5"/>
      <c r="G237" s="5"/>
      <c r="H237" s="5"/>
      <c r="I237" s="5"/>
    </row>
    <row r="238" spans="2:9">
      <c r="B238" s="5"/>
      <c r="C238" s="5"/>
      <c r="D238" s="5"/>
      <c r="E238" s="5"/>
      <c r="F238" s="5"/>
      <c r="G238" s="5"/>
      <c r="H238" s="5"/>
      <c r="I238" s="5"/>
    </row>
    <row r="239" spans="2:9">
      <c r="B239" s="5"/>
      <c r="C239" s="5"/>
      <c r="D239" s="5"/>
      <c r="E239" s="5"/>
      <c r="F239" s="5"/>
      <c r="G239" s="5"/>
      <c r="H239" s="5"/>
      <c r="I239" s="5"/>
    </row>
    <row r="240" spans="2:9">
      <c r="B240" s="5"/>
      <c r="C240" s="5"/>
      <c r="D240" s="5"/>
      <c r="E240" s="5"/>
      <c r="F240" s="5"/>
      <c r="G240" s="5"/>
      <c r="H240" s="5"/>
      <c r="I240" s="5"/>
    </row>
    <row r="241" spans="2:9">
      <c r="B241" s="5"/>
      <c r="C241" s="5"/>
      <c r="D241" s="5"/>
      <c r="E241" s="5"/>
      <c r="F241" s="5"/>
      <c r="G241" s="5"/>
      <c r="H241" s="5"/>
      <c r="I241" s="5"/>
    </row>
    <row r="242" spans="2:9">
      <c r="B242" s="5"/>
      <c r="C242" s="5"/>
      <c r="D242" s="5"/>
      <c r="E242" s="5"/>
      <c r="F242" s="5"/>
      <c r="G242" s="5"/>
      <c r="H242" s="5"/>
      <c r="I242" s="5"/>
    </row>
    <row r="243" spans="2:9">
      <c r="B243" s="5"/>
      <c r="C243" s="5"/>
      <c r="D243" s="5"/>
      <c r="E243" s="5"/>
      <c r="F243" s="5"/>
      <c r="G243" s="5"/>
      <c r="H243" s="5"/>
      <c r="I243" s="5"/>
    </row>
    <row r="244" spans="2:9">
      <c r="B244" s="5"/>
      <c r="C244" s="5"/>
      <c r="D244" s="5"/>
      <c r="E244" s="5"/>
      <c r="F244" s="5"/>
      <c r="G244" s="5"/>
      <c r="H244" s="5"/>
      <c r="I244" s="5"/>
    </row>
    <row r="245" spans="2:9">
      <c r="B245" s="5"/>
      <c r="C245" s="5"/>
      <c r="D245" s="5"/>
      <c r="E245" s="5"/>
      <c r="F245" s="5"/>
      <c r="G245" s="5"/>
      <c r="H245" s="5"/>
      <c r="I245" s="5"/>
    </row>
    <row r="246" spans="2:9">
      <c r="B246" s="5"/>
      <c r="C246" s="5"/>
      <c r="D246" s="5"/>
      <c r="E246" s="5"/>
      <c r="F246" s="5"/>
      <c r="G246" s="5"/>
      <c r="H246" s="5"/>
      <c r="I246" s="5"/>
    </row>
    <row r="247" spans="2:9">
      <c r="B247" s="5"/>
      <c r="C247" s="5"/>
      <c r="D247" s="5"/>
      <c r="E247" s="5"/>
      <c r="F247" s="5"/>
      <c r="G247" s="5"/>
      <c r="H247" s="5"/>
      <c r="I247" s="5"/>
    </row>
    <row r="248" spans="2:9">
      <c r="B248" s="5"/>
      <c r="C248" s="5"/>
      <c r="D248" s="5"/>
      <c r="E248" s="5"/>
      <c r="F248" s="5"/>
      <c r="G248" s="5"/>
      <c r="H248" s="5"/>
      <c r="I248" s="5"/>
    </row>
    <row r="249" spans="2:9">
      <c r="B249" s="5"/>
      <c r="C249" s="5"/>
      <c r="D249" s="5"/>
      <c r="E249" s="5"/>
      <c r="F249" s="5"/>
      <c r="G249" s="5"/>
      <c r="H249" s="5"/>
      <c r="I249" s="5"/>
    </row>
    <row r="250" spans="2:9">
      <c r="B250" s="5"/>
      <c r="C250" s="5"/>
      <c r="D250" s="5"/>
      <c r="E250" s="5"/>
      <c r="F250" s="5"/>
      <c r="G250" s="5"/>
      <c r="H250" s="5"/>
      <c r="I250" s="5"/>
    </row>
    <row r="251" spans="2:9">
      <c r="B251" s="5"/>
      <c r="C251" s="5"/>
      <c r="D251" s="5"/>
      <c r="E251" s="5"/>
      <c r="F251" s="5"/>
      <c r="G251" s="5"/>
      <c r="H251" s="5"/>
      <c r="I251" s="5"/>
    </row>
    <row r="252" spans="2:9">
      <c r="B252" s="5"/>
      <c r="C252" s="5"/>
      <c r="D252" s="5"/>
      <c r="E252" s="5"/>
      <c r="F252" s="5"/>
      <c r="G252" s="5"/>
      <c r="H252" s="5"/>
      <c r="I252" s="5"/>
    </row>
    <row r="253" spans="2:9">
      <c r="B253" s="5"/>
      <c r="C253" s="5"/>
      <c r="D253" s="5"/>
      <c r="E253" s="5"/>
      <c r="F253" s="5"/>
      <c r="G253" s="5"/>
      <c r="H253" s="5"/>
      <c r="I253" s="5"/>
    </row>
    <row r="254" spans="2:9">
      <c r="B254" s="5"/>
      <c r="C254" s="5"/>
      <c r="D254" s="5"/>
      <c r="E254" s="5"/>
      <c r="F254" s="5"/>
      <c r="G254" s="5"/>
      <c r="H254" s="5"/>
      <c r="I254" s="5"/>
    </row>
    <row r="255" spans="2:9">
      <c r="B255" s="5"/>
      <c r="C255" s="5"/>
      <c r="D255" s="5"/>
      <c r="E255" s="5"/>
      <c r="F255" s="5"/>
      <c r="G255" s="5"/>
      <c r="H255" s="5"/>
      <c r="I255" s="5"/>
    </row>
    <row r="256" spans="2:9">
      <c r="B256" s="5"/>
      <c r="C256" s="5"/>
      <c r="D256" s="5"/>
      <c r="E256" s="5"/>
      <c r="F256" s="5"/>
      <c r="G256" s="5"/>
      <c r="H256" s="5"/>
      <c r="I256" s="5"/>
    </row>
    <row r="257" spans="2:9">
      <c r="B257" s="5"/>
      <c r="C257" s="5"/>
      <c r="D257" s="5"/>
      <c r="E257" s="5"/>
      <c r="F257" s="5"/>
      <c r="G257" s="5"/>
      <c r="H257" s="5"/>
      <c r="I257" s="5"/>
    </row>
    <row r="258" spans="2:9">
      <c r="B258" s="5"/>
      <c r="C258" s="5"/>
      <c r="D258" s="5"/>
      <c r="E258" s="5"/>
      <c r="F258" s="5"/>
      <c r="G258" s="5"/>
      <c r="H258" s="5"/>
      <c r="I258" s="5"/>
    </row>
    <row r="259" spans="2:9">
      <c r="B259" s="5"/>
      <c r="C259" s="5"/>
      <c r="D259" s="5"/>
      <c r="E259" s="5"/>
      <c r="F259" s="5"/>
      <c r="G259" s="5"/>
      <c r="H259" s="5"/>
      <c r="I259" s="5"/>
    </row>
    <row r="260" spans="2:9">
      <c r="B260" s="5"/>
      <c r="C260" s="5"/>
      <c r="D260" s="5"/>
      <c r="E260" s="5"/>
      <c r="F260" s="5"/>
      <c r="G260" s="5"/>
      <c r="H260" s="5"/>
      <c r="I260" s="5"/>
    </row>
    <row r="261" spans="2:9">
      <c r="B261" s="5"/>
      <c r="C261" s="5"/>
      <c r="D261" s="5"/>
      <c r="E261" s="5"/>
      <c r="F261" s="5"/>
      <c r="G261" s="5"/>
      <c r="H261" s="5"/>
      <c r="I261" s="5"/>
    </row>
    <row r="262" spans="2:9">
      <c r="B262" s="5"/>
      <c r="C262" s="5"/>
      <c r="D262" s="5"/>
      <c r="E262" s="5"/>
      <c r="F262" s="5"/>
      <c r="G262" s="5"/>
      <c r="H262" s="5"/>
      <c r="I262" s="5"/>
    </row>
    <row r="263" spans="2:9">
      <c r="B263" s="5"/>
      <c r="C263" s="5"/>
      <c r="D263" s="5"/>
      <c r="E263" s="5"/>
      <c r="F263" s="5"/>
      <c r="G263" s="5"/>
      <c r="H263" s="5"/>
      <c r="I263" s="5"/>
    </row>
    <row r="264" spans="2:9">
      <c r="B264" s="5"/>
      <c r="C264" s="5"/>
      <c r="D264" s="5"/>
      <c r="E264" s="5"/>
      <c r="F264" s="5"/>
      <c r="G264" s="5"/>
      <c r="H264" s="5"/>
      <c r="I264" s="5"/>
    </row>
    <row r="265" spans="2:9">
      <c r="B265" s="5"/>
      <c r="C265" s="5"/>
      <c r="D265" s="5"/>
      <c r="E265" s="5"/>
      <c r="F265" s="5"/>
      <c r="G265" s="5"/>
      <c r="H265" s="5"/>
      <c r="I265" s="5"/>
    </row>
    <row r="266" spans="2:9">
      <c r="B266" s="5"/>
      <c r="C266" s="5"/>
      <c r="D266" s="5"/>
      <c r="E266" s="5"/>
      <c r="F266" s="5"/>
      <c r="G266" s="5"/>
      <c r="H266" s="5"/>
      <c r="I266" s="5"/>
    </row>
    <row r="267" spans="2:9">
      <c r="B267" s="5"/>
      <c r="C267" s="5"/>
      <c r="D267" s="5"/>
      <c r="E267" s="5"/>
      <c r="F267" s="5"/>
      <c r="G267" s="5"/>
      <c r="H267" s="5"/>
      <c r="I267" s="5"/>
    </row>
    <row r="268" spans="2:9">
      <c r="B268" s="5"/>
      <c r="C268" s="5"/>
      <c r="D268" s="5"/>
      <c r="E268" s="5"/>
      <c r="F268" s="5"/>
      <c r="G268" s="5"/>
      <c r="H268" s="5"/>
      <c r="I268" s="5"/>
    </row>
    <row r="269" spans="2:9">
      <c r="B269" s="5"/>
      <c r="C269" s="5"/>
      <c r="D269" s="5"/>
      <c r="E269" s="5"/>
      <c r="F269" s="5"/>
      <c r="G269" s="5"/>
      <c r="H269" s="5"/>
      <c r="I269" s="5"/>
    </row>
    <row r="270" spans="2:9">
      <c r="B270" s="5"/>
      <c r="C270" s="5"/>
      <c r="D270" s="5"/>
      <c r="E270" s="5"/>
      <c r="F270" s="5"/>
      <c r="G270" s="5"/>
      <c r="H270" s="5"/>
      <c r="I270" s="5"/>
    </row>
    <row r="271" spans="2:9">
      <c r="B271" s="5"/>
      <c r="C271" s="5"/>
      <c r="D271" s="5"/>
      <c r="E271" s="5"/>
      <c r="F271" s="5"/>
      <c r="G271" s="5"/>
      <c r="H271" s="5"/>
      <c r="I271" s="5"/>
    </row>
    <row r="272" spans="2:9">
      <c r="B272" s="5"/>
      <c r="C272" s="5"/>
      <c r="D272" s="5"/>
      <c r="E272" s="5"/>
      <c r="F272" s="5"/>
      <c r="G272" s="5"/>
      <c r="H272" s="5"/>
      <c r="I272" s="5"/>
    </row>
    <row r="273" spans="2:9">
      <c r="B273" s="5"/>
      <c r="C273" s="5"/>
      <c r="D273" s="5"/>
      <c r="E273" s="5"/>
      <c r="F273" s="5"/>
      <c r="G273" s="5"/>
      <c r="H273" s="5"/>
      <c r="I273" s="5"/>
    </row>
    <row r="274" spans="2:9">
      <c r="B274" s="5"/>
      <c r="C274" s="5"/>
      <c r="D274" s="5"/>
      <c r="E274" s="5"/>
      <c r="F274" s="5"/>
      <c r="G274" s="5"/>
      <c r="H274" s="5"/>
      <c r="I274" s="5"/>
    </row>
    <row r="275" spans="2:9">
      <c r="B275" s="5"/>
      <c r="C275" s="5"/>
      <c r="D275" s="5"/>
      <c r="E275" s="5"/>
      <c r="F275" s="5"/>
      <c r="G275" s="5"/>
      <c r="H275" s="5"/>
      <c r="I275" s="5"/>
    </row>
    <row r="276" spans="2:9">
      <c r="B276" s="5"/>
      <c r="C276" s="5"/>
      <c r="D276" s="5"/>
      <c r="E276" s="5"/>
      <c r="F276" s="5"/>
      <c r="G276" s="5"/>
      <c r="H276" s="5"/>
      <c r="I276" s="5"/>
    </row>
    <row r="277" spans="2:9">
      <c r="B277" s="5"/>
      <c r="C277" s="5"/>
      <c r="D277" s="5"/>
      <c r="E277" s="5"/>
      <c r="F277" s="5"/>
      <c r="G277" s="5"/>
      <c r="H277" s="5"/>
      <c r="I277" s="5"/>
    </row>
    <row r="278" spans="2:9">
      <c r="B278" s="5"/>
      <c r="C278" s="5"/>
      <c r="D278" s="5"/>
      <c r="E278" s="5"/>
      <c r="F278" s="5"/>
      <c r="G278" s="5"/>
      <c r="H278" s="5"/>
      <c r="I278" s="5"/>
    </row>
    <row r="279" spans="2:9">
      <c r="B279" s="5"/>
      <c r="C279" s="5"/>
      <c r="D279" s="5"/>
      <c r="E279" s="5"/>
      <c r="F279" s="5"/>
      <c r="G279" s="5"/>
      <c r="H279" s="5"/>
      <c r="I279" s="5"/>
    </row>
    <row r="280" spans="2:9">
      <c r="B280" s="5"/>
      <c r="C280" s="5"/>
      <c r="D280" s="5"/>
      <c r="E280" s="5"/>
      <c r="F280" s="5"/>
      <c r="G280" s="5"/>
      <c r="H280" s="5"/>
      <c r="I280" s="5"/>
    </row>
    <row r="281" spans="2:9">
      <c r="B281" s="5"/>
      <c r="C281" s="5"/>
      <c r="D281" s="5"/>
      <c r="E281" s="5"/>
      <c r="F281" s="5"/>
      <c r="G281" s="5"/>
      <c r="H281" s="5"/>
      <c r="I281" s="5"/>
    </row>
    <row r="282" spans="2:9">
      <c r="B282" s="5"/>
      <c r="C282" s="5"/>
      <c r="D282" s="5"/>
      <c r="E282" s="5"/>
      <c r="F282" s="5"/>
      <c r="G282" s="5"/>
      <c r="H282" s="5"/>
      <c r="I282" s="5"/>
    </row>
    <row r="283" spans="2:9">
      <c r="B283" s="5"/>
      <c r="C283" s="5"/>
      <c r="D283" s="5"/>
      <c r="E283" s="5"/>
      <c r="F283" s="5"/>
      <c r="G283" s="5"/>
      <c r="H283" s="5"/>
      <c r="I283" s="5"/>
    </row>
    <row r="284" spans="2:9">
      <c r="B284" s="5"/>
      <c r="C284" s="5"/>
      <c r="D284" s="5"/>
      <c r="E284" s="5"/>
      <c r="F284" s="5"/>
      <c r="G284" s="5"/>
      <c r="H284" s="5"/>
      <c r="I284" s="5"/>
    </row>
    <row r="285" spans="2:9">
      <c r="B285" s="5"/>
      <c r="C285" s="5"/>
      <c r="D285" s="5"/>
      <c r="E285" s="5"/>
      <c r="F285" s="5"/>
      <c r="G285" s="5"/>
      <c r="H285" s="5"/>
      <c r="I285" s="5"/>
    </row>
    <row r="286" spans="2:9">
      <c r="B286" s="5"/>
      <c r="C286" s="5"/>
      <c r="D286" s="5"/>
      <c r="E286" s="5"/>
      <c r="F286" s="5"/>
      <c r="G286" s="5"/>
      <c r="H286" s="5"/>
      <c r="I286" s="5"/>
    </row>
    <row r="287" spans="2:9">
      <c r="B287" s="5"/>
      <c r="C287" s="5"/>
      <c r="D287" s="5"/>
      <c r="E287" s="5"/>
      <c r="F287" s="5"/>
      <c r="G287" s="5"/>
      <c r="H287" s="5"/>
      <c r="I287" s="5"/>
    </row>
    <row r="288" spans="2:9">
      <c r="B288" s="5"/>
      <c r="C288" s="5"/>
      <c r="D288" s="5"/>
      <c r="E288" s="5"/>
      <c r="F288" s="5"/>
      <c r="G288" s="5"/>
      <c r="H288" s="5"/>
      <c r="I288" s="5"/>
    </row>
    <row r="289" spans="2:9">
      <c r="B289" s="5"/>
      <c r="C289" s="5"/>
      <c r="D289" s="5"/>
      <c r="E289" s="5"/>
      <c r="F289" s="5"/>
      <c r="G289" s="5"/>
      <c r="H289" s="5"/>
      <c r="I289" s="5"/>
    </row>
    <row r="290" spans="2:9">
      <c r="B290" s="5"/>
      <c r="C290" s="5"/>
      <c r="D290" s="5"/>
      <c r="E290" s="5"/>
      <c r="F290" s="5"/>
      <c r="G290" s="5"/>
      <c r="H290" s="5"/>
      <c r="I290" s="5"/>
    </row>
    <row r="291" spans="2:9">
      <c r="B291" s="5"/>
      <c r="C291" s="5"/>
      <c r="D291" s="5"/>
      <c r="E291" s="5"/>
      <c r="F291" s="5"/>
      <c r="G291" s="5"/>
      <c r="H291" s="5"/>
      <c r="I291" s="5"/>
    </row>
    <row r="292" spans="2:9">
      <c r="B292" s="5"/>
      <c r="C292" s="5"/>
      <c r="D292" s="5"/>
      <c r="E292" s="5"/>
      <c r="F292" s="5"/>
      <c r="G292" s="5"/>
      <c r="H292" s="5"/>
      <c r="I292" s="5"/>
    </row>
    <row r="293" spans="2:9">
      <c r="B293" s="5"/>
      <c r="C293" s="5"/>
      <c r="D293" s="5"/>
      <c r="E293" s="5"/>
      <c r="F293" s="5"/>
      <c r="G293" s="5"/>
      <c r="H293" s="5"/>
      <c r="I293" s="5"/>
    </row>
    <row r="294" spans="2:9">
      <c r="B294" s="5"/>
      <c r="C294" s="5"/>
      <c r="D294" s="5"/>
      <c r="E294" s="5"/>
      <c r="F294" s="5"/>
      <c r="G294" s="5"/>
      <c r="H294" s="5"/>
      <c r="I294" s="5"/>
    </row>
    <row r="295" spans="2:9">
      <c r="B295" s="5"/>
      <c r="C295" s="5"/>
      <c r="D295" s="5"/>
      <c r="E295" s="5"/>
      <c r="F295" s="5"/>
      <c r="G295" s="5"/>
      <c r="H295" s="5"/>
      <c r="I295" s="5"/>
    </row>
    <row r="296" spans="2:9">
      <c r="B296" s="5"/>
      <c r="C296" s="5"/>
      <c r="D296" s="5"/>
      <c r="E296" s="5"/>
      <c r="F296" s="5"/>
      <c r="G296" s="5"/>
      <c r="H296" s="5"/>
      <c r="I296" s="5"/>
    </row>
    <row r="297" spans="2:9">
      <c r="B297" s="5"/>
      <c r="C297" s="5"/>
      <c r="D297" s="5"/>
      <c r="E297" s="5"/>
      <c r="F297" s="5"/>
      <c r="G297" s="5"/>
      <c r="H297" s="5"/>
      <c r="I297" s="5"/>
    </row>
    <row r="298" spans="2:9">
      <c r="B298" s="5"/>
      <c r="C298" s="5"/>
      <c r="D298" s="5"/>
      <c r="E298" s="5"/>
      <c r="F298" s="5"/>
      <c r="G298" s="5"/>
      <c r="H298" s="5"/>
      <c r="I298" s="5"/>
    </row>
    <row r="299" spans="2:9">
      <c r="B299" s="5"/>
      <c r="C299" s="5"/>
      <c r="D299" s="5"/>
      <c r="E299" s="5"/>
      <c r="F299" s="5"/>
      <c r="G299" s="5"/>
      <c r="H299" s="5"/>
      <c r="I299" s="5"/>
    </row>
    <row r="300" spans="2:9">
      <c r="B300" s="5"/>
      <c r="C300" s="5"/>
      <c r="D300" s="5"/>
      <c r="E300" s="5"/>
      <c r="F300" s="5"/>
      <c r="G300" s="5"/>
      <c r="H300" s="5"/>
      <c r="I300" s="5"/>
    </row>
    <row r="301" spans="2:9">
      <c r="B301" s="5"/>
      <c r="C301" s="5"/>
      <c r="D301" s="5"/>
      <c r="E301" s="5"/>
      <c r="F301" s="5"/>
      <c r="G301" s="5"/>
      <c r="H301" s="5"/>
      <c r="I301" s="5"/>
    </row>
    <row r="302" spans="2:9">
      <c r="B302" s="5"/>
      <c r="C302" s="5"/>
      <c r="D302" s="5"/>
      <c r="E302" s="5"/>
      <c r="F302" s="5"/>
      <c r="G302" s="5"/>
      <c r="H302" s="5"/>
      <c r="I302" s="5"/>
    </row>
    <row r="303" spans="2:9">
      <c r="B303" s="5"/>
      <c r="C303" s="5"/>
      <c r="D303" s="5"/>
      <c r="E303" s="5"/>
      <c r="F303" s="5"/>
      <c r="G303" s="5"/>
      <c r="H303" s="5"/>
      <c r="I303" s="5"/>
    </row>
    <row r="304" spans="2:9">
      <c r="B304" s="5"/>
      <c r="C304" s="5"/>
      <c r="D304" s="5"/>
      <c r="E304" s="5"/>
      <c r="F304" s="5"/>
      <c r="G304" s="5"/>
      <c r="H304" s="5"/>
      <c r="I304" s="5"/>
    </row>
    <row r="305" spans="2:9">
      <c r="B305" s="5"/>
      <c r="C305" s="5"/>
      <c r="D305" s="5"/>
      <c r="E305" s="5"/>
      <c r="F305" s="5"/>
      <c r="G305" s="5"/>
      <c r="H305" s="5"/>
      <c r="I305" s="5"/>
    </row>
    <row r="306" spans="2:9">
      <c r="B306" s="5"/>
      <c r="C306" s="5"/>
      <c r="D306" s="5"/>
      <c r="E306" s="5"/>
      <c r="F306" s="5"/>
      <c r="G306" s="5"/>
      <c r="H306" s="5"/>
      <c r="I306" s="5"/>
    </row>
    <row r="307" spans="2:9">
      <c r="B307" s="5"/>
      <c r="C307" s="5"/>
      <c r="D307" s="5"/>
      <c r="E307" s="5"/>
      <c r="F307" s="5"/>
      <c r="G307" s="5"/>
      <c r="H307" s="5"/>
      <c r="I307" s="5"/>
    </row>
    <row r="308" spans="2:9">
      <c r="B308" s="5"/>
      <c r="C308" s="5"/>
      <c r="D308" s="5"/>
      <c r="E308" s="5"/>
      <c r="F308" s="5"/>
      <c r="G308" s="5"/>
      <c r="H308" s="5"/>
      <c r="I308" s="5"/>
    </row>
    <row r="309" spans="2:9">
      <c r="B309" s="5"/>
      <c r="C309" s="5"/>
      <c r="D309" s="5"/>
      <c r="E309" s="5"/>
      <c r="F309" s="5"/>
      <c r="G309" s="5"/>
      <c r="H309" s="5"/>
      <c r="I309" s="5"/>
    </row>
    <row r="310" spans="2:9">
      <c r="B310" s="5"/>
      <c r="C310" s="5"/>
      <c r="D310" s="5"/>
      <c r="E310" s="5"/>
      <c r="F310" s="5"/>
      <c r="G310" s="5"/>
      <c r="H310" s="5"/>
      <c r="I310" s="5"/>
    </row>
    <row r="311" spans="2:9">
      <c r="B311" s="5"/>
      <c r="C311" s="5"/>
      <c r="D311" s="5"/>
      <c r="E311" s="5"/>
      <c r="F311" s="5"/>
      <c r="G311" s="5"/>
      <c r="H311" s="5"/>
      <c r="I311" s="5"/>
    </row>
    <row r="312" spans="2:9">
      <c r="B312" s="5"/>
      <c r="C312" s="5"/>
      <c r="D312" s="5"/>
      <c r="E312" s="5"/>
      <c r="F312" s="5"/>
      <c r="G312" s="5"/>
      <c r="H312" s="5"/>
      <c r="I312" s="5"/>
    </row>
    <row r="313" spans="2:9">
      <c r="B313" s="5"/>
      <c r="C313" s="5"/>
      <c r="D313" s="5"/>
      <c r="E313" s="5"/>
      <c r="F313" s="5"/>
      <c r="G313" s="5"/>
      <c r="H313" s="5"/>
      <c r="I313" s="5"/>
    </row>
    <row r="314" spans="2:9">
      <c r="B314" s="5"/>
      <c r="C314" s="5"/>
      <c r="D314" s="5"/>
      <c r="E314" s="5"/>
      <c r="F314" s="5"/>
      <c r="G314" s="5"/>
      <c r="H314" s="5"/>
      <c r="I314" s="5"/>
    </row>
    <row r="315" spans="2:9">
      <c r="B315" s="5"/>
      <c r="C315" s="5"/>
      <c r="D315" s="5"/>
      <c r="E315" s="5"/>
      <c r="F315" s="5"/>
      <c r="G315" s="5"/>
      <c r="H315" s="5"/>
      <c r="I315" s="5"/>
    </row>
    <row r="316" spans="2:9">
      <c r="B316" s="5"/>
      <c r="C316" s="5"/>
      <c r="D316" s="5"/>
      <c r="E316" s="5"/>
      <c r="F316" s="5"/>
      <c r="G316" s="5"/>
      <c r="H316" s="5"/>
      <c r="I316" s="5"/>
    </row>
    <row r="317" spans="2:9">
      <c r="B317" s="5"/>
      <c r="C317" s="5"/>
      <c r="D317" s="5"/>
      <c r="E317" s="5"/>
      <c r="F317" s="5"/>
      <c r="G317" s="5"/>
      <c r="H317" s="5"/>
      <c r="I317" s="5"/>
    </row>
    <row r="318" spans="2:9">
      <c r="B318" s="5"/>
      <c r="C318" s="5"/>
      <c r="D318" s="5"/>
      <c r="E318" s="5"/>
      <c r="F318" s="5"/>
      <c r="G318" s="5"/>
      <c r="H318" s="5"/>
      <c r="I318" s="5"/>
    </row>
    <row r="319" spans="2:9">
      <c r="B319" s="5"/>
      <c r="C319" s="5"/>
      <c r="D319" s="5"/>
      <c r="E319" s="5"/>
      <c r="F319" s="5"/>
      <c r="G319" s="5"/>
      <c r="H319" s="5"/>
      <c r="I319" s="5"/>
    </row>
    <row r="320" spans="2:9">
      <c r="B320" s="5"/>
      <c r="C320" s="5"/>
      <c r="D320" s="5"/>
      <c r="E320" s="5"/>
      <c r="F320" s="5"/>
      <c r="G320" s="5"/>
      <c r="H320" s="5"/>
      <c r="I320" s="5"/>
    </row>
    <row r="321" spans="2:9">
      <c r="B321" s="5"/>
      <c r="C321" s="5"/>
      <c r="D321" s="5"/>
      <c r="E321" s="5"/>
      <c r="F321" s="5"/>
      <c r="G321" s="5"/>
      <c r="H321" s="5"/>
      <c r="I321" s="5"/>
    </row>
    <row r="322" spans="2:9">
      <c r="B322" s="5"/>
      <c r="C322" s="5"/>
      <c r="D322" s="5"/>
      <c r="E322" s="5"/>
      <c r="F322" s="5"/>
      <c r="G322" s="5"/>
      <c r="H322" s="5"/>
      <c r="I322" s="5"/>
    </row>
    <row r="323" spans="2:9">
      <c r="B323" s="5"/>
      <c r="C323" s="5"/>
      <c r="D323" s="5"/>
      <c r="E323" s="5"/>
      <c r="F323" s="5"/>
      <c r="G323" s="5"/>
      <c r="H323" s="5"/>
      <c r="I323" s="5"/>
    </row>
    <row r="324" spans="2:9">
      <c r="B324" s="5"/>
      <c r="C324" s="5"/>
      <c r="D324" s="5"/>
      <c r="E324" s="5"/>
      <c r="F324" s="5"/>
      <c r="G324" s="5"/>
      <c r="H324" s="5"/>
      <c r="I324" s="5"/>
    </row>
    <row r="325" spans="2:9">
      <c r="B325" s="5"/>
      <c r="C325" s="5"/>
      <c r="D325" s="5"/>
      <c r="E325" s="5"/>
      <c r="F325" s="5"/>
      <c r="G325" s="5"/>
      <c r="H325" s="5"/>
      <c r="I325" s="5"/>
    </row>
    <row r="326" spans="2:9">
      <c r="B326" s="5"/>
      <c r="C326" s="5"/>
      <c r="D326" s="5"/>
      <c r="E326" s="5"/>
      <c r="F326" s="5"/>
      <c r="G326" s="5"/>
      <c r="H326" s="5"/>
      <c r="I326" s="5"/>
    </row>
    <row r="327" spans="2:9">
      <c r="B327" s="5"/>
      <c r="C327" s="5"/>
      <c r="D327" s="5"/>
      <c r="E327" s="5"/>
      <c r="F327" s="5"/>
      <c r="G327" s="5"/>
      <c r="H327" s="5"/>
      <c r="I327" s="5"/>
    </row>
    <row r="328" spans="2:9">
      <c r="B328" s="5"/>
      <c r="C328" s="5"/>
      <c r="D328" s="5"/>
      <c r="E328" s="5"/>
      <c r="F328" s="5"/>
      <c r="G328" s="5"/>
      <c r="H328" s="5"/>
      <c r="I328" s="5"/>
    </row>
    <row r="329" spans="2:9">
      <c r="B329" s="5"/>
      <c r="C329" s="5"/>
      <c r="D329" s="5"/>
      <c r="E329" s="5"/>
      <c r="F329" s="5"/>
      <c r="G329" s="5"/>
      <c r="H329" s="5"/>
      <c r="I329" s="5"/>
    </row>
    <row r="330" spans="2:9">
      <c r="B330" s="5"/>
      <c r="C330" s="5"/>
      <c r="D330" s="5"/>
      <c r="E330" s="5"/>
      <c r="F330" s="5"/>
      <c r="G330" s="5"/>
      <c r="H330" s="5"/>
      <c r="I330" s="5"/>
    </row>
    <row r="331" spans="2:9">
      <c r="B331" s="5"/>
      <c r="C331" s="5"/>
      <c r="D331" s="5"/>
      <c r="E331" s="5"/>
      <c r="F331" s="5"/>
      <c r="G331" s="5"/>
      <c r="H331" s="5"/>
      <c r="I331" s="5"/>
    </row>
    <row r="332" spans="2:9">
      <c r="B332" s="5"/>
      <c r="C332" s="5"/>
      <c r="D332" s="5"/>
      <c r="E332" s="5"/>
      <c r="F332" s="5"/>
      <c r="G332" s="5"/>
      <c r="H332" s="5"/>
      <c r="I332" s="5"/>
    </row>
    <row r="333" spans="2:9">
      <c r="B333" s="5"/>
      <c r="C333" s="5"/>
      <c r="D333" s="5"/>
      <c r="E333" s="5"/>
      <c r="F333" s="5"/>
      <c r="G333" s="5"/>
      <c r="H333" s="5"/>
      <c r="I333" s="5"/>
    </row>
    <row r="334" spans="2:9">
      <c r="B334" s="5"/>
      <c r="C334" s="5"/>
      <c r="D334" s="5"/>
      <c r="E334" s="5"/>
      <c r="F334" s="5"/>
      <c r="G334" s="5"/>
      <c r="H334" s="5"/>
      <c r="I334" s="5"/>
    </row>
    <row r="335" spans="2:9">
      <c r="B335" s="5"/>
      <c r="C335" s="5"/>
      <c r="D335" s="5"/>
      <c r="E335" s="5"/>
      <c r="F335" s="5"/>
      <c r="G335" s="5"/>
      <c r="H335" s="5"/>
      <c r="I335" s="5"/>
    </row>
    <row r="336" spans="2:9">
      <c r="B336" s="5"/>
      <c r="C336" s="5"/>
      <c r="D336" s="5"/>
      <c r="E336" s="5"/>
      <c r="F336" s="5"/>
      <c r="G336" s="5"/>
      <c r="H336" s="5"/>
      <c r="I336" s="5"/>
    </row>
    <row r="337" spans="2:9">
      <c r="B337" s="5"/>
      <c r="C337" s="5"/>
      <c r="D337" s="5"/>
      <c r="E337" s="5"/>
      <c r="F337" s="5"/>
      <c r="G337" s="5"/>
      <c r="H337" s="5"/>
      <c r="I337" s="5"/>
    </row>
    <row r="338" spans="2:9">
      <c r="B338" s="5"/>
      <c r="C338" s="5"/>
      <c r="D338" s="5"/>
      <c r="E338" s="5"/>
      <c r="F338" s="5"/>
      <c r="G338" s="5"/>
      <c r="H338" s="5"/>
      <c r="I338" s="5"/>
    </row>
    <row r="339" spans="2:9">
      <c r="B339" s="5"/>
      <c r="C339" s="5"/>
      <c r="D339" s="5"/>
      <c r="E339" s="5"/>
      <c r="F339" s="5"/>
      <c r="G339" s="5"/>
      <c r="H339" s="5"/>
      <c r="I339" s="5"/>
    </row>
    <row r="340" spans="2:9">
      <c r="B340" s="5"/>
      <c r="C340" s="5"/>
      <c r="D340" s="5"/>
      <c r="E340" s="5"/>
      <c r="F340" s="5"/>
      <c r="G340" s="5"/>
      <c r="H340" s="5"/>
      <c r="I340" s="5"/>
    </row>
    <row r="341" spans="2:9">
      <c r="B341" s="5"/>
      <c r="C341" s="5"/>
      <c r="D341" s="5"/>
      <c r="E341" s="5"/>
      <c r="F341" s="5"/>
      <c r="G341" s="5"/>
      <c r="H341" s="5"/>
      <c r="I341" s="5"/>
    </row>
    <row r="342" spans="2:9">
      <c r="B342" s="5"/>
      <c r="C342" s="5"/>
      <c r="D342" s="5"/>
      <c r="E342" s="5"/>
      <c r="F342" s="5"/>
      <c r="G342" s="5"/>
      <c r="H342" s="5"/>
      <c r="I342" s="5"/>
    </row>
    <row r="343" spans="2:9">
      <c r="B343" s="5"/>
      <c r="C343" s="5"/>
      <c r="D343" s="5"/>
      <c r="E343" s="5"/>
      <c r="F343" s="5"/>
      <c r="G343" s="5"/>
      <c r="H343" s="5"/>
      <c r="I343" s="5"/>
    </row>
    <row r="344" spans="2:9">
      <c r="B344" s="5"/>
      <c r="C344" s="5"/>
      <c r="D344" s="5"/>
      <c r="E344" s="5"/>
      <c r="F344" s="5"/>
      <c r="G344" s="5"/>
      <c r="H344" s="5"/>
      <c r="I344" s="5"/>
    </row>
    <row r="345" spans="2:9">
      <c r="B345" s="5"/>
      <c r="C345" s="5"/>
      <c r="D345" s="5"/>
      <c r="E345" s="5"/>
      <c r="F345" s="5"/>
      <c r="G345" s="5"/>
      <c r="H345" s="5"/>
      <c r="I345" s="5"/>
    </row>
    <row r="346" spans="2:9">
      <c r="B346" s="5"/>
      <c r="C346" s="5"/>
      <c r="D346" s="5"/>
      <c r="E346" s="5"/>
      <c r="F346" s="5"/>
      <c r="G346" s="5"/>
      <c r="H346" s="5"/>
      <c r="I346" s="5"/>
    </row>
    <row r="347" spans="2:9">
      <c r="B347" s="5"/>
      <c r="C347" s="5"/>
      <c r="D347" s="5"/>
      <c r="E347" s="5"/>
      <c r="F347" s="5"/>
      <c r="G347" s="5"/>
      <c r="H347" s="5"/>
      <c r="I347" s="5"/>
    </row>
    <row r="348" spans="2:9">
      <c r="B348" s="5"/>
      <c r="C348" s="5"/>
      <c r="D348" s="5"/>
      <c r="E348" s="5"/>
      <c r="F348" s="5"/>
      <c r="G348" s="5"/>
      <c r="H348" s="5"/>
      <c r="I348" s="5"/>
    </row>
    <row r="349" spans="2:9">
      <c r="B349" s="5"/>
      <c r="C349" s="5"/>
      <c r="D349" s="5"/>
      <c r="E349" s="5"/>
      <c r="F349" s="5"/>
      <c r="G349" s="5"/>
      <c r="H349" s="5"/>
      <c r="I349" s="5"/>
    </row>
    <row r="350" spans="2:9">
      <c r="B350" s="5"/>
      <c r="C350" s="5"/>
      <c r="D350" s="5"/>
      <c r="E350" s="5"/>
      <c r="F350" s="5"/>
      <c r="G350" s="5"/>
      <c r="H350" s="5"/>
      <c r="I350" s="5"/>
    </row>
    <row r="351" spans="2:9">
      <c r="B351" s="5"/>
      <c r="C351" s="5"/>
      <c r="D351" s="5"/>
      <c r="E351" s="5"/>
      <c r="F351" s="5"/>
      <c r="G351" s="5"/>
      <c r="H351" s="5"/>
      <c r="I351" s="5"/>
    </row>
    <row r="352" spans="2:9">
      <c r="B352" s="5"/>
      <c r="C352" s="5"/>
      <c r="D352" s="5"/>
      <c r="E352" s="5"/>
      <c r="F352" s="5"/>
      <c r="G352" s="5"/>
      <c r="H352" s="5"/>
      <c r="I352" s="5"/>
    </row>
    <row r="353" spans="2:9">
      <c r="B353" s="5"/>
      <c r="C353" s="5"/>
      <c r="D353" s="5"/>
      <c r="E353" s="5"/>
      <c r="F353" s="5"/>
      <c r="G353" s="5"/>
      <c r="H353" s="5"/>
      <c r="I353" s="5"/>
    </row>
    <row r="354" spans="2:9">
      <c r="B354" s="5"/>
      <c r="C354" s="5"/>
      <c r="D354" s="5"/>
      <c r="E354" s="5"/>
      <c r="F354" s="5"/>
      <c r="G354" s="5"/>
      <c r="H354" s="5"/>
      <c r="I354" s="5"/>
    </row>
    <row r="355" spans="2:9">
      <c r="B355" s="5"/>
      <c r="C355" s="5"/>
      <c r="D355" s="5"/>
      <c r="E355" s="5"/>
      <c r="F355" s="5"/>
      <c r="G355" s="5"/>
      <c r="H355" s="5"/>
      <c r="I355" s="5"/>
    </row>
    <row r="356" spans="2:9">
      <c r="B356" s="5"/>
      <c r="C356" s="5"/>
      <c r="D356" s="5"/>
      <c r="E356" s="5"/>
      <c r="F356" s="5"/>
      <c r="G356" s="5"/>
      <c r="H356" s="5"/>
      <c r="I356" s="5"/>
    </row>
    <row r="357" spans="2:9">
      <c r="B357" s="5"/>
      <c r="C357" s="5"/>
      <c r="D357" s="5"/>
      <c r="E357" s="5"/>
      <c r="F357" s="5"/>
      <c r="G357" s="5"/>
      <c r="H357" s="5"/>
      <c r="I357" s="5"/>
    </row>
    <row r="358" spans="2:9">
      <c r="B358" s="5"/>
      <c r="C358" s="5"/>
      <c r="D358" s="5"/>
      <c r="E358" s="5"/>
      <c r="F358" s="5"/>
      <c r="G358" s="5"/>
      <c r="H358" s="5"/>
      <c r="I358" s="5"/>
    </row>
    <row r="359" spans="2:9">
      <c r="B359" s="5"/>
      <c r="C359" s="5"/>
      <c r="D359" s="5"/>
      <c r="E359" s="5"/>
      <c r="F359" s="5"/>
      <c r="G359" s="5"/>
      <c r="H359" s="5"/>
      <c r="I359" s="5"/>
    </row>
    <row r="360" spans="2:9">
      <c r="B360" s="5"/>
      <c r="C360" s="5"/>
      <c r="D360" s="5"/>
      <c r="E360" s="5"/>
      <c r="F360" s="5"/>
      <c r="G360" s="5"/>
      <c r="H360" s="5"/>
      <c r="I360" s="5"/>
    </row>
    <row r="361" spans="2:9">
      <c r="B361" s="5"/>
      <c r="C361" s="5"/>
      <c r="D361" s="5"/>
      <c r="E361" s="5"/>
      <c r="F361" s="5"/>
      <c r="G361" s="5"/>
      <c r="H361" s="5"/>
      <c r="I361" s="5"/>
    </row>
    <row r="362" spans="2:9">
      <c r="B362" s="5"/>
      <c r="C362" s="5"/>
      <c r="D362" s="5"/>
      <c r="E362" s="5"/>
      <c r="F362" s="5"/>
      <c r="G362" s="5"/>
      <c r="H362" s="5"/>
      <c r="I362" s="5"/>
    </row>
    <row r="363" spans="2:9">
      <c r="B363" s="5"/>
      <c r="C363" s="5"/>
      <c r="D363" s="5"/>
      <c r="E363" s="5"/>
      <c r="F363" s="5"/>
      <c r="G363" s="5"/>
      <c r="H363" s="5"/>
      <c r="I363" s="5"/>
    </row>
    <row r="364" spans="2:9">
      <c r="B364" s="5"/>
      <c r="C364" s="5"/>
      <c r="D364" s="5"/>
      <c r="E364" s="5"/>
      <c r="F364" s="5"/>
      <c r="G364" s="5"/>
      <c r="H364" s="5"/>
      <c r="I364" s="5"/>
    </row>
    <row r="365" spans="2:9">
      <c r="B365" s="5"/>
      <c r="C365" s="5"/>
      <c r="D365" s="5"/>
      <c r="E365" s="5"/>
      <c r="F365" s="5"/>
      <c r="G365" s="5"/>
      <c r="H365" s="5"/>
      <c r="I365" s="5"/>
    </row>
    <row r="366" spans="2:9">
      <c r="B366" s="5"/>
      <c r="C366" s="5"/>
      <c r="D366" s="5"/>
      <c r="E366" s="5"/>
      <c r="F366" s="5"/>
      <c r="G366" s="5"/>
      <c r="H366" s="5"/>
      <c r="I366" s="5"/>
    </row>
    <row r="367" spans="2:9">
      <c r="B367" s="5"/>
      <c r="C367" s="5"/>
      <c r="D367" s="5"/>
      <c r="E367" s="5"/>
      <c r="F367" s="5"/>
      <c r="G367" s="5"/>
      <c r="H367" s="5"/>
      <c r="I367" s="5"/>
    </row>
    <row r="368" spans="2:9">
      <c r="B368" s="5"/>
      <c r="C368" s="5"/>
      <c r="D368" s="5"/>
      <c r="E368" s="5"/>
      <c r="F368" s="5"/>
      <c r="G368" s="5"/>
      <c r="H368" s="5"/>
      <c r="I368" s="5"/>
    </row>
    <row r="369" spans="2:9">
      <c r="B369" s="5"/>
      <c r="C369" s="5"/>
      <c r="D369" s="5"/>
      <c r="E369" s="5"/>
      <c r="F369" s="5"/>
      <c r="G369" s="5"/>
      <c r="H369" s="5"/>
      <c r="I369" s="5"/>
    </row>
    <row r="370" spans="2:9">
      <c r="B370" s="5"/>
      <c r="C370" s="5"/>
      <c r="D370" s="5"/>
      <c r="E370" s="5"/>
      <c r="F370" s="5"/>
      <c r="G370" s="5"/>
      <c r="H370" s="5"/>
      <c r="I370" s="5"/>
    </row>
    <row r="371" spans="2:9">
      <c r="B371" s="5"/>
      <c r="C371" s="5"/>
      <c r="D371" s="5"/>
      <c r="E371" s="5"/>
      <c r="F371" s="5"/>
      <c r="G371" s="5"/>
      <c r="H371" s="5"/>
      <c r="I371" s="5"/>
    </row>
    <row r="372" spans="2:9">
      <c r="B372" s="5"/>
      <c r="C372" s="5"/>
      <c r="D372" s="5"/>
      <c r="E372" s="5"/>
      <c r="F372" s="5"/>
      <c r="G372" s="5"/>
      <c r="H372" s="5"/>
      <c r="I372" s="5"/>
    </row>
    <row r="373" spans="2:9">
      <c r="B373" s="5"/>
      <c r="C373" s="5"/>
      <c r="D373" s="5"/>
      <c r="E373" s="5"/>
      <c r="F373" s="5"/>
      <c r="G373" s="5"/>
      <c r="H373" s="5"/>
      <c r="I373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BF292"/>
  <sheetViews>
    <sheetView zoomScale="70" zoomScaleNormal="70" workbookViewId="0">
      <selection activeCell="O263" sqref="O263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0" t="s">
        <v>64</v>
      </c>
      <c r="BA1" s="11"/>
      <c r="BB1" s="11" t="s">
        <v>65</v>
      </c>
      <c r="BC1" s="11"/>
      <c r="BD1" s="11" t="s">
        <v>68</v>
      </c>
      <c r="BE1" s="11"/>
      <c r="BF1" s="11" t="s">
        <v>69</v>
      </c>
    </row>
    <row r="2" spans="1:58">
      <c r="AV2" s="1" t="s">
        <v>535</v>
      </c>
      <c r="AZ2" s="12" t="s">
        <v>72</v>
      </c>
      <c r="BA2" s="13"/>
      <c r="BB2" s="13" t="s">
        <v>73</v>
      </c>
      <c r="BC2" s="13"/>
      <c r="BD2" s="13" t="s">
        <v>74</v>
      </c>
      <c r="BE2" s="13"/>
      <c r="BF2" s="13" t="s">
        <v>75</v>
      </c>
    </row>
    <row r="3" spans="1:58">
      <c r="AV3" s="1">
        <v>370.49433333333332</v>
      </c>
      <c r="AW3" s="1" t="s">
        <v>536</v>
      </c>
      <c r="AZ3" s="10" t="s">
        <v>72</v>
      </c>
      <c r="BA3" s="11"/>
      <c r="BB3" s="11" t="s">
        <v>73</v>
      </c>
      <c r="BC3" s="11"/>
      <c r="BD3" s="11" t="s">
        <v>74</v>
      </c>
      <c r="BE3" s="11"/>
      <c r="BF3" s="11" t="s">
        <v>67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12" t="s">
        <v>72</v>
      </c>
      <c r="BA4" s="13"/>
      <c r="BB4" s="13" t="s">
        <v>73</v>
      </c>
      <c r="BC4" s="13"/>
      <c r="BD4" s="13" t="s">
        <v>74</v>
      </c>
      <c r="BE4" s="13"/>
      <c r="BF4" s="13" t="s">
        <v>76</v>
      </c>
    </row>
    <row r="5" spans="1:58">
      <c r="AZ5" s="14" t="s">
        <v>72</v>
      </c>
      <c r="BA5" s="15"/>
      <c r="BB5" s="11" t="s">
        <v>73</v>
      </c>
      <c r="BC5" s="11"/>
      <c r="BD5" s="11" t="s">
        <v>74</v>
      </c>
      <c r="BE5" s="11"/>
      <c r="BF5" s="15" t="s">
        <v>95</v>
      </c>
    </row>
    <row r="6" spans="1:58">
      <c r="AZ6" s="12" t="s">
        <v>72</v>
      </c>
      <c r="BA6" s="13"/>
      <c r="BB6" s="13" t="s">
        <v>77</v>
      </c>
      <c r="BC6" s="13"/>
      <c r="BD6" s="13" t="s">
        <v>78</v>
      </c>
      <c r="BE6" s="13"/>
      <c r="BF6" s="13" t="s">
        <v>75</v>
      </c>
    </row>
    <row r="7" spans="1:58">
      <c r="R7" s="1" t="s">
        <v>504</v>
      </c>
      <c r="AV7" s="1" t="s">
        <v>533</v>
      </c>
      <c r="AZ7" s="10" t="s">
        <v>72</v>
      </c>
      <c r="BA7" s="11"/>
      <c r="BB7" s="11" t="s">
        <v>77</v>
      </c>
      <c r="BC7" s="11"/>
      <c r="BD7" s="11" t="s">
        <v>78</v>
      </c>
      <c r="BE7" s="11"/>
      <c r="BF7" s="11" t="s">
        <v>76</v>
      </c>
    </row>
    <row r="8" spans="1:58">
      <c r="N8" s="1" t="s">
        <v>35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12</v>
      </c>
      <c r="V8" s="1" t="s">
        <v>13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48</v>
      </c>
      <c r="AD8" s="1" t="s">
        <v>49</v>
      </c>
      <c r="AE8" s="1" t="s">
        <v>50</v>
      </c>
      <c r="AF8" s="1" t="s">
        <v>51</v>
      </c>
      <c r="AG8" s="1" t="s">
        <v>52</v>
      </c>
      <c r="AH8" s="1" t="s">
        <v>53</v>
      </c>
      <c r="AI8" s="1" t="s">
        <v>54</v>
      </c>
      <c r="AJ8" s="1" t="s">
        <v>55</v>
      </c>
      <c r="AK8" s="1" t="s">
        <v>56</v>
      </c>
      <c r="AL8" s="1" t="s">
        <v>57</v>
      </c>
      <c r="AM8" s="1" t="s">
        <v>58</v>
      </c>
      <c r="AN8" s="1" t="s">
        <v>59</v>
      </c>
      <c r="AO8" s="1" t="s">
        <v>60</v>
      </c>
      <c r="AP8" s="1" t="s">
        <v>61</v>
      </c>
      <c r="AQ8" s="1" t="s">
        <v>62</v>
      </c>
      <c r="AR8" s="1" t="s">
        <v>63</v>
      </c>
      <c r="AZ8" s="12" t="s">
        <v>72</v>
      </c>
      <c r="BA8" s="13"/>
      <c r="BB8" s="13" t="s">
        <v>77</v>
      </c>
      <c r="BC8" s="13"/>
      <c r="BD8" s="13" t="s">
        <v>80</v>
      </c>
      <c r="BE8" s="13"/>
      <c r="BF8" s="13" t="s">
        <v>69</v>
      </c>
    </row>
    <row r="9" spans="1:58" hidden="1">
      <c r="A9" s="2" t="s">
        <v>64</v>
      </c>
      <c r="B9" s="2" t="s">
        <v>131</v>
      </c>
      <c r="C9" s="2" t="s">
        <v>65</v>
      </c>
      <c r="D9" s="2" t="s">
        <v>132</v>
      </c>
      <c r="E9" s="3" t="s">
        <v>171</v>
      </c>
      <c r="F9" s="2" t="s">
        <v>68</v>
      </c>
      <c r="G9" s="2" t="s">
        <v>133</v>
      </c>
      <c r="H9" s="3" t="s">
        <v>172</v>
      </c>
      <c r="I9" s="2" t="s">
        <v>69</v>
      </c>
      <c r="J9" s="2" t="s">
        <v>135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0" t="s">
        <v>72</v>
      </c>
      <c r="BA9" s="11"/>
      <c r="BB9" s="11" t="s">
        <v>77</v>
      </c>
      <c r="BC9" s="11"/>
      <c r="BD9" s="11" t="s">
        <v>173</v>
      </c>
      <c r="BE9" s="11"/>
      <c r="BF9" s="15" t="s">
        <v>69</v>
      </c>
    </row>
    <row r="10" spans="1:58" hidden="1">
      <c r="A10" s="2" t="s">
        <v>72</v>
      </c>
      <c r="B10" s="2" t="s">
        <v>138</v>
      </c>
      <c r="C10" s="2" t="s">
        <v>73</v>
      </c>
      <c r="D10" s="2" t="s">
        <v>139</v>
      </c>
      <c r="E10" s="3" t="s">
        <v>174</v>
      </c>
      <c r="F10" s="2" t="s">
        <v>74</v>
      </c>
      <c r="G10" s="2" t="s">
        <v>140</v>
      </c>
      <c r="H10" s="3" t="s">
        <v>175</v>
      </c>
      <c r="I10" s="2" t="s">
        <v>75</v>
      </c>
      <c r="J10" s="2" t="s">
        <v>141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16" t="s">
        <v>83</v>
      </c>
      <c r="BA10" s="17"/>
      <c r="BB10" s="17" t="s">
        <v>176</v>
      </c>
      <c r="BC10" s="17"/>
      <c r="BD10" s="17" t="s">
        <v>177</v>
      </c>
      <c r="BE10" s="17"/>
      <c r="BF10" s="17" t="s">
        <v>69</v>
      </c>
    </row>
    <row r="11" spans="1:58" hidden="1">
      <c r="A11" s="2" t="s">
        <v>72</v>
      </c>
      <c r="B11" s="2" t="s">
        <v>138</v>
      </c>
      <c r="C11" s="2" t="s">
        <v>73</v>
      </c>
      <c r="D11" s="2" t="s">
        <v>139</v>
      </c>
      <c r="E11" s="3" t="s">
        <v>174</v>
      </c>
      <c r="F11" s="2" t="s">
        <v>74</v>
      </c>
      <c r="G11" s="2" t="s">
        <v>140</v>
      </c>
      <c r="H11" s="3" t="s">
        <v>178</v>
      </c>
      <c r="I11" s="2" t="s">
        <v>67</v>
      </c>
      <c r="J11" s="2" t="s">
        <v>134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534</v>
      </c>
      <c r="AZ11" s="10" t="s">
        <v>83</v>
      </c>
      <c r="BA11" s="11"/>
      <c r="BB11" s="11" t="s">
        <v>77</v>
      </c>
      <c r="BC11" s="11"/>
      <c r="BD11" s="11" t="s">
        <v>78</v>
      </c>
      <c r="BE11" s="11"/>
      <c r="BF11" s="11" t="s">
        <v>76</v>
      </c>
    </row>
    <row r="12" spans="1:58" hidden="1">
      <c r="A12" s="4" t="s">
        <v>72</v>
      </c>
      <c r="B12" s="2" t="s">
        <v>138</v>
      </c>
      <c r="C12" s="4" t="s">
        <v>73</v>
      </c>
      <c r="D12" s="2" t="s">
        <v>139</v>
      </c>
      <c r="E12" s="3" t="s">
        <v>174</v>
      </c>
      <c r="F12" s="4" t="s">
        <v>74</v>
      </c>
      <c r="G12" s="2" t="s">
        <v>140</v>
      </c>
      <c r="H12" s="3" t="s">
        <v>179</v>
      </c>
      <c r="I12" s="4" t="s">
        <v>76</v>
      </c>
      <c r="J12" s="2" t="s">
        <v>142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12" t="s">
        <v>83</v>
      </c>
      <c r="BA12" s="13"/>
      <c r="BB12" s="13" t="s">
        <v>77</v>
      </c>
      <c r="BC12" s="13"/>
      <c r="BD12" s="13" t="s">
        <v>78</v>
      </c>
      <c r="BE12" s="13"/>
      <c r="BF12" s="13" t="s">
        <v>75</v>
      </c>
    </row>
    <row r="13" spans="1:58" hidden="1">
      <c r="A13" s="4" t="s">
        <v>72</v>
      </c>
      <c r="B13" s="2" t="s">
        <v>138</v>
      </c>
      <c r="C13" s="4" t="s">
        <v>73</v>
      </c>
      <c r="D13" s="2" t="s">
        <v>139</v>
      </c>
      <c r="E13" s="3" t="s">
        <v>174</v>
      </c>
      <c r="F13" s="4" t="s">
        <v>74</v>
      </c>
      <c r="G13" s="2" t="s">
        <v>140</v>
      </c>
      <c r="H13" s="3" t="s">
        <v>180</v>
      </c>
      <c r="I13" s="4" t="s">
        <v>95</v>
      </c>
      <c r="J13" s="2" t="s">
        <v>156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0" t="s">
        <v>83</v>
      </c>
      <c r="BA13" s="11"/>
      <c r="BB13" s="11" t="s">
        <v>77</v>
      </c>
      <c r="BC13" s="11"/>
      <c r="BD13" s="11" t="s">
        <v>80</v>
      </c>
      <c r="BE13" s="11"/>
      <c r="BF13" s="11" t="s">
        <v>69</v>
      </c>
    </row>
    <row r="14" spans="1:58" hidden="1">
      <c r="A14" s="4" t="s">
        <v>72</v>
      </c>
      <c r="B14" s="2" t="s">
        <v>138</v>
      </c>
      <c r="C14" s="4" t="s">
        <v>77</v>
      </c>
      <c r="D14" s="2" t="s">
        <v>143</v>
      </c>
      <c r="E14" s="3" t="s">
        <v>181</v>
      </c>
      <c r="F14" s="4" t="s">
        <v>78</v>
      </c>
      <c r="G14" s="2" t="s">
        <v>505</v>
      </c>
      <c r="H14" s="3" t="s">
        <v>506</v>
      </c>
      <c r="I14" s="4" t="s">
        <v>75</v>
      </c>
      <c r="J14" s="2" t="s">
        <v>141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12" t="s">
        <v>83</v>
      </c>
      <c r="BA14" s="13"/>
      <c r="BB14" s="13" t="s">
        <v>77</v>
      </c>
      <c r="BC14" s="13"/>
      <c r="BD14" s="13" t="s">
        <v>173</v>
      </c>
      <c r="BE14" s="13"/>
      <c r="BF14" s="17" t="s">
        <v>69</v>
      </c>
    </row>
    <row r="15" spans="1:58" hidden="1">
      <c r="A15" s="4" t="s">
        <v>72</v>
      </c>
      <c r="B15" s="2" t="s">
        <v>138</v>
      </c>
      <c r="C15" s="4" t="s">
        <v>77</v>
      </c>
      <c r="D15" s="2" t="s">
        <v>143</v>
      </c>
      <c r="E15" s="3" t="s">
        <v>181</v>
      </c>
      <c r="F15" s="4" t="s">
        <v>78</v>
      </c>
      <c r="G15" s="2" t="s">
        <v>505</v>
      </c>
      <c r="H15" s="3" t="s">
        <v>507</v>
      </c>
      <c r="I15" s="4" t="s">
        <v>76</v>
      </c>
      <c r="J15" s="2" t="s">
        <v>142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0" t="s">
        <v>83</v>
      </c>
      <c r="BA15" s="11"/>
      <c r="BB15" s="11" t="s">
        <v>182</v>
      </c>
      <c r="BC15" s="11"/>
      <c r="BD15" s="11" t="s">
        <v>183</v>
      </c>
      <c r="BE15" s="11"/>
      <c r="BF15" s="11" t="s">
        <v>69</v>
      </c>
    </row>
    <row r="16" spans="1:58" hidden="1">
      <c r="A16" s="4" t="s">
        <v>72</v>
      </c>
      <c r="B16" s="2" t="s">
        <v>138</v>
      </c>
      <c r="C16" s="4" t="s">
        <v>77</v>
      </c>
      <c r="D16" s="2" t="s">
        <v>143</v>
      </c>
      <c r="E16" s="3" t="s">
        <v>181</v>
      </c>
      <c r="F16" s="4" t="s">
        <v>80</v>
      </c>
      <c r="G16" s="2" t="s">
        <v>145</v>
      </c>
      <c r="H16" s="3" t="s">
        <v>184</v>
      </c>
      <c r="I16" s="4" t="s">
        <v>69</v>
      </c>
      <c r="J16" s="2" t="s">
        <v>135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12" t="s">
        <v>83</v>
      </c>
      <c r="BA16" s="13"/>
      <c r="BB16" s="13" t="s">
        <v>182</v>
      </c>
      <c r="BC16" s="13"/>
      <c r="BD16" s="13" t="s">
        <v>185</v>
      </c>
      <c r="BE16" s="13"/>
      <c r="BF16" s="13" t="s">
        <v>69</v>
      </c>
    </row>
    <row r="17" spans="1:58" hidden="1">
      <c r="A17" s="4" t="s">
        <v>72</v>
      </c>
      <c r="B17" s="2" t="s">
        <v>138</v>
      </c>
      <c r="C17" s="4" t="s">
        <v>77</v>
      </c>
      <c r="D17" s="2" t="s">
        <v>143</v>
      </c>
      <c r="E17" s="3" t="s">
        <v>181</v>
      </c>
      <c r="F17" s="4" t="s">
        <v>173</v>
      </c>
      <c r="G17" s="2" t="s">
        <v>186</v>
      </c>
      <c r="H17" s="3" t="s">
        <v>187</v>
      </c>
      <c r="I17" s="4" t="s">
        <v>69</v>
      </c>
      <c r="J17" s="2" t="s">
        <v>135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0" t="s">
        <v>83</v>
      </c>
      <c r="BA17" s="11"/>
      <c r="BB17" s="11" t="s">
        <v>182</v>
      </c>
      <c r="BC17" s="11"/>
      <c r="BD17" s="15" t="s">
        <v>85</v>
      </c>
      <c r="BE17" s="15"/>
      <c r="BF17" s="15" t="s">
        <v>70</v>
      </c>
    </row>
    <row r="18" spans="1:58" hidden="1">
      <c r="A18" s="4" t="s">
        <v>83</v>
      </c>
      <c r="B18" s="2" t="s">
        <v>147</v>
      </c>
      <c r="C18" s="4" t="s">
        <v>176</v>
      </c>
      <c r="D18" s="2" t="s">
        <v>188</v>
      </c>
      <c r="E18" s="3" t="s">
        <v>189</v>
      </c>
      <c r="F18" s="4" t="s">
        <v>177</v>
      </c>
      <c r="G18" s="2" t="s">
        <v>190</v>
      </c>
      <c r="H18" s="3" t="s">
        <v>191</v>
      </c>
      <c r="I18" s="4" t="s">
        <v>69</v>
      </c>
      <c r="J18" s="2" t="s">
        <v>135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12" t="s">
        <v>83</v>
      </c>
      <c r="BA18" s="13"/>
      <c r="BB18" s="13" t="s">
        <v>182</v>
      </c>
      <c r="BC18" s="13"/>
      <c r="BD18" s="17" t="s">
        <v>85</v>
      </c>
      <c r="BE18" s="17"/>
      <c r="BF18" s="17" t="s">
        <v>67</v>
      </c>
    </row>
    <row r="19" spans="1:58" hidden="1">
      <c r="A19" s="4" t="s">
        <v>83</v>
      </c>
      <c r="B19" s="2" t="s">
        <v>147</v>
      </c>
      <c r="C19" s="4" t="s">
        <v>77</v>
      </c>
      <c r="D19" s="2" t="s">
        <v>143</v>
      </c>
      <c r="E19" s="3" t="s">
        <v>192</v>
      </c>
      <c r="F19" s="4" t="s">
        <v>78</v>
      </c>
      <c r="G19" s="2" t="s">
        <v>505</v>
      </c>
      <c r="H19" s="3" t="s">
        <v>508</v>
      </c>
      <c r="I19" s="4" t="s">
        <v>76</v>
      </c>
      <c r="J19" s="2" t="s">
        <v>142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0" t="s">
        <v>83</v>
      </c>
      <c r="BA19" s="11"/>
      <c r="BB19" s="11" t="s">
        <v>182</v>
      </c>
      <c r="BC19" s="11"/>
      <c r="BD19" s="15" t="s">
        <v>85</v>
      </c>
      <c r="BE19" s="15"/>
      <c r="BF19" s="15" t="s">
        <v>71</v>
      </c>
    </row>
    <row r="20" spans="1:58" hidden="1">
      <c r="A20" s="4" t="s">
        <v>83</v>
      </c>
      <c r="B20" s="2" t="s">
        <v>147</v>
      </c>
      <c r="C20" s="4" t="s">
        <v>77</v>
      </c>
      <c r="D20" s="2" t="s">
        <v>143</v>
      </c>
      <c r="E20" s="3" t="s">
        <v>192</v>
      </c>
      <c r="F20" s="4" t="s">
        <v>78</v>
      </c>
      <c r="G20" s="2" t="s">
        <v>505</v>
      </c>
      <c r="H20" s="3" t="s">
        <v>509</v>
      </c>
      <c r="I20" s="4" t="s">
        <v>75</v>
      </c>
      <c r="J20" s="2" t="s">
        <v>141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12" t="s">
        <v>83</v>
      </c>
      <c r="BA20" s="13"/>
      <c r="BB20" s="13" t="s">
        <v>182</v>
      </c>
      <c r="BC20" s="13"/>
      <c r="BD20" s="17" t="s">
        <v>85</v>
      </c>
      <c r="BE20" s="17"/>
      <c r="BF20" s="17" t="s">
        <v>69</v>
      </c>
    </row>
    <row r="21" spans="1:58" hidden="1">
      <c r="A21" s="4" t="s">
        <v>83</v>
      </c>
      <c r="B21" s="2" t="s">
        <v>147</v>
      </c>
      <c r="C21" s="4" t="s">
        <v>77</v>
      </c>
      <c r="D21" s="2" t="s">
        <v>143</v>
      </c>
      <c r="E21" s="3" t="s">
        <v>192</v>
      </c>
      <c r="F21" s="4" t="s">
        <v>80</v>
      </c>
      <c r="G21" s="2" t="s">
        <v>145</v>
      </c>
      <c r="H21" s="3" t="s">
        <v>193</v>
      </c>
      <c r="I21" s="4" t="s">
        <v>69</v>
      </c>
      <c r="J21" s="2" t="s">
        <v>135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0" t="s">
        <v>83</v>
      </c>
      <c r="BA21" s="11"/>
      <c r="BB21" s="11" t="s">
        <v>194</v>
      </c>
      <c r="BC21" s="11"/>
      <c r="BD21" s="11" t="s">
        <v>85</v>
      </c>
      <c r="BE21" s="11"/>
      <c r="BF21" s="11" t="s">
        <v>70</v>
      </c>
    </row>
    <row r="22" spans="1:58" hidden="1">
      <c r="A22" s="4" t="s">
        <v>83</v>
      </c>
      <c r="B22" s="2" t="s">
        <v>147</v>
      </c>
      <c r="C22" s="4" t="s">
        <v>77</v>
      </c>
      <c r="D22" s="2" t="s">
        <v>143</v>
      </c>
      <c r="E22" s="3" t="s">
        <v>192</v>
      </c>
      <c r="F22" s="4" t="s">
        <v>173</v>
      </c>
      <c r="G22" s="2" t="s">
        <v>186</v>
      </c>
      <c r="H22" s="3" t="s">
        <v>195</v>
      </c>
      <c r="I22" s="4" t="s">
        <v>69</v>
      </c>
      <c r="J22" s="2" t="s">
        <v>135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12" t="s">
        <v>83</v>
      </c>
      <c r="BA22" s="13"/>
      <c r="BB22" s="13" t="s">
        <v>194</v>
      </c>
      <c r="BC22" s="13"/>
      <c r="BD22" s="13" t="s">
        <v>85</v>
      </c>
      <c r="BE22" s="13"/>
      <c r="BF22" s="13" t="s">
        <v>67</v>
      </c>
    </row>
    <row r="23" spans="1:58" hidden="1">
      <c r="A23" s="4" t="s">
        <v>83</v>
      </c>
      <c r="B23" s="2" t="s">
        <v>147</v>
      </c>
      <c r="C23" s="4" t="s">
        <v>182</v>
      </c>
      <c r="D23" s="2" t="s">
        <v>196</v>
      </c>
      <c r="E23" s="3" t="s">
        <v>197</v>
      </c>
      <c r="F23" s="4" t="s">
        <v>183</v>
      </c>
      <c r="G23" s="2" t="s">
        <v>198</v>
      </c>
      <c r="H23" s="3" t="s">
        <v>199</v>
      </c>
      <c r="I23" s="4" t="s">
        <v>69</v>
      </c>
      <c r="J23" s="2" t="s">
        <v>135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0" t="s">
        <v>83</v>
      </c>
      <c r="BA23" s="11"/>
      <c r="BB23" s="11" t="s">
        <v>194</v>
      </c>
      <c r="BC23" s="11"/>
      <c r="BD23" s="15" t="s">
        <v>85</v>
      </c>
      <c r="BE23" s="15"/>
      <c r="BF23" s="15" t="s">
        <v>71</v>
      </c>
    </row>
    <row r="24" spans="1:58" hidden="1">
      <c r="A24" s="4" t="s">
        <v>83</v>
      </c>
      <c r="B24" s="2" t="s">
        <v>147</v>
      </c>
      <c r="C24" s="4" t="s">
        <v>182</v>
      </c>
      <c r="D24" s="2" t="s">
        <v>196</v>
      </c>
      <c r="E24" s="3" t="s">
        <v>197</v>
      </c>
      <c r="F24" s="4" t="s">
        <v>185</v>
      </c>
      <c r="G24" s="2" t="s">
        <v>200</v>
      </c>
      <c r="H24" s="3" t="s">
        <v>201</v>
      </c>
      <c r="I24" s="4" t="s">
        <v>69</v>
      </c>
      <c r="J24" s="2" t="s">
        <v>135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12" t="s">
        <v>83</v>
      </c>
      <c r="BA24" s="13"/>
      <c r="BB24" s="13" t="s">
        <v>194</v>
      </c>
      <c r="BC24" s="13"/>
      <c r="BD24" s="17" t="s">
        <v>85</v>
      </c>
      <c r="BE24" s="17"/>
      <c r="BF24" s="17" t="s">
        <v>69</v>
      </c>
    </row>
    <row r="25" spans="1:58" hidden="1">
      <c r="A25" s="4" t="s">
        <v>83</v>
      </c>
      <c r="B25" s="2" t="s">
        <v>147</v>
      </c>
      <c r="C25" s="4" t="s">
        <v>182</v>
      </c>
      <c r="D25" s="2" t="s">
        <v>196</v>
      </c>
      <c r="E25" s="3" t="s">
        <v>197</v>
      </c>
      <c r="F25" s="4" t="s">
        <v>85</v>
      </c>
      <c r="G25" s="2" t="s">
        <v>85</v>
      </c>
      <c r="H25" s="3" t="s">
        <v>202</v>
      </c>
      <c r="I25" s="4" t="s">
        <v>70</v>
      </c>
      <c r="J25" s="2" t="s">
        <v>136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0" t="s">
        <v>83</v>
      </c>
      <c r="BA25" s="11"/>
      <c r="BB25" s="11" t="s">
        <v>194</v>
      </c>
      <c r="BC25" s="11"/>
      <c r="BD25" s="15" t="s">
        <v>86</v>
      </c>
      <c r="BE25" s="15"/>
      <c r="BF25" s="15" t="s">
        <v>69</v>
      </c>
    </row>
    <row r="26" spans="1:58" hidden="1">
      <c r="A26" s="4" t="s">
        <v>83</v>
      </c>
      <c r="B26" s="2" t="s">
        <v>147</v>
      </c>
      <c r="C26" s="4" t="s">
        <v>182</v>
      </c>
      <c r="D26" s="2" t="s">
        <v>196</v>
      </c>
      <c r="E26" s="3" t="s">
        <v>197</v>
      </c>
      <c r="F26" s="4" t="s">
        <v>85</v>
      </c>
      <c r="G26" s="2" t="s">
        <v>85</v>
      </c>
      <c r="H26" s="3" t="s">
        <v>203</v>
      </c>
      <c r="I26" s="4" t="s">
        <v>67</v>
      </c>
      <c r="J26" s="2" t="s">
        <v>134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12" t="s">
        <v>83</v>
      </c>
      <c r="BA26" s="13"/>
      <c r="BB26" s="13" t="s">
        <v>204</v>
      </c>
      <c r="BC26" s="13"/>
      <c r="BD26" s="13" t="s">
        <v>85</v>
      </c>
      <c r="BE26" s="13"/>
      <c r="BF26" s="13" t="s">
        <v>70</v>
      </c>
    </row>
    <row r="27" spans="1:58" hidden="1">
      <c r="A27" s="4" t="s">
        <v>83</v>
      </c>
      <c r="B27" s="2" t="s">
        <v>147</v>
      </c>
      <c r="C27" s="4" t="s">
        <v>182</v>
      </c>
      <c r="D27" s="2" t="s">
        <v>196</v>
      </c>
      <c r="E27" s="3" t="s">
        <v>197</v>
      </c>
      <c r="F27" s="4" t="s">
        <v>85</v>
      </c>
      <c r="G27" s="2" t="s">
        <v>85</v>
      </c>
      <c r="H27" s="3" t="s">
        <v>205</v>
      </c>
      <c r="I27" s="4" t="s">
        <v>71</v>
      </c>
      <c r="J27" s="2" t="s">
        <v>137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0" t="s">
        <v>83</v>
      </c>
      <c r="BA27" s="11"/>
      <c r="BB27" s="11" t="s">
        <v>204</v>
      </c>
      <c r="BC27" s="11"/>
      <c r="BD27" s="11" t="s">
        <v>85</v>
      </c>
      <c r="BE27" s="11"/>
      <c r="BF27" s="11" t="s">
        <v>67</v>
      </c>
    </row>
    <row r="28" spans="1:58">
      <c r="A28" s="4" t="s">
        <v>83</v>
      </c>
      <c r="B28" s="2" t="s">
        <v>147</v>
      </c>
      <c r="C28" s="4" t="s">
        <v>182</v>
      </c>
      <c r="D28" s="2" t="s">
        <v>196</v>
      </c>
      <c r="E28" s="3" t="s">
        <v>197</v>
      </c>
      <c r="F28" s="4" t="s">
        <v>85</v>
      </c>
      <c r="G28" s="2" t="s">
        <v>85</v>
      </c>
      <c r="H28" s="3" t="s">
        <v>206</v>
      </c>
      <c r="I28" s="4" t="s">
        <v>69</v>
      </c>
      <c r="J28" s="2" t="s">
        <v>135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21">
        <f>AV3</f>
        <v>370.49433333333332</v>
      </c>
      <c r="AH28" s="21">
        <f>AG28</f>
        <v>370.49433333333332</v>
      </c>
      <c r="AI28" s="21">
        <f>AJ28</f>
        <v>250</v>
      </c>
      <c r="AJ28" s="21">
        <f>+[2]TechOptions!U21</f>
        <v>250</v>
      </c>
      <c r="AK28" s="21">
        <f>+[2]TechOptions!V21</f>
        <v>250</v>
      </c>
      <c r="AL28" s="21">
        <f>+[2]TechOptions!W21</f>
        <v>250</v>
      </c>
      <c r="AM28" s="21">
        <f>+[2]TechOptions!X21</f>
        <v>250</v>
      </c>
      <c r="AN28" s="21">
        <f>+[2]TechOptions!Y21</f>
        <v>250</v>
      </c>
      <c r="AO28" s="21">
        <f>+[2]TechOptions!Z21</f>
        <v>250</v>
      </c>
      <c r="AP28" s="21">
        <f>+[2]TechOptions!AA21</f>
        <v>250</v>
      </c>
      <c r="AQ28" s="1">
        <f>+[2]TechOptions!AL21</f>
        <v>1</v>
      </c>
      <c r="AR28" s="1">
        <v>5</v>
      </c>
      <c r="AZ28" s="12" t="s">
        <v>83</v>
      </c>
      <c r="BA28" s="13"/>
      <c r="BB28" s="13" t="s">
        <v>204</v>
      </c>
      <c r="BC28" s="13"/>
      <c r="BD28" s="17" t="s">
        <v>86</v>
      </c>
      <c r="BE28" s="17"/>
      <c r="BF28" s="17" t="s">
        <v>69</v>
      </c>
    </row>
    <row r="29" spans="1:58" hidden="1">
      <c r="A29" s="4" t="s">
        <v>83</v>
      </c>
      <c r="B29" s="2" t="s">
        <v>147</v>
      </c>
      <c r="C29" s="4" t="s">
        <v>194</v>
      </c>
      <c r="D29" s="2" t="s">
        <v>207</v>
      </c>
      <c r="E29" s="3" t="s">
        <v>208</v>
      </c>
      <c r="F29" s="4" t="s">
        <v>85</v>
      </c>
      <c r="G29" s="2" t="s">
        <v>85</v>
      </c>
      <c r="H29" s="3" t="s">
        <v>209</v>
      </c>
      <c r="I29" s="4" t="s">
        <v>70</v>
      </c>
      <c r="J29" s="2" t="s">
        <v>136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0" t="s">
        <v>83</v>
      </c>
      <c r="BA29" s="11"/>
      <c r="BB29" s="11" t="s">
        <v>204</v>
      </c>
      <c r="BC29" s="11"/>
      <c r="BD29" s="15" t="s">
        <v>85</v>
      </c>
      <c r="BE29" s="15"/>
      <c r="BF29" s="15" t="s">
        <v>71</v>
      </c>
    </row>
    <row r="30" spans="1:58" hidden="1">
      <c r="A30" s="4" t="s">
        <v>83</v>
      </c>
      <c r="B30" s="2" t="s">
        <v>147</v>
      </c>
      <c r="C30" s="4" t="s">
        <v>194</v>
      </c>
      <c r="D30" s="2" t="s">
        <v>207</v>
      </c>
      <c r="E30" s="3" t="s">
        <v>208</v>
      </c>
      <c r="F30" s="4" t="s">
        <v>85</v>
      </c>
      <c r="G30" s="2" t="s">
        <v>85</v>
      </c>
      <c r="H30" s="3" t="s">
        <v>210</v>
      </c>
      <c r="I30" s="4" t="s">
        <v>67</v>
      </c>
      <c r="J30" s="2" t="s">
        <v>134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12" t="s">
        <v>83</v>
      </c>
      <c r="BA30" s="13"/>
      <c r="BB30" s="13" t="s">
        <v>204</v>
      </c>
      <c r="BC30" s="13"/>
      <c r="BD30" s="17" t="s">
        <v>85</v>
      </c>
      <c r="BE30" s="17"/>
      <c r="BF30" s="17" t="s">
        <v>69</v>
      </c>
    </row>
    <row r="31" spans="1:58" hidden="1">
      <c r="A31" s="4" t="s">
        <v>83</v>
      </c>
      <c r="B31" s="2" t="s">
        <v>147</v>
      </c>
      <c r="C31" s="4" t="s">
        <v>194</v>
      </c>
      <c r="D31" s="2" t="s">
        <v>207</v>
      </c>
      <c r="E31" s="3" t="s">
        <v>208</v>
      </c>
      <c r="F31" s="4" t="s">
        <v>85</v>
      </c>
      <c r="G31" s="2" t="s">
        <v>85</v>
      </c>
      <c r="H31" s="3" t="s">
        <v>211</v>
      </c>
      <c r="I31" s="4" t="s">
        <v>71</v>
      </c>
      <c r="J31" s="2" t="s">
        <v>137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0" t="s">
        <v>83</v>
      </c>
      <c r="BA31" s="11"/>
      <c r="BB31" s="11" t="s">
        <v>212</v>
      </c>
      <c r="BC31" s="11"/>
      <c r="BD31" s="15" t="s">
        <v>85</v>
      </c>
      <c r="BE31" s="15"/>
      <c r="BF31" s="15" t="s">
        <v>71</v>
      </c>
    </row>
    <row r="32" spans="1:58">
      <c r="A32" s="4" t="s">
        <v>83</v>
      </c>
      <c r="B32" s="2" t="s">
        <v>147</v>
      </c>
      <c r="C32" s="4" t="s">
        <v>194</v>
      </c>
      <c r="D32" s="2" t="s">
        <v>207</v>
      </c>
      <c r="E32" s="3" t="s">
        <v>208</v>
      </c>
      <c r="F32" s="4" t="s">
        <v>85</v>
      </c>
      <c r="G32" s="2" t="s">
        <v>85</v>
      </c>
      <c r="H32" s="3" t="s">
        <v>213</v>
      </c>
      <c r="I32" s="4" t="s">
        <v>69</v>
      </c>
      <c r="J32" s="2" t="s">
        <v>135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21">
        <f>AG28</f>
        <v>370.49433333333332</v>
      </c>
      <c r="AH32" s="21">
        <f t="shared" ref="AH32:AP32" si="6">AH28</f>
        <v>370.49433333333332</v>
      </c>
      <c r="AI32" s="21">
        <f t="shared" si="6"/>
        <v>250</v>
      </c>
      <c r="AJ32" s="21">
        <f t="shared" si="6"/>
        <v>250</v>
      </c>
      <c r="AK32" s="21">
        <f t="shared" si="6"/>
        <v>250</v>
      </c>
      <c r="AL32" s="21">
        <f t="shared" si="6"/>
        <v>250</v>
      </c>
      <c r="AM32" s="21">
        <f t="shared" si="6"/>
        <v>250</v>
      </c>
      <c r="AN32" s="21">
        <f t="shared" si="6"/>
        <v>250</v>
      </c>
      <c r="AO32" s="21">
        <f t="shared" si="6"/>
        <v>250</v>
      </c>
      <c r="AP32" s="21">
        <f t="shared" si="6"/>
        <v>250</v>
      </c>
      <c r="AQ32" s="1">
        <f>+[2]TechOptions!AL25</f>
        <v>1</v>
      </c>
      <c r="AR32" s="1">
        <v>5</v>
      </c>
      <c r="AZ32" s="12" t="s">
        <v>83</v>
      </c>
      <c r="BA32" s="13"/>
      <c r="BB32" s="13" t="s">
        <v>212</v>
      </c>
      <c r="BC32" s="13"/>
      <c r="BD32" s="17" t="s">
        <v>85</v>
      </c>
      <c r="BE32" s="17"/>
      <c r="BF32" s="17" t="s">
        <v>69</v>
      </c>
    </row>
    <row r="33" spans="1:58" hidden="1">
      <c r="A33" s="4" t="s">
        <v>83</v>
      </c>
      <c r="B33" s="2" t="s">
        <v>147</v>
      </c>
      <c r="C33" s="4" t="s">
        <v>194</v>
      </c>
      <c r="D33" s="2" t="s">
        <v>207</v>
      </c>
      <c r="E33" s="3" t="s">
        <v>208</v>
      </c>
      <c r="F33" s="4" t="s">
        <v>86</v>
      </c>
      <c r="G33" s="2" t="s">
        <v>86</v>
      </c>
      <c r="H33" s="3" t="s">
        <v>214</v>
      </c>
      <c r="I33" s="4" t="s">
        <v>69</v>
      </c>
      <c r="J33" s="2" t="s">
        <v>135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0" t="s">
        <v>83</v>
      </c>
      <c r="BA33" s="11"/>
      <c r="BB33" s="11" t="s">
        <v>212</v>
      </c>
      <c r="BC33" s="11"/>
      <c r="BD33" s="11" t="s">
        <v>183</v>
      </c>
      <c r="BE33" s="11"/>
      <c r="BF33" s="15" t="s">
        <v>69</v>
      </c>
    </row>
    <row r="34" spans="1:58" hidden="1">
      <c r="A34" s="4" t="s">
        <v>83</v>
      </c>
      <c r="B34" s="2" t="s">
        <v>147</v>
      </c>
      <c r="C34" s="4" t="s">
        <v>204</v>
      </c>
      <c r="D34" s="2" t="s">
        <v>215</v>
      </c>
      <c r="E34" s="3" t="s">
        <v>216</v>
      </c>
      <c r="F34" s="4" t="s">
        <v>85</v>
      </c>
      <c r="G34" s="2" t="s">
        <v>85</v>
      </c>
      <c r="H34" s="3" t="s">
        <v>217</v>
      </c>
      <c r="I34" s="4" t="s">
        <v>70</v>
      </c>
      <c r="J34" s="2" t="s">
        <v>136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12" t="s">
        <v>83</v>
      </c>
      <c r="BA34" s="13"/>
      <c r="BB34" s="13" t="s">
        <v>212</v>
      </c>
      <c r="BC34" s="13"/>
      <c r="BD34" s="17" t="s">
        <v>185</v>
      </c>
      <c r="BE34" s="17"/>
      <c r="BF34" s="17" t="s">
        <v>69</v>
      </c>
    </row>
    <row r="35" spans="1:58" hidden="1">
      <c r="A35" s="4" t="s">
        <v>83</v>
      </c>
      <c r="B35" s="2" t="s">
        <v>147</v>
      </c>
      <c r="C35" s="4" t="s">
        <v>204</v>
      </c>
      <c r="D35" s="2" t="s">
        <v>215</v>
      </c>
      <c r="E35" s="3" t="s">
        <v>216</v>
      </c>
      <c r="F35" s="4" t="s">
        <v>85</v>
      </c>
      <c r="G35" s="2" t="s">
        <v>85</v>
      </c>
      <c r="H35" s="3" t="s">
        <v>218</v>
      </c>
      <c r="I35" s="4" t="s">
        <v>67</v>
      </c>
      <c r="J35" s="2" t="s">
        <v>134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0" t="s">
        <v>83</v>
      </c>
      <c r="BA35" s="11"/>
      <c r="BB35" s="11" t="s">
        <v>212</v>
      </c>
      <c r="BC35" s="11"/>
      <c r="BD35" s="11" t="s">
        <v>85</v>
      </c>
      <c r="BE35" s="11"/>
      <c r="BF35" s="11" t="s">
        <v>70</v>
      </c>
    </row>
    <row r="36" spans="1:58" hidden="1">
      <c r="A36" s="4" t="s">
        <v>83</v>
      </c>
      <c r="B36" s="2" t="s">
        <v>147</v>
      </c>
      <c r="C36" s="4" t="s">
        <v>204</v>
      </c>
      <c r="D36" s="2" t="s">
        <v>215</v>
      </c>
      <c r="E36" s="3" t="s">
        <v>216</v>
      </c>
      <c r="F36" s="4" t="s">
        <v>86</v>
      </c>
      <c r="G36" s="2" t="s">
        <v>86</v>
      </c>
      <c r="H36" s="3" t="s">
        <v>219</v>
      </c>
      <c r="I36" s="4" t="s">
        <v>69</v>
      </c>
      <c r="J36" s="2" t="s">
        <v>135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12" t="s">
        <v>83</v>
      </c>
      <c r="BA36" s="13"/>
      <c r="BB36" s="13" t="s">
        <v>212</v>
      </c>
      <c r="BC36" s="13"/>
      <c r="BD36" s="13" t="s">
        <v>85</v>
      </c>
      <c r="BE36" s="13"/>
      <c r="BF36" s="13" t="s">
        <v>67</v>
      </c>
    </row>
    <row r="37" spans="1:58" hidden="1">
      <c r="A37" s="4" t="s">
        <v>83</v>
      </c>
      <c r="B37" s="2" t="s">
        <v>147</v>
      </c>
      <c r="C37" s="4" t="s">
        <v>204</v>
      </c>
      <c r="D37" s="2" t="s">
        <v>215</v>
      </c>
      <c r="E37" s="3" t="s">
        <v>216</v>
      </c>
      <c r="F37" s="4" t="s">
        <v>85</v>
      </c>
      <c r="G37" s="2" t="s">
        <v>85</v>
      </c>
      <c r="H37" s="3" t="s">
        <v>220</v>
      </c>
      <c r="I37" s="4" t="s">
        <v>71</v>
      </c>
      <c r="J37" s="2" t="s">
        <v>137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0" t="s">
        <v>83</v>
      </c>
      <c r="BA37" s="11"/>
      <c r="BB37" s="11" t="s">
        <v>221</v>
      </c>
      <c r="BC37" s="11"/>
      <c r="BD37" s="11" t="s">
        <v>85</v>
      </c>
      <c r="BE37" s="11"/>
      <c r="BF37" s="11" t="s">
        <v>70</v>
      </c>
    </row>
    <row r="38" spans="1:58">
      <c r="A38" s="4" t="s">
        <v>83</v>
      </c>
      <c r="B38" s="2" t="s">
        <v>147</v>
      </c>
      <c r="C38" s="4" t="s">
        <v>204</v>
      </c>
      <c r="D38" s="2" t="s">
        <v>215</v>
      </c>
      <c r="E38" s="3" t="s">
        <v>216</v>
      </c>
      <c r="F38" s="4" t="s">
        <v>85</v>
      </c>
      <c r="G38" s="2" t="s">
        <v>85</v>
      </c>
      <c r="H38" s="3" t="s">
        <v>222</v>
      </c>
      <c r="I38" s="4" t="s">
        <v>69</v>
      </c>
      <c r="J38" s="2" t="s">
        <v>135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21">
        <f>AG32</f>
        <v>370.49433333333332</v>
      </c>
      <c r="AH38" s="21">
        <f t="shared" ref="AH38:AQ38" si="7">AH32</f>
        <v>370.49433333333332</v>
      </c>
      <c r="AI38" s="21">
        <f t="shared" si="7"/>
        <v>250</v>
      </c>
      <c r="AJ38" s="21">
        <f t="shared" si="7"/>
        <v>250</v>
      </c>
      <c r="AK38" s="21">
        <f t="shared" si="7"/>
        <v>250</v>
      </c>
      <c r="AL38" s="21">
        <f t="shared" si="7"/>
        <v>250</v>
      </c>
      <c r="AM38" s="21">
        <f t="shared" si="7"/>
        <v>250</v>
      </c>
      <c r="AN38" s="21">
        <f t="shared" si="7"/>
        <v>250</v>
      </c>
      <c r="AO38" s="21">
        <f t="shared" si="7"/>
        <v>250</v>
      </c>
      <c r="AP38" s="21">
        <f t="shared" si="7"/>
        <v>250</v>
      </c>
      <c r="AQ38" s="21">
        <f t="shared" si="7"/>
        <v>1</v>
      </c>
      <c r="AR38" s="1">
        <v>5</v>
      </c>
      <c r="AZ38" s="12" t="s">
        <v>83</v>
      </c>
      <c r="BA38" s="13"/>
      <c r="BB38" s="13" t="s">
        <v>221</v>
      </c>
      <c r="BC38" s="13"/>
      <c r="BD38" s="13" t="s">
        <v>85</v>
      </c>
      <c r="BE38" s="13"/>
      <c r="BF38" s="13" t="s">
        <v>67</v>
      </c>
    </row>
    <row r="39" spans="1:58" hidden="1">
      <c r="A39" s="4" t="s">
        <v>83</v>
      </c>
      <c r="B39" s="2" t="s">
        <v>147</v>
      </c>
      <c r="C39" s="4" t="s">
        <v>212</v>
      </c>
      <c r="D39" s="2" t="s">
        <v>223</v>
      </c>
      <c r="E39" s="3" t="s">
        <v>224</v>
      </c>
      <c r="F39" s="4" t="s">
        <v>85</v>
      </c>
      <c r="G39" s="2" t="s">
        <v>85</v>
      </c>
      <c r="H39" s="3" t="s">
        <v>225</v>
      </c>
      <c r="I39" s="4" t="s">
        <v>71</v>
      </c>
      <c r="J39" s="2" t="s">
        <v>137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0" t="s">
        <v>83</v>
      </c>
      <c r="BA39" s="11"/>
      <c r="BB39" s="11" t="s">
        <v>221</v>
      </c>
      <c r="BC39" s="11"/>
      <c r="BD39" s="11" t="s">
        <v>85</v>
      </c>
      <c r="BE39" s="11"/>
      <c r="BF39" s="15" t="s">
        <v>71</v>
      </c>
    </row>
    <row r="40" spans="1:58">
      <c r="A40" s="4" t="s">
        <v>83</v>
      </c>
      <c r="B40" s="2" t="s">
        <v>147</v>
      </c>
      <c r="C40" s="4" t="s">
        <v>212</v>
      </c>
      <c r="D40" s="2" t="s">
        <v>223</v>
      </c>
      <c r="E40" s="3" t="s">
        <v>224</v>
      </c>
      <c r="F40" s="4" t="s">
        <v>85</v>
      </c>
      <c r="G40" s="2" t="s">
        <v>85</v>
      </c>
      <c r="H40" s="3" t="s">
        <v>226</v>
      </c>
      <c r="I40" s="4" t="s">
        <v>69</v>
      </c>
      <c r="J40" s="2" t="s">
        <v>135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21">
        <f>AG38</f>
        <v>370.49433333333332</v>
      </c>
      <c r="AH40" s="21">
        <f t="shared" ref="AH40:AP40" si="8">AH38</f>
        <v>370.49433333333332</v>
      </c>
      <c r="AI40" s="21">
        <f t="shared" si="8"/>
        <v>250</v>
      </c>
      <c r="AJ40" s="21">
        <f t="shared" si="8"/>
        <v>250</v>
      </c>
      <c r="AK40" s="21">
        <f t="shared" si="8"/>
        <v>250</v>
      </c>
      <c r="AL40" s="21">
        <f t="shared" si="8"/>
        <v>250</v>
      </c>
      <c r="AM40" s="21">
        <f t="shared" si="8"/>
        <v>250</v>
      </c>
      <c r="AN40" s="21">
        <f t="shared" si="8"/>
        <v>250</v>
      </c>
      <c r="AO40" s="21">
        <f t="shared" si="8"/>
        <v>250</v>
      </c>
      <c r="AP40" s="21">
        <f t="shared" si="8"/>
        <v>250</v>
      </c>
      <c r="AQ40" s="1">
        <f>+[2]TechOptions!AL33</f>
        <v>1</v>
      </c>
      <c r="AR40" s="1">
        <v>5</v>
      </c>
      <c r="AZ40" s="12" t="s">
        <v>83</v>
      </c>
      <c r="BA40" s="13"/>
      <c r="BB40" s="13" t="s">
        <v>221</v>
      </c>
      <c r="BC40" s="13"/>
      <c r="BD40" s="13" t="s">
        <v>85</v>
      </c>
      <c r="BE40" s="13"/>
      <c r="BF40" s="17" t="s">
        <v>69</v>
      </c>
    </row>
    <row r="41" spans="1:58" hidden="1">
      <c r="A41" s="4" t="s">
        <v>83</v>
      </c>
      <c r="B41" s="2" t="s">
        <v>147</v>
      </c>
      <c r="C41" s="4" t="s">
        <v>212</v>
      </c>
      <c r="D41" s="2" t="s">
        <v>223</v>
      </c>
      <c r="E41" s="3" t="s">
        <v>224</v>
      </c>
      <c r="F41" s="4" t="s">
        <v>183</v>
      </c>
      <c r="G41" s="2" t="s">
        <v>198</v>
      </c>
      <c r="H41" s="3" t="s">
        <v>227</v>
      </c>
      <c r="I41" s="4" t="s">
        <v>69</v>
      </c>
      <c r="J41" s="2" t="s">
        <v>135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0" t="s">
        <v>83</v>
      </c>
      <c r="BA41" s="11"/>
      <c r="BB41" s="11" t="s">
        <v>221</v>
      </c>
      <c r="BC41" s="11"/>
      <c r="BD41" s="15" t="s">
        <v>86</v>
      </c>
      <c r="BE41" s="15"/>
      <c r="BF41" s="15" t="s">
        <v>69</v>
      </c>
    </row>
    <row r="42" spans="1:58" hidden="1">
      <c r="A42" s="4" t="s">
        <v>83</v>
      </c>
      <c r="B42" s="2" t="s">
        <v>147</v>
      </c>
      <c r="C42" s="4" t="s">
        <v>212</v>
      </c>
      <c r="D42" s="2" t="s">
        <v>223</v>
      </c>
      <c r="E42" s="3" t="s">
        <v>224</v>
      </c>
      <c r="F42" s="4" t="s">
        <v>185</v>
      </c>
      <c r="G42" s="2" t="s">
        <v>200</v>
      </c>
      <c r="H42" s="3" t="s">
        <v>228</v>
      </c>
      <c r="I42" s="4" t="s">
        <v>69</v>
      </c>
      <c r="J42" s="2" t="s">
        <v>135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12" t="s">
        <v>83</v>
      </c>
      <c r="BA42" s="13"/>
      <c r="BB42" s="13" t="s">
        <v>229</v>
      </c>
      <c r="BC42" s="13"/>
      <c r="BD42" s="13" t="s">
        <v>86</v>
      </c>
      <c r="BE42" s="13"/>
      <c r="BF42" s="13" t="s">
        <v>69</v>
      </c>
    </row>
    <row r="43" spans="1:58" hidden="1">
      <c r="A43" s="4" t="s">
        <v>83</v>
      </c>
      <c r="B43" s="2" t="s">
        <v>147</v>
      </c>
      <c r="C43" s="4" t="s">
        <v>212</v>
      </c>
      <c r="D43" s="2" t="s">
        <v>223</v>
      </c>
      <c r="E43" s="3" t="s">
        <v>224</v>
      </c>
      <c r="F43" s="4" t="s">
        <v>85</v>
      </c>
      <c r="G43" s="2" t="s">
        <v>85</v>
      </c>
      <c r="H43" s="3" t="s">
        <v>230</v>
      </c>
      <c r="I43" s="4" t="s">
        <v>70</v>
      </c>
      <c r="J43" s="2" t="s">
        <v>136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0" t="s">
        <v>83</v>
      </c>
      <c r="BA43" s="11"/>
      <c r="BB43" s="11" t="s">
        <v>231</v>
      </c>
      <c r="BC43" s="11"/>
      <c r="BD43" s="11" t="s">
        <v>85</v>
      </c>
      <c r="BE43" s="11"/>
      <c r="BF43" s="11" t="s">
        <v>75</v>
      </c>
    </row>
    <row r="44" spans="1:58" hidden="1">
      <c r="A44" s="4" t="s">
        <v>83</v>
      </c>
      <c r="B44" s="2" t="s">
        <v>147</v>
      </c>
      <c r="C44" s="4" t="s">
        <v>212</v>
      </c>
      <c r="D44" s="2" t="s">
        <v>223</v>
      </c>
      <c r="E44" s="3" t="s">
        <v>224</v>
      </c>
      <c r="F44" s="4" t="s">
        <v>85</v>
      </c>
      <c r="G44" s="2" t="s">
        <v>85</v>
      </c>
      <c r="H44" s="3" t="s">
        <v>232</v>
      </c>
      <c r="I44" s="4" t="s">
        <v>67</v>
      </c>
      <c r="J44" s="2" t="s">
        <v>134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12" t="s">
        <v>83</v>
      </c>
      <c r="BA44" s="13"/>
      <c r="BB44" s="13" t="s">
        <v>231</v>
      </c>
      <c r="BC44" s="13"/>
      <c r="BD44" s="13" t="s">
        <v>92</v>
      </c>
      <c r="BE44" s="13"/>
      <c r="BF44" s="13" t="s">
        <v>93</v>
      </c>
    </row>
    <row r="45" spans="1:58" hidden="1">
      <c r="A45" s="4" t="s">
        <v>83</v>
      </c>
      <c r="B45" s="2" t="s">
        <v>147</v>
      </c>
      <c r="C45" s="4" t="s">
        <v>221</v>
      </c>
      <c r="D45" s="2" t="s">
        <v>233</v>
      </c>
      <c r="E45" s="3" t="s">
        <v>234</v>
      </c>
      <c r="F45" s="4" t="s">
        <v>85</v>
      </c>
      <c r="G45" s="2" t="s">
        <v>85</v>
      </c>
      <c r="H45" s="3" t="s">
        <v>235</v>
      </c>
      <c r="I45" s="4" t="s">
        <v>70</v>
      </c>
      <c r="J45" s="2" t="s">
        <v>136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0" t="s">
        <v>83</v>
      </c>
      <c r="BA45" s="11"/>
      <c r="BB45" s="11" t="s">
        <v>231</v>
      </c>
      <c r="BC45" s="11"/>
      <c r="BD45" s="11" t="s">
        <v>85</v>
      </c>
      <c r="BE45" s="11"/>
      <c r="BF45" s="11" t="s">
        <v>95</v>
      </c>
    </row>
    <row r="46" spans="1:58" hidden="1">
      <c r="A46" s="4" t="s">
        <v>83</v>
      </c>
      <c r="B46" s="2" t="s">
        <v>147</v>
      </c>
      <c r="C46" s="4" t="s">
        <v>221</v>
      </c>
      <c r="D46" s="2" t="s">
        <v>233</v>
      </c>
      <c r="E46" s="3" t="s">
        <v>234</v>
      </c>
      <c r="F46" s="4" t="s">
        <v>85</v>
      </c>
      <c r="G46" s="2" t="s">
        <v>85</v>
      </c>
      <c r="H46" s="3" t="s">
        <v>236</v>
      </c>
      <c r="I46" s="4" t="s">
        <v>67</v>
      </c>
      <c r="J46" s="2" t="s">
        <v>134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12" t="s">
        <v>83</v>
      </c>
      <c r="BA46" s="13"/>
      <c r="BB46" s="13" t="s">
        <v>231</v>
      </c>
      <c r="BC46" s="13"/>
      <c r="BD46" s="17" t="s">
        <v>85</v>
      </c>
      <c r="BE46" s="17"/>
      <c r="BF46" s="17" t="s">
        <v>69</v>
      </c>
    </row>
    <row r="47" spans="1:58" hidden="1">
      <c r="A47" s="4" t="s">
        <v>83</v>
      </c>
      <c r="B47" s="2" t="s">
        <v>147</v>
      </c>
      <c r="C47" s="4" t="s">
        <v>221</v>
      </c>
      <c r="D47" s="2" t="s">
        <v>233</v>
      </c>
      <c r="E47" s="3" t="s">
        <v>234</v>
      </c>
      <c r="F47" s="4" t="s">
        <v>85</v>
      </c>
      <c r="G47" s="2" t="s">
        <v>85</v>
      </c>
      <c r="H47" s="3" t="s">
        <v>237</v>
      </c>
      <c r="I47" s="4" t="s">
        <v>71</v>
      </c>
      <c r="J47" s="2" t="s">
        <v>137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0" t="s">
        <v>83</v>
      </c>
      <c r="BA47" s="11"/>
      <c r="BB47" s="11" t="s">
        <v>231</v>
      </c>
      <c r="BC47" s="11"/>
      <c r="BD47" s="15" t="s">
        <v>85</v>
      </c>
      <c r="BE47" s="15"/>
      <c r="BF47" s="15" t="s">
        <v>71</v>
      </c>
    </row>
    <row r="48" spans="1:58">
      <c r="A48" s="4" t="s">
        <v>83</v>
      </c>
      <c r="B48" s="2" t="s">
        <v>147</v>
      </c>
      <c r="C48" s="4" t="s">
        <v>221</v>
      </c>
      <c r="D48" s="2" t="s">
        <v>233</v>
      </c>
      <c r="E48" s="3" t="s">
        <v>234</v>
      </c>
      <c r="F48" s="4" t="s">
        <v>85</v>
      </c>
      <c r="G48" s="2" t="s">
        <v>85</v>
      </c>
      <c r="H48" s="3" t="s">
        <v>238</v>
      </c>
      <c r="I48" s="4" t="s">
        <v>69</v>
      </c>
      <c r="J48" s="2" t="s">
        <v>135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21">
        <f>AG40</f>
        <v>370.49433333333332</v>
      </c>
      <c r="AH48" s="21">
        <f t="shared" ref="AH48:AP48" si="9">AH40</f>
        <v>370.49433333333332</v>
      </c>
      <c r="AI48" s="21">
        <f t="shared" si="9"/>
        <v>250</v>
      </c>
      <c r="AJ48" s="21">
        <f t="shared" si="9"/>
        <v>250</v>
      </c>
      <c r="AK48" s="21">
        <f t="shared" si="9"/>
        <v>250</v>
      </c>
      <c r="AL48" s="21">
        <f t="shared" si="9"/>
        <v>250</v>
      </c>
      <c r="AM48" s="21">
        <f t="shared" si="9"/>
        <v>250</v>
      </c>
      <c r="AN48" s="21">
        <f t="shared" si="9"/>
        <v>250</v>
      </c>
      <c r="AO48" s="21">
        <f t="shared" si="9"/>
        <v>250</v>
      </c>
      <c r="AP48" s="21">
        <f t="shared" si="9"/>
        <v>250</v>
      </c>
      <c r="AQ48" s="1">
        <f>+[2]TechOptions!AL41</f>
        <v>1</v>
      </c>
      <c r="AR48" s="1">
        <v>5</v>
      </c>
      <c r="AZ48" s="12" t="s">
        <v>83</v>
      </c>
      <c r="BA48" s="13"/>
      <c r="BB48" s="13" t="s">
        <v>231</v>
      </c>
      <c r="BC48" s="13"/>
      <c r="BD48" s="17" t="s">
        <v>183</v>
      </c>
      <c r="BE48" s="17"/>
      <c r="BF48" s="17" t="s">
        <v>69</v>
      </c>
    </row>
    <row r="49" spans="1:58" hidden="1">
      <c r="A49" s="4" t="s">
        <v>83</v>
      </c>
      <c r="B49" s="2" t="s">
        <v>147</v>
      </c>
      <c r="C49" s="4" t="s">
        <v>221</v>
      </c>
      <c r="D49" s="2" t="s">
        <v>233</v>
      </c>
      <c r="E49" s="3" t="s">
        <v>234</v>
      </c>
      <c r="F49" s="4" t="s">
        <v>86</v>
      </c>
      <c r="G49" s="2" t="s">
        <v>86</v>
      </c>
      <c r="H49" s="3" t="s">
        <v>239</v>
      </c>
      <c r="I49" s="4" t="s">
        <v>69</v>
      </c>
      <c r="J49" s="2" t="s">
        <v>135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0" t="s">
        <v>83</v>
      </c>
      <c r="BA49" s="11"/>
      <c r="BB49" s="11" t="s">
        <v>87</v>
      </c>
      <c r="BC49" s="11"/>
      <c r="BD49" s="11" t="s">
        <v>88</v>
      </c>
      <c r="BE49" s="11"/>
      <c r="BF49" s="11" t="s">
        <v>69</v>
      </c>
    </row>
    <row r="50" spans="1:58" hidden="1">
      <c r="A50" s="4" t="s">
        <v>83</v>
      </c>
      <c r="B50" s="2" t="s">
        <v>147</v>
      </c>
      <c r="C50" s="4" t="s">
        <v>229</v>
      </c>
      <c r="D50" s="2" t="s">
        <v>240</v>
      </c>
      <c r="E50" s="3" t="s">
        <v>241</v>
      </c>
      <c r="F50" s="4" t="s">
        <v>86</v>
      </c>
      <c r="G50" s="2" t="s">
        <v>86</v>
      </c>
      <c r="H50" s="3" t="s">
        <v>242</v>
      </c>
      <c r="I50" s="4" t="s">
        <v>69</v>
      </c>
      <c r="J50" s="2" t="s">
        <v>135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12" t="s">
        <v>83</v>
      </c>
      <c r="BA50" s="13"/>
      <c r="BB50" s="13" t="s">
        <v>87</v>
      </c>
      <c r="BC50" s="13"/>
      <c r="BD50" s="13" t="s">
        <v>88</v>
      </c>
      <c r="BE50" s="13"/>
      <c r="BF50" s="17" t="s">
        <v>75</v>
      </c>
    </row>
    <row r="51" spans="1:58" hidden="1">
      <c r="A51" s="4" t="s">
        <v>83</v>
      </c>
      <c r="B51" s="2" t="s">
        <v>147</v>
      </c>
      <c r="C51" s="4" t="s">
        <v>231</v>
      </c>
      <c r="D51" s="2" t="s">
        <v>243</v>
      </c>
      <c r="E51" s="3" t="s">
        <v>244</v>
      </c>
      <c r="F51" s="4" t="s">
        <v>85</v>
      </c>
      <c r="G51" s="2" t="s">
        <v>85</v>
      </c>
      <c r="H51" s="3" t="s">
        <v>245</v>
      </c>
      <c r="I51" s="4" t="s">
        <v>75</v>
      </c>
      <c r="J51" s="2" t="s">
        <v>141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0" t="s">
        <v>83</v>
      </c>
      <c r="BA51" s="11"/>
      <c r="BB51" s="11" t="s">
        <v>89</v>
      </c>
      <c r="BC51" s="11"/>
      <c r="BD51" s="11" t="s">
        <v>89</v>
      </c>
      <c r="BE51" s="11"/>
      <c r="BF51" s="11" t="s">
        <v>69</v>
      </c>
    </row>
    <row r="52" spans="1:58" hidden="1">
      <c r="A52" s="4" t="s">
        <v>83</v>
      </c>
      <c r="B52" s="2" t="s">
        <v>147</v>
      </c>
      <c r="C52" s="4" t="s">
        <v>231</v>
      </c>
      <c r="D52" s="2" t="s">
        <v>243</v>
      </c>
      <c r="E52" s="3" t="s">
        <v>244</v>
      </c>
      <c r="F52" s="4" t="s">
        <v>92</v>
      </c>
      <c r="G52" s="2" t="s">
        <v>154</v>
      </c>
      <c r="H52" s="3" t="s">
        <v>246</v>
      </c>
      <c r="I52" s="4" t="s">
        <v>93</v>
      </c>
      <c r="J52" s="2" t="s">
        <v>155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12" t="s">
        <v>90</v>
      </c>
      <c r="BA52" s="13"/>
      <c r="BB52" s="13" t="s">
        <v>77</v>
      </c>
      <c r="BC52" s="13"/>
      <c r="BD52" s="13" t="s">
        <v>78</v>
      </c>
      <c r="BE52" s="13"/>
      <c r="BF52" s="13" t="s">
        <v>76</v>
      </c>
    </row>
    <row r="53" spans="1:58" hidden="1">
      <c r="A53" s="4" t="s">
        <v>83</v>
      </c>
      <c r="B53" s="2" t="s">
        <v>147</v>
      </c>
      <c r="C53" s="4" t="s">
        <v>231</v>
      </c>
      <c r="D53" s="2" t="s">
        <v>243</v>
      </c>
      <c r="E53" s="3" t="s">
        <v>244</v>
      </c>
      <c r="F53" s="4" t="s">
        <v>85</v>
      </c>
      <c r="G53" s="2" t="s">
        <v>85</v>
      </c>
      <c r="H53" s="3" t="s">
        <v>247</v>
      </c>
      <c r="I53" s="4" t="s">
        <v>95</v>
      </c>
      <c r="J53" s="2" t="s">
        <v>156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0" t="s">
        <v>90</v>
      </c>
      <c r="BA53" s="11"/>
      <c r="BB53" s="11" t="s">
        <v>77</v>
      </c>
      <c r="BC53" s="11"/>
      <c r="BD53" s="11" t="s">
        <v>78</v>
      </c>
      <c r="BE53" s="11"/>
      <c r="BF53" s="11" t="s">
        <v>75</v>
      </c>
    </row>
    <row r="54" spans="1:58">
      <c r="A54" s="2" t="s">
        <v>83</v>
      </c>
      <c r="B54" s="2" t="s">
        <v>147</v>
      </c>
      <c r="C54" s="2" t="s">
        <v>231</v>
      </c>
      <c r="D54" s="2" t="s">
        <v>243</v>
      </c>
      <c r="E54" s="3" t="s">
        <v>244</v>
      </c>
      <c r="F54" s="2" t="s">
        <v>85</v>
      </c>
      <c r="G54" s="2" t="s">
        <v>85</v>
      </c>
      <c r="H54" s="3" t="s">
        <v>248</v>
      </c>
      <c r="I54" s="2" t="s">
        <v>69</v>
      </c>
      <c r="J54" s="2" t="s">
        <v>135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21">
        <f>AG48</f>
        <v>370.49433333333332</v>
      </c>
      <c r="AH54" s="21">
        <f t="shared" ref="AH54:AP54" si="10">AH48</f>
        <v>370.49433333333332</v>
      </c>
      <c r="AI54" s="21">
        <f t="shared" si="10"/>
        <v>250</v>
      </c>
      <c r="AJ54" s="21">
        <f t="shared" si="10"/>
        <v>250</v>
      </c>
      <c r="AK54" s="21">
        <f t="shared" si="10"/>
        <v>250</v>
      </c>
      <c r="AL54" s="21">
        <f t="shared" si="10"/>
        <v>250</v>
      </c>
      <c r="AM54" s="21">
        <f t="shared" si="10"/>
        <v>250</v>
      </c>
      <c r="AN54" s="21">
        <f t="shared" si="10"/>
        <v>250</v>
      </c>
      <c r="AO54" s="21">
        <f t="shared" si="10"/>
        <v>250</v>
      </c>
      <c r="AP54" s="21">
        <f t="shared" si="10"/>
        <v>250</v>
      </c>
      <c r="AQ54" s="1">
        <v>1</v>
      </c>
      <c r="AR54" s="1">
        <v>5</v>
      </c>
      <c r="AZ54" s="12" t="s">
        <v>90</v>
      </c>
      <c r="BA54" s="13"/>
      <c r="BB54" s="13" t="s">
        <v>77</v>
      </c>
      <c r="BC54" s="13"/>
      <c r="BD54" s="13" t="s">
        <v>80</v>
      </c>
      <c r="BE54" s="13"/>
      <c r="BF54" s="13" t="s">
        <v>69</v>
      </c>
    </row>
    <row r="55" spans="1:58" hidden="1">
      <c r="A55" s="2" t="s">
        <v>83</v>
      </c>
      <c r="B55" s="2" t="s">
        <v>147</v>
      </c>
      <c r="C55" s="2" t="s">
        <v>231</v>
      </c>
      <c r="D55" s="2" t="s">
        <v>243</v>
      </c>
      <c r="E55" s="3" t="s">
        <v>244</v>
      </c>
      <c r="F55" s="2" t="s">
        <v>85</v>
      </c>
      <c r="G55" s="2" t="s">
        <v>85</v>
      </c>
      <c r="H55" s="3" t="s">
        <v>249</v>
      </c>
      <c r="I55" s="2" t="s">
        <v>71</v>
      </c>
      <c r="J55" s="2" t="s">
        <v>137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0" t="s">
        <v>90</v>
      </c>
      <c r="BA55" s="11"/>
      <c r="BB55" s="11" t="s">
        <v>77</v>
      </c>
      <c r="BC55" s="11"/>
      <c r="BD55" s="11" t="s">
        <v>173</v>
      </c>
      <c r="BE55" s="11"/>
      <c r="BF55" s="15" t="s">
        <v>69</v>
      </c>
    </row>
    <row r="56" spans="1:58" hidden="1">
      <c r="A56" s="2" t="s">
        <v>83</v>
      </c>
      <c r="B56" s="2" t="s">
        <v>147</v>
      </c>
      <c r="C56" s="2" t="s">
        <v>231</v>
      </c>
      <c r="D56" s="2" t="s">
        <v>243</v>
      </c>
      <c r="E56" s="3" t="s">
        <v>244</v>
      </c>
      <c r="F56" s="2" t="s">
        <v>183</v>
      </c>
      <c r="G56" s="2" t="s">
        <v>198</v>
      </c>
      <c r="H56" s="3" t="s">
        <v>250</v>
      </c>
      <c r="I56" s="2" t="s">
        <v>69</v>
      </c>
      <c r="J56" s="2" t="s">
        <v>135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12" t="s">
        <v>90</v>
      </c>
      <c r="BA56" s="13"/>
      <c r="BB56" s="13" t="s">
        <v>84</v>
      </c>
      <c r="BC56" s="13"/>
      <c r="BD56" s="13" t="s">
        <v>81</v>
      </c>
      <c r="BE56" s="13"/>
      <c r="BF56" s="13" t="s">
        <v>67</v>
      </c>
    </row>
    <row r="57" spans="1:58" hidden="1">
      <c r="A57" s="4" t="s">
        <v>83</v>
      </c>
      <c r="B57" s="2" t="s">
        <v>147</v>
      </c>
      <c r="C57" s="4" t="s">
        <v>87</v>
      </c>
      <c r="D57" s="2" t="s">
        <v>149</v>
      </c>
      <c r="E57" s="3" t="s">
        <v>251</v>
      </c>
      <c r="F57" s="4" t="s">
        <v>88</v>
      </c>
      <c r="G57" s="2" t="s">
        <v>149</v>
      </c>
      <c r="H57" s="3" t="s">
        <v>252</v>
      </c>
      <c r="I57" s="4" t="s">
        <v>69</v>
      </c>
      <c r="J57" s="2" t="s">
        <v>135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0" t="s">
        <v>90</v>
      </c>
      <c r="BA57" s="11"/>
      <c r="BB57" s="11" t="s">
        <v>84</v>
      </c>
      <c r="BC57" s="11"/>
      <c r="BD57" s="11" t="s">
        <v>82</v>
      </c>
      <c r="BE57" s="11"/>
      <c r="BF57" s="11" t="s">
        <v>69</v>
      </c>
    </row>
    <row r="58" spans="1:58" hidden="1">
      <c r="A58" s="4" t="s">
        <v>83</v>
      </c>
      <c r="B58" s="2" t="s">
        <v>147</v>
      </c>
      <c r="C58" s="4" t="s">
        <v>87</v>
      </c>
      <c r="D58" s="2" t="s">
        <v>149</v>
      </c>
      <c r="E58" s="3" t="s">
        <v>251</v>
      </c>
      <c r="F58" s="4" t="s">
        <v>88</v>
      </c>
      <c r="G58" s="2" t="s">
        <v>149</v>
      </c>
      <c r="H58" s="3" t="s">
        <v>253</v>
      </c>
      <c r="I58" s="4" t="s">
        <v>75</v>
      </c>
      <c r="J58" s="2" t="s">
        <v>141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12" t="s">
        <v>90</v>
      </c>
      <c r="BA58" s="13"/>
      <c r="BB58" s="13" t="s">
        <v>254</v>
      </c>
      <c r="BC58" s="13"/>
      <c r="BD58" s="13" t="s">
        <v>91</v>
      </c>
      <c r="BE58" s="13"/>
      <c r="BF58" s="13" t="s">
        <v>67</v>
      </c>
    </row>
    <row r="59" spans="1:58" hidden="1">
      <c r="A59" s="4" t="s">
        <v>83</v>
      </c>
      <c r="B59" s="2" t="s">
        <v>147</v>
      </c>
      <c r="C59" s="4" t="s">
        <v>89</v>
      </c>
      <c r="D59" s="2" t="s">
        <v>150</v>
      </c>
      <c r="E59" s="3" t="s">
        <v>255</v>
      </c>
      <c r="F59" s="4" t="s">
        <v>89</v>
      </c>
      <c r="G59" s="2" t="s">
        <v>151</v>
      </c>
      <c r="H59" s="3" t="s">
        <v>256</v>
      </c>
      <c r="I59" s="4" t="s">
        <v>69</v>
      </c>
      <c r="J59" s="2" t="s">
        <v>135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0" t="s">
        <v>90</v>
      </c>
      <c r="BA59" s="11"/>
      <c r="BB59" s="11" t="s">
        <v>254</v>
      </c>
      <c r="BC59" s="11"/>
      <c r="BD59" s="11" t="s">
        <v>91</v>
      </c>
      <c r="BE59" s="11"/>
      <c r="BF59" s="11" t="s">
        <v>69</v>
      </c>
    </row>
    <row r="60" spans="1:58" hidden="1">
      <c r="A60" s="4" t="s">
        <v>90</v>
      </c>
      <c r="B60" s="2" t="s">
        <v>152</v>
      </c>
      <c r="C60" s="4" t="s">
        <v>77</v>
      </c>
      <c r="D60" s="2" t="s">
        <v>143</v>
      </c>
      <c r="E60" s="3" t="s">
        <v>257</v>
      </c>
      <c r="F60" s="4" t="s">
        <v>78</v>
      </c>
      <c r="G60" s="2" t="s">
        <v>505</v>
      </c>
      <c r="H60" s="3" t="s">
        <v>510</v>
      </c>
      <c r="I60" s="4" t="s">
        <v>76</v>
      </c>
      <c r="J60" s="2" t="s">
        <v>142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12" t="s">
        <v>90</v>
      </c>
      <c r="BA60" s="13"/>
      <c r="BB60" s="13" t="s">
        <v>254</v>
      </c>
      <c r="BC60" s="13"/>
      <c r="BD60" s="13" t="s">
        <v>91</v>
      </c>
      <c r="BE60" s="13"/>
      <c r="BF60" s="13" t="s">
        <v>70</v>
      </c>
    </row>
    <row r="61" spans="1:58" hidden="1">
      <c r="A61" s="4" t="s">
        <v>90</v>
      </c>
      <c r="B61" s="2" t="s">
        <v>152</v>
      </c>
      <c r="C61" s="4" t="s">
        <v>77</v>
      </c>
      <c r="D61" s="2" t="s">
        <v>143</v>
      </c>
      <c r="E61" s="3" t="s">
        <v>257</v>
      </c>
      <c r="F61" s="4" t="s">
        <v>78</v>
      </c>
      <c r="G61" s="2" t="s">
        <v>505</v>
      </c>
      <c r="H61" s="3" t="s">
        <v>511</v>
      </c>
      <c r="I61" s="4" t="s">
        <v>75</v>
      </c>
      <c r="J61" s="2" t="s">
        <v>141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0" t="s">
        <v>90</v>
      </c>
      <c r="BA61" s="11"/>
      <c r="BB61" s="11" t="s">
        <v>231</v>
      </c>
      <c r="BC61" s="11"/>
      <c r="BD61" s="11" t="s">
        <v>85</v>
      </c>
      <c r="BE61" s="11"/>
      <c r="BF61" s="11" t="s">
        <v>71</v>
      </c>
    </row>
    <row r="62" spans="1:58" hidden="1">
      <c r="A62" s="4" t="s">
        <v>90</v>
      </c>
      <c r="B62" s="2" t="s">
        <v>152</v>
      </c>
      <c r="C62" s="4" t="s">
        <v>77</v>
      </c>
      <c r="D62" s="2" t="s">
        <v>143</v>
      </c>
      <c r="E62" s="3" t="s">
        <v>257</v>
      </c>
      <c r="F62" s="4" t="s">
        <v>80</v>
      </c>
      <c r="G62" s="2" t="s">
        <v>145</v>
      </c>
      <c r="H62" s="3" t="s">
        <v>258</v>
      </c>
      <c r="I62" s="4" t="s">
        <v>69</v>
      </c>
      <c r="J62" s="2" t="s">
        <v>135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12" t="s">
        <v>90</v>
      </c>
      <c r="BA62" s="13"/>
      <c r="BB62" s="13" t="s">
        <v>231</v>
      </c>
      <c r="BC62" s="13"/>
      <c r="BD62" s="13" t="s">
        <v>92</v>
      </c>
      <c r="BE62" s="13"/>
      <c r="BF62" s="13" t="s">
        <v>94</v>
      </c>
    </row>
    <row r="63" spans="1:58" hidden="1">
      <c r="A63" s="4" t="s">
        <v>90</v>
      </c>
      <c r="B63" s="2" t="s">
        <v>152</v>
      </c>
      <c r="C63" s="4" t="s">
        <v>77</v>
      </c>
      <c r="D63" s="2" t="s">
        <v>143</v>
      </c>
      <c r="E63" s="3" t="s">
        <v>257</v>
      </c>
      <c r="F63" s="4" t="s">
        <v>173</v>
      </c>
      <c r="G63" s="2" t="s">
        <v>186</v>
      </c>
      <c r="H63" s="3" t="s">
        <v>259</v>
      </c>
      <c r="I63" s="4" t="s">
        <v>69</v>
      </c>
      <c r="J63" s="2" t="s">
        <v>135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0" t="s">
        <v>90</v>
      </c>
      <c r="BA63" s="11"/>
      <c r="BB63" s="11" t="s">
        <v>231</v>
      </c>
      <c r="BC63" s="11"/>
      <c r="BD63" s="11" t="s">
        <v>183</v>
      </c>
      <c r="BE63" s="11"/>
      <c r="BF63" s="11" t="s">
        <v>69</v>
      </c>
    </row>
    <row r="64" spans="1:58" hidden="1">
      <c r="A64" s="4" t="s">
        <v>90</v>
      </c>
      <c r="B64" s="2" t="s">
        <v>152</v>
      </c>
      <c r="C64" s="4" t="s">
        <v>84</v>
      </c>
      <c r="D64" s="2" t="s">
        <v>148</v>
      </c>
      <c r="E64" s="3" t="s">
        <v>260</v>
      </c>
      <c r="F64" s="4" t="s">
        <v>81</v>
      </c>
      <c r="G64" s="2" t="s">
        <v>81</v>
      </c>
      <c r="H64" s="3" t="s">
        <v>261</v>
      </c>
      <c r="I64" s="4" t="s">
        <v>67</v>
      </c>
      <c r="J64" s="2" t="s">
        <v>134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12" t="s">
        <v>90</v>
      </c>
      <c r="BA64" s="13"/>
      <c r="BB64" s="13" t="s">
        <v>231</v>
      </c>
      <c r="BC64" s="13"/>
      <c r="BD64" s="13" t="s">
        <v>92</v>
      </c>
      <c r="BE64" s="13"/>
      <c r="BF64" s="13" t="s">
        <v>79</v>
      </c>
    </row>
    <row r="65" spans="1:58" hidden="1">
      <c r="A65" s="4" t="s">
        <v>90</v>
      </c>
      <c r="B65" s="2" t="s">
        <v>152</v>
      </c>
      <c r="C65" s="4" t="s">
        <v>84</v>
      </c>
      <c r="D65" s="2" t="s">
        <v>148</v>
      </c>
      <c r="E65" s="3" t="s">
        <v>260</v>
      </c>
      <c r="F65" s="4" t="s">
        <v>82</v>
      </c>
      <c r="G65" s="2" t="s">
        <v>146</v>
      </c>
      <c r="H65" s="3" t="s">
        <v>262</v>
      </c>
      <c r="I65" s="4" t="s">
        <v>69</v>
      </c>
      <c r="J65" s="2" t="s">
        <v>135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0" t="s">
        <v>90</v>
      </c>
      <c r="BA65" s="11"/>
      <c r="BB65" s="11" t="s">
        <v>231</v>
      </c>
      <c r="BC65" s="11"/>
      <c r="BD65" s="11" t="s">
        <v>85</v>
      </c>
      <c r="BE65" s="11"/>
      <c r="BF65" s="11" t="s">
        <v>75</v>
      </c>
    </row>
    <row r="66" spans="1:58" hidden="1">
      <c r="A66" s="4" t="s">
        <v>90</v>
      </c>
      <c r="B66" s="2" t="s">
        <v>152</v>
      </c>
      <c r="C66" s="4" t="s">
        <v>254</v>
      </c>
      <c r="D66" s="2" t="s">
        <v>263</v>
      </c>
      <c r="E66" s="3" t="s">
        <v>264</v>
      </c>
      <c r="F66" s="4" t="s">
        <v>91</v>
      </c>
      <c r="G66" s="2" t="s">
        <v>153</v>
      </c>
      <c r="H66" s="3" t="s">
        <v>265</v>
      </c>
      <c r="I66" s="4" t="s">
        <v>67</v>
      </c>
      <c r="J66" s="2" t="s">
        <v>134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12" t="s">
        <v>90</v>
      </c>
      <c r="BA66" s="13"/>
      <c r="BB66" s="13" t="s">
        <v>231</v>
      </c>
      <c r="BC66" s="13"/>
      <c r="BD66" s="13" t="s">
        <v>92</v>
      </c>
      <c r="BE66" s="13"/>
      <c r="BF66" s="13" t="s">
        <v>95</v>
      </c>
    </row>
    <row r="67" spans="1:58" hidden="1">
      <c r="A67" s="4" t="s">
        <v>90</v>
      </c>
      <c r="B67" s="2" t="s">
        <v>152</v>
      </c>
      <c r="C67" s="4" t="s">
        <v>254</v>
      </c>
      <c r="D67" s="2" t="s">
        <v>263</v>
      </c>
      <c r="E67" s="3" t="s">
        <v>264</v>
      </c>
      <c r="F67" s="4" t="s">
        <v>91</v>
      </c>
      <c r="G67" s="2" t="s">
        <v>153</v>
      </c>
      <c r="H67" s="3" t="s">
        <v>266</v>
      </c>
      <c r="I67" s="4" t="s">
        <v>69</v>
      </c>
      <c r="J67" s="2" t="s">
        <v>135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0" t="s">
        <v>90</v>
      </c>
      <c r="BA67" s="11"/>
      <c r="BB67" s="11" t="s">
        <v>231</v>
      </c>
      <c r="BC67" s="11"/>
      <c r="BD67" s="11" t="s">
        <v>85</v>
      </c>
      <c r="BE67" s="11"/>
      <c r="BF67" s="11" t="s">
        <v>70</v>
      </c>
    </row>
    <row r="68" spans="1:58" hidden="1">
      <c r="A68" s="4" t="s">
        <v>90</v>
      </c>
      <c r="B68" s="2" t="s">
        <v>152</v>
      </c>
      <c r="C68" s="4" t="s">
        <v>254</v>
      </c>
      <c r="D68" s="2" t="s">
        <v>263</v>
      </c>
      <c r="E68" s="3" t="s">
        <v>264</v>
      </c>
      <c r="F68" s="4" t="s">
        <v>91</v>
      </c>
      <c r="G68" s="2" t="s">
        <v>153</v>
      </c>
      <c r="H68" s="3" t="s">
        <v>267</v>
      </c>
      <c r="I68" s="4" t="s">
        <v>70</v>
      </c>
      <c r="J68" s="2" t="s">
        <v>136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12" t="s">
        <v>90</v>
      </c>
      <c r="BA68" s="13"/>
      <c r="BB68" s="13" t="s">
        <v>231</v>
      </c>
      <c r="BC68" s="13"/>
      <c r="BD68" s="13" t="s">
        <v>85</v>
      </c>
      <c r="BE68" s="13"/>
      <c r="BF68" s="13" t="s">
        <v>67</v>
      </c>
    </row>
    <row r="69" spans="1:58" hidden="1">
      <c r="A69" s="2" t="s">
        <v>90</v>
      </c>
      <c r="B69" s="2" t="s">
        <v>152</v>
      </c>
      <c r="C69" s="2" t="s">
        <v>231</v>
      </c>
      <c r="D69" s="2" t="s">
        <v>243</v>
      </c>
      <c r="E69" s="3" t="s">
        <v>268</v>
      </c>
      <c r="F69" s="2" t="s">
        <v>85</v>
      </c>
      <c r="G69" s="2" t="s">
        <v>85</v>
      </c>
      <c r="H69" s="3" t="s">
        <v>269</v>
      </c>
      <c r="I69" s="2" t="s">
        <v>71</v>
      </c>
      <c r="J69" s="2" t="s">
        <v>137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0" t="s">
        <v>90</v>
      </c>
      <c r="BA69" s="11"/>
      <c r="BB69" s="11" t="s">
        <v>231</v>
      </c>
      <c r="BC69" s="11"/>
      <c r="BD69" s="11" t="s">
        <v>85</v>
      </c>
      <c r="BE69" s="11"/>
      <c r="BF69" s="15" t="s">
        <v>69</v>
      </c>
    </row>
    <row r="70" spans="1:58" hidden="1">
      <c r="A70" s="2" t="s">
        <v>90</v>
      </c>
      <c r="B70" s="2" t="s">
        <v>152</v>
      </c>
      <c r="C70" s="2" t="s">
        <v>231</v>
      </c>
      <c r="D70" s="2" t="s">
        <v>243</v>
      </c>
      <c r="E70" s="3" t="s">
        <v>268</v>
      </c>
      <c r="F70" s="2" t="s">
        <v>92</v>
      </c>
      <c r="G70" s="2" t="s">
        <v>154</v>
      </c>
      <c r="H70" s="3" t="s">
        <v>270</v>
      </c>
      <c r="I70" s="2" t="s">
        <v>94</v>
      </c>
      <c r="J70" s="2" t="s">
        <v>170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12" t="s">
        <v>90</v>
      </c>
      <c r="BA70" s="13"/>
      <c r="BB70" s="13" t="s">
        <v>231</v>
      </c>
      <c r="BC70" s="13"/>
      <c r="BD70" s="17" t="s">
        <v>271</v>
      </c>
      <c r="BE70" s="17"/>
      <c r="BF70" s="17" t="s">
        <v>69</v>
      </c>
    </row>
    <row r="71" spans="1:58" hidden="1">
      <c r="A71" s="2" t="s">
        <v>90</v>
      </c>
      <c r="B71" s="2" t="s">
        <v>152</v>
      </c>
      <c r="C71" s="2" t="s">
        <v>231</v>
      </c>
      <c r="D71" s="2" t="s">
        <v>243</v>
      </c>
      <c r="E71" s="3" t="s">
        <v>268</v>
      </c>
      <c r="F71" s="2" t="s">
        <v>183</v>
      </c>
      <c r="G71" s="2" t="s">
        <v>198</v>
      </c>
      <c r="H71" s="3" t="s">
        <v>272</v>
      </c>
      <c r="I71" s="2" t="s">
        <v>69</v>
      </c>
      <c r="J71" s="2" t="s">
        <v>135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0" t="s">
        <v>90</v>
      </c>
      <c r="BA71" s="11"/>
      <c r="BB71" s="11" t="s">
        <v>231</v>
      </c>
      <c r="BC71" s="11"/>
      <c r="BD71" s="15" t="s">
        <v>273</v>
      </c>
      <c r="BE71" s="15"/>
      <c r="BF71" s="15" t="s">
        <v>69</v>
      </c>
    </row>
    <row r="72" spans="1:58" hidden="1">
      <c r="A72" s="4" t="s">
        <v>90</v>
      </c>
      <c r="B72" s="2" t="s">
        <v>152</v>
      </c>
      <c r="C72" s="4" t="s">
        <v>231</v>
      </c>
      <c r="D72" s="2" t="s">
        <v>243</v>
      </c>
      <c r="E72" s="3" t="s">
        <v>268</v>
      </c>
      <c r="F72" s="4" t="s">
        <v>92</v>
      </c>
      <c r="G72" s="2" t="s">
        <v>154</v>
      </c>
      <c r="H72" s="3" t="s">
        <v>274</v>
      </c>
      <c r="I72" s="4" t="s">
        <v>79</v>
      </c>
      <c r="J72" s="2" t="s">
        <v>144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12" t="s">
        <v>90</v>
      </c>
      <c r="BA72" s="13"/>
      <c r="BB72" s="13" t="s">
        <v>87</v>
      </c>
      <c r="BC72" s="13"/>
      <c r="BD72" s="13" t="s">
        <v>88</v>
      </c>
      <c r="BE72" s="13"/>
      <c r="BF72" s="13" t="s">
        <v>69</v>
      </c>
    </row>
    <row r="73" spans="1:58" hidden="1">
      <c r="A73" s="4" t="s">
        <v>90</v>
      </c>
      <c r="B73" s="2" t="s">
        <v>152</v>
      </c>
      <c r="C73" s="4" t="s">
        <v>231</v>
      </c>
      <c r="D73" s="2" t="s">
        <v>243</v>
      </c>
      <c r="E73" s="3" t="s">
        <v>268</v>
      </c>
      <c r="F73" s="4" t="s">
        <v>85</v>
      </c>
      <c r="G73" s="2" t="s">
        <v>85</v>
      </c>
      <c r="H73" s="3" t="s">
        <v>275</v>
      </c>
      <c r="I73" s="4" t="s">
        <v>75</v>
      </c>
      <c r="J73" s="2" t="s">
        <v>141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14" t="s">
        <v>90</v>
      </c>
      <c r="BA73" s="15"/>
      <c r="BB73" s="15" t="s">
        <v>87</v>
      </c>
      <c r="BC73" s="15"/>
      <c r="BD73" s="11" t="s">
        <v>88</v>
      </c>
      <c r="BE73" s="11"/>
      <c r="BF73" s="15" t="s">
        <v>75</v>
      </c>
    </row>
    <row r="74" spans="1:58" hidden="1">
      <c r="A74" s="4" t="s">
        <v>90</v>
      </c>
      <c r="B74" s="2" t="s">
        <v>152</v>
      </c>
      <c r="C74" s="4" t="s">
        <v>231</v>
      </c>
      <c r="D74" s="2" t="s">
        <v>243</v>
      </c>
      <c r="E74" s="3" t="s">
        <v>268</v>
      </c>
      <c r="F74" s="4" t="s">
        <v>92</v>
      </c>
      <c r="G74" s="2" t="s">
        <v>154</v>
      </c>
      <c r="H74" s="3" t="s">
        <v>276</v>
      </c>
      <c r="I74" s="4" t="s">
        <v>95</v>
      </c>
      <c r="J74" s="2" t="s">
        <v>156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12" t="s">
        <v>90</v>
      </c>
      <c r="BA74" s="13"/>
      <c r="BB74" s="13" t="s">
        <v>89</v>
      </c>
      <c r="BC74" s="13"/>
      <c r="BD74" s="13" t="s">
        <v>89</v>
      </c>
      <c r="BE74" s="13"/>
      <c r="BF74" s="13" t="s">
        <v>69</v>
      </c>
    </row>
    <row r="75" spans="1:58" hidden="1">
      <c r="A75" s="4" t="s">
        <v>90</v>
      </c>
      <c r="B75" s="2" t="s">
        <v>152</v>
      </c>
      <c r="C75" s="4" t="s">
        <v>231</v>
      </c>
      <c r="D75" s="2" t="s">
        <v>243</v>
      </c>
      <c r="E75" s="3" t="s">
        <v>268</v>
      </c>
      <c r="F75" s="4" t="s">
        <v>85</v>
      </c>
      <c r="G75" s="2" t="s">
        <v>85</v>
      </c>
      <c r="H75" s="3" t="s">
        <v>277</v>
      </c>
      <c r="I75" s="4" t="s">
        <v>70</v>
      </c>
      <c r="J75" s="2" t="s">
        <v>136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0" t="s">
        <v>96</v>
      </c>
      <c r="BA75" s="11"/>
      <c r="BB75" s="15" t="s">
        <v>278</v>
      </c>
      <c r="BC75" s="15"/>
      <c r="BD75" s="15" t="s">
        <v>279</v>
      </c>
      <c r="BE75" s="15"/>
      <c r="BF75" s="15" t="s">
        <v>70</v>
      </c>
    </row>
    <row r="76" spans="1:58" hidden="1">
      <c r="A76" s="4" t="s">
        <v>90</v>
      </c>
      <c r="B76" s="2" t="s">
        <v>152</v>
      </c>
      <c r="C76" s="4" t="s">
        <v>231</v>
      </c>
      <c r="D76" s="2" t="s">
        <v>243</v>
      </c>
      <c r="E76" s="3" t="s">
        <v>268</v>
      </c>
      <c r="F76" s="4" t="s">
        <v>85</v>
      </c>
      <c r="G76" s="2" t="s">
        <v>85</v>
      </c>
      <c r="H76" s="3" t="s">
        <v>280</v>
      </c>
      <c r="I76" s="4" t="s">
        <v>67</v>
      </c>
      <c r="J76" s="2" t="s">
        <v>134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12" t="s">
        <v>96</v>
      </c>
      <c r="BA76" s="13"/>
      <c r="BB76" s="13" t="s">
        <v>77</v>
      </c>
      <c r="BC76" s="13"/>
      <c r="BD76" s="13" t="s">
        <v>78</v>
      </c>
      <c r="BE76" s="13"/>
      <c r="BF76" s="13" t="s">
        <v>75</v>
      </c>
    </row>
    <row r="77" spans="1:58">
      <c r="A77" s="4" t="s">
        <v>90</v>
      </c>
      <c r="B77" s="2" t="s">
        <v>152</v>
      </c>
      <c r="C77" s="4" t="s">
        <v>231</v>
      </c>
      <c r="D77" s="2" t="s">
        <v>243</v>
      </c>
      <c r="E77" s="3" t="s">
        <v>268</v>
      </c>
      <c r="F77" s="4" t="s">
        <v>85</v>
      </c>
      <c r="G77" s="2" t="s">
        <v>85</v>
      </c>
      <c r="H77" s="3" t="s">
        <v>281</v>
      </c>
      <c r="I77" s="4" t="s">
        <v>69</v>
      </c>
      <c r="J77" s="2" t="s">
        <v>135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21">
        <f>AG28</f>
        <v>370.49433333333332</v>
      </c>
      <c r="AH77" s="21">
        <f t="shared" ref="AH77:AP77" si="18">AH28</f>
        <v>370.49433333333332</v>
      </c>
      <c r="AI77" s="21">
        <f t="shared" si="18"/>
        <v>250</v>
      </c>
      <c r="AJ77" s="21">
        <f t="shared" si="18"/>
        <v>250</v>
      </c>
      <c r="AK77" s="21">
        <f t="shared" si="18"/>
        <v>250</v>
      </c>
      <c r="AL77" s="21">
        <f t="shared" si="18"/>
        <v>250</v>
      </c>
      <c r="AM77" s="21">
        <f t="shared" si="18"/>
        <v>250</v>
      </c>
      <c r="AN77" s="21">
        <f t="shared" si="18"/>
        <v>250</v>
      </c>
      <c r="AO77" s="21">
        <f t="shared" si="18"/>
        <v>250</v>
      </c>
      <c r="AP77" s="21">
        <f t="shared" si="18"/>
        <v>250</v>
      </c>
      <c r="AQ77" s="1">
        <v>1</v>
      </c>
      <c r="AR77" s="1">
        <v>5</v>
      </c>
      <c r="AZ77" s="10" t="s">
        <v>96</v>
      </c>
      <c r="BA77" s="11"/>
      <c r="BB77" s="11" t="s">
        <v>77</v>
      </c>
      <c r="BC77" s="11"/>
      <c r="BD77" s="11" t="s">
        <v>80</v>
      </c>
      <c r="BE77" s="11"/>
      <c r="BF77" s="11" t="s">
        <v>69</v>
      </c>
    </row>
    <row r="78" spans="1:58" hidden="1">
      <c r="A78" s="4" t="s">
        <v>90</v>
      </c>
      <c r="B78" s="2" t="s">
        <v>152</v>
      </c>
      <c r="C78" s="4" t="s">
        <v>231</v>
      </c>
      <c r="D78" s="2" t="s">
        <v>243</v>
      </c>
      <c r="E78" s="3" t="s">
        <v>268</v>
      </c>
      <c r="F78" s="4" t="s">
        <v>271</v>
      </c>
      <c r="G78" s="2" t="s">
        <v>282</v>
      </c>
      <c r="H78" s="3" t="s">
        <v>283</v>
      </c>
      <c r="I78" s="4" t="s">
        <v>69</v>
      </c>
      <c r="J78" s="2" t="s">
        <v>135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12" t="s">
        <v>96</v>
      </c>
      <c r="BA78" s="13"/>
      <c r="BB78" s="13" t="s">
        <v>77</v>
      </c>
      <c r="BC78" s="13"/>
      <c r="BD78" s="13" t="s">
        <v>78</v>
      </c>
      <c r="BE78" s="13"/>
      <c r="BF78" s="13" t="s">
        <v>76</v>
      </c>
    </row>
    <row r="79" spans="1:58" hidden="1">
      <c r="A79" s="4" t="s">
        <v>90</v>
      </c>
      <c r="B79" s="2" t="s">
        <v>152</v>
      </c>
      <c r="C79" s="4" t="s">
        <v>231</v>
      </c>
      <c r="D79" s="2" t="s">
        <v>243</v>
      </c>
      <c r="E79" s="3" t="s">
        <v>268</v>
      </c>
      <c r="F79" s="4" t="s">
        <v>273</v>
      </c>
      <c r="G79" s="2" t="s">
        <v>284</v>
      </c>
      <c r="H79" s="3" t="s">
        <v>285</v>
      </c>
      <c r="I79" s="4" t="s">
        <v>69</v>
      </c>
      <c r="J79" s="2" t="s">
        <v>135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0" t="s">
        <v>96</v>
      </c>
      <c r="BA79" s="11"/>
      <c r="BB79" s="11" t="s">
        <v>77</v>
      </c>
      <c r="BC79" s="11"/>
      <c r="BD79" s="11" t="s">
        <v>173</v>
      </c>
      <c r="BE79" s="11"/>
      <c r="BF79" s="15" t="s">
        <v>69</v>
      </c>
    </row>
    <row r="80" spans="1:58" hidden="1">
      <c r="A80" s="4" t="s">
        <v>90</v>
      </c>
      <c r="B80" s="2" t="s">
        <v>152</v>
      </c>
      <c r="C80" s="4" t="s">
        <v>87</v>
      </c>
      <c r="D80" s="2" t="s">
        <v>149</v>
      </c>
      <c r="E80" s="3" t="s">
        <v>286</v>
      </c>
      <c r="F80" s="4" t="s">
        <v>88</v>
      </c>
      <c r="G80" s="2" t="s">
        <v>149</v>
      </c>
      <c r="H80" s="3" t="s">
        <v>287</v>
      </c>
      <c r="I80" s="4" t="s">
        <v>69</v>
      </c>
      <c r="J80" s="2" t="s">
        <v>135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12" t="s">
        <v>96</v>
      </c>
      <c r="BA80" s="13"/>
      <c r="BB80" s="13" t="s">
        <v>65</v>
      </c>
      <c r="BC80" s="13"/>
      <c r="BD80" s="13" t="s">
        <v>66</v>
      </c>
      <c r="BE80" s="13"/>
      <c r="BF80" s="13" t="s">
        <v>70</v>
      </c>
    </row>
    <row r="81" spans="1:58" hidden="1">
      <c r="A81" s="4" t="s">
        <v>90</v>
      </c>
      <c r="B81" s="2" t="s">
        <v>152</v>
      </c>
      <c r="C81" s="4" t="s">
        <v>87</v>
      </c>
      <c r="D81" s="2" t="s">
        <v>149</v>
      </c>
      <c r="E81" s="3" t="s">
        <v>286</v>
      </c>
      <c r="F81" s="4" t="s">
        <v>88</v>
      </c>
      <c r="G81" s="2" t="s">
        <v>149</v>
      </c>
      <c r="H81" s="3" t="s">
        <v>288</v>
      </c>
      <c r="I81" s="4" t="s">
        <v>75</v>
      </c>
      <c r="J81" s="2" t="s">
        <v>141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0" t="s">
        <v>96</v>
      </c>
      <c r="BA81" s="11"/>
      <c r="BB81" s="11" t="s">
        <v>65</v>
      </c>
      <c r="BC81" s="11"/>
      <c r="BD81" s="11" t="s">
        <v>68</v>
      </c>
      <c r="BE81" s="11"/>
      <c r="BF81" s="11" t="s">
        <v>69</v>
      </c>
    </row>
    <row r="82" spans="1:58" hidden="1">
      <c r="A82" s="4" t="s">
        <v>90</v>
      </c>
      <c r="B82" s="2" t="s">
        <v>152</v>
      </c>
      <c r="C82" s="4" t="s">
        <v>89</v>
      </c>
      <c r="D82" s="2" t="s">
        <v>150</v>
      </c>
      <c r="E82" s="3" t="s">
        <v>289</v>
      </c>
      <c r="F82" s="4" t="s">
        <v>89</v>
      </c>
      <c r="G82" s="2" t="s">
        <v>151</v>
      </c>
      <c r="H82" s="3" t="s">
        <v>290</v>
      </c>
      <c r="I82" s="4" t="s">
        <v>69</v>
      </c>
      <c r="J82" s="2" t="s">
        <v>135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12" t="s">
        <v>96</v>
      </c>
      <c r="BA82" s="13"/>
      <c r="BB82" s="13" t="s">
        <v>65</v>
      </c>
      <c r="BC82" s="13"/>
      <c r="BD82" s="13" t="s">
        <v>66</v>
      </c>
      <c r="BE82" s="13"/>
      <c r="BF82" s="13" t="s">
        <v>67</v>
      </c>
    </row>
    <row r="83" spans="1:58" hidden="1">
      <c r="A83" s="4" t="s">
        <v>96</v>
      </c>
      <c r="B83" s="2" t="s">
        <v>157</v>
      </c>
      <c r="C83" s="4" t="s">
        <v>278</v>
      </c>
      <c r="D83" s="2" t="s">
        <v>161</v>
      </c>
      <c r="E83" s="3" t="s">
        <v>291</v>
      </c>
      <c r="F83" s="4" t="s">
        <v>279</v>
      </c>
      <c r="G83" s="2" t="s">
        <v>292</v>
      </c>
      <c r="H83" s="3" t="s">
        <v>293</v>
      </c>
      <c r="I83" s="4" t="s">
        <v>70</v>
      </c>
      <c r="J83" s="2" t="s">
        <v>136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0" t="s">
        <v>96</v>
      </c>
      <c r="BA83" s="11"/>
      <c r="BB83" s="11" t="s">
        <v>65</v>
      </c>
      <c r="BC83" s="11"/>
      <c r="BD83" s="11" t="s">
        <v>66</v>
      </c>
      <c r="BE83" s="11"/>
      <c r="BF83" s="15" t="s">
        <v>71</v>
      </c>
    </row>
    <row r="84" spans="1:58" hidden="1">
      <c r="A84" s="4" t="s">
        <v>96</v>
      </c>
      <c r="B84" s="2" t="s">
        <v>157</v>
      </c>
      <c r="C84" s="4" t="s">
        <v>77</v>
      </c>
      <c r="D84" s="2" t="s">
        <v>143</v>
      </c>
      <c r="E84" s="3" t="s">
        <v>294</v>
      </c>
      <c r="F84" s="4" t="s">
        <v>78</v>
      </c>
      <c r="G84" s="2" t="s">
        <v>505</v>
      </c>
      <c r="H84" s="3" t="s">
        <v>512</v>
      </c>
      <c r="I84" s="4" t="s">
        <v>75</v>
      </c>
      <c r="J84" s="2" t="s">
        <v>141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12" t="s">
        <v>96</v>
      </c>
      <c r="BA84" s="13"/>
      <c r="BB84" s="13" t="s">
        <v>65</v>
      </c>
      <c r="BC84" s="13"/>
      <c r="BD84" s="13" t="s">
        <v>66</v>
      </c>
      <c r="BE84" s="13"/>
      <c r="BF84" s="17" t="s">
        <v>95</v>
      </c>
    </row>
    <row r="85" spans="1:58" hidden="1">
      <c r="A85" s="4" t="s">
        <v>96</v>
      </c>
      <c r="B85" s="2" t="s">
        <v>157</v>
      </c>
      <c r="C85" s="4" t="s">
        <v>77</v>
      </c>
      <c r="D85" s="2" t="s">
        <v>143</v>
      </c>
      <c r="E85" s="3" t="s">
        <v>294</v>
      </c>
      <c r="F85" s="4" t="s">
        <v>80</v>
      </c>
      <c r="G85" s="2" t="s">
        <v>145</v>
      </c>
      <c r="H85" s="3" t="s">
        <v>295</v>
      </c>
      <c r="I85" s="4" t="s">
        <v>69</v>
      </c>
      <c r="J85" s="2" t="s">
        <v>135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0" t="s">
        <v>97</v>
      </c>
      <c r="BA85" s="11"/>
      <c r="BB85" s="11" t="s">
        <v>77</v>
      </c>
      <c r="BC85" s="11"/>
      <c r="BD85" s="11" t="s">
        <v>78</v>
      </c>
      <c r="BE85" s="11"/>
      <c r="BF85" s="11" t="s">
        <v>75</v>
      </c>
    </row>
    <row r="86" spans="1:58" hidden="1">
      <c r="A86" s="4" t="s">
        <v>96</v>
      </c>
      <c r="B86" s="2" t="s">
        <v>157</v>
      </c>
      <c r="C86" s="4" t="s">
        <v>77</v>
      </c>
      <c r="D86" s="2" t="s">
        <v>143</v>
      </c>
      <c r="E86" s="3" t="s">
        <v>294</v>
      </c>
      <c r="F86" s="4" t="s">
        <v>78</v>
      </c>
      <c r="G86" s="2" t="s">
        <v>505</v>
      </c>
      <c r="H86" s="3" t="s">
        <v>513</v>
      </c>
      <c r="I86" s="4" t="s">
        <v>76</v>
      </c>
      <c r="J86" s="2" t="s">
        <v>142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12" t="s">
        <v>97</v>
      </c>
      <c r="BA86" s="13"/>
      <c r="BB86" s="13" t="s">
        <v>77</v>
      </c>
      <c r="BC86" s="13"/>
      <c r="BD86" s="13" t="s">
        <v>80</v>
      </c>
      <c r="BE86" s="13"/>
      <c r="BF86" s="13" t="s">
        <v>69</v>
      </c>
    </row>
    <row r="87" spans="1:58" hidden="1">
      <c r="A87" s="4" t="s">
        <v>96</v>
      </c>
      <c r="B87" s="2" t="s">
        <v>157</v>
      </c>
      <c r="C87" s="4" t="s">
        <v>77</v>
      </c>
      <c r="D87" s="2" t="s">
        <v>143</v>
      </c>
      <c r="E87" s="3" t="s">
        <v>294</v>
      </c>
      <c r="F87" s="4" t="s">
        <v>173</v>
      </c>
      <c r="G87" s="2" t="s">
        <v>186</v>
      </c>
      <c r="H87" s="3" t="s">
        <v>296</v>
      </c>
      <c r="I87" s="4" t="s">
        <v>69</v>
      </c>
      <c r="J87" s="2" t="s">
        <v>135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0" t="s">
        <v>97</v>
      </c>
      <c r="BA87" s="11"/>
      <c r="BB87" s="11" t="s">
        <v>77</v>
      </c>
      <c r="BC87" s="11"/>
      <c r="BD87" s="11" t="s">
        <v>78</v>
      </c>
      <c r="BE87" s="11"/>
      <c r="BF87" s="11" t="s">
        <v>76</v>
      </c>
    </row>
    <row r="88" spans="1:58" hidden="1">
      <c r="A88" s="4" t="s">
        <v>96</v>
      </c>
      <c r="B88" s="2" t="s">
        <v>157</v>
      </c>
      <c r="C88" s="4" t="s">
        <v>65</v>
      </c>
      <c r="D88" s="2" t="s">
        <v>132</v>
      </c>
      <c r="E88" s="3" t="s">
        <v>297</v>
      </c>
      <c r="F88" s="4" t="s">
        <v>66</v>
      </c>
      <c r="G88" s="2" t="s">
        <v>133</v>
      </c>
      <c r="H88" s="3" t="s">
        <v>298</v>
      </c>
      <c r="I88" s="4" t="s">
        <v>70</v>
      </c>
      <c r="J88" s="2" t="s">
        <v>136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12" t="s">
        <v>97</v>
      </c>
      <c r="BA88" s="13"/>
      <c r="BB88" s="13" t="s">
        <v>77</v>
      </c>
      <c r="BC88" s="13"/>
      <c r="BD88" s="13" t="s">
        <v>173</v>
      </c>
      <c r="BE88" s="13"/>
      <c r="BF88" s="17" t="s">
        <v>69</v>
      </c>
    </row>
    <row r="89" spans="1:58" hidden="1">
      <c r="A89" s="4" t="s">
        <v>96</v>
      </c>
      <c r="B89" s="2" t="s">
        <v>157</v>
      </c>
      <c r="C89" s="4" t="s">
        <v>65</v>
      </c>
      <c r="D89" s="2" t="s">
        <v>132</v>
      </c>
      <c r="E89" s="3" t="s">
        <v>297</v>
      </c>
      <c r="F89" s="4" t="s">
        <v>68</v>
      </c>
      <c r="G89" s="2" t="s">
        <v>133</v>
      </c>
      <c r="H89" s="3" t="s">
        <v>299</v>
      </c>
      <c r="I89" s="4" t="s">
        <v>69</v>
      </c>
      <c r="J89" s="2" t="s">
        <v>135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0" t="s">
        <v>97</v>
      </c>
      <c r="BA89" s="11"/>
      <c r="BB89" s="11" t="s">
        <v>231</v>
      </c>
      <c r="BC89" s="11"/>
      <c r="BD89" s="11" t="s">
        <v>85</v>
      </c>
      <c r="BE89" s="11"/>
      <c r="BF89" s="11" t="s">
        <v>67</v>
      </c>
    </row>
    <row r="90" spans="1:58" hidden="1">
      <c r="A90" s="4" t="s">
        <v>96</v>
      </c>
      <c r="B90" s="2" t="s">
        <v>157</v>
      </c>
      <c r="C90" s="4" t="s">
        <v>65</v>
      </c>
      <c r="D90" s="2" t="s">
        <v>132</v>
      </c>
      <c r="E90" s="3" t="s">
        <v>297</v>
      </c>
      <c r="F90" s="4" t="s">
        <v>66</v>
      </c>
      <c r="G90" s="2" t="s">
        <v>133</v>
      </c>
      <c r="H90" s="3" t="s">
        <v>300</v>
      </c>
      <c r="I90" s="4" t="s">
        <v>67</v>
      </c>
      <c r="J90" s="2" t="s">
        <v>134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12" t="s">
        <v>97</v>
      </c>
      <c r="BA90" s="13"/>
      <c r="BB90" s="13" t="s">
        <v>231</v>
      </c>
      <c r="BC90" s="13"/>
      <c r="BD90" s="13" t="s">
        <v>85</v>
      </c>
      <c r="BE90" s="13"/>
      <c r="BF90" s="13" t="s">
        <v>70</v>
      </c>
    </row>
    <row r="91" spans="1:58" hidden="1">
      <c r="A91" s="4" t="s">
        <v>96</v>
      </c>
      <c r="B91" s="2" t="s">
        <v>157</v>
      </c>
      <c r="C91" s="4" t="s">
        <v>65</v>
      </c>
      <c r="D91" s="2" t="s">
        <v>132</v>
      </c>
      <c r="E91" s="3" t="s">
        <v>297</v>
      </c>
      <c r="F91" s="4" t="s">
        <v>66</v>
      </c>
      <c r="G91" s="2" t="s">
        <v>133</v>
      </c>
      <c r="H91" s="3" t="s">
        <v>301</v>
      </c>
      <c r="I91" s="4" t="s">
        <v>71</v>
      </c>
      <c r="J91" s="2" t="s">
        <v>137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0" t="s">
        <v>97</v>
      </c>
      <c r="BA91" s="11"/>
      <c r="BB91" s="11" t="s">
        <v>231</v>
      </c>
      <c r="BC91" s="11"/>
      <c r="BD91" s="11" t="s">
        <v>183</v>
      </c>
      <c r="BE91" s="11"/>
      <c r="BF91" s="11" t="s">
        <v>69</v>
      </c>
    </row>
    <row r="92" spans="1:58" hidden="1">
      <c r="A92" s="4" t="s">
        <v>96</v>
      </c>
      <c r="B92" s="2" t="s">
        <v>157</v>
      </c>
      <c r="C92" s="4" t="s">
        <v>65</v>
      </c>
      <c r="D92" s="2" t="s">
        <v>132</v>
      </c>
      <c r="E92" s="3" t="s">
        <v>297</v>
      </c>
      <c r="F92" s="4" t="s">
        <v>66</v>
      </c>
      <c r="G92" s="2" t="s">
        <v>133</v>
      </c>
      <c r="H92" s="3" t="s">
        <v>302</v>
      </c>
      <c r="I92" s="4" t="s">
        <v>95</v>
      </c>
      <c r="J92" s="2" t="s">
        <v>156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12" t="s">
        <v>97</v>
      </c>
      <c r="BA92" s="13"/>
      <c r="BB92" s="13" t="s">
        <v>231</v>
      </c>
      <c r="BC92" s="13"/>
      <c r="BD92" s="13" t="s">
        <v>85</v>
      </c>
      <c r="BE92" s="13"/>
      <c r="BF92" s="13" t="s">
        <v>75</v>
      </c>
    </row>
    <row r="93" spans="1:58" hidden="1">
      <c r="A93" s="4" t="s">
        <v>97</v>
      </c>
      <c r="B93" s="2" t="s">
        <v>158</v>
      </c>
      <c r="C93" s="4" t="s">
        <v>77</v>
      </c>
      <c r="D93" s="2" t="s">
        <v>143</v>
      </c>
      <c r="E93" s="3" t="s">
        <v>303</v>
      </c>
      <c r="F93" s="4" t="s">
        <v>78</v>
      </c>
      <c r="G93" s="2" t="s">
        <v>505</v>
      </c>
      <c r="H93" s="3" t="s">
        <v>514</v>
      </c>
      <c r="I93" s="4" t="s">
        <v>75</v>
      </c>
      <c r="J93" s="2" t="s">
        <v>141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0" t="s">
        <v>97</v>
      </c>
      <c r="BA93" s="11"/>
      <c r="BB93" s="11" t="s">
        <v>231</v>
      </c>
      <c r="BC93" s="11"/>
      <c r="BD93" s="11" t="s">
        <v>85</v>
      </c>
      <c r="BE93" s="11"/>
      <c r="BF93" s="11" t="s">
        <v>71</v>
      </c>
    </row>
    <row r="94" spans="1:58" hidden="1">
      <c r="A94" s="4" t="s">
        <v>97</v>
      </c>
      <c r="B94" s="2" t="s">
        <v>158</v>
      </c>
      <c r="C94" s="4" t="s">
        <v>77</v>
      </c>
      <c r="D94" s="2" t="s">
        <v>143</v>
      </c>
      <c r="E94" s="3" t="s">
        <v>303</v>
      </c>
      <c r="F94" s="4" t="s">
        <v>80</v>
      </c>
      <c r="G94" s="2" t="s">
        <v>145</v>
      </c>
      <c r="H94" s="3" t="s">
        <v>304</v>
      </c>
      <c r="I94" s="4" t="s">
        <v>69</v>
      </c>
      <c r="J94" s="2" t="s">
        <v>135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16" t="s">
        <v>97</v>
      </c>
      <c r="BA94" s="17"/>
      <c r="BB94" s="13" t="s">
        <v>231</v>
      </c>
      <c r="BC94" s="13"/>
      <c r="BD94" s="17" t="s">
        <v>273</v>
      </c>
      <c r="BE94" s="17"/>
      <c r="BF94" s="17" t="s">
        <v>69</v>
      </c>
    </row>
    <row r="95" spans="1:58" hidden="1">
      <c r="A95" s="4" t="s">
        <v>97</v>
      </c>
      <c r="B95" s="2" t="s">
        <v>158</v>
      </c>
      <c r="C95" s="4" t="s">
        <v>77</v>
      </c>
      <c r="D95" s="2" t="s">
        <v>143</v>
      </c>
      <c r="E95" s="3" t="s">
        <v>303</v>
      </c>
      <c r="F95" s="4" t="s">
        <v>78</v>
      </c>
      <c r="G95" s="2" t="s">
        <v>505</v>
      </c>
      <c r="H95" s="3" t="s">
        <v>515</v>
      </c>
      <c r="I95" s="4" t="s">
        <v>76</v>
      </c>
      <c r="J95" s="2" t="s">
        <v>142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14" t="s">
        <v>97</v>
      </c>
      <c r="BA95" s="15"/>
      <c r="BB95" s="11" t="s">
        <v>84</v>
      </c>
      <c r="BC95" s="11"/>
      <c r="BD95" s="11" t="s">
        <v>81</v>
      </c>
      <c r="BE95" s="11"/>
      <c r="BF95" s="11" t="s">
        <v>67</v>
      </c>
    </row>
    <row r="96" spans="1:58" hidden="1">
      <c r="A96" s="4" t="s">
        <v>97</v>
      </c>
      <c r="B96" s="2" t="s">
        <v>158</v>
      </c>
      <c r="C96" s="4" t="s">
        <v>77</v>
      </c>
      <c r="D96" s="2" t="s">
        <v>143</v>
      </c>
      <c r="E96" s="3" t="s">
        <v>303</v>
      </c>
      <c r="F96" s="4" t="s">
        <v>173</v>
      </c>
      <c r="G96" s="2" t="s">
        <v>186</v>
      </c>
      <c r="H96" s="3" t="s">
        <v>305</v>
      </c>
      <c r="I96" s="4" t="s">
        <v>69</v>
      </c>
      <c r="J96" s="2" t="s">
        <v>135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16" t="s">
        <v>97</v>
      </c>
      <c r="BA96" s="17"/>
      <c r="BB96" s="13" t="s">
        <v>84</v>
      </c>
      <c r="BC96" s="13"/>
      <c r="BD96" s="13" t="s">
        <v>82</v>
      </c>
      <c r="BE96" s="13"/>
      <c r="BF96" s="13" t="s">
        <v>69</v>
      </c>
    </row>
    <row r="97" spans="1:58" hidden="1">
      <c r="A97" s="4" t="s">
        <v>97</v>
      </c>
      <c r="B97" s="2" t="s">
        <v>158</v>
      </c>
      <c r="C97" s="4" t="s">
        <v>231</v>
      </c>
      <c r="D97" s="2" t="s">
        <v>243</v>
      </c>
      <c r="E97" s="3" t="s">
        <v>306</v>
      </c>
      <c r="F97" s="4" t="s">
        <v>85</v>
      </c>
      <c r="G97" s="2" t="s">
        <v>85</v>
      </c>
      <c r="H97" s="3" t="s">
        <v>307</v>
      </c>
      <c r="I97" s="4" t="s">
        <v>67</v>
      </c>
      <c r="J97" s="2" t="s">
        <v>134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0" t="s">
        <v>97</v>
      </c>
      <c r="BA97" s="11"/>
      <c r="BB97" s="11" t="s">
        <v>89</v>
      </c>
      <c r="BC97" s="11"/>
      <c r="BD97" s="11" t="s">
        <v>89</v>
      </c>
      <c r="BE97" s="11"/>
      <c r="BF97" s="11" t="s">
        <v>69</v>
      </c>
    </row>
    <row r="98" spans="1:58" hidden="1">
      <c r="A98" s="4" t="s">
        <v>97</v>
      </c>
      <c r="B98" s="2" t="s">
        <v>158</v>
      </c>
      <c r="C98" s="4" t="s">
        <v>231</v>
      </c>
      <c r="D98" s="2" t="s">
        <v>243</v>
      </c>
      <c r="E98" s="3" t="s">
        <v>306</v>
      </c>
      <c r="F98" s="4" t="s">
        <v>85</v>
      </c>
      <c r="G98" s="2" t="s">
        <v>85</v>
      </c>
      <c r="H98" s="3" t="s">
        <v>308</v>
      </c>
      <c r="I98" s="4" t="s">
        <v>70</v>
      </c>
      <c r="J98" s="2" t="s">
        <v>136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12" t="s">
        <v>98</v>
      </c>
      <c r="BA98" s="13"/>
      <c r="BB98" s="13" t="s">
        <v>77</v>
      </c>
      <c r="BC98" s="13"/>
      <c r="BD98" s="13" t="s">
        <v>78</v>
      </c>
      <c r="BE98" s="13"/>
      <c r="BF98" s="13" t="s">
        <v>75</v>
      </c>
    </row>
    <row r="99" spans="1:58" hidden="1">
      <c r="A99" s="4" t="s">
        <v>97</v>
      </c>
      <c r="B99" s="2" t="s">
        <v>158</v>
      </c>
      <c r="C99" s="4" t="s">
        <v>231</v>
      </c>
      <c r="D99" s="2" t="s">
        <v>243</v>
      </c>
      <c r="E99" s="3" t="s">
        <v>306</v>
      </c>
      <c r="F99" s="4" t="s">
        <v>183</v>
      </c>
      <c r="G99" s="2" t="s">
        <v>198</v>
      </c>
      <c r="H99" s="3" t="s">
        <v>309</v>
      </c>
      <c r="I99" s="4" t="s">
        <v>69</v>
      </c>
      <c r="J99" s="2" t="s">
        <v>135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0" t="s">
        <v>98</v>
      </c>
      <c r="BA99" s="11"/>
      <c r="BB99" s="11" t="s">
        <v>77</v>
      </c>
      <c r="BC99" s="11"/>
      <c r="BD99" s="11" t="s">
        <v>80</v>
      </c>
      <c r="BE99" s="11"/>
      <c r="BF99" s="11" t="s">
        <v>69</v>
      </c>
    </row>
    <row r="100" spans="1:58" hidden="1">
      <c r="A100" s="4" t="s">
        <v>97</v>
      </c>
      <c r="B100" s="2" t="s">
        <v>158</v>
      </c>
      <c r="C100" s="4" t="s">
        <v>231</v>
      </c>
      <c r="D100" s="2" t="s">
        <v>243</v>
      </c>
      <c r="E100" s="3" t="s">
        <v>306</v>
      </c>
      <c r="F100" s="4" t="s">
        <v>85</v>
      </c>
      <c r="G100" s="2" t="s">
        <v>85</v>
      </c>
      <c r="H100" s="3" t="s">
        <v>310</v>
      </c>
      <c r="I100" s="4" t="s">
        <v>75</v>
      </c>
      <c r="J100" s="2" t="s">
        <v>141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12" t="s">
        <v>98</v>
      </c>
      <c r="BA100" s="13"/>
      <c r="BB100" s="13" t="s">
        <v>77</v>
      </c>
      <c r="BC100" s="13"/>
      <c r="BD100" s="13" t="s">
        <v>78</v>
      </c>
      <c r="BE100" s="13"/>
      <c r="BF100" s="13" t="s">
        <v>76</v>
      </c>
    </row>
    <row r="101" spans="1:58" hidden="1">
      <c r="A101" s="4" t="s">
        <v>97</v>
      </c>
      <c r="B101" s="2" t="s">
        <v>158</v>
      </c>
      <c r="C101" s="4" t="s">
        <v>231</v>
      </c>
      <c r="D101" s="2" t="s">
        <v>243</v>
      </c>
      <c r="E101" s="3" t="s">
        <v>306</v>
      </c>
      <c r="F101" s="4" t="s">
        <v>85</v>
      </c>
      <c r="G101" s="2" t="s">
        <v>85</v>
      </c>
      <c r="H101" s="3" t="s">
        <v>311</v>
      </c>
      <c r="I101" s="4" t="s">
        <v>71</v>
      </c>
      <c r="J101" s="2" t="s">
        <v>137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0" t="s">
        <v>98</v>
      </c>
      <c r="BA101" s="11"/>
      <c r="BB101" s="11" t="s">
        <v>77</v>
      </c>
      <c r="BC101" s="11"/>
      <c r="BD101" s="11" t="s">
        <v>173</v>
      </c>
      <c r="BE101" s="11"/>
      <c r="BF101" s="15" t="s">
        <v>69</v>
      </c>
    </row>
    <row r="102" spans="1:58" hidden="1">
      <c r="A102" s="4" t="s">
        <v>97</v>
      </c>
      <c r="B102" s="2" t="s">
        <v>158</v>
      </c>
      <c r="C102" s="4" t="s">
        <v>231</v>
      </c>
      <c r="D102" s="2" t="s">
        <v>243</v>
      </c>
      <c r="E102" s="3" t="s">
        <v>306</v>
      </c>
      <c r="F102" s="4" t="s">
        <v>273</v>
      </c>
      <c r="G102" s="2" t="s">
        <v>284</v>
      </c>
      <c r="H102" s="3" t="s">
        <v>312</v>
      </c>
      <c r="I102" s="4" t="s">
        <v>69</v>
      </c>
      <c r="J102" s="2" t="s">
        <v>135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12" t="s">
        <v>98</v>
      </c>
      <c r="BA102" s="13"/>
      <c r="BB102" s="13" t="s">
        <v>65</v>
      </c>
      <c r="BC102" s="13"/>
      <c r="BD102" s="13" t="s">
        <v>68</v>
      </c>
      <c r="BE102" s="13"/>
      <c r="BF102" s="13" t="s">
        <v>69</v>
      </c>
    </row>
    <row r="103" spans="1:58" hidden="1">
      <c r="A103" s="4" t="s">
        <v>97</v>
      </c>
      <c r="B103" s="2" t="s">
        <v>158</v>
      </c>
      <c r="C103" s="4" t="s">
        <v>84</v>
      </c>
      <c r="D103" s="2" t="s">
        <v>148</v>
      </c>
      <c r="E103" s="3" t="s">
        <v>313</v>
      </c>
      <c r="F103" s="4" t="s">
        <v>81</v>
      </c>
      <c r="G103" s="2" t="s">
        <v>81</v>
      </c>
      <c r="H103" s="3" t="s">
        <v>314</v>
      </c>
      <c r="I103" s="4" t="s">
        <v>67</v>
      </c>
      <c r="J103" s="2" t="s">
        <v>134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0" t="s">
        <v>98</v>
      </c>
      <c r="BA103" s="11"/>
      <c r="BB103" s="11" t="s">
        <v>65</v>
      </c>
      <c r="BC103" s="11"/>
      <c r="BD103" s="11" t="s">
        <v>66</v>
      </c>
      <c r="BE103" s="11"/>
      <c r="BF103" s="11" t="s">
        <v>70</v>
      </c>
    </row>
    <row r="104" spans="1:58" hidden="1">
      <c r="A104" s="4" t="s">
        <v>97</v>
      </c>
      <c r="B104" s="2" t="s">
        <v>158</v>
      </c>
      <c r="C104" s="4" t="s">
        <v>84</v>
      </c>
      <c r="D104" s="2" t="s">
        <v>148</v>
      </c>
      <c r="E104" s="3" t="s">
        <v>313</v>
      </c>
      <c r="F104" s="4" t="s">
        <v>82</v>
      </c>
      <c r="G104" s="2" t="s">
        <v>146</v>
      </c>
      <c r="H104" s="3" t="s">
        <v>315</v>
      </c>
      <c r="I104" s="4" t="s">
        <v>69</v>
      </c>
      <c r="J104" s="2" t="s">
        <v>135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12" t="s">
        <v>98</v>
      </c>
      <c r="BA104" s="13"/>
      <c r="BB104" s="13" t="s">
        <v>65</v>
      </c>
      <c r="BC104" s="13"/>
      <c r="BD104" s="13" t="s">
        <v>66</v>
      </c>
      <c r="BE104" s="13"/>
      <c r="BF104" s="13" t="s">
        <v>67</v>
      </c>
    </row>
    <row r="105" spans="1:58" hidden="1">
      <c r="A105" s="4" t="s">
        <v>97</v>
      </c>
      <c r="B105" s="2" t="s">
        <v>158</v>
      </c>
      <c r="C105" s="4" t="s">
        <v>89</v>
      </c>
      <c r="D105" s="2" t="s">
        <v>150</v>
      </c>
      <c r="E105" s="3" t="s">
        <v>316</v>
      </c>
      <c r="F105" s="4" t="s">
        <v>89</v>
      </c>
      <c r="G105" s="2" t="s">
        <v>151</v>
      </c>
      <c r="H105" s="3" t="s">
        <v>317</v>
      </c>
      <c r="I105" s="4" t="s">
        <v>69</v>
      </c>
      <c r="J105" s="2" t="s">
        <v>135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0" t="s">
        <v>98</v>
      </c>
      <c r="BA105" s="11"/>
      <c r="BB105" s="11" t="s">
        <v>65</v>
      </c>
      <c r="BC105" s="11"/>
      <c r="BD105" s="11" t="s">
        <v>66</v>
      </c>
      <c r="BE105" s="11"/>
      <c r="BF105" s="15" t="s">
        <v>71</v>
      </c>
    </row>
    <row r="106" spans="1:58" hidden="1">
      <c r="A106" s="4" t="s">
        <v>98</v>
      </c>
      <c r="B106" s="2" t="s">
        <v>159</v>
      </c>
      <c r="C106" s="4" t="s">
        <v>77</v>
      </c>
      <c r="D106" s="2" t="s">
        <v>143</v>
      </c>
      <c r="E106" s="3" t="s">
        <v>318</v>
      </c>
      <c r="F106" s="4" t="s">
        <v>78</v>
      </c>
      <c r="G106" s="2" t="s">
        <v>505</v>
      </c>
      <c r="H106" s="3" t="s">
        <v>516</v>
      </c>
      <c r="I106" s="4" t="s">
        <v>75</v>
      </c>
      <c r="J106" s="2" t="s">
        <v>141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12" t="s">
        <v>98</v>
      </c>
      <c r="BA106" s="13"/>
      <c r="BB106" s="13" t="s">
        <v>65</v>
      </c>
      <c r="BC106" s="13"/>
      <c r="BD106" s="13" t="s">
        <v>66</v>
      </c>
      <c r="BE106" s="13"/>
      <c r="BF106" s="17" t="s">
        <v>79</v>
      </c>
    </row>
    <row r="107" spans="1:58" hidden="1">
      <c r="A107" s="4" t="s">
        <v>98</v>
      </c>
      <c r="B107" s="2" t="s">
        <v>159</v>
      </c>
      <c r="C107" s="4" t="s">
        <v>77</v>
      </c>
      <c r="D107" s="2" t="s">
        <v>143</v>
      </c>
      <c r="E107" s="3" t="s">
        <v>318</v>
      </c>
      <c r="F107" s="4" t="s">
        <v>80</v>
      </c>
      <c r="G107" s="2" t="s">
        <v>145</v>
      </c>
      <c r="H107" s="3" t="s">
        <v>319</v>
      </c>
      <c r="I107" s="4" t="s">
        <v>69</v>
      </c>
      <c r="J107" s="2" t="s">
        <v>135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0" t="s">
        <v>98</v>
      </c>
      <c r="BA107" s="11"/>
      <c r="BB107" s="11" t="s">
        <v>65</v>
      </c>
      <c r="BC107" s="11"/>
      <c r="BD107" s="11" t="s">
        <v>66</v>
      </c>
      <c r="BE107" s="11"/>
      <c r="BF107" s="15" t="s">
        <v>95</v>
      </c>
    </row>
    <row r="108" spans="1:58" hidden="1">
      <c r="A108" s="4" t="s">
        <v>98</v>
      </c>
      <c r="B108" s="2" t="s">
        <v>159</v>
      </c>
      <c r="C108" s="4" t="s">
        <v>77</v>
      </c>
      <c r="D108" s="2" t="s">
        <v>143</v>
      </c>
      <c r="E108" s="3" t="s">
        <v>318</v>
      </c>
      <c r="F108" s="4" t="s">
        <v>78</v>
      </c>
      <c r="G108" s="2" t="s">
        <v>505</v>
      </c>
      <c r="H108" s="3" t="s">
        <v>517</v>
      </c>
      <c r="I108" s="4" t="s">
        <v>76</v>
      </c>
      <c r="J108" s="2" t="s">
        <v>142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12" t="s">
        <v>98</v>
      </c>
      <c r="BA108" s="13"/>
      <c r="BB108" s="13" t="s">
        <v>89</v>
      </c>
      <c r="BC108" s="13"/>
      <c r="BD108" s="13" t="s">
        <v>89</v>
      </c>
      <c r="BE108" s="13"/>
      <c r="BF108" s="13" t="s">
        <v>69</v>
      </c>
    </row>
    <row r="109" spans="1:58" hidden="1">
      <c r="A109" s="4" t="s">
        <v>98</v>
      </c>
      <c r="B109" s="2" t="s">
        <v>159</v>
      </c>
      <c r="C109" s="4" t="s">
        <v>77</v>
      </c>
      <c r="D109" s="2" t="s">
        <v>143</v>
      </c>
      <c r="E109" s="3" t="s">
        <v>318</v>
      </c>
      <c r="F109" s="4" t="s">
        <v>173</v>
      </c>
      <c r="G109" s="2" t="s">
        <v>186</v>
      </c>
      <c r="H109" s="3" t="s">
        <v>320</v>
      </c>
      <c r="I109" s="4" t="s">
        <v>69</v>
      </c>
      <c r="J109" s="2" t="s">
        <v>135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0" t="s">
        <v>98</v>
      </c>
      <c r="BA109" s="11"/>
      <c r="BB109" s="11" t="s">
        <v>84</v>
      </c>
      <c r="BC109" s="11"/>
      <c r="BD109" s="11" t="s">
        <v>81</v>
      </c>
      <c r="BE109" s="11"/>
      <c r="BF109" s="11" t="s">
        <v>67</v>
      </c>
    </row>
    <row r="110" spans="1:58" hidden="1">
      <c r="A110" s="4" t="s">
        <v>98</v>
      </c>
      <c r="B110" s="2" t="s">
        <v>159</v>
      </c>
      <c r="C110" s="4" t="s">
        <v>65</v>
      </c>
      <c r="D110" s="2" t="s">
        <v>132</v>
      </c>
      <c r="E110" s="3" t="s">
        <v>321</v>
      </c>
      <c r="F110" s="4" t="s">
        <v>68</v>
      </c>
      <c r="G110" s="2" t="s">
        <v>133</v>
      </c>
      <c r="H110" s="3" t="s">
        <v>322</v>
      </c>
      <c r="I110" s="4" t="s">
        <v>69</v>
      </c>
      <c r="J110" s="2" t="s">
        <v>135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12" t="s">
        <v>98</v>
      </c>
      <c r="BA110" s="13"/>
      <c r="BB110" s="13" t="s">
        <v>84</v>
      </c>
      <c r="BC110" s="13"/>
      <c r="BD110" s="13" t="s">
        <v>82</v>
      </c>
      <c r="BE110" s="13"/>
      <c r="BF110" s="13" t="s">
        <v>69</v>
      </c>
    </row>
    <row r="111" spans="1:58" hidden="1">
      <c r="A111" s="4" t="s">
        <v>98</v>
      </c>
      <c r="B111" s="2" t="s">
        <v>159</v>
      </c>
      <c r="C111" s="4" t="s">
        <v>65</v>
      </c>
      <c r="D111" s="2" t="s">
        <v>132</v>
      </c>
      <c r="E111" s="3" t="s">
        <v>321</v>
      </c>
      <c r="F111" s="4" t="s">
        <v>66</v>
      </c>
      <c r="G111" s="2" t="s">
        <v>133</v>
      </c>
      <c r="H111" s="3" t="s">
        <v>323</v>
      </c>
      <c r="I111" s="4" t="s">
        <v>70</v>
      </c>
      <c r="J111" s="2" t="s">
        <v>136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0" t="s">
        <v>99</v>
      </c>
      <c r="BA111" s="11"/>
      <c r="BB111" s="11" t="s">
        <v>100</v>
      </c>
      <c r="BC111" s="11"/>
      <c r="BD111" s="11" t="s">
        <v>101</v>
      </c>
      <c r="BE111" s="11"/>
      <c r="BF111" s="11" t="s">
        <v>67</v>
      </c>
    </row>
    <row r="112" spans="1:58" hidden="1">
      <c r="A112" s="4" t="s">
        <v>98</v>
      </c>
      <c r="B112" s="2" t="s">
        <v>159</v>
      </c>
      <c r="C112" s="4" t="s">
        <v>65</v>
      </c>
      <c r="D112" s="2" t="s">
        <v>132</v>
      </c>
      <c r="E112" s="3" t="s">
        <v>321</v>
      </c>
      <c r="F112" s="4" t="s">
        <v>66</v>
      </c>
      <c r="G112" s="2" t="s">
        <v>133</v>
      </c>
      <c r="H112" s="3" t="s">
        <v>324</v>
      </c>
      <c r="I112" s="4" t="s">
        <v>67</v>
      </c>
      <c r="J112" s="2" t="s">
        <v>134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12" t="s">
        <v>99</v>
      </c>
      <c r="BA112" s="13"/>
      <c r="BB112" s="13" t="s">
        <v>325</v>
      </c>
      <c r="BC112" s="13"/>
      <c r="BD112" s="13" t="s">
        <v>326</v>
      </c>
      <c r="BE112" s="13"/>
      <c r="BF112" s="13" t="s">
        <v>67</v>
      </c>
    </row>
    <row r="113" spans="1:58" hidden="1">
      <c r="A113" s="4" t="s">
        <v>98</v>
      </c>
      <c r="B113" s="2" t="s">
        <v>159</v>
      </c>
      <c r="C113" s="4" t="s">
        <v>65</v>
      </c>
      <c r="D113" s="2" t="s">
        <v>132</v>
      </c>
      <c r="E113" s="3" t="s">
        <v>321</v>
      </c>
      <c r="F113" s="4" t="s">
        <v>66</v>
      </c>
      <c r="G113" s="2" t="s">
        <v>133</v>
      </c>
      <c r="H113" s="3" t="s">
        <v>327</v>
      </c>
      <c r="I113" s="4" t="s">
        <v>71</v>
      </c>
      <c r="J113" s="2" t="s">
        <v>137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0" t="s">
        <v>102</v>
      </c>
      <c r="BA113" s="11"/>
      <c r="BB113" s="11" t="s">
        <v>77</v>
      </c>
      <c r="BC113" s="11"/>
      <c r="BD113" s="11" t="s">
        <v>80</v>
      </c>
      <c r="BE113" s="11"/>
      <c r="BF113" s="11" t="s">
        <v>69</v>
      </c>
    </row>
    <row r="114" spans="1:58" hidden="1">
      <c r="A114" s="4" t="s">
        <v>98</v>
      </c>
      <c r="B114" s="2" t="s">
        <v>159</v>
      </c>
      <c r="C114" s="4" t="s">
        <v>65</v>
      </c>
      <c r="D114" s="2" t="s">
        <v>132</v>
      </c>
      <c r="E114" s="3" t="s">
        <v>321</v>
      </c>
      <c r="F114" s="4" t="s">
        <v>66</v>
      </c>
      <c r="G114" s="2" t="s">
        <v>133</v>
      </c>
      <c r="H114" s="3" t="s">
        <v>328</v>
      </c>
      <c r="I114" s="4" t="s">
        <v>79</v>
      </c>
      <c r="J114" s="2" t="s">
        <v>144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12" t="s">
        <v>102</v>
      </c>
      <c r="BA114" s="13"/>
      <c r="BB114" s="13" t="s">
        <v>77</v>
      </c>
      <c r="BC114" s="13"/>
      <c r="BD114" s="13" t="s">
        <v>78</v>
      </c>
      <c r="BE114" s="13"/>
      <c r="BF114" s="13" t="s">
        <v>76</v>
      </c>
    </row>
    <row r="115" spans="1:58" hidden="1">
      <c r="A115" s="2" t="s">
        <v>98</v>
      </c>
      <c r="B115" s="2" t="s">
        <v>159</v>
      </c>
      <c r="C115" s="2" t="s">
        <v>65</v>
      </c>
      <c r="D115" s="2" t="s">
        <v>132</v>
      </c>
      <c r="E115" s="3" t="s">
        <v>321</v>
      </c>
      <c r="F115" s="2" t="s">
        <v>66</v>
      </c>
      <c r="G115" s="2" t="s">
        <v>133</v>
      </c>
      <c r="H115" s="3" t="s">
        <v>329</v>
      </c>
      <c r="I115" s="2" t="s">
        <v>95</v>
      </c>
      <c r="J115" s="2" t="s">
        <v>156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0" t="s">
        <v>102</v>
      </c>
      <c r="BA115" s="11"/>
      <c r="BB115" s="11" t="s">
        <v>77</v>
      </c>
      <c r="BC115" s="11"/>
      <c r="BD115" s="11" t="s">
        <v>78</v>
      </c>
      <c r="BE115" s="11"/>
      <c r="BF115" s="11" t="s">
        <v>75</v>
      </c>
    </row>
    <row r="116" spans="1:58" hidden="1">
      <c r="A116" s="2" t="s">
        <v>98</v>
      </c>
      <c r="B116" s="2" t="s">
        <v>159</v>
      </c>
      <c r="C116" s="2" t="s">
        <v>89</v>
      </c>
      <c r="D116" s="2" t="s">
        <v>150</v>
      </c>
      <c r="E116" s="3" t="s">
        <v>330</v>
      </c>
      <c r="F116" s="2" t="s">
        <v>89</v>
      </c>
      <c r="G116" s="2" t="s">
        <v>151</v>
      </c>
      <c r="H116" s="3" t="s">
        <v>331</v>
      </c>
      <c r="I116" s="2" t="s">
        <v>69</v>
      </c>
      <c r="J116" s="2" t="s">
        <v>135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12" t="s">
        <v>102</v>
      </c>
      <c r="BA116" s="13"/>
      <c r="BB116" s="13" t="s">
        <v>77</v>
      </c>
      <c r="BC116" s="13"/>
      <c r="BD116" s="13" t="s">
        <v>173</v>
      </c>
      <c r="BE116" s="13"/>
      <c r="BF116" s="17" t="s">
        <v>69</v>
      </c>
    </row>
    <row r="117" spans="1:58" hidden="1">
      <c r="A117" s="4" t="s">
        <v>98</v>
      </c>
      <c r="B117" s="2" t="s">
        <v>159</v>
      </c>
      <c r="C117" s="4" t="s">
        <v>84</v>
      </c>
      <c r="D117" s="2" t="s">
        <v>148</v>
      </c>
      <c r="E117" s="3" t="s">
        <v>332</v>
      </c>
      <c r="F117" s="4" t="s">
        <v>81</v>
      </c>
      <c r="G117" s="2" t="s">
        <v>81</v>
      </c>
      <c r="H117" s="3" t="s">
        <v>333</v>
      </c>
      <c r="I117" s="4" t="s">
        <v>67</v>
      </c>
      <c r="J117" s="2" t="s">
        <v>134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0" t="s">
        <v>102</v>
      </c>
      <c r="BA117" s="11"/>
      <c r="BB117" s="11" t="s">
        <v>65</v>
      </c>
      <c r="BC117" s="11"/>
      <c r="BD117" s="11" t="s">
        <v>68</v>
      </c>
      <c r="BE117" s="11"/>
      <c r="BF117" s="11" t="s">
        <v>69</v>
      </c>
    </row>
    <row r="118" spans="1:58" hidden="1">
      <c r="A118" s="4" t="s">
        <v>98</v>
      </c>
      <c r="B118" s="2" t="s">
        <v>159</v>
      </c>
      <c r="C118" s="4" t="s">
        <v>84</v>
      </c>
      <c r="D118" s="2" t="s">
        <v>148</v>
      </c>
      <c r="E118" s="3" t="s">
        <v>332</v>
      </c>
      <c r="F118" s="4" t="s">
        <v>82</v>
      </c>
      <c r="G118" s="2" t="s">
        <v>146</v>
      </c>
      <c r="H118" s="3" t="s">
        <v>334</v>
      </c>
      <c r="I118" s="4" t="s">
        <v>69</v>
      </c>
      <c r="J118" s="2" t="s">
        <v>135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12" t="s">
        <v>102</v>
      </c>
      <c r="BA118" s="13"/>
      <c r="BB118" s="13" t="s">
        <v>65</v>
      </c>
      <c r="BC118" s="13"/>
      <c r="BD118" s="13" t="s">
        <v>66</v>
      </c>
      <c r="BE118" s="13"/>
      <c r="BF118" s="13" t="s">
        <v>70</v>
      </c>
    </row>
    <row r="119" spans="1:58" hidden="1">
      <c r="A119" s="4" t="s">
        <v>99</v>
      </c>
      <c r="B119" s="2" t="s">
        <v>160</v>
      </c>
      <c r="C119" s="4" t="s">
        <v>100</v>
      </c>
      <c r="D119" s="2" t="s">
        <v>161</v>
      </c>
      <c r="E119" s="3" t="s">
        <v>335</v>
      </c>
      <c r="F119" s="4" t="s">
        <v>101</v>
      </c>
      <c r="G119" s="2" t="s">
        <v>161</v>
      </c>
      <c r="H119" s="3" t="s">
        <v>336</v>
      </c>
      <c r="I119" s="4" t="s">
        <v>67</v>
      </c>
      <c r="J119" s="2" t="s">
        <v>134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0" t="s">
        <v>102</v>
      </c>
      <c r="BA119" s="11"/>
      <c r="BB119" s="11" t="s">
        <v>65</v>
      </c>
      <c r="BC119" s="11"/>
      <c r="BD119" s="11" t="s">
        <v>66</v>
      </c>
      <c r="BE119" s="11"/>
      <c r="BF119" s="11" t="s">
        <v>67</v>
      </c>
    </row>
    <row r="120" spans="1:58" hidden="1">
      <c r="A120" s="4" t="s">
        <v>99</v>
      </c>
      <c r="B120" s="2" t="s">
        <v>160</v>
      </c>
      <c r="C120" s="4" t="s">
        <v>325</v>
      </c>
      <c r="D120" s="2" t="s">
        <v>337</v>
      </c>
      <c r="E120" s="3" t="s">
        <v>338</v>
      </c>
      <c r="F120" s="4" t="s">
        <v>326</v>
      </c>
      <c r="G120" s="2" t="s">
        <v>339</v>
      </c>
      <c r="H120" s="3" t="s">
        <v>340</v>
      </c>
      <c r="I120" s="4" t="s">
        <v>67</v>
      </c>
      <c r="J120" s="2" t="s">
        <v>134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12" t="s">
        <v>102</v>
      </c>
      <c r="BA120" s="13"/>
      <c r="BB120" s="13" t="s">
        <v>65</v>
      </c>
      <c r="BC120" s="13"/>
      <c r="BD120" s="13" t="s">
        <v>66</v>
      </c>
      <c r="BE120" s="13"/>
      <c r="BF120" s="17" t="s">
        <v>71</v>
      </c>
    </row>
    <row r="121" spans="1:58" hidden="1">
      <c r="A121" s="4" t="s">
        <v>102</v>
      </c>
      <c r="B121" s="2" t="s">
        <v>162</v>
      </c>
      <c r="C121" s="4" t="s">
        <v>77</v>
      </c>
      <c r="D121" s="2" t="s">
        <v>143</v>
      </c>
      <c r="E121" s="3" t="s">
        <v>341</v>
      </c>
      <c r="F121" s="4" t="s">
        <v>80</v>
      </c>
      <c r="G121" s="2" t="s">
        <v>145</v>
      </c>
      <c r="H121" s="3" t="s">
        <v>342</v>
      </c>
      <c r="I121" s="4" t="s">
        <v>69</v>
      </c>
      <c r="J121" s="2" t="s">
        <v>135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0" t="s">
        <v>102</v>
      </c>
      <c r="BA121" s="11"/>
      <c r="BB121" s="11" t="s">
        <v>65</v>
      </c>
      <c r="BC121" s="11"/>
      <c r="BD121" s="11" t="s">
        <v>66</v>
      </c>
      <c r="BE121" s="11"/>
      <c r="BF121" s="15" t="s">
        <v>95</v>
      </c>
    </row>
    <row r="122" spans="1:58" hidden="1">
      <c r="A122" s="4" t="s">
        <v>102</v>
      </c>
      <c r="B122" s="2" t="s">
        <v>162</v>
      </c>
      <c r="C122" s="4" t="s">
        <v>77</v>
      </c>
      <c r="D122" s="2" t="s">
        <v>143</v>
      </c>
      <c r="E122" s="3" t="s">
        <v>341</v>
      </c>
      <c r="F122" s="4" t="s">
        <v>78</v>
      </c>
      <c r="G122" s="2" t="s">
        <v>505</v>
      </c>
      <c r="H122" s="3" t="s">
        <v>518</v>
      </c>
      <c r="I122" s="4" t="s">
        <v>76</v>
      </c>
      <c r="J122" s="2" t="s">
        <v>142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12" t="s">
        <v>102</v>
      </c>
      <c r="BA122" s="13"/>
      <c r="BB122" s="13" t="s">
        <v>231</v>
      </c>
      <c r="BC122" s="13"/>
      <c r="BD122" s="13" t="s">
        <v>85</v>
      </c>
      <c r="BE122" s="13"/>
      <c r="BF122" s="13" t="s">
        <v>67</v>
      </c>
    </row>
    <row r="123" spans="1:58" hidden="1">
      <c r="A123" s="4" t="s">
        <v>102</v>
      </c>
      <c r="B123" s="2" t="s">
        <v>162</v>
      </c>
      <c r="C123" s="4" t="s">
        <v>77</v>
      </c>
      <c r="D123" s="2" t="s">
        <v>143</v>
      </c>
      <c r="E123" s="3" t="s">
        <v>341</v>
      </c>
      <c r="F123" s="4" t="s">
        <v>78</v>
      </c>
      <c r="G123" s="2" t="s">
        <v>505</v>
      </c>
      <c r="H123" s="3" t="s">
        <v>519</v>
      </c>
      <c r="I123" s="4" t="s">
        <v>75</v>
      </c>
      <c r="J123" s="2" t="s">
        <v>141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0" t="s">
        <v>102</v>
      </c>
      <c r="BA123" s="11"/>
      <c r="BB123" s="11" t="s">
        <v>231</v>
      </c>
      <c r="BC123" s="11"/>
      <c r="BD123" s="11" t="s">
        <v>85</v>
      </c>
      <c r="BE123" s="11"/>
      <c r="BF123" s="11" t="s">
        <v>75</v>
      </c>
    </row>
    <row r="124" spans="1:58" hidden="1">
      <c r="A124" s="4" t="s">
        <v>102</v>
      </c>
      <c r="B124" s="2" t="s">
        <v>162</v>
      </c>
      <c r="C124" s="4" t="s">
        <v>77</v>
      </c>
      <c r="D124" s="2" t="s">
        <v>143</v>
      </c>
      <c r="E124" s="3" t="s">
        <v>341</v>
      </c>
      <c r="F124" s="4" t="s">
        <v>173</v>
      </c>
      <c r="G124" s="2" t="s">
        <v>186</v>
      </c>
      <c r="H124" s="3" t="s">
        <v>343</v>
      </c>
      <c r="I124" s="4" t="s">
        <v>69</v>
      </c>
      <c r="J124" s="2" t="s">
        <v>135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12" t="s">
        <v>102</v>
      </c>
      <c r="BA124" s="13"/>
      <c r="BB124" s="13" t="s">
        <v>231</v>
      </c>
      <c r="BC124" s="13"/>
      <c r="BD124" s="13" t="s">
        <v>183</v>
      </c>
      <c r="BE124" s="13"/>
      <c r="BF124" s="13" t="s">
        <v>69</v>
      </c>
    </row>
    <row r="125" spans="1:58" hidden="1">
      <c r="A125" s="4" t="s">
        <v>102</v>
      </c>
      <c r="B125" s="2" t="s">
        <v>162</v>
      </c>
      <c r="C125" s="4" t="s">
        <v>65</v>
      </c>
      <c r="D125" s="2" t="s">
        <v>132</v>
      </c>
      <c r="E125" s="3" t="s">
        <v>344</v>
      </c>
      <c r="F125" s="4" t="s">
        <v>68</v>
      </c>
      <c r="G125" s="2" t="s">
        <v>133</v>
      </c>
      <c r="H125" s="3" t="s">
        <v>345</v>
      </c>
      <c r="I125" s="4" t="s">
        <v>69</v>
      </c>
      <c r="J125" s="2" t="s">
        <v>135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0" t="s">
        <v>102</v>
      </c>
      <c r="BA125" s="11"/>
      <c r="BB125" s="11" t="s">
        <v>231</v>
      </c>
      <c r="BC125" s="11"/>
      <c r="BD125" s="11" t="s">
        <v>85</v>
      </c>
      <c r="BE125" s="11"/>
      <c r="BF125" s="11" t="s">
        <v>70</v>
      </c>
    </row>
    <row r="126" spans="1:58" hidden="1">
      <c r="A126" s="4" t="s">
        <v>102</v>
      </c>
      <c r="B126" s="2" t="s">
        <v>162</v>
      </c>
      <c r="C126" s="4" t="s">
        <v>65</v>
      </c>
      <c r="D126" s="2" t="s">
        <v>132</v>
      </c>
      <c r="E126" s="3" t="s">
        <v>344</v>
      </c>
      <c r="F126" s="4" t="s">
        <v>66</v>
      </c>
      <c r="G126" s="2" t="s">
        <v>133</v>
      </c>
      <c r="H126" s="3" t="s">
        <v>346</v>
      </c>
      <c r="I126" s="4" t="s">
        <v>70</v>
      </c>
      <c r="J126" s="2" t="s">
        <v>136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12" t="s">
        <v>102</v>
      </c>
      <c r="BA126" s="13"/>
      <c r="BB126" s="13" t="s">
        <v>231</v>
      </c>
      <c r="BC126" s="13"/>
      <c r="BD126" s="13" t="s">
        <v>85</v>
      </c>
      <c r="BE126" s="13"/>
      <c r="BF126" s="13" t="s">
        <v>95</v>
      </c>
    </row>
    <row r="127" spans="1:58" hidden="1">
      <c r="A127" s="4" t="s">
        <v>102</v>
      </c>
      <c r="B127" s="2" t="s">
        <v>162</v>
      </c>
      <c r="C127" s="4" t="s">
        <v>65</v>
      </c>
      <c r="D127" s="2" t="s">
        <v>132</v>
      </c>
      <c r="E127" s="3" t="s">
        <v>344</v>
      </c>
      <c r="F127" s="4" t="s">
        <v>66</v>
      </c>
      <c r="G127" s="2" t="s">
        <v>133</v>
      </c>
      <c r="H127" s="3" t="s">
        <v>347</v>
      </c>
      <c r="I127" s="4" t="s">
        <v>67</v>
      </c>
      <c r="J127" s="2" t="s">
        <v>134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0" t="s">
        <v>102</v>
      </c>
      <c r="BA127" s="11"/>
      <c r="BB127" s="11" t="s">
        <v>231</v>
      </c>
      <c r="BC127" s="11"/>
      <c r="BD127" s="11" t="s">
        <v>85</v>
      </c>
      <c r="BE127" s="11"/>
      <c r="BF127" s="11" t="s">
        <v>71</v>
      </c>
    </row>
    <row r="128" spans="1:58" hidden="1">
      <c r="A128" s="4" t="s">
        <v>102</v>
      </c>
      <c r="B128" s="2" t="s">
        <v>162</v>
      </c>
      <c r="C128" s="4" t="s">
        <v>65</v>
      </c>
      <c r="D128" s="2" t="s">
        <v>132</v>
      </c>
      <c r="E128" s="3" t="s">
        <v>344</v>
      </c>
      <c r="F128" s="4" t="s">
        <v>66</v>
      </c>
      <c r="G128" s="2" t="s">
        <v>133</v>
      </c>
      <c r="H128" s="3" t="s">
        <v>348</v>
      </c>
      <c r="I128" s="4" t="s">
        <v>71</v>
      </c>
      <c r="J128" s="2" t="s">
        <v>137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12" t="s">
        <v>102</v>
      </c>
      <c r="BA128" s="13"/>
      <c r="BB128" s="13" t="s">
        <v>231</v>
      </c>
      <c r="BC128" s="13"/>
      <c r="BD128" s="13" t="s">
        <v>85</v>
      </c>
      <c r="BE128" s="13"/>
      <c r="BF128" s="13" t="s">
        <v>69</v>
      </c>
    </row>
    <row r="129" spans="1:58" hidden="1">
      <c r="A129" s="4" t="s">
        <v>102</v>
      </c>
      <c r="B129" s="2" t="s">
        <v>162</v>
      </c>
      <c r="C129" s="4" t="s">
        <v>65</v>
      </c>
      <c r="D129" s="2" t="s">
        <v>132</v>
      </c>
      <c r="E129" s="3" t="s">
        <v>344</v>
      </c>
      <c r="F129" s="4" t="s">
        <v>66</v>
      </c>
      <c r="G129" s="2" t="s">
        <v>133</v>
      </c>
      <c r="H129" s="3" t="s">
        <v>349</v>
      </c>
      <c r="I129" s="4" t="s">
        <v>95</v>
      </c>
      <c r="J129" s="2" t="s">
        <v>156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0" t="s">
        <v>103</v>
      </c>
      <c r="BA129" s="11"/>
      <c r="BB129" s="11" t="s">
        <v>73</v>
      </c>
      <c r="BC129" s="11"/>
      <c r="BD129" s="11" t="s">
        <v>74</v>
      </c>
      <c r="BE129" s="11"/>
      <c r="BF129" s="11" t="s">
        <v>76</v>
      </c>
    </row>
    <row r="130" spans="1:58" hidden="1">
      <c r="A130" s="4" t="s">
        <v>102</v>
      </c>
      <c r="B130" s="2" t="s">
        <v>162</v>
      </c>
      <c r="C130" s="4" t="s">
        <v>231</v>
      </c>
      <c r="D130" s="2" t="s">
        <v>243</v>
      </c>
      <c r="E130" s="3" t="s">
        <v>350</v>
      </c>
      <c r="F130" s="4" t="s">
        <v>85</v>
      </c>
      <c r="G130" s="2" t="s">
        <v>85</v>
      </c>
      <c r="H130" s="3" t="s">
        <v>351</v>
      </c>
      <c r="I130" s="4" t="s">
        <v>67</v>
      </c>
      <c r="J130" s="2" t="s">
        <v>134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12" t="s">
        <v>103</v>
      </c>
      <c r="BA130" s="13"/>
      <c r="BB130" s="13" t="s">
        <v>73</v>
      </c>
      <c r="BC130" s="13"/>
      <c r="BD130" s="13" t="s">
        <v>74</v>
      </c>
      <c r="BE130" s="13"/>
      <c r="BF130" s="13" t="s">
        <v>75</v>
      </c>
    </row>
    <row r="131" spans="1:58" hidden="1">
      <c r="A131" s="4" t="s">
        <v>102</v>
      </c>
      <c r="B131" s="2" t="s">
        <v>162</v>
      </c>
      <c r="C131" s="4" t="s">
        <v>231</v>
      </c>
      <c r="D131" s="2" t="s">
        <v>243</v>
      </c>
      <c r="E131" s="3" t="s">
        <v>350</v>
      </c>
      <c r="F131" s="4" t="s">
        <v>85</v>
      </c>
      <c r="G131" s="2" t="s">
        <v>85</v>
      </c>
      <c r="H131" s="3" t="s">
        <v>352</v>
      </c>
      <c r="I131" s="4" t="s">
        <v>75</v>
      </c>
      <c r="J131" s="2" t="s">
        <v>141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0" t="s">
        <v>103</v>
      </c>
      <c r="BA131" s="11"/>
      <c r="BB131" s="11" t="s">
        <v>73</v>
      </c>
      <c r="BC131" s="11"/>
      <c r="BD131" s="11" t="s">
        <v>74</v>
      </c>
      <c r="BE131" s="11"/>
      <c r="BF131" s="11" t="s">
        <v>67</v>
      </c>
    </row>
    <row r="132" spans="1:58" hidden="1">
      <c r="A132" s="4" t="s">
        <v>102</v>
      </c>
      <c r="B132" s="2" t="s">
        <v>162</v>
      </c>
      <c r="C132" s="4" t="s">
        <v>231</v>
      </c>
      <c r="D132" s="2" t="s">
        <v>243</v>
      </c>
      <c r="E132" s="3" t="s">
        <v>350</v>
      </c>
      <c r="F132" s="4" t="s">
        <v>183</v>
      </c>
      <c r="G132" s="2" t="s">
        <v>198</v>
      </c>
      <c r="H132" s="3" t="s">
        <v>353</v>
      </c>
      <c r="I132" s="4" t="s">
        <v>69</v>
      </c>
      <c r="J132" s="2" t="s">
        <v>135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12" t="s">
        <v>103</v>
      </c>
      <c r="BA132" s="13"/>
      <c r="BB132" s="13" t="s">
        <v>77</v>
      </c>
      <c r="BC132" s="13"/>
      <c r="BD132" s="13" t="s">
        <v>173</v>
      </c>
      <c r="BE132" s="13"/>
      <c r="BF132" s="17" t="s">
        <v>69</v>
      </c>
    </row>
    <row r="133" spans="1:58" hidden="1">
      <c r="A133" s="4" t="s">
        <v>102</v>
      </c>
      <c r="B133" s="2" t="s">
        <v>162</v>
      </c>
      <c r="C133" s="4" t="s">
        <v>231</v>
      </c>
      <c r="D133" s="2" t="s">
        <v>243</v>
      </c>
      <c r="E133" s="3" t="s">
        <v>350</v>
      </c>
      <c r="F133" s="4" t="s">
        <v>85</v>
      </c>
      <c r="G133" s="2" t="s">
        <v>85</v>
      </c>
      <c r="H133" s="3" t="s">
        <v>354</v>
      </c>
      <c r="I133" s="4" t="s">
        <v>70</v>
      </c>
      <c r="J133" s="2" t="s">
        <v>136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0" t="s">
        <v>103</v>
      </c>
      <c r="BA133" s="11"/>
      <c r="BB133" s="11" t="s">
        <v>77</v>
      </c>
      <c r="BC133" s="11"/>
      <c r="BD133" s="11" t="s">
        <v>78</v>
      </c>
      <c r="BE133" s="11"/>
      <c r="BF133" s="11" t="s">
        <v>76</v>
      </c>
    </row>
    <row r="134" spans="1:58" hidden="1">
      <c r="A134" s="4" t="s">
        <v>102</v>
      </c>
      <c r="B134" s="2" t="s">
        <v>162</v>
      </c>
      <c r="C134" s="4" t="s">
        <v>231</v>
      </c>
      <c r="D134" s="2" t="s">
        <v>243</v>
      </c>
      <c r="E134" s="3" t="s">
        <v>350</v>
      </c>
      <c r="F134" s="4" t="s">
        <v>85</v>
      </c>
      <c r="G134" s="2" t="s">
        <v>85</v>
      </c>
      <c r="H134" s="3" t="s">
        <v>355</v>
      </c>
      <c r="I134" s="4" t="s">
        <v>95</v>
      </c>
      <c r="J134" s="2" t="s">
        <v>156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12" t="s">
        <v>103</v>
      </c>
      <c r="BA134" s="13"/>
      <c r="BB134" s="13" t="s">
        <v>77</v>
      </c>
      <c r="BC134" s="13"/>
      <c r="BD134" s="13" t="s">
        <v>80</v>
      </c>
      <c r="BE134" s="13"/>
      <c r="BF134" s="13" t="s">
        <v>69</v>
      </c>
    </row>
    <row r="135" spans="1:58" hidden="1">
      <c r="A135" s="4" t="s">
        <v>102</v>
      </c>
      <c r="B135" s="2" t="s">
        <v>162</v>
      </c>
      <c r="C135" s="4" t="s">
        <v>231</v>
      </c>
      <c r="D135" s="2" t="s">
        <v>243</v>
      </c>
      <c r="E135" s="3" t="s">
        <v>350</v>
      </c>
      <c r="F135" s="4" t="s">
        <v>85</v>
      </c>
      <c r="G135" s="2" t="s">
        <v>85</v>
      </c>
      <c r="H135" s="3" t="s">
        <v>356</v>
      </c>
      <c r="I135" s="4" t="s">
        <v>71</v>
      </c>
      <c r="J135" s="2" t="s">
        <v>137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0" t="s">
        <v>103</v>
      </c>
      <c r="BA135" s="11"/>
      <c r="BB135" s="11" t="s">
        <v>77</v>
      </c>
      <c r="BC135" s="11"/>
      <c r="BD135" s="11" t="s">
        <v>78</v>
      </c>
      <c r="BE135" s="11"/>
      <c r="BF135" s="11" t="s">
        <v>75</v>
      </c>
    </row>
    <row r="136" spans="1:58">
      <c r="A136" s="4" t="s">
        <v>102</v>
      </c>
      <c r="B136" s="2" t="s">
        <v>162</v>
      </c>
      <c r="C136" s="4" t="s">
        <v>231</v>
      </c>
      <c r="D136" s="2" t="s">
        <v>243</v>
      </c>
      <c r="E136" s="3" t="s">
        <v>350</v>
      </c>
      <c r="F136" s="4" t="s">
        <v>85</v>
      </c>
      <c r="G136" s="2" t="s">
        <v>85</v>
      </c>
      <c r="H136" s="3" t="s">
        <v>357</v>
      </c>
      <c r="I136" s="4" t="s">
        <v>69</v>
      </c>
      <c r="J136" s="2" t="s">
        <v>135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21">
        <f>AG77</f>
        <v>370.49433333333332</v>
      </c>
      <c r="AH136" s="21">
        <f t="shared" ref="AH136:AP136" si="21">AH77</f>
        <v>370.49433333333332</v>
      </c>
      <c r="AI136" s="21">
        <f t="shared" si="21"/>
        <v>250</v>
      </c>
      <c r="AJ136" s="21">
        <f t="shared" si="21"/>
        <v>250</v>
      </c>
      <c r="AK136" s="21">
        <f t="shared" si="21"/>
        <v>250</v>
      </c>
      <c r="AL136" s="21">
        <f t="shared" si="21"/>
        <v>250</v>
      </c>
      <c r="AM136" s="21">
        <f t="shared" si="21"/>
        <v>250</v>
      </c>
      <c r="AN136" s="21">
        <f t="shared" si="21"/>
        <v>250</v>
      </c>
      <c r="AO136" s="21">
        <f t="shared" si="21"/>
        <v>250</v>
      </c>
      <c r="AP136" s="21">
        <f t="shared" si="21"/>
        <v>250</v>
      </c>
      <c r="AQ136" s="1">
        <v>1</v>
      </c>
      <c r="AR136" s="1">
        <v>5</v>
      </c>
      <c r="AZ136" s="12" t="s">
        <v>103</v>
      </c>
      <c r="BA136" s="13"/>
      <c r="BB136" s="13" t="s">
        <v>231</v>
      </c>
      <c r="BC136" s="13"/>
      <c r="BD136" s="13" t="s">
        <v>85</v>
      </c>
      <c r="BE136" s="13"/>
      <c r="BF136" s="13" t="s">
        <v>67</v>
      </c>
    </row>
    <row r="137" spans="1:58" hidden="1">
      <c r="A137" s="4" t="s">
        <v>103</v>
      </c>
      <c r="B137" s="2" t="s">
        <v>163</v>
      </c>
      <c r="C137" s="4" t="s">
        <v>73</v>
      </c>
      <c r="D137" s="2" t="s">
        <v>139</v>
      </c>
      <c r="E137" s="3" t="s">
        <v>358</v>
      </c>
      <c r="F137" s="4" t="s">
        <v>74</v>
      </c>
      <c r="G137" s="2" t="s">
        <v>140</v>
      </c>
      <c r="H137" s="3" t="s">
        <v>359</v>
      </c>
      <c r="I137" s="4" t="s">
        <v>76</v>
      </c>
      <c r="J137" s="2" t="s">
        <v>142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0" t="s">
        <v>103</v>
      </c>
      <c r="BA137" s="11"/>
      <c r="BB137" s="11" t="s">
        <v>231</v>
      </c>
      <c r="BC137" s="11"/>
      <c r="BD137" s="11" t="s">
        <v>85</v>
      </c>
      <c r="BE137" s="11"/>
      <c r="BF137" s="11" t="s">
        <v>75</v>
      </c>
    </row>
    <row r="138" spans="1:58" hidden="1">
      <c r="A138" s="4" t="s">
        <v>103</v>
      </c>
      <c r="B138" s="2" t="s">
        <v>163</v>
      </c>
      <c r="C138" s="4" t="s">
        <v>73</v>
      </c>
      <c r="D138" s="2" t="s">
        <v>139</v>
      </c>
      <c r="E138" s="3" t="s">
        <v>358</v>
      </c>
      <c r="F138" s="4" t="s">
        <v>74</v>
      </c>
      <c r="G138" s="2" t="s">
        <v>140</v>
      </c>
      <c r="H138" s="3" t="s">
        <v>360</v>
      </c>
      <c r="I138" s="4" t="s">
        <v>75</v>
      </c>
      <c r="J138" s="2" t="s">
        <v>141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12" t="s">
        <v>103</v>
      </c>
      <c r="BA138" s="13"/>
      <c r="BB138" s="13" t="s">
        <v>231</v>
      </c>
      <c r="BC138" s="13"/>
      <c r="BD138" s="13" t="s">
        <v>85</v>
      </c>
      <c r="BE138" s="13"/>
      <c r="BF138" s="17" t="s">
        <v>79</v>
      </c>
    </row>
    <row r="139" spans="1:58" hidden="1">
      <c r="A139" s="4" t="s">
        <v>103</v>
      </c>
      <c r="B139" s="2" t="s">
        <v>163</v>
      </c>
      <c r="C139" s="4" t="s">
        <v>73</v>
      </c>
      <c r="D139" s="2" t="s">
        <v>139</v>
      </c>
      <c r="E139" s="3" t="s">
        <v>358</v>
      </c>
      <c r="F139" s="4" t="s">
        <v>74</v>
      </c>
      <c r="G139" s="2" t="s">
        <v>140</v>
      </c>
      <c r="H139" s="3" t="s">
        <v>361</v>
      </c>
      <c r="I139" s="4" t="s">
        <v>67</v>
      </c>
      <c r="J139" s="2" t="s">
        <v>134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0" t="s">
        <v>103</v>
      </c>
      <c r="BA139" s="11"/>
      <c r="BB139" s="11" t="s">
        <v>231</v>
      </c>
      <c r="BC139" s="11"/>
      <c r="BD139" s="11" t="s">
        <v>183</v>
      </c>
      <c r="BE139" s="11"/>
      <c r="BF139" s="11" t="s">
        <v>69</v>
      </c>
    </row>
    <row r="140" spans="1:58" hidden="1">
      <c r="A140" s="4" t="s">
        <v>103</v>
      </c>
      <c r="B140" s="2" t="s">
        <v>163</v>
      </c>
      <c r="C140" s="4" t="s">
        <v>77</v>
      </c>
      <c r="D140" s="2" t="s">
        <v>143</v>
      </c>
      <c r="E140" s="3" t="s">
        <v>362</v>
      </c>
      <c r="F140" s="4" t="s">
        <v>173</v>
      </c>
      <c r="G140" s="2" t="s">
        <v>186</v>
      </c>
      <c r="H140" s="3" t="s">
        <v>363</v>
      </c>
      <c r="I140" s="4" t="s">
        <v>69</v>
      </c>
      <c r="J140" s="2" t="s">
        <v>135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12" t="s">
        <v>103</v>
      </c>
      <c r="BA140" s="13"/>
      <c r="BB140" s="13" t="s">
        <v>231</v>
      </c>
      <c r="BC140" s="13"/>
      <c r="BD140" s="13" t="s">
        <v>85</v>
      </c>
      <c r="BE140" s="13"/>
      <c r="BF140" s="13" t="s">
        <v>70</v>
      </c>
    </row>
    <row r="141" spans="1:58" hidden="1">
      <c r="A141" s="4" t="s">
        <v>103</v>
      </c>
      <c r="B141" s="2" t="s">
        <v>163</v>
      </c>
      <c r="C141" s="4" t="s">
        <v>77</v>
      </c>
      <c r="D141" s="2" t="s">
        <v>143</v>
      </c>
      <c r="E141" s="3" t="s">
        <v>362</v>
      </c>
      <c r="F141" s="4" t="s">
        <v>78</v>
      </c>
      <c r="G141" s="2" t="s">
        <v>505</v>
      </c>
      <c r="H141" s="3" t="s">
        <v>520</v>
      </c>
      <c r="I141" s="4" t="s">
        <v>76</v>
      </c>
      <c r="J141" s="2" t="s">
        <v>142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0" t="s">
        <v>103</v>
      </c>
      <c r="BA141" s="11"/>
      <c r="BB141" s="11" t="s">
        <v>231</v>
      </c>
      <c r="BC141" s="11"/>
      <c r="BD141" s="11" t="s">
        <v>85</v>
      </c>
      <c r="BE141" s="11"/>
      <c r="BF141" s="11" t="s">
        <v>95</v>
      </c>
    </row>
    <row r="142" spans="1:58" hidden="1">
      <c r="A142" s="4" t="s">
        <v>103</v>
      </c>
      <c r="B142" s="2" t="s">
        <v>163</v>
      </c>
      <c r="C142" s="4" t="s">
        <v>77</v>
      </c>
      <c r="D142" s="2" t="s">
        <v>143</v>
      </c>
      <c r="E142" s="3" t="s">
        <v>362</v>
      </c>
      <c r="F142" s="4" t="s">
        <v>80</v>
      </c>
      <c r="G142" s="2" t="s">
        <v>145</v>
      </c>
      <c r="H142" s="3" t="s">
        <v>364</v>
      </c>
      <c r="I142" s="4" t="s">
        <v>69</v>
      </c>
      <c r="J142" s="2" t="s">
        <v>135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12" t="s">
        <v>103</v>
      </c>
      <c r="BA142" s="13"/>
      <c r="BB142" s="13" t="s">
        <v>231</v>
      </c>
      <c r="BC142" s="13"/>
      <c r="BD142" s="13" t="s">
        <v>85</v>
      </c>
      <c r="BE142" s="13"/>
      <c r="BF142" s="13" t="s">
        <v>71</v>
      </c>
    </row>
    <row r="143" spans="1:58" hidden="1">
      <c r="A143" s="4" t="s">
        <v>103</v>
      </c>
      <c r="B143" s="2" t="s">
        <v>163</v>
      </c>
      <c r="C143" s="4" t="s">
        <v>77</v>
      </c>
      <c r="D143" s="2" t="s">
        <v>143</v>
      </c>
      <c r="E143" s="3" t="s">
        <v>362</v>
      </c>
      <c r="F143" s="4" t="s">
        <v>78</v>
      </c>
      <c r="G143" s="2" t="s">
        <v>505</v>
      </c>
      <c r="H143" s="3" t="s">
        <v>521</v>
      </c>
      <c r="I143" s="4" t="s">
        <v>75</v>
      </c>
      <c r="J143" s="2" t="s">
        <v>141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0" t="s">
        <v>103</v>
      </c>
      <c r="BA143" s="11"/>
      <c r="BB143" s="11" t="s">
        <v>231</v>
      </c>
      <c r="BC143" s="11"/>
      <c r="BD143" s="11" t="s">
        <v>85</v>
      </c>
      <c r="BE143" s="11"/>
      <c r="BF143" s="11" t="s">
        <v>69</v>
      </c>
    </row>
    <row r="144" spans="1:58" hidden="1">
      <c r="A144" s="4" t="s">
        <v>103</v>
      </c>
      <c r="B144" s="2" t="s">
        <v>163</v>
      </c>
      <c r="C144" s="4" t="s">
        <v>231</v>
      </c>
      <c r="D144" s="2" t="s">
        <v>243</v>
      </c>
      <c r="E144" s="3" t="s">
        <v>365</v>
      </c>
      <c r="F144" s="4" t="s">
        <v>85</v>
      </c>
      <c r="G144" s="2" t="s">
        <v>85</v>
      </c>
      <c r="H144" s="3" t="s">
        <v>366</v>
      </c>
      <c r="I144" s="4" t="s">
        <v>67</v>
      </c>
      <c r="J144" s="2" t="s">
        <v>134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12" t="s">
        <v>104</v>
      </c>
      <c r="BA144" s="13"/>
      <c r="BB144" s="13" t="s">
        <v>367</v>
      </c>
      <c r="BC144" s="13"/>
      <c r="BD144" s="13" t="s">
        <v>367</v>
      </c>
      <c r="BE144" s="13"/>
      <c r="BF144" s="13" t="s">
        <v>69</v>
      </c>
    </row>
    <row r="145" spans="1:58" hidden="1">
      <c r="A145" s="4" t="s">
        <v>103</v>
      </c>
      <c r="B145" s="2" t="s">
        <v>163</v>
      </c>
      <c r="C145" s="4" t="s">
        <v>231</v>
      </c>
      <c r="D145" s="2" t="s">
        <v>243</v>
      </c>
      <c r="E145" s="3" t="s">
        <v>365</v>
      </c>
      <c r="F145" s="4" t="s">
        <v>85</v>
      </c>
      <c r="G145" s="2" t="s">
        <v>85</v>
      </c>
      <c r="H145" s="3" t="s">
        <v>368</v>
      </c>
      <c r="I145" s="4" t="s">
        <v>75</v>
      </c>
      <c r="J145" s="2" t="s">
        <v>141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0" t="s">
        <v>104</v>
      </c>
      <c r="BA145" s="11"/>
      <c r="BB145" s="11" t="s">
        <v>369</v>
      </c>
      <c r="BC145" s="11"/>
      <c r="BD145" s="11" t="s">
        <v>369</v>
      </c>
      <c r="BE145" s="11"/>
      <c r="BF145" s="11" t="s">
        <v>75</v>
      </c>
    </row>
    <row r="146" spans="1:58" hidden="1">
      <c r="A146" s="4" t="s">
        <v>103</v>
      </c>
      <c r="B146" s="2" t="s">
        <v>163</v>
      </c>
      <c r="C146" s="4" t="s">
        <v>231</v>
      </c>
      <c r="D146" s="2" t="s">
        <v>243</v>
      </c>
      <c r="E146" s="3" t="s">
        <v>365</v>
      </c>
      <c r="F146" s="4" t="s">
        <v>85</v>
      </c>
      <c r="G146" s="2" t="s">
        <v>85</v>
      </c>
      <c r="H146" s="3" t="s">
        <v>370</v>
      </c>
      <c r="I146" s="4" t="s">
        <v>79</v>
      </c>
      <c r="J146" s="2" t="s">
        <v>144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12" t="s">
        <v>104</v>
      </c>
      <c r="BA146" s="13"/>
      <c r="BB146" s="13" t="s">
        <v>371</v>
      </c>
      <c r="BC146" s="13"/>
      <c r="BD146" s="13" t="s">
        <v>371</v>
      </c>
      <c r="BE146" s="13"/>
      <c r="BF146" s="13" t="s">
        <v>95</v>
      </c>
    </row>
    <row r="147" spans="1:58" hidden="1">
      <c r="A147" s="4" t="s">
        <v>103</v>
      </c>
      <c r="B147" s="2" t="s">
        <v>163</v>
      </c>
      <c r="C147" s="4" t="s">
        <v>231</v>
      </c>
      <c r="D147" s="2" t="s">
        <v>243</v>
      </c>
      <c r="E147" s="3" t="s">
        <v>365</v>
      </c>
      <c r="F147" s="4" t="s">
        <v>183</v>
      </c>
      <c r="G147" s="2" t="s">
        <v>198</v>
      </c>
      <c r="H147" s="3" t="s">
        <v>372</v>
      </c>
      <c r="I147" s="4" t="s">
        <v>69</v>
      </c>
      <c r="J147" s="2" t="s">
        <v>135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0" t="s">
        <v>104</v>
      </c>
      <c r="BA147" s="11"/>
      <c r="BB147" s="11" t="s">
        <v>373</v>
      </c>
      <c r="BC147" s="11"/>
      <c r="BD147" s="11" t="s">
        <v>373</v>
      </c>
      <c r="BE147" s="11"/>
      <c r="BF147" s="11" t="s">
        <v>70</v>
      </c>
    </row>
    <row r="148" spans="1:58" hidden="1">
      <c r="A148" s="4" t="s">
        <v>103</v>
      </c>
      <c r="B148" s="2" t="s">
        <v>163</v>
      </c>
      <c r="C148" s="4" t="s">
        <v>231</v>
      </c>
      <c r="D148" s="2" t="s">
        <v>243</v>
      </c>
      <c r="E148" s="3" t="s">
        <v>365</v>
      </c>
      <c r="F148" s="4" t="s">
        <v>85</v>
      </c>
      <c r="G148" s="2" t="s">
        <v>85</v>
      </c>
      <c r="H148" s="3" t="s">
        <v>374</v>
      </c>
      <c r="I148" s="4" t="s">
        <v>70</v>
      </c>
      <c r="J148" s="2" t="s">
        <v>136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12" t="s">
        <v>104</v>
      </c>
      <c r="BA148" s="13"/>
      <c r="BB148" s="13" t="s">
        <v>375</v>
      </c>
      <c r="BC148" s="13"/>
      <c r="BD148" s="13" t="s">
        <v>375</v>
      </c>
      <c r="BE148" s="13"/>
      <c r="BF148" s="13" t="s">
        <v>67</v>
      </c>
    </row>
    <row r="149" spans="1:58" hidden="1">
      <c r="A149" s="4" t="s">
        <v>103</v>
      </c>
      <c r="B149" s="2" t="s">
        <v>163</v>
      </c>
      <c r="C149" s="4" t="s">
        <v>231</v>
      </c>
      <c r="D149" s="2" t="s">
        <v>243</v>
      </c>
      <c r="E149" s="3" t="s">
        <v>365</v>
      </c>
      <c r="F149" s="4" t="s">
        <v>85</v>
      </c>
      <c r="G149" s="2" t="s">
        <v>85</v>
      </c>
      <c r="H149" s="3" t="s">
        <v>376</v>
      </c>
      <c r="I149" s="4" t="s">
        <v>95</v>
      </c>
      <c r="J149" s="2" t="s">
        <v>156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14" t="s">
        <v>104</v>
      </c>
      <c r="BA149" s="15"/>
      <c r="BB149" s="15" t="s">
        <v>377</v>
      </c>
      <c r="BC149" s="15"/>
      <c r="BD149" s="15" t="s">
        <v>377</v>
      </c>
      <c r="BE149" s="15"/>
      <c r="BF149" s="15" t="s">
        <v>76</v>
      </c>
    </row>
    <row r="150" spans="1:58" hidden="1">
      <c r="A150" s="4" t="s">
        <v>103</v>
      </c>
      <c r="B150" s="2" t="s">
        <v>163</v>
      </c>
      <c r="C150" s="4" t="s">
        <v>231</v>
      </c>
      <c r="D150" s="2" t="s">
        <v>243</v>
      </c>
      <c r="E150" s="3" t="s">
        <v>365</v>
      </c>
      <c r="F150" s="4" t="s">
        <v>85</v>
      </c>
      <c r="G150" s="2" t="s">
        <v>85</v>
      </c>
      <c r="H150" s="3" t="s">
        <v>378</v>
      </c>
      <c r="I150" s="4" t="s">
        <v>71</v>
      </c>
      <c r="J150" s="2" t="s">
        <v>137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16" t="s">
        <v>104</v>
      </c>
      <c r="BA150" s="17"/>
      <c r="BB150" s="17" t="s">
        <v>379</v>
      </c>
      <c r="BC150" s="17"/>
      <c r="BD150" s="17" t="s">
        <v>379</v>
      </c>
      <c r="BE150" s="17"/>
      <c r="BF150" s="17" t="s">
        <v>94</v>
      </c>
    </row>
    <row r="151" spans="1:58">
      <c r="A151" s="4" t="s">
        <v>103</v>
      </c>
      <c r="B151" s="2" t="s">
        <v>163</v>
      </c>
      <c r="C151" s="4" t="s">
        <v>231</v>
      </c>
      <c r="D151" s="2" t="s">
        <v>243</v>
      </c>
      <c r="E151" s="3" t="s">
        <v>365</v>
      </c>
      <c r="F151" s="4" t="s">
        <v>85</v>
      </c>
      <c r="G151" s="2" t="s">
        <v>85</v>
      </c>
      <c r="H151" s="3" t="s">
        <v>380</v>
      </c>
      <c r="I151" s="4" t="s">
        <v>69</v>
      </c>
      <c r="J151" s="2" t="s">
        <v>135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21">
        <f>AG136</f>
        <v>370.49433333333332</v>
      </c>
      <c r="AH151" s="21">
        <f t="shared" ref="AH151:AP151" si="28">AH136</f>
        <v>370.49433333333332</v>
      </c>
      <c r="AI151" s="21">
        <f t="shared" si="28"/>
        <v>250</v>
      </c>
      <c r="AJ151" s="21">
        <f t="shared" si="28"/>
        <v>250</v>
      </c>
      <c r="AK151" s="21">
        <f t="shared" si="28"/>
        <v>250</v>
      </c>
      <c r="AL151" s="21">
        <f t="shared" si="28"/>
        <v>250</v>
      </c>
      <c r="AM151" s="21">
        <f t="shared" si="28"/>
        <v>250</v>
      </c>
      <c r="AN151" s="21">
        <f t="shared" si="28"/>
        <v>250</v>
      </c>
      <c r="AO151" s="21">
        <f t="shared" si="28"/>
        <v>250</v>
      </c>
      <c r="AP151" s="21">
        <f t="shared" si="28"/>
        <v>250</v>
      </c>
      <c r="AQ151" s="1">
        <v>1</v>
      </c>
      <c r="AR151" s="1">
        <v>5</v>
      </c>
      <c r="AZ151" s="14" t="s">
        <v>104</v>
      </c>
      <c r="BA151" s="15"/>
      <c r="BB151" s="15" t="s">
        <v>381</v>
      </c>
      <c r="BC151" s="15"/>
      <c r="BD151" s="15" t="s">
        <v>381</v>
      </c>
      <c r="BE151" s="15"/>
      <c r="BF151" s="15" t="s">
        <v>79</v>
      </c>
    </row>
    <row r="152" spans="1:58" hidden="1">
      <c r="A152" s="4" t="s">
        <v>104</v>
      </c>
      <c r="B152" s="2" t="s">
        <v>164</v>
      </c>
      <c r="C152" s="4" t="s">
        <v>367</v>
      </c>
      <c r="D152" s="2" t="s">
        <v>164</v>
      </c>
      <c r="E152" s="18" t="s">
        <v>488</v>
      </c>
      <c r="F152" s="19" t="s">
        <v>367</v>
      </c>
      <c r="G152" s="20" t="s">
        <v>382</v>
      </c>
      <c r="H152" s="18" t="s">
        <v>489</v>
      </c>
      <c r="I152" s="4" t="s">
        <v>69</v>
      </c>
      <c r="J152" s="2" t="s">
        <v>135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12" t="s">
        <v>105</v>
      </c>
      <c r="BA152" s="13"/>
      <c r="BB152" s="13" t="s">
        <v>77</v>
      </c>
      <c r="BC152" s="13"/>
      <c r="BD152" s="13" t="s">
        <v>78</v>
      </c>
      <c r="BE152" s="13"/>
      <c r="BF152" s="13" t="s">
        <v>75</v>
      </c>
    </row>
    <row r="153" spans="1:58" hidden="1">
      <c r="A153" s="4" t="s">
        <v>104</v>
      </c>
      <c r="B153" s="2" t="s">
        <v>164</v>
      </c>
      <c r="C153" s="4" t="s">
        <v>369</v>
      </c>
      <c r="D153" s="2" t="s">
        <v>164</v>
      </c>
      <c r="E153" s="18" t="s">
        <v>490</v>
      </c>
      <c r="F153" s="19" t="s">
        <v>369</v>
      </c>
      <c r="G153" s="20" t="s">
        <v>382</v>
      </c>
      <c r="H153" s="18" t="s">
        <v>491</v>
      </c>
      <c r="I153" s="4" t="s">
        <v>75</v>
      </c>
      <c r="J153" s="2" t="s">
        <v>141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0" t="s">
        <v>105</v>
      </c>
      <c r="BA153" s="11"/>
      <c r="BB153" s="11" t="s">
        <v>77</v>
      </c>
      <c r="BC153" s="11"/>
      <c r="BD153" s="11" t="s">
        <v>80</v>
      </c>
      <c r="BE153" s="11"/>
      <c r="BF153" s="11" t="s">
        <v>69</v>
      </c>
    </row>
    <row r="154" spans="1:58" hidden="1">
      <c r="A154" s="4" t="s">
        <v>104</v>
      </c>
      <c r="B154" s="2" t="s">
        <v>164</v>
      </c>
      <c r="C154" s="4" t="s">
        <v>371</v>
      </c>
      <c r="D154" s="2" t="s">
        <v>164</v>
      </c>
      <c r="E154" s="18" t="s">
        <v>492</v>
      </c>
      <c r="F154" s="19" t="s">
        <v>371</v>
      </c>
      <c r="G154" s="20" t="s">
        <v>382</v>
      </c>
      <c r="H154" s="18" t="s">
        <v>493</v>
      </c>
      <c r="I154" s="4" t="s">
        <v>95</v>
      </c>
      <c r="J154" s="2" t="s">
        <v>156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12" t="s">
        <v>105</v>
      </c>
      <c r="BA154" s="13"/>
      <c r="BB154" s="13" t="s">
        <v>77</v>
      </c>
      <c r="BC154" s="13"/>
      <c r="BD154" s="13" t="s">
        <v>78</v>
      </c>
      <c r="BE154" s="13"/>
      <c r="BF154" s="13" t="s">
        <v>76</v>
      </c>
    </row>
    <row r="155" spans="1:58" hidden="1">
      <c r="A155" s="4" t="s">
        <v>104</v>
      </c>
      <c r="B155" s="2" t="s">
        <v>164</v>
      </c>
      <c r="C155" s="4" t="s">
        <v>373</v>
      </c>
      <c r="D155" s="2" t="s">
        <v>164</v>
      </c>
      <c r="E155" s="18" t="s">
        <v>494</v>
      </c>
      <c r="F155" s="19" t="s">
        <v>373</v>
      </c>
      <c r="G155" s="20" t="s">
        <v>382</v>
      </c>
      <c r="H155" s="18" t="s">
        <v>495</v>
      </c>
      <c r="I155" s="4" t="s">
        <v>70</v>
      </c>
      <c r="J155" s="2" t="s">
        <v>136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0" t="s">
        <v>105</v>
      </c>
      <c r="BA155" s="11"/>
      <c r="BB155" s="11" t="s">
        <v>77</v>
      </c>
      <c r="BC155" s="11"/>
      <c r="BD155" s="11" t="s">
        <v>173</v>
      </c>
      <c r="BE155" s="11"/>
      <c r="BF155" s="15" t="s">
        <v>69</v>
      </c>
    </row>
    <row r="156" spans="1:58" hidden="1">
      <c r="A156" s="4" t="s">
        <v>104</v>
      </c>
      <c r="B156" s="2" t="s">
        <v>164</v>
      </c>
      <c r="C156" s="4" t="s">
        <v>375</v>
      </c>
      <c r="D156" s="2" t="s">
        <v>164</v>
      </c>
      <c r="E156" s="18" t="s">
        <v>496</v>
      </c>
      <c r="F156" s="19" t="s">
        <v>375</v>
      </c>
      <c r="G156" s="20" t="s">
        <v>382</v>
      </c>
      <c r="H156" s="18" t="s">
        <v>497</v>
      </c>
      <c r="I156" s="4" t="s">
        <v>67</v>
      </c>
      <c r="J156" s="2" t="s">
        <v>134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12" t="s">
        <v>105</v>
      </c>
      <c r="BA156" s="13"/>
      <c r="BB156" s="13" t="s">
        <v>84</v>
      </c>
      <c r="BC156" s="13"/>
      <c r="BD156" s="13" t="s">
        <v>81</v>
      </c>
      <c r="BE156" s="13"/>
      <c r="BF156" s="13" t="s">
        <v>67</v>
      </c>
    </row>
    <row r="157" spans="1:58" hidden="1">
      <c r="A157" s="4" t="s">
        <v>104</v>
      </c>
      <c r="B157" s="2" t="s">
        <v>164</v>
      </c>
      <c r="C157" s="4" t="s">
        <v>377</v>
      </c>
      <c r="D157" s="2" t="s">
        <v>164</v>
      </c>
      <c r="E157" s="18" t="s">
        <v>498</v>
      </c>
      <c r="F157" s="19" t="s">
        <v>377</v>
      </c>
      <c r="G157" s="20" t="s">
        <v>382</v>
      </c>
      <c r="H157" s="18" t="s">
        <v>499</v>
      </c>
      <c r="I157" s="4" t="s">
        <v>76</v>
      </c>
      <c r="J157" s="2" t="s">
        <v>142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0" t="s">
        <v>105</v>
      </c>
      <c r="BA157" s="11"/>
      <c r="BB157" s="11" t="s">
        <v>84</v>
      </c>
      <c r="BC157" s="11"/>
      <c r="BD157" s="11" t="s">
        <v>82</v>
      </c>
      <c r="BE157" s="11"/>
      <c r="BF157" s="11" t="s">
        <v>69</v>
      </c>
    </row>
    <row r="158" spans="1:58" hidden="1">
      <c r="A158" s="4" t="s">
        <v>104</v>
      </c>
      <c r="B158" s="2" t="s">
        <v>164</v>
      </c>
      <c r="C158" s="4" t="s">
        <v>379</v>
      </c>
      <c r="D158" s="2" t="s">
        <v>164</v>
      </c>
      <c r="E158" s="18" t="s">
        <v>500</v>
      </c>
      <c r="F158" s="19" t="s">
        <v>379</v>
      </c>
      <c r="G158" s="20" t="s">
        <v>382</v>
      </c>
      <c r="H158" s="18" t="s">
        <v>501</v>
      </c>
      <c r="I158" s="4" t="s">
        <v>94</v>
      </c>
      <c r="J158" s="2" t="s">
        <v>170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12" t="s">
        <v>105</v>
      </c>
      <c r="BA158" s="13"/>
      <c r="BB158" s="13" t="s">
        <v>231</v>
      </c>
      <c r="BC158" s="13"/>
      <c r="BD158" s="13" t="s">
        <v>85</v>
      </c>
      <c r="BE158" s="13"/>
      <c r="BF158" s="13" t="s">
        <v>67</v>
      </c>
    </row>
    <row r="159" spans="1:58" hidden="1">
      <c r="A159" s="4" t="s">
        <v>104</v>
      </c>
      <c r="B159" s="2" t="s">
        <v>164</v>
      </c>
      <c r="C159" s="4" t="s">
        <v>381</v>
      </c>
      <c r="D159" s="2" t="s">
        <v>164</v>
      </c>
      <c r="E159" s="18" t="s">
        <v>502</v>
      </c>
      <c r="F159" s="19" t="s">
        <v>381</v>
      </c>
      <c r="G159" s="20" t="s">
        <v>382</v>
      </c>
      <c r="H159" s="18" t="s">
        <v>503</v>
      </c>
      <c r="I159" s="4" t="s">
        <v>79</v>
      </c>
      <c r="J159" s="2" t="s">
        <v>144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0" t="s">
        <v>105</v>
      </c>
      <c r="BA159" s="11"/>
      <c r="BB159" s="11" t="s">
        <v>231</v>
      </c>
      <c r="BC159" s="11"/>
      <c r="BD159" s="11" t="s">
        <v>85</v>
      </c>
      <c r="BE159" s="11"/>
      <c r="BF159" s="15" t="s">
        <v>79</v>
      </c>
    </row>
    <row r="160" spans="1:58" hidden="1">
      <c r="A160" s="4" t="s">
        <v>105</v>
      </c>
      <c r="B160" s="2" t="s">
        <v>165</v>
      </c>
      <c r="C160" s="4" t="s">
        <v>77</v>
      </c>
      <c r="D160" s="2" t="s">
        <v>143</v>
      </c>
      <c r="E160" s="3" t="s">
        <v>383</v>
      </c>
      <c r="F160" s="4" t="s">
        <v>78</v>
      </c>
      <c r="G160" s="2" t="s">
        <v>505</v>
      </c>
      <c r="H160" s="3" t="s">
        <v>522</v>
      </c>
      <c r="I160" s="4" t="s">
        <v>75</v>
      </c>
      <c r="J160" s="2" t="s">
        <v>141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12" t="s">
        <v>105</v>
      </c>
      <c r="BA160" s="13"/>
      <c r="BB160" s="13" t="s">
        <v>231</v>
      </c>
      <c r="BC160" s="13"/>
      <c r="BD160" s="13" t="s">
        <v>85</v>
      </c>
      <c r="BE160" s="13"/>
      <c r="BF160" s="13" t="s">
        <v>75</v>
      </c>
    </row>
    <row r="161" spans="1:58" hidden="1">
      <c r="A161" s="4" t="s">
        <v>105</v>
      </c>
      <c r="B161" s="2" t="s">
        <v>165</v>
      </c>
      <c r="C161" s="4" t="s">
        <v>77</v>
      </c>
      <c r="D161" s="2" t="s">
        <v>143</v>
      </c>
      <c r="E161" s="3" t="s">
        <v>383</v>
      </c>
      <c r="F161" s="4" t="s">
        <v>80</v>
      </c>
      <c r="G161" s="2" t="s">
        <v>145</v>
      </c>
      <c r="H161" s="3" t="s">
        <v>384</v>
      </c>
      <c r="I161" s="4" t="s">
        <v>69</v>
      </c>
      <c r="J161" s="2" t="s">
        <v>135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0" t="s">
        <v>105</v>
      </c>
      <c r="BA161" s="11"/>
      <c r="BB161" s="11" t="s">
        <v>231</v>
      </c>
      <c r="BC161" s="11"/>
      <c r="BD161" s="11" t="s">
        <v>183</v>
      </c>
      <c r="BE161" s="11"/>
      <c r="BF161" s="11" t="s">
        <v>69</v>
      </c>
    </row>
    <row r="162" spans="1:58" hidden="1">
      <c r="A162" s="4" t="s">
        <v>105</v>
      </c>
      <c r="B162" s="2" t="s">
        <v>165</v>
      </c>
      <c r="C162" s="4" t="s">
        <v>77</v>
      </c>
      <c r="D162" s="2" t="s">
        <v>143</v>
      </c>
      <c r="E162" s="3" t="s">
        <v>383</v>
      </c>
      <c r="F162" s="4" t="s">
        <v>78</v>
      </c>
      <c r="G162" s="2" t="s">
        <v>505</v>
      </c>
      <c r="H162" s="3" t="s">
        <v>523</v>
      </c>
      <c r="I162" s="4" t="s">
        <v>76</v>
      </c>
      <c r="J162" s="2" t="s">
        <v>142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12" t="s">
        <v>105</v>
      </c>
      <c r="BA162" s="13"/>
      <c r="BB162" s="13" t="s">
        <v>231</v>
      </c>
      <c r="BC162" s="13"/>
      <c r="BD162" s="13" t="s">
        <v>85</v>
      </c>
      <c r="BE162" s="13"/>
      <c r="BF162" s="13" t="s">
        <v>70</v>
      </c>
    </row>
    <row r="163" spans="1:58" hidden="1">
      <c r="A163" s="4" t="s">
        <v>105</v>
      </c>
      <c r="B163" s="2" t="s">
        <v>165</v>
      </c>
      <c r="C163" s="4" t="s">
        <v>77</v>
      </c>
      <c r="D163" s="2" t="s">
        <v>143</v>
      </c>
      <c r="E163" s="3" t="s">
        <v>383</v>
      </c>
      <c r="F163" s="4" t="s">
        <v>173</v>
      </c>
      <c r="G163" s="2" t="s">
        <v>186</v>
      </c>
      <c r="H163" s="3" t="s">
        <v>385</v>
      </c>
      <c r="I163" s="4" t="s">
        <v>69</v>
      </c>
      <c r="J163" s="2" t="s">
        <v>135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0" t="s">
        <v>105</v>
      </c>
      <c r="BA163" s="11"/>
      <c r="BB163" s="11" t="s">
        <v>231</v>
      </c>
      <c r="BC163" s="11"/>
      <c r="BD163" s="11" t="s">
        <v>85</v>
      </c>
      <c r="BE163" s="11"/>
      <c r="BF163" s="11" t="s">
        <v>95</v>
      </c>
    </row>
    <row r="164" spans="1:58" hidden="1">
      <c r="A164" s="4" t="s">
        <v>105</v>
      </c>
      <c r="B164" s="2" t="s">
        <v>165</v>
      </c>
      <c r="C164" s="4" t="s">
        <v>84</v>
      </c>
      <c r="D164" s="2" t="s">
        <v>148</v>
      </c>
      <c r="E164" s="3" t="s">
        <v>386</v>
      </c>
      <c r="F164" s="4" t="s">
        <v>81</v>
      </c>
      <c r="G164" s="2" t="s">
        <v>81</v>
      </c>
      <c r="H164" s="3" t="s">
        <v>387</v>
      </c>
      <c r="I164" s="4" t="s">
        <v>67</v>
      </c>
      <c r="J164" s="2" t="s">
        <v>134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12" t="s">
        <v>105</v>
      </c>
      <c r="BA164" s="13"/>
      <c r="BB164" s="13" t="s">
        <v>231</v>
      </c>
      <c r="BC164" s="13"/>
      <c r="BD164" s="13" t="s">
        <v>85</v>
      </c>
      <c r="BE164" s="13"/>
      <c r="BF164" s="13" t="s">
        <v>71</v>
      </c>
    </row>
    <row r="165" spans="1:58" hidden="1">
      <c r="A165" s="4" t="s">
        <v>105</v>
      </c>
      <c r="B165" s="2" t="s">
        <v>165</v>
      </c>
      <c r="C165" s="4" t="s">
        <v>84</v>
      </c>
      <c r="D165" s="2" t="s">
        <v>148</v>
      </c>
      <c r="E165" s="3" t="s">
        <v>386</v>
      </c>
      <c r="F165" s="4" t="s">
        <v>82</v>
      </c>
      <c r="G165" s="2" t="s">
        <v>146</v>
      </c>
      <c r="H165" s="3" t="s">
        <v>388</v>
      </c>
      <c r="I165" s="4" t="s">
        <v>69</v>
      </c>
      <c r="J165" s="2" t="s">
        <v>135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0" t="s">
        <v>105</v>
      </c>
      <c r="BA165" s="11"/>
      <c r="BB165" s="11" t="s">
        <v>231</v>
      </c>
      <c r="BC165" s="11"/>
      <c r="BD165" s="11" t="s">
        <v>85</v>
      </c>
      <c r="BE165" s="11"/>
      <c r="BF165" s="11" t="s">
        <v>69</v>
      </c>
    </row>
    <row r="166" spans="1:58" hidden="1">
      <c r="A166" s="4" t="s">
        <v>105</v>
      </c>
      <c r="B166" s="2" t="s">
        <v>165</v>
      </c>
      <c r="C166" s="4" t="s">
        <v>231</v>
      </c>
      <c r="D166" s="2" t="s">
        <v>243</v>
      </c>
      <c r="E166" s="3" t="s">
        <v>389</v>
      </c>
      <c r="F166" s="4" t="s">
        <v>85</v>
      </c>
      <c r="G166" s="2" t="s">
        <v>85</v>
      </c>
      <c r="H166" s="3" t="s">
        <v>390</v>
      </c>
      <c r="I166" s="4" t="s">
        <v>67</v>
      </c>
      <c r="J166" s="2" t="s">
        <v>134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12" t="s">
        <v>105</v>
      </c>
      <c r="BA166" s="13"/>
      <c r="BB166" s="13" t="s">
        <v>325</v>
      </c>
      <c r="BC166" s="13"/>
      <c r="BD166" s="17" t="s">
        <v>326</v>
      </c>
      <c r="BE166" s="17"/>
      <c r="BF166" s="17" t="s">
        <v>67</v>
      </c>
    </row>
    <row r="167" spans="1:58" hidden="1">
      <c r="A167" s="4" t="s">
        <v>105</v>
      </c>
      <c r="B167" s="2" t="s">
        <v>165</v>
      </c>
      <c r="C167" s="4" t="s">
        <v>231</v>
      </c>
      <c r="D167" s="2" t="s">
        <v>243</v>
      </c>
      <c r="E167" s="3" t="s">
        <v>389</v>
      </c>
      <c r="F167" s="4" t="s">
        <v>85</v>
      </c>
      <c r="G167" s="2" t="s">
        <v>85</v>
      </c>
      <c r="H167" s="3" t="s">
        <v>391</v>
      </c>
      <c r="I167" s="4" t="s">
        <v>79</v>
      </c>
      <c r="J167" s="2" t="s">
        <v>144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0" t="s">
        <v>105</v>
      </c>
      <c r="BA167" s="11"/>
      <c r="BB167" s="11" t="s">
        <v>77</v>
      </c>
      <c r="BC167" s="11"/>
      <c r="BD167" s="11" t="s">
        <v>88</v>
      </c>
      <c r="BE167" s="11"/>
      <c r="BF167" s="11" t="s">
        <v>67</v>
      </c>
    </row>
    <row r="168" spans="1:58" hidden="1">
      <c r="A168" s="4" t="s">
        <v>105</v>
      </c>
      <c r="B168" s="2" t="s">
        <v>165</v>
      </c>
      <c r="C168" s="4" t="s">
        <v>231</v>
      </c>
      <c r="D168" s="2" t="s">
        <v>243</v>
      </c>
      <c r="E168" s="3" t="s">
        <v>389</v>
      </c>
      <c r="F168" s="4" t="s">
        <v>85</v>
      </c>
      <c r="G168" s="2" t="s">
        <v>85</v>
      </c>
      <c r="H168" s="3" t="s">
        <v>392</v>
      </c>
      <c r="I168" s="4" t="s">
        <v>75</v>
      </c>
      <c r="J168" s="2" t="s">
        <v>141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12" t="s">
        <v>105</v>
      </c>
      <c r="BA168" s="13"/>
      <c r="BB168" s="13" t="s">
        <v>65</v>
      </c>
      <c r="BC168" s="13"/>
      <c r="BD168" s="13" t="s">
        <v>68</v>
      </c>
      <c r="BE168" s="13"/>
      <c r="BF168" s="13" t="s">
        <v>69</v>
      </c>
    </row>
    <row r="169" spans="1:58" hidden="1">
      <c r="A169" s="4" t="s">
        <v>105</v>
      </c>
      <c r="B169" s="2" t="s">
        <v>165</v>
      </c>
      <c r="C169" s="4" t="s">
        <v>231</v>
      </c>
      <c r="D169" s="2" t="s">
        <v>243</v>
      </c>
      <c r="E169" s="3" t="s">
        <v>389</v>
      </c>
      <c r="F169" s="4" t="s">
        <v>183</v>
      </c>
      <c r="G169" s="2" t="s">
        <v>198</v>
      </c>
      <c r="H169" s="3" t="s">
        <v>393</v>
      </c>
      <c r="I169" s="4" t="s">
        <v>69</v>
      </c>
      <c r="J169" s="2" t="s">
        <v>135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0" t="s">
        <v>105</v>
      </c>
      <c r="BA169" s="11"/>
      <c r="BB169" s="11" t="s">
        <v>65</v>
      </c>
      <c r="BC169" s="11"/>
      <c r="BD169" s="11" t="s">
        <v>66</v>
      </c>
      <c r="BE169" s="11"/>
      <c r="BF169" s="11" t="s">
        <v>70</v>
      </c>
    </row>
    <row r="170" spans="1:58" hidden="1">
      <c r="A170" s="4" t="s">
        <v>105</v>
      </c>
      <c r="B170" s="2" t="s">
        <v>165</v>
      </c>
      <c r="C170" s="4" t="s">
        <v>231</v>
      </c>
      <c r="D170" s="2" t="s">
        <v>243</v>
      </c>
      <c r="E170" s="3" t="s">
        <v>389</v>
      </c>
      <c r="F170" s="4" t="s">
        <v>85</v>
      </c>
      <c r="G170" s="2" t="s">
        <v>85</v>
      </c>
      <c r="H170" s="3" t="s">
        <v>394</v>
      </c>
      <c r="I170" s="4" t="s">
        <v>70</v>
      </c>
      <c r="J170" s="2" t="s">
        <v>136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12" t="s">
        <v>105</v>
      </c>
      <c r="BA170" s="13"/>
      <c r="BB170" s="13" t="s">
        <v>65</v>
      </c>
      <c r="BC170" s="13"/>
      <c r="BD170" s="13" t="s">
        <v>66</v>
      </c>
      <c r="BE170" s="13"/>
      <c r="BF170" s="17" t="s">
        <v>79</v>
      </c>
    </row>
    <row r="171" spans="1:58" hidden="1">
      <c r="A171" s="4" t="s">
        <v>105</v>
      </c>
      <c r="B171" s="2" t="s">
        <v>165</v>
      </c>
      <c r="C171" s="4" t="s">
        <v>231</v>
      </c>
      <c r="D171" s="2" t="s">
        <v>243</v>
      </c>
      <c r="E171" s="3" t="s">
        <v>389</v>
      </c>
      <c r="F171" s="4" t="s">
        <v>85</v>
      </c>
      <c r="G171" s="2" t="s">
        <v>85</v>
      </c>
      <c r="H171" s="3" t="s">
        <v>395</v>
      </c>
      <c r="I171" s="4" t="s">
        <v>95</v>
      </c>
      <c r="J171" s="2" t="s">
        <v>156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0" t="s">
        <v>105</v>
      </c>
      <c r="BA171" s="11"/>
      <c r="BB171" s="11" t="s">
        <v>65</v>
      </c>
      <c r="BC171" s="11"/>
      <c r="BD171" s="11" t="s">
        <v>66</v>
      </c>
      <c r="BE171" s="11"/>
      <c r="BF171" s="11" t="s">
        <v>67</v>
      </c>
    </row>
    <row r="172" spans="1:58" hidden="1">
      <c r="A172" s="4" t="s">
        <v>105</v>
      </c>
      <c r="B172" s="2" t="s">
        <v>165</v>
      </c>
      <c r="C172" s="4" t="s">
        <v>231</v>
      </c>
      <c r="D172" s="2" t="s">
        <v>243</v>
      </c>
      <c r="E172" s="3" t="s">
        <v>389</v>
      </c>
      <c r="F172" s="4" t="s">
        <v>85</v>
      </c>
      <c r="G172" s="2" t="s">
        <v>85</v>
      </c>
      <c r="H172" s="3" t="s">
        <v>396</v>
      </c>
      <c r="I172" s="4" t="s">
        <v>71</v>
      </c>
      <c r="J172" s="2" t="s">
        <v>137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12" t="s">
        <v>105</v>
      </c>
      <c r="BA172" s="13"/>
      <c r="BB172" s="13" t="s">
        <v>65</v>
      </c>
      <c r="BC172" s="13"/>
      <c r="BD172" s="13" t="s">
        <v>66</v>
      </c>
      <c r="BE172" s="13"/>
      <c r="BF172" s="17" t="s">
        <v>71</v>
      </c>
    </row>
    <row r="173" spans="1:58">
      <c r="A173" s="4" t="s">
        <v>105</v>
      </c>
      <c r="B173" s="2" t="s">
        <v>165</v>
      </c>
      <c r="C173" s="4" t="s">
        <v>231</v>
      </c>
      <c r="D173" s="2" t="s">
        <v>243</v>
      </c>
      <c r="E173" s="3" t="s">
        <v>389</v>
      </c>
      <c r="F173" s="4" t="s">
        <v>85</v>
      </c>
      <c r="G173" s="2" t="s">
        <v>85</v>
      </c>
      <c r="H173" s="3" t="s">
        <v>397</v>
      </c>
      <c r="I173" s="4" t="s">
        <v>69</v>
      </c>
      <c r="J173" s="2" t="s">
        <v>135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21">
        <f>AG151</f>
        <v>370.49433333333332</v>
      </c>
      <c r="AH173" s="21">
        <f t="shared" ref="AH173:AP173" si="30">AH151</f>
        <v>370.49433333333332</v>
      </c>
      <c r="AI173" s="21">
        <f t="shared" si="30"/>
        <v>250</v>
      </c>
      <c r="AJ173" s="21">
        <f t="shared" si="30"/>
        <v>250</v>
      </c>
      <c r="AK173" s="21">
        <f t="shared" si="30"/>
        <v>250</v>
      </c>
      <c r="AL173" s="21">
        <f t="shared" si="30"/>
        <v>250</v>
      </c>
      <c r="AM173" s="21">
        <f t="shared" si="30"/>
        <v>250</v>
      </c>
      <c r="AN173" s="21">
        <f t="shared" si="30"/>
        <v>250</v>
      </c>
      <c r="AO173" s="21">
        <f t="shared" si="30"/>
        <v>250</v>
      </c>
      <c r="AP173" s="21">
        <f t="shared" si="30"/>
        <v>250</v>
      </c>
      <c r="AQ173" s="1">
        <v>1</v>
      </c>
      <c r="AR173" s="1">
        <v>5</v>
      </c>
      <c r="AZ173" s="10" t="s">
        <v>105</v>
      </c>
      <c r="BA173" s="11"/>
      <c r="BB173" s="11" t="s">
        <v>65</v>
      </c>
      <c r="BC173" s="11"/>
      <c r="BD173" s="11" t="s">
        <v>66</v>
      </c>
      <c r="BE173" s="11"/>
      <c r="BF173" s="15" t="s">
        <v>95</v>
      </c>
    </row>
    <row r="174" spans="1:58" hidden="1">
      <c r="A174" s="4" t="s">
        <v>105</v>
      </c>
      <c r="B174" s="20" t="s">
        <v>165</v>
      </c>
      <c r="C174" s="19" t="s">
        <v>325</v>
      </c>
      <c r="D174" s="20" t="s">
        <v>337</v>
      </c>
      <c r="E174" s="18" t="s">
        <v>531</v>
      </c>
      <c r="F174" s="19" t="s">
        <v>326</v>
      </c>
      <c r="G174" s="20" t="s">
        <v>339</v>
      </c>
      <c r="H174" s="18" t="s">
        <v>532</v>
      </c>
      <c r="I174" s="19" t="s">
        <v>67</v>
      </c>
      <c r="J174" s="20" t="s">
        <v>134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12" t="s">
        <v>106</v>
      </c>
      <c r="BA174" s="13"/>
      <c r="BB174" s="13" t="s">
        <v>77</v>
      </c>
      <c r="BC174" s="13"/>
      <c r="BD174" s="13" t="s">
        <v>78</v>
      </c>
      <c r="BE174" s="13"/>
      <c r="BF174" s="13" t="s">
        <v>76</v>
      </c>
    </row>
    <row r="175" spans="1:58" hidden="1">
      <c r="A175" s="4" t="s">
        <v>105</v>
      </c>
      <c r="B175" s="2" t="s">
        <v>165</v>
      </c>
      <c r="C175" s="4" t="s">
        <v>77</v>
      </c>
      <c r="D175" s="2" t="s">
        <v>143</v>
      </c>
      <c r="E175" s="3" t="s">
        <v>383</v>
      </c>
      <c r="F175" s="4" t="s">
        <v>88</v>
      </c>
      <c r="G175" s="2" t="s">
        <v>149</v>
      </c>
      <c r="H175" s="3" t="s">
        <v>398</v>
      </c>
      <c r="I175" s="4" t="s">
        <v>67</v>
      </c>
      <c r="J175" s="2" t="s">
        <v>134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0" t="s">
        <v>106</v>
      </c>
      <c r="BA175" s="11"/>
      <c r="BB175" s="11" t="s">
        <v>77</v>
      </c>
      <c r="BC175" s="11"/>
      <c r="BD175" s="11" t="s">
        <v>80</v>
      </c>
      <c r="BE175" s="11"/>
      <c r="BF175" s="11" t="s">
        <v>69</v>
      </c>
    </row>
    <row r="176" spans="1:58" hidden="1">
      <c r="A176" s="4" t="s">
        <v>105</v>
      </c>
      <c r="B176" s="2" t="s">
        <v>165</v>
      </c>
      <c r="C176" s="4" t="s">
        <v>65</v>
      </c>
      <c r="D176" s="2" t="s">
        <v>132</v>
      </c>
      <c r="E176" s="3" t="s">
        <v>399</v>
      </c>
      <c r="F176" s="4" t="s">
        <v>68</v>
      </c>
      <c r="G176" s="2" t="s">
        <v>133</v>
      </c>
      <c r="H176" s="3" t="s">
        <v>400</v>
      </c>
      <c r="I176" s="4" t="s">
        <v>69</v>
      </c>
      <c r="J176" s="2" t="s">
        <v>135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12" t="s">
        <v>106</v>
      </c>
      <c r="BA176" s="13"/>
      <c r="BB176" s="13" t="s">
        <v>77</v>
      </c>
      <c r="BC176" s="13"/>
      <c r="BD176" s="13" t="s">
        <v>78</v>
      </c>
      <c r="BE176" s="13"/>
      <c r="BF176" s="13" t="s">
        <v>75</v>
      </c>
    </row>
    <row r="177" spans="1:58" hidden="1">
      <c r="A177" s="4" t="s">
        <v>105</v>
      </c>
      <c r="B177" s="2" t="s">
        <v>165</v>
      </c>
      <c r="C177" s="4" t="s">
        <v>65</v>
      </c>
      <c r="D177" s="2" t="s">
        <v>132</v>
      </c>
      <c r="E177" s="3" t="s">
        <v>399</v>
      </c>
      <c r="F177" s="4" t="s">
        <v>66</v>
      </c>
      <c r="G177" s="2" t="s">
        <v>133</v>
      </c>
      <c r="H177" s="3" t="s">
        <v>401</v>
      </c>
      <c r="I177" s="4" t="s">
        <v>70</v>
      </c>
      <c r="J177" s="2" t="s">
        <v>136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0" t="s">
        <v>106</v>
      </c>
      <c r="BA177" s="11"/>
      <c r="BB177" s="11" t="s">
        <v>77</v>
      </c>
      <c r="BC177" s="11"/>
      <c r="BD177" s="11" t="s">
        <v>173</v>
      </c>
      <c r="BE177" s="11"/>
      <c r="BF177" s="15" t="s">
        <v>69</v>
      </c>
    </row>
    <row r="178" spans="1:58" hidden="1">
      <c r="A178" s="4" t="s">
        <v>105</v>
      </c>
      <c r="B178" s="2" t="s">
        <v>165</v>
      </c>
      <c r="C178" s="4" t="s">
        <v>65</v>
      </c>
      <c r="D178" s="2" t="s">
        <v>132</v>
      </c>
      <c r="E178" s="3" t="s">
        <v>399</v>
      </c>
      <c r="F178" s="4" t="s">
        <v>66</v>
      </c>
      <c r="G178" s="2" t="s">
        <v>133</v>
      </c>
      <c r="H178" s="3" t="s">
        <v>402</v>
      </c>
      <c r="I178" s="4" t="s">
        <v>79</v>
      </c>
      <c r="J178" s="2" t="s">
        <v>144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12" t="s">
        <v>106</v>
      </c>
      <c r="BA178" s="13"/>
      <c r="BB178" s="13" t="s">
        <v>65</v>
      </c>
      <c r="BC178" s="13"/>
      <c r="BD178" s="13" t="s">
        <v>68</v>
      </c>
      <c r="BE178" s="13"/>
      <c r="BF178" s="13" t="s">
        <v>69</v>
      </c>
    </row>
    <row r="179" spans="1:58" hidden="1">
      <c r="A179" s="4" t="s">
        <v>105</v>
      </c>
      <c r="B179" s="2" t="s">
        <v>165</v>
      </c>
      <c r="C179" s="4" t="s">
        <v>65</v>
      </c>
      <c r="D179" s="2" t="s">
        <v>132</v>
      </c>
      <c r="E179" s="3" t="s">
        <v>399</v>
      </c>
      <c r="F179" s="4" t="s">
        <v>66</v>
      </c>
      <c r="G179" s="2" t="s">
        <v>133</v>
      </c>
      <c r="H179" s="3" t="s">
        <v>403</v>
      </c>
      <c r="I179" s="4" t="s">
        <v>67</v>
      </c>
      <c r="J179" s="2" t="s">
        <v>134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0" t="s">
        <v>106</v>
      </c>
      <c r="BA179" s="11"/>
      <c r="BB179" s="11" t="s">
        <v>65</v>
      </c>
      <c r="BC179" s="11"/>
      <c r="BD179" s="11" t="s">
        <v>66</v>
      </c>
      <c r="BE179" s="11"/>
      <c r="BF179" s="11" t="s">
        <v>70</v>
      </c>
    </row>
    <row r="180" spans="1:58" hidden="1">
      <c r="A180" s="4" t="s">
        <v>105</v>
      </c>
      <c r="B180" s="2" t="s">
        <v>165</v>
      </c>
      <c r="C180" s="4" t="s">
        <v>65</v>
      </c>
      <c r="D180" s="2" t="s">
        <v>132</v>
      </c>
      <c r="E180" s="3" t="s">
        <v>399</v>
      </c>
      <c r="F180" s="4" t="s">
        <v>66</v>
      </c>
      <c r="G180" s="2" t="s">
        <v>133</v>
      </c>
      <c r="H180" s="3" t="s">
        <v>404</v>
      </c>
      <c r="I180" s="4" t="s">
        <v>71</v>
      </c>
      <c r="J180" s="2" t="s">
        <v>137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12" t="s">
        <v>106</v>
      </c>
      <c r="BA180" s="13"/>
      <c r="BB180" s="13" t="s">
        <v>65</v>
      </c>
      <c r="BC180" s="13"/>
      <c r="BD180" s="13" t="s">
        <v>66</v>
      </c>
      <c r="BE180" s="13"/>
      <c r="BF180" s="13" t="s">
        <v>67</v>
      </c>
    </row>
    <row r="181" spans="1:58" hidden="1">
      <c r="A181" s="4" t="s">
        <v>105</v>
      </c>
      <c r="B181" s="2" t="s">
        <v>165</v>
      </c>
      <c r="C181" s="4" t="s">
        <v>65</v>
      </c>
      <c r="D181" s="2" t="s">
        <v>132</v>
      </c>
      <c r="E181" s="3" t="s">
        <v>399</v>
      </c>
      <c r="F181" s="4" t="s">
        <v>66</v>
      </c>
      <c r="G181" s="2" t="s">
        <v>133</v>
      </c>
      <c r="H181" s="3" t="s">
        <v>405</v>
      </c>
      <c r="I181" s="4" t="s">
        <v>95</v>
      </c>
      <c r="J181" s="2" t="s">
        <v>156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0" t="s">
        <v>106</v>
      </c>
      <c r="BA181" s="11"/>
      <c r="BB181" s="11" t="s">
        <v>65</v>
      </c>
      <c r="BC181" s="11"/>
      <c r="BD181" s="11" t="s">
        <v>66</v>
      </c>
      <c r="BE181" s="11"/>
      <c r="BF181" s="15" t="s">
        <v>71</v>
      </c>
    </row>
    <row r="182" spans="1:58" hidden="1">
      <c r="A182" s="4" t="s">
        <v>106</v>
      </c>
      <c r="B182" s="2" t="s">
        <v>166</v>
      </c>
      <c r="C182" s="4" t="s">
        <v>77</v>
      </c>
      <c r="D182" s="2" t="s">
        <v>143</v>
      </c>
      <c r="E182" s="3" t="s">
        <v>406</v>
      </c>
      <c r="F182" s="4" t="s">
        <v>78</v>
      </c>
      <c r="G182" s="2" t="s">
        <v>505</v>
      </c>
      <c r="H182" s="3" t="s">
        <v>524</v>
      </c>
      <c r="I182" s="4" t="s">
        <v>76</v>
      </c>
      <c r="J182" s="2" t="s">
        <v>142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12" t="s">
        <v>106</v>
      </c>
      <c r="BA182" s="13"/>
      <c r="BB182" s="13" t="s">
        <v>65</v>
      </c>
      <c r="BC182" s="13"/>
      <c r="BD182" s="13" t="s">
        <v>66</v>
      </c>
      <c r="BE182" s="13"/>
      <c r="BF182" s="17" t="s">
        <v>95</v>
      </c>
    </row>
    <row r="183" spans="1:58" hidden="1">
      <c r="A183" s="4" t="s">
        <v>106</v>
      </c>
      <c r="B183" s="2" t="s">
        <v>166</v>
      </c>
      <c r="C183" s="4" t="s">
        <v>77</v>
      </c>
      <c r="D183" s="2" t="s">
        <v>143</v>
      </c>
      <c r="E183" s="3" t="s">
        <v>406</v>
      </c>
      <c r="F183" s="4" t="s">
        <v>80</v>
      </c>
      <c r="G183" s="2" t="s">
        <v>145</v>
      </c>
      <c r="H183" s="3" t="s">
        <v>407</v>
      </c>
      <c r="I183" s="4" t="s">
        <v>69</v>
      </c>
      <c r="J183" s="2" t="s">
        <v>135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0" t="s">
        <v>106</v>
      </c>
      <c r="BA183" s="11"/>
      <c r="BB183" s="11" t="s">
        <v>231</v>
      </c>
      <c r="BC183" s="11"/>
      <c r="BD183" s="11" t="s">
        <v>85</v>
      </c>
      <c r="BE183" s="11"/>
      <c r="BF183" s="11" t="s">
        <v>67</v>
      </c>
    </row>
    <row r="184" spans="1:58" hidden="1">
      <c r="A184" s="4" t="s">
        <v>106</v>
      </c>
      <c r="B184" s="2" t="s">
        <v>166</v>
      </c>
      <c r="C184" s="4" t="s">
        <v>77</v>
      </c>
      <c r="D184" s="2" t="s">
        <v>143</v>
      </c>
      <c r="E184" s="3" t="s">
        <v>406</v>
      </c>
      <c r="F184" s="4" t="s">
        <v>78</v>
      </c>
      <c r="G184" s="2" t="s">
        <v>505</v>
      </c>
      <c r="H184" s="3" t="s">
        <v>525</v>
      </c>
      <c r="I184" s="4" t="s">
        <v>75</v>
      </c>
      <c r="J184" s="2" t="s">
        <v>141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12" t="s">
        <v>106</v>
      </c>
      <c r="BA184" s="13"/>
      <c r="BB184" s="13" t="s">
        <v>231</v>
      </c>
      <c r="BC184" s="13"/>
      <c r="BD184" s="13" t="s">
        <v>85</v>
      </c>
      <c r="BE184" s="13"/>
      <c r="BF184" s="13" t="s">
        <v>75</v>
      </c>
    </row>
    <row r="185" spans="1:58" hidden="1">
      <c r="A185" s="4" t="s">
        <v>106</v>
      </c>
      <c r="B185" s="2" t="s">
        <v>166</v>
      </c>
      <c r="C185" s="4" t="s">
        <v>77</v>
      </c>
      <c r="D185" s="2" t="s">
        <v>143</v>
      </c>
      <c r="E185" s="3" t="s">
        <v>406</v>
      </c>
      <c r="F185" s="4" t="s">
        <v>173</v>
      </c>
      <c r="G185" s="2" t="s">
        <v>186</v>
      </c>
      <c r="H185" s="3" t="s">
        <v>408</v>
      </c>
      <c r="I185" s="4" t="s">
        <v>69</v>
      </c>
      <c r="J185" s="2" t="s">
        <v>135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0" t="s">
        <v>106</v>
      </c>
      <c r="BA185" s="11"/>
      <c r="BB185" s="11" t="s">
        <v>231</v>
      </c>
      <c r="BC185" s="11"/>
      <c r="BD185" s="11" t="s">
        <v>183</v>
      </c>
      <c r="BE185" s="11"/>
      <c r="BF185" s="11" t="s">
        <v>69</v>
      </c>
    </row>
    <row r="186" spans="1:58" hidden="1">
      <c r="A186" s="4" t="s">
        <v>106</v>
      </c>
      <c r="B186" s="2" t="s">
        <v>166</v>
      </c>
      <c r="C186" s="4" t="s">
        <v>65</v>
      </c>
      <c r="D186" s="2" t="s">
        <v>132</v>
      </c>
      <c r="E186" s="3" t="s">
        <v>409</v>
      </c>
      <c r="F186" s="4" t="s">
        <v>68</v>
      </c>
      <c r="G186" s="2" t="s">
        <v>133</v>
      </c>
      <c r="H186" s="3" t="s">
        <v>410</v>
      </c>
      <c r="I186" s="4" t="s">
        <v>69</v>
      </c>
      <c r="J186" s="2" t="s">
        <v>135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12" t="s">
        <v>106</v>
      </c>
      <c r="BA186" s="13"/>
      <c r="BB186" s="13" t="s">
        <v>231</v>
      </c>
      <c r="BC186" s="13"/>
      <c r="BD186" s="13" t="s">
        <v>85</v>
      </c>
      <c r="BE186" s="13"/>
      <c r="BF186" s="13" t="s">
        <v>70</v>
      </c>
    </row>
    <row r="187" spans="1:58" hidden="1">
      <c r="A187" s="4" t="s">
        <v>106</v>
      </c>
      <c r="B187" s="2" t="s">
        <v>166</v>
      </c>
      <c r="C187" s="4" t="s">
        <v>65</v>
      </c>
      <c r="D187" s="2" t="s">
        <v>132</v>
      </c>
      <c r="E187" s="3" t="s">
        <v>409</v>
      </c>
      <c r="F187" s="4" t="s">
        <v>66</v>
      </c>
      <c r="G187" s="2" t="s">
        <v>133</v>
      </c>
      <c r="H187" s="3" t="s">
        <v>411</v>
      </c>
      <c r="I187" s="4" t="s">
        <v>70</v>
      </c>
      <c r="J187" s="2" t="s">
        <v>136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0" t="s">
        <v>106</v>
      </c>
      <c r="BA187" s="11"/>
      <c r="BB187" s="11" t="s">
        <v>231</v>
      </c>
      <c r="BC187" s="11"/>
      <c r="BD187" s="11" t="s">
        <v>85</v>
      </c>
      <c r="BE187" s="11"/>
      <c r="BF187" s="11" t="s">
        <v>95</v>
      </c>
    </row>
    <row r="188" spans="1:58" hidden="1">
      <c r="A188" s="4" t="s">
        <v>106</v>
      </c>
      <c r="B188" s="2" t="s">
        <v>166</v>
      </c>
      <c r="C188" s="4" t="s">
        <v>65</v>
      </c>
      <c r="D188" s="2" t="s">
        <v>132</v>
      </c>
      <c r="E188" s="3" t="s">
        <v>409</v>
      </c>
      <c r="F188" s="4" t="s">
        <v>66</v>
      </c>
      <c r="G188" s="2" t="s">
        <v>133</v>
      </c>
      <c r="H188" s="3" t="s">
        <v>412</v>
      </c>
      <c r="I188" s="4" t="s">
        <v>67</v>
      </c>
      <c r="J188" s="2" t="s">
        <v>134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12" t="s">
        <v>106</v>
      </c>
      <c r="BA188" s="13"/>
      <c r="BB188" s="13" t="s">
        <v>231</v>
      </c>
      <c r="BC188" s="13"/>
      <c r="BD188" s="13" t="s">
        <v>85</v>
      </c>
      <c r="BE188" s="13"/>
      <c r="BF188" s="13" t="s">
        <v>71</v>
      </c>
    </row>
    <row r="189" spans="1:58" hidden="1">
      <c r="A189" s="4" t="s">
        <v>106</v>
      </c>
      <c r="B189" s="2" t="s">
        <v>166</v>
      </c>
      <c r="C189" s="4" t="s">
        <v>65</v>
      </c>
      <c r="D189" s="2" t="s">
        <v>132</v>
      </c>
      <c r="E189" s="3" t="s">
        <v>409</v>
      </c>
      <c r="F189" s="4" t="s">
        <v>66</v>
      </c>
      <c r="G189" s="2" t="s">
        <v>133</v>
      </c>
      <c r="H189" s="3" t="s">
        <v>413</v>
      </c>
      <c r="I189" s="4" t="s">
        <v>71</v>
      </c>
      <c r="J189" s="2" t="s">
        <v>137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0" t="s">
        <v>106</v>
      </c>
      <c r="BA189" s="11"/>
      <c r="BB189" s="11" t="s">
        <v>231</v>
      </c>
      <c r="BC189" s="11"/>
      <c r="BD189" s="11" t="s">
        <v>85</v>
      </c>
      <c r="BE189" s="11"/>
      <c r="BF189" s="11" t="s">
        <v>69</v>
      </c>
    </row>
    <row r="190" spans="1:58" hidden="1">
      <c r="A190" s="4" t="s">
        <v>106</v>
      </c>
      <c r="B190" s="2" t="s">
        <v>166</v>
      </c>
      <c r="C190" s="4" t="s">
        <v>65</v>
      </c>
      <c r="D190" s="2" t="s">
        <v>132</v>
      </c>
      <c r="E190" s="3" t="s">
        <v>409</v>
      </c>
      <c r="F190" s="4" t="s">
        <v>66</v>
      </c>
      <c r="G190" s="2" t="s">
        <v>133</v>
      </c>
      <c r="H190" s="3" t="s">
        <v>414</v>
      </c>
      <c r="I190" s="4" t="s">
        <v>95</v>
      </c>
      <c r="J190" s="2" t="s">
        <v>156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12" t="s">
        <v>107</v>
      </c>
      <c r="BA190" s="13"/>
      <c r="BB190" s="13" t="s">
        <v>108</v>
      </c>
      <c r="BC190" s="13"/>
      <c r="BD190" s="13" t="s">
        <v>109</v>
      </c>
      <c r="BE190" s="13"/>
      <c r="BF190" s="13" t="s">
        <v>67</v>
      </c>
    </row>
    <row r="191" spans="1:58" hidden="1">
      <c r="A191" s="4" t="s">
        <v>106</v>
      </c>
      <c r="B191" s="2" t="s">
        <v>166</v>
      </c>
      <c r="C191" s="4" t="s">
        <v>231</v>
      </c>
      <c r="D191" s="2" t="s">
        <v>243</v>
      </c>
      <c r="E191" s="3" t="s">
        <v>415</v>
      </c>
      <c r="F191" s="4" t="s">
        <v>85</v>
      </c>
      <c r="G191" s="2" t="s">
        <v>85</v>
      </c>
      <c r="H191" s="3" t="s">
        <v>416</v>
      </c>
      <c r="I191" s="4" t="s">
        <v>67</v>
      </c>
      <c r="J191" s="2" t="s">
        <v>134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0" t="s">
        <v>110</v>
      </c>
      <c r="BA191" s="11"/>
      <c r="BB191" s="11" t="s">
        <v>77</v>
      </c>
      <c r="BC191" s="11"/>
      <c r="BD191" s="11" t="s">
        <v>78</v>
      </c>
      <c r="BE191" s="11"/>
      <c r="BF191" s="11" t="s">
        <v>75</v>
      </c>
    </row>
    <row r="192" spans="1:58" hidden="1">
      <c r="A192" s="4" t="s">
        <v>106</v>
      </c>
      <c r="B192" s="2" t="s">
        <v>166</v>
      </c>
      <c r="C192" s="4" t="s">
        <v>231</v>
      </c>
      <c r="D192" s="2" t="s">
        <v>243</v>
      </c>
      <c r="E192" s="3" t="s">
        <v>415</v>
      </c>
      <c r="F192" s="4" t="s">
        <v>85</v>
      </c>
      <c r="G192" s="2" t="s">
        <v>85</v>
      </c>
      <c r="H192" s="3" t="s">
        <v>417</v>
      </c>
      <c r="I192" s="4" t="s">
        <v>75</v>
      </c>
      <c r="J192" s="2" t="s">
        <v>141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12" t="s">
        <v>110</v>
      </c>
      <c r="BA192" s="13"/>
      <c r="BB192" s="13" t="s">
        <v>77</v>
      </c>
      <c r="BC192" s="13"/>
      <c r="BD192" s="13" t="s">
        <v>80</v>
      </c>
      <c r="BE192" s="13"/>
      <c r="BF192" s="13" t="s">
        <v>69</v>
      </c>
    </row>
    <row r="193" spans="1:58" hidden="1">
      <c r="A193" s="4" t="s">
        <v>106</v>
      </c>
      <c r="B193" s="2" t="s">
        <v>166</v>
      </c>
      <c r="C193" s="4" t="s">
        <v>231</v>
      </c>
      <c r="D193" s="2" t="s">
        <v>243</v>
      </c>
      <c r="E193" s="3" t="s">
        <v>415</v>
      </c>
      <c r="F193" s="4" t="s">
        <v>183</v>
      </c>
      <c r="G193" s="2" t="s">
        <v>198</v>
      </c>
      <c r="H193" s="3" t="s">
        <v>418</v>
      </c>
      <c r="I193" s="4" t="s">
        <v>69</v>
      </c>
      <c r="J193" s="2" t="s">
        <v>135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0" t="s">
        <v>110</v>
      </c>
      <c r="BA193" s="11"/>
      <c r="BB193" s="11" t="s">
        <v>77</v>
      </c>
      <c r="BC193" s="11"/>
      <c r="BD193" s="11" t="s">
        <v>78</v>
      </c>
      <c r="BE193" s="11"/>
      <c r="BF193" s="11" t="s">
        <v>76</v>
      </c>
    </row>
    <row r="194" spans="1:58" hidden="1">
      <c r="A194" s="4" t="s">
        <v>106</v>
      </c>
      <c r="B194" s="2" t="s">
        <v>166</v>
      </c>
      <c r="C194" s="4" t="s">
        <v>231</v>
      </c>
      <c r="D194" s="2" t="s">
        <v>243</v>
      </c>
      <c r="E194" s="3" t="s">
        <v>415</v>
      </c>
      <c r="F194" s="4" t="s">
        <v>85</v>
      </c>
      <c r="G194" s="2" t="s">
        <v>85</v>
      </c>
      <c r="H194" s="3" t="s">
        <v>419</v>
      </c>
      <c r="I194" s="4" t="s">
        <v>70</v>
      </c>
      <c r="J194" s="2" t="s">
        <v>136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12" t="s">
        <v>110</v>
      </c>
      <c r="BA194" s="13"/>
      <c r="BB194" s="13" t="s">
        <v>77</v>
      </c>
      <c r="BC194" s="13"/>
      <c r="BD194" s="13" t="s">
        <v>173</v>
      </c>
      <c r="BE194" s="13"/>
      <c r="BF194" s="17" t="s">
        <v>69</v>
      </c>
    </row>
    <row r="195" spans="1:58" hidden="1">
      <c r="A195" s="4" t="s">
        <v>106</v>
      </c>
      <c r="B195" s="2" t="s">
        <v>166</v>
      </c>
      <c r="C195" s="4" t="s">
        <v>231</v>
      </c>
      <c r="D195" s="2" t="s">
        <v>243</v>
      </c>
      <c r="E195" s="3" t="s">
        <v>415</v>
      </c>
      <c r="F195" s="4" t="s">
        <v>85</v>
      </c>
      <c r="G195" s="2" t="s">
        <v>85</v>
      </c>
      <c r="H195" s="3" t="s">
        <v>420</v>
      </c>
      <c r="I195" s="4" t="s">
        <v>95</v>
      </c>
      <c r="J195" s="2" t="s">
        <v>156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0" t="s">
        <v>110</v>
      </c>
      <c r="BA195" s="11"/>
      <c r="BB195" s="11" t="s">
        <v>65</v>
      </c>
      <c r="BC195" s="11"/>
      <c r="BD195" s="11" t="s">
        <v>66</v>
      </c>
      <c r="BE195" s="11"/>
      <c r="BF195" s="11" t="s">
        <v>67</v>
      </c>
    </row>
    <row r="196" spans="1:58" hidden="1">
      <c r="A196" s="4" t="s">
        <v>106</v>
      </c>
      <c r="B196" s="2" t="s">
        <v>166</v>
      </c>
      <c r="C196" s="4" t="s">
        <v>231</v>
      </c>
      <c r="D196" s="2" t="s">
        <v>243</v>
      </c>
      <c r="E196" s="3" t="s">
        <v>415</v>
      </c>
      <c r="F196" s="4" t="s">
        <v>85</v>
      </c>
      <c r="G196" s="2" t="s">
        <v>85</v>
      </c>
      <c r="H196" s="3" t="s">
        <v>421</v>
      </c>
      <c r="I196" s="4" t="s">
        <v>71</v>
      </c>
      <c r="J196" s="2" t="s">
        <v>137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12" t="s">
        <v>110</v>
      </c>
      <c r="BA196" s="13"/>
      <c r="BB196" s="13" t="s">
        <v>65</v>
      </c>
      <c r="BC196" s="13"/>
      <c r="BD196" s="13" t="s">
        <v>66</v>
      </c>
      <c r="BE196" s="13"/>
      <c r="BF196" s="13" t="s">
        <v>70</v>
      </c>
    </row>
    <row r="197" spans="1:58">
      <c r="A197" s="4" t="s">
        <v>106</v>
      </c>
      <c r="B197" s="2" t="s">
        <v>166</v>
      </c>
      <c r="C197" s="4" t="s">
        <v>231</v>
      </c>
      <c r="D197" s="2" t="s">
        <v>243</v>
      </c>
      <c r="E197" s="3" t="s">
        <v>415</v>
      </c>
      <c r="F197" s="4" t="s">
        <v>85</v>
      </c>
      <c r="G197" s="2" t="s">
        <v>85</v>
      </c>
      <c r="H197" s="3" t="s">
        <v>422</v>
      </c>
      <c r="I197" s="4" t="s">
        <v>69</v>
      </c>
      <c r="J197" s="2" t="s">
        <v>135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21">
        <f>AG173</f>
        <v>370.49433333333332</v>
      </c>
      <c r="AH197" s="21">
        <f t="shared" ref="AH197:AP197" si="32">AH173</f>
        <v>370.49433333333332</v>
      </c>
      <c r="AI197" s="21">
        <f t="shared" si="32"/>
        <v>250</v>
      </c>
      <c r="AJ197" s="21">
        <f t="shared" si="32"/>
        <v>250</v>
      </c>
      <c r="AK197" s="21">
        <f t="shared" si="32"/>
        <v>250</v>
      </c>
      <c r="AL197" s="21">
        <f t="shared" si="32"/>
        <v>250</v>
      </c>
      <c r="AM197" s="21">
        <f t="shared" si="32"/>
        <v>250</v>
      </c>
      <c r="AN197" s="21">
        <f t="shared" si="32"/>
        <v>250</v>
      </c>
      <c r="AO197" s="21">
        <f t="shared" si="32"/>
        <v>250</v>
      </c>
      <c r="AP197" s="21">
        <f t="shared" si="32"/>
        <v>250</v>
      </c>
      <c r="AQ197" s="1">
        <v>1</v>
      </c>
      <c r="AR197" s="1">
        <v>5</v>
      </c>
      <c r="AZ197" s="10" t="s">
        <v>110</v>
      </c>
      <c r="BA197" s="11"/>
      <c r="BB197" s="11" t="s">
        <v>65</v>
      </c>
      <c r="BC197" s="11"/>
      <c r="BD197" s="11" t="s">
        <v>68</v>
      </c>
      <c r="BE197" s="11"/>
      <c r="BF197" s="11" t="s">
        <v>69</v>
      </c>
    </row>
    <row r="198" spans="1:58" hidden="1">
      <c r="A198" s="4" t="s">
        <v>107</v>
      </c>
      <c r="B198" s="2" t="s">
        <v>167</v>
      </c>
      <c r="C198" s="4" t="s">
        <v>108</v>
      </c>
      <c r="D198" s="2" t="s">
        <v>161</v>
      </c>
      <c r="E198" s="3" t="s">
        <v>423</v>
      </c>
      <c r="F198" s="4" t="s">
        <v>109</v>
      </c>
      <c r="G198" s="2" t="s">
        <v>161</v>
      </c>
      <c r="H198" s="3" t="s">
        <v>424</v>
      </c>
      <c r="I198" s="4" t="s">
        <v>67</v>
      </c>
      <c r="J198" s="2" t="s">
        <v>134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12" t="s">
        <v>110</v>
      </c>
      <c r="BA198" s="13"/>
      <c r="BB198" s="13" t="s">
        <v>65</v>
      </c>
      <c r="BC198" s="13"/>
      <c r="BD198" s="13" t="s">
        <v>66</v>
      </c>
      <c r="BE198" s="13"/>
      <c r="BF198" s="17" t="s">
        <v>71</v>
      </c>
    </row>
    <row r="199" spans="1:58" hidden="1">
      <c r="A199" s="4" t="s">
        <v>110</v>
      </c>
      <c r="B199" s="2" t="s">
        <v>168</v>
      </c>
      <c r="C199" s="4" t="s">
        <v>77</v>
      </c>
      <c r="D199" s="2" t="s">
        <v>143</v>
      </c>
      <c r="E199" s="3" t="s">
        <v>425</v>
      </c>
      <c r="F199" s="4" t="s">
        <v>78</v>
      </c>
      <c r="G199" s="2" t="s">
        <v>505</v>
      </c>
      <c r="H199" s="3" t="s">
        <v>526</v>
      </c>
      <c r="I199" s="4" t="s">
        <v>75</v>
      </c>
      <c r="J199" s="2" t="s">
        <v>141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0" t="s">
        <v>110</v>
      </c>
      <c r="BA199" s="11"/>
      <c r="BB199" s="11" t="s">
        <v>65</v>
      </c>
      <c r="BC199" s="11"/>
      <c r="BD199" s="11" t="s">
        <v>66</v>
      </c>
      <c r="BE199" s="11"/>
      <c r="BF199" s="15" t="s">
        <v>95</v>
      </c>
    </row>
    <row r="200" spans="1:58" hidden="1">
      <c r="A200" s="4" t="s">
        <v>110</v>
      </c>
      <c r="B200" s="2" t="s">
        <v>168</v>
      </c>
      <c r="C200" s="4" t="s">
        <v>77</v>
      </c>
      <c r="D200" s="2" t="s">
        <v>143</v>
      </c>
      <c r="E200" s="3" t="s">
        <v>425</v>
      </c>
      <c r="F200" s="4" t="s">
        <v>80</v>
      </c>
      <c r="G200" s="2" t="s">
        <v>145</v>
      </c>
      <c r="H200" s="3" t="s">
        <v>426</v>
      </c>
      <c r="I200" s="4" t="s">
        <v>69</v>
      </c>
      <c r="J200" s="2" t="s">
        <v>135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12" t="s">
        <v>110</v>
      </c>
      <c r="BA200" s="13"/>
      <c r="BB200" s="13" t="s">
        <v>231</v>
      </c>
      <c r="BC200" s="13"/>
      <c r="BD200" s="13" t="s">
        <v>85</v>
      </c>
      <c r="BE200" s="13"/>
      <c r="BF200" s="13" t="s">
        <v>67</v>
      </c>
    </row>
    <row r="201" spans="1:58" hidden="1">
      <c r="A201" s="4" t="s">
        <v>110</v>
      </c>
      <c r="B201" s="2" t="s">
        <v>168</v>
      </c>
      <c r="C201" s="4" t="s">
        <v>77</v>
      </c>
      <c r="D201" s="2" t="s">
        <v>143</v>
      </c>
      <c r="E201" s="3" t="s">
        <v>425</v>
      </c>
      <c r="F201" s="4" t="s">
        <v>78</v>
      </c>
      <c r="G201" s="2" t="s">
        <v>505</v>
      </c>
      <c r="H201" s="3" t="s">
        <v>527</v>
      </c>
      <c r="I201" s="4" t="s">
        <v>76</v>
      </c>
      <c r="J201" s="2" t="s">
        <v>142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0" t="s">
        <v>110</v>
      </c>
      <c r="BA201" s="11"/>
      <c r="BB201" s="11" t="s">
        <v>231</v>
      </c>
      <c r="BC201" s="11"/>
      <c r="BD201" s="11" t="s">
        <v>85</v>
      </c>
      <c r="BE201" s="11"/>
      <c r="BF201" s="11" t="s">
        <v>75</v>
      </c>
    </row>
    <row r="202" spans="1:58" hidden="1">
      <c r="A202" s="4" t="s">
        <v>110</v>
      </c>
      <c r="B202" s="2" t="s">
        <v>168</v>
      </c>
      <c r="C202" s="4" t="s">
        <v>77</v>
      </c>
      <c r="D202" s="2" t="s">
        <v>143</v>
      </c>
      <c r="E202" s="3" t="s">
        <v>425</v>
      </c>
      <c r="F202" s="4" t="s">
        <v>173</v>
      </c>
      <c r="G202" s="2" t="s">
        <v>186</v>
      </c>
      <c r="H202" s="3" t="s">
        <v>427</v>
      </c>
      <c r="I202" s="4" t="s">
        <v>69</v>
      </c>
      <c r="J202" s="2" t="s">
        <v>135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12" t="s">
        <v>110</v>
      </c>
      <c r="BA202" s="13"/>
      <c r="BB202" s="13" t="s">
        <v>231</v>
      </c>
      <c r="BC202" s="13"/>
      <c r="BD202" s="13" t="s">
        <v>85</v>
      </c>
      <c r="BE202" s="13"/>
      <c r="BF202" s="17" t="s">
        <v>79</v>
      </c>
    </row>
    <row r="203" spans="1:58" hidden="1">
      <c r="A203" s="4" t="s">
        <v>110</v>
      </c>
      <c r="B203" s="2" t="s">
        <v>168</v>
      </c>
      <c r="C203" s="4" t="s">
        <v>65</v>
      </c>
      <c r="D203" s="2" t="s">
        <v>132</v>
      </c>
      <c r="E203" s="3" t="s">
        <v>428</v>
      </c>
      <c r="F203" s="4" t="s">
        <v>66</v>
      </c>
      <c r="G203" s="2" t="s">
        <v>133</v>
      </c>
      <c r="H203" s="3" t="s">
        <v>429</v>
      </c>
      <c r="I203" s="4" t="s">
        <v>67</v>
      </c>
      <c r="J203" s="2" t="s">
        <v>134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0" t="s">
        <v>110</v>
      </c>
      <c r="BA203" s="11"/>
      <c r="BB203" s="11" t="s">
        <v>231</v>
      </c>
      <c r="BC203" s="11"/>
      <c r="BD203" s="11" t="s">
        <v>183</v>
      </c>
      <c r="BE203" s="11"/>
      <c r="BF203" s="11" t="s">
        <v>69</v>
      </c>
    </row>
    <row r="204" spans="1:58" hidden="1">
      <c r="A204" s="4" t="s">
        <v>110</v>
      </c>
      <c r="B204" s="2" t="s">
        <v>168</v>
      </c>
      <c r="C204" s="4" t="s">
        <v>65</v>
      </c>
      <c r="D204" s="2" t="s">
        <v>132</v>
      </c>
      <c r="E204" s="3" t="s">
        <v>428</v>
      </c>
      <c r="F204" s="4" t="s">
        <v>66</v>
      </c>
      <c r="G204" s="2" t="s">
        <v>133</v>
      </c>
      <c r="H204" s="3" t="s">
        <v>430</v>
      </c>
      <c r="I204" s="4" t="s">
        <v>70</v>
      </c>
      <c r="J204" s="2" t="s">
        <v>136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12" t="s">
        <v>110</v>
      </c>
      <c r="BA204" s="13"/>
      <c r="BB204" s="13" t="s">
        <v>231</v>
      </c>
      <c r="BC204" s="13"/>
      <c r="BD204" s="13" t="s">
        <v>85</v>
      </c>
      <c r="BE204" s="13"/>
      <c r="BF204" s="13" t="s">
        <v>70</v>
      </c>
    </row>
    <row r="205" spans="1:58" hidden="1">
      <c r="A205" s="4" t="s">
        <v>110</v>
      </c>
      <c r="B205" s="2" t="s">
        <v>168</v>
      </c>
      <c r="C205" s="4" t="s">
        <v>65</v>
      </c>
      <c r="D205" s="2" t="s">
        <v>132</v>
      </c>
      <c r="E205" s="3" t="s">
        <v>428</v>
      </c>
      <c r="F205" s="4" t="s">
        <v>68</v>
      </c>
      <c r="G205" s="2" t="s">
        <v>133</v>
      </c>
      <c r="H205" s="3" t="s">
        <v>431</v>
      </c>
      <c r="I205" s="4" t="s">
        <v>69</v>
      </c>
      <c r="J205" s="2" t="s">
        <v>135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0" t="s">
        <v>110</v>
      </c>
      <c r="BA205" s="11"/>
      <c r="BB205" s="11" t="s">
        <v>231</v>
      </c>
      <c r="BC205" s="11"/>
      <c r="BD205" s="11" t="s">
        <v>85</v>
      </c>
      <c r="BE205" s="11"/>
      <c r="BF205" s="11" t="s">
        <v>95</v>
      </c>
    </row>
    <row r="206" spans="1:58" hidden="1">
      <c r="A206" s="4" t="s">
        <v>110</v>
      </c>
      <c r="B206" s="2" t="s">
        <v>168</v>
      </c>
      <c r="C206" s="4" t="s">
        <v>65</v>
      </c>
      <c r="D206" s="2" t="s">
        <v>132</v>
      </c>
      <c r="E206" s="3" t="s">
        <v>428</v>
      </c>
      <c r="F206" s="4" t="s">
        <v>66</v>
      </c>
      <c r="G206" s="2" t="s">
        <v>133</v>
      </c>
      <c r="H206" s="3" t="s">
        <v>432</v>
      </c>
      <c r="I206" s="4" t="s">
        <v>71</v>
      </c>
      <c r="J206" s="2" t="s">
        <v>137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12" t="s">
        <v>110</v>
      </c>
      <c r="BA206" s="13"/>
      <c r="BB206" s="13" t="s">
        <v>231</v>
      </c>
      <c r="BC206" s="13"/>
      <c r="BD206" s="13" t="s">
        <v>85</v>
      </c>
      <c r="BE206" s="13"/>
      <c r="BF206" s="13" t="s">
        <v>71</v>
      </c>
    </row>
    <row r="207" spans="1:58" hidden="1">
      <c r="A207" s="4" t="s">
        <v>110</v>
      </c>
      <c r="B207" s="2" t="s">
        <v>168</v>
      </c>
      <c r="C207" s="4" t="s">
        <v>65</v>
      </c>
      <c r="D207" s="2" t="s">
        <v>132</v>
      </c>
      <c r="E207" s="3" t="s">
        <v>428</v>
      </c>
      <c r="F207" s="4" t="s">
        <v>66</v>
      </c>
      <c r="G207" s="2" t="s">
        <v>133</v>
      </c>
      <c r="H207" s="3" t="s">
        <v>433</v>
      </c>
      <c r="I207" s="4" t="s">
        <v>95</v>
      </c>
      <c r="J207" s="2" t="s">
        <v>156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0" t="s">
        <v>110</v>
      </c>
      <c r="BA207" s="11"/>
      <c r="BB207" s="11" t="s">
        <v>231</v>
      </c>
      <c r="BC207" s="11"/>
      <c r="BD207" s="11" t="s">
        <v>85</v>
      </c>
      <c r="BE207" s="11"/>
      <c r="BF207" s="11" t="s">
        <v>69</v>
      </c>
    </row>
    <row r="208" spans="1:58" hidden="1">
      <c r="A208" s="4" t="s">
        <v>110</v>
      </c>
      <c r="B208" s="2" t="s">
        <v>168</v>
      </c>
      <c r="C208" s="4" t="s">
        <v>231</v>
      </c>
      <c r="D208" s="2" t="s">
        <v>243</v>
      </c>
      <c r="E208" s="3" t="s">
        <v>434</v>
      </c>
      <c r="F208" s="4" t="s">
        <v>85</v>
      </c>
      <c r="G208" s="2" t="s">
        <v>85</v>
      </c>
      <c r="H208" s="3" t="s">
        <v>435</v>
      </c>
      <c r="I208" s="4" t="s">
        <v>67</v>
      </c>
      <c r="J208" s="2" t="s">
        <v>134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12" t="s">
        <v>110</v>
      </c>
      <c r="BA208" s="13"/>
      <c r="BB208" s="13" t="s">
        <v>231</v>
      </c>
      <c r="BC208" s="13"/>
      <c r="BD208" s="17" t="s">
        <v>92</v>
      </c>
      <c r="BE208" s="17"/>
      <c r="BF208" s="17" t="s">
        <v>93</v>
      </c>
    </row>
    <row r="209" spans="1:58" hidden="1">
      <c r="A209" s="4" t="s">
        <v>110</v>
      </c>
      <c r="B209" s="2" t="s">
        <v>168</v>
      </c>
      <c r="C209" s="4" t="s">
        <v>231</v>
      </c>
      <c r="D209" s="2" t="s">
        <v>243</v>
      </c>
      <c r="E209" s="3" t="s">
        <v>434</v>
      </c>
      <c r="F209" s="4" t="s">
        <v>85</v>
      </c>
      <c r="G209" s="2" t="s">
        <v>85</v>
      </c>
      <c r="H209" s="3" t="s">
        <v>436</v>
      </c>
      <c r="I209" s="4" t="s">
        <v>75</v>
      </c>
      <c r="J209" s="2" t="s">
        <v>141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0" t="s">
        <v>110</v>
      </c>
      <c r="BA209" s="11"/>
      <c r="BB209" s="11" t="s">
        <v>87</v>
      </c>
      <c r="BC209" s="11"/>
      <c r="BD209" s="11" t="s">
        <v>88</v>
      </c>
      <c r="BE209" s="11"/>
      <c r="BF209" s="11" t="s">
        <v>69</v>
      </c>
    </row>
    <row r="210" spans="1:58" hidden="1">
      <c r="A210" s="4" t="s">
        <v>110</v>
      </c>
      <c r="B210" s="2" t="s">
        <v>168</v>
      </c>
      <c r="C210" s="4" t="s">
        <v>231</v>
      </c>
      <c r="D210" s="2" t="s">
        <v>243</v>
      </c>
      <c r="E210" s="3" t="s">
        <v>434</v>
      </c>
      <c r="F210" s="4" t="s">
        <v>85</v>
      </c>
      <c r="G210" s="2" t="s">
        <v>85</v>
      </c>
      <c r="H210" s="3" t="s">
        <v>437</v>
      </c>
      <c r="I210" s="4" t="s">
        <v>79</v>
      </c>
      <c r="J210" s="2" t="s">
        <v>144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12" t="s">
        <v>110</v>
      </c>
      <c r="BA210" s="13"/>
      <c r="BB210" s="13" t="s">
        <v>87</v>
      </c>
      <c r="BC210" s="13"/>
      <c r="BD210" s="13" t="s">
        <v>88</v>
      </c>
      <c r="BE210" s="13"/>
      <c r="BF210" s="17" t="s">
        <v>75</v>
      </c>
    </row>
    <row r="211" spans="1:58" hidden="1">
      <c r="A211" s="4" t="s">
        <v>110</v>
      </c>
      <c r="B211" s="2" t="s">
        <v>168</v>
      </c>
      <c r="C211" s="4" t="s">
        <v>231</v>
      </c>
      <c r="D211" s="2" t="s">
        <v>243</v>
      </c>
      <c r="E211" s="3" t="s">
        <v>434</v>
      </c>
      <c r="F211" s="4" t="s">
        <v>183</v>
      </c>
      <c r="G211" s="2" t="s">
        <v>198</v>
      </c>
      <c r="H211" s="3" t="s">
        <v>438</v>
      </c>
      <c r="I211" s="4" t="s">
        <v>69</v>
      </c>
      <c r="J211" s="2" t="s">
        <v>135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0" t="s">
        <v>110</v>
      </c>
      <c r="BA211" s="11"/>
      <c r="BB211" s="15" t="s">
        <v>439</v>
      </c>
      <c r="BC211" s="15"/>
      <c r="BD211" s="15" t="s">
        <v>86</v>
      </c>
      <c r="BE211" s="15"/>
      <c r="BF211" s="15" t="s">
        <v>69</v>
      </c>
    </row>
    <row r="212" spans="1:58" hidden="1">
      <c r="A212" s="4" t="s">
        <v>110</v>
      </c>
      <c r="B212" s="2" t="s">
        <v>168</v>
      </c>
      <c r="C212" s="4" t="s">
        <v>231</v>
      </c>
      <c r="D212" s="2" t="s">
        <v>243</v>
      </c>
      <c r="E212" s="3" t="s">
        <v>434</v>
      </c>
      <c r="F212" s="4" t="s">
        <v>85</v>
      </c>
      <c r="G212" s="2" t="s">
        <v>85</v>
      </c>
      <c r="H212" s="3" t="s">
        <v>440</v>
      </c>
      <c r="I212" s="4" t="s">
        <v>70</v>
      </c>
      <c r="J212" s="2" t="s">
        <v>136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12" t="s">
        <v>110</v>
      </c>
      <c r="BA212" s="13"/>
      <c r="BB212" s="13" t="s">
        <v>441</v>
      </c>
      <c r="BC212" s="13"/>
      <c r="BD212" s="13" t="s">
        <v>441</v>
      </c>
      <c r="BE212" s="13"/>
      <c r="BF212" s="13" t="s">
        <v>69</v>
      </c>
    </row>
    <row r="213" spans="1:58" hidden="1">
      <c r="A213" s="4" t="s">
        <v>110</v>
      </c>
      <c r="B213" s="2" t="s">
        <v>168</v>
      </c>
      <c r="C213" s="4" t="s">
        <v>231</v>
      </c>
      <c r="D213" s="2" t="s">
        <v>243</v>
      </c>
      <c r="E213" s="3" t="s">
        <v>434</v>
      </c>
      <c r="F213" s="4" t="s">
        <v>85</v>
      </c>
      <c r="G213" s="2" t="s">
        <v>85</v>
      </c>
      <c r="H213" s="3" t="s">
        <v>442</v>
      </c>
      <c r="I213" s="4" t="s">
        <v>95</v>
      </c>
      <c r="J213" s="2" t="s">
        <v>156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0" t="s">
        <v>110</v>
      </c>
      <c r="BA213" s="11"/>
      <c r="BB213" s="11" t="s">
        <v>176</v>
      </c>
      <c r="BC213" s="11"/>
      <c r="BD213" s="11" t="s">
        <v>177</v>
      </c>
      <c r="BE213" s="11"/>
      <c r="BF213" s="11" t="s">
        <v>69</v>
      </c>
    </row>
    <row r="214" spans="1:58" hidden="1">
      <c r="A214" s="4" t="s">
        <v>110</v>
      </c>
      <c r="B214" s="2" t="s">
        <v>168</v>
      </c>
      <c r="C214" s="4" t="s">
        <v>231</v>
      </c>
      <c r="D214" s="2" t="s">
        <v>243</v>
      </c>
      <c r="E214" s="3" t="s">
        <v>434</v>
      </c>
      <c r="F214" s="4" t="s">
        <v>85</v>
      </c>
      <c r="G214" s="2" t="s">
        <v>85</v>
      </c>
      <c r="H214" s="3" t="s">
        <v>443</v>
      </c>
      <c r="I214" s="4" t="s">
        <v>71</v>
      </c>
      <c r="J214" s="2" t="s">
        <v>137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12" t="s">
        <v>111</v>
      </c>
      <c r="BA214" s="13"/>
      <c r="BB214" s="13" t="s">
        <v>77</v>
      </c>
      <c r="BC214" s="13"/>
      <c r="BD214" s="13" t="s">
        <v>78</v>
      </c>
      <c r="BE214" s="13"/>
      <c r="BF214" s="13" t="s">
        <v>75</v>
      </c>
    </row>
    <row r="215" spans="1:58">
      <c r="A215" s="4" t="s">
        <v>110</v>
      </c>
      <c r="B215" s="2" t="s">
        <v>168</v>
      </c>
      <c r="C215" s="4" t="s">
        <v>231</v>
      </c>
      <c r="D215" s="2" t="s">
        <v>243</v>
      </c>
      <c r="E215" s="3" t="s">
        <v>434</v>
      </c>
      <c r="F215" s="4" t="s">
        <v>85</v>
      </c>
      <c r="G215" s="2" t="s">
        <v>85</v>
      </c>
      <c r="H215" s="3" t="s">
        <v>444</v>
      </c>
      <c r="I215" s="4" t="s">
        <v>69</v>
      </c>
      <c r="J215" s="2" t="s">
        <v>135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21">
        <f>AG197</f>
        <v>370.49433333333332</v>
      </c>
      <c r="AH215" s="21">
        <f t="shared" ref="AH215:AP215" si="39">AH197</f>
        <v>370.49433333333332</v>
      </c>
      <c r="AI215" s="21">
        <f t="shared" si="39"/>
        <v>250</v>
      </c>
      <c r="AJ215" s="21">
        <f t="shared" si="39"/>
        <v>250</v>
      </c>
      <c r="AK215" s="21">
        <f t="shared" si="39"/>
        <v>250</v>
      </c>
      <c r="AL215" s="21">
        <f t="shared" si="39"/>
        <v>250</v>
      </c>
      <c r="AM215" s="21">
        <f t="shared" si="39"/>
        <v>250</v>
      </c>
      <c r="AN215" s="21">
        <f t="shared" si="39"/>
        <v>250</v>
      </c>
      <c r="AO215" s="21">
        <f t="shared" si="39"/>
        <v>250</v>
      </c>
      <c r="AP215" s="21">
        <f t="shared" si="39"/>
        <v>250</v>
      </c>
      <c r="AQ215" s="1">
        <v>1</v>
      </c>
      <c r="AR215" s="1">
        <v>5</v>
      </c>
      <c r="AZ215" s="10" t="s">
        <v>111</v>
      </c>
      <c r="BA215" s="11"/>
      <c r="BB215" s="11" t="s">
        <v>77</v>
      </c>
      <c r="BC215" s="11"/>
      <c r="BD215" s="11" t="s">
        <v>80</v>
      </c>
      <c r="BE215" s="11"/>
      <c r="BF215" s="11" t="s">
        <v>69</v>
      </c>
    </row>
    <row r="216" spans="1:58" hidden="1">
      <c r="A216" s="4" t="s">
        <v>110</v>
      </c>
      <c r="B216" s="2" t="s">
        <v>168</v>
      </c>
      <c r="C216" s="4" t="s">
        <v>231</v>
      </c>
      <c r="D216" s="2" t="s">
        <v>243</v>
      </c>
      <c r="E216" s="3" t="s">
        <v>434</v>
      </c>
      <c r="F216" s="4" t="s">
        <v>92</v>
      </c>
      <c r="G216" s="2" t="s">
        <v>154</v>
      </c>
      <c r="H216" s="3" t="s">
        <v>445</v>
      </c>
      <c r="I216" s="4" t="s">
        <v>93</v>
      </c>
      <c r="J216" s="2" t="s">
        <v>155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12" t="s">
        <v>111</v>
      </c>
      <c r="BA216" s="13"/>
      <c r="BB216" s="13" t="s">
        <v>77</v>
      </c>
      <c r="BC216" s="13"/>
      <c r="BD216" s="13" t="s">
        <v>78</v>
      </c>
      <c r="BE216" s="13"/>
      <c r="BF216" s="13" t="s">
        <v>76</v>
      </c>
    </row>
    <row r="217" spans="1:58" hidden="1">
      <c r="A217" s="4" t="s">
        <v>110</v>
      </c>
      <c r="B217" s="2" t="s">
        <v>168</v>
      </c>
      <c r="C217" s="4" t="s">
        <v>87</v>
      </c>
      <c r="D217" s="2" t="s">
        <v>149</v>
      </c>
      <c r="E217" s="3" t="s">
        <v>446</v>
      </c>
      <c r="F217" s="4" t="s">
        <v>88</v>
      </c>
      <c r="G217" s="2" t="s">
        <v>149</v>
      </c>
      <c r="H217" s="3" t="s">
        <v>447</v>
      </c>
      <c r="I217" s="4" t="s">
        <v>69</v>
      </c>
      <c r="J217" s="2" t="s">
        <v>135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0" t="s">
        <v>111</v>
      </c>
      <c r="BA217" s="11"/>
      <c r="BB217" s="11" t="s">
        <v>77</v>
      </c>
      <c r="BC217" s="11"/>
      <c r="BD217" s="11" t="s">
        <v>173</v>
      </c>
      <c r="BE217" s="11"/>
      <c r="BF217" s="15" t="s">
        <v>69</v>
      </c>
    </row>
    <row r="218" spans="1:58" hidden="1">
      <c r="A218" s="4" t="s">
        <v>110</v>
      </c>
      <c r="B218" s="2" t="s">
        <v>168</v>
      </c>
      <c r="C218" s="4" t="s">
        <v>87</v>
      </c>
      <c r="D218" s="2" t="s">
        <v>149</v>
      </c>
      <c r="E218" s="3" t="s">
        <v>446</v>
      </c>
      <c r="F218" s="4" t="s">
        <v>88</v>
      </c>
      <c r="G218" s="2" t="s">
        <v>149</v>
      </c>
      <c r="H218" s="3" t="s">
        <v>448</v>
      </c>
      <c r="I218" s="4" t="s">
        <v>75</v>
      </c>
      <c r="J218" s="2" t="s">
        <v>141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12" t="s">
        <v>111</v>
      </c>
      <c r="BA218" s="13"/>
      <c r="BB218" s="13" t="s">
        <v>84</v>
      </c>
      <c r="BC218" s="13"/>
      <c r="BD218" s="13" t="s">
        <v>82</v>
      </c>
      <c r="BE218" s="13"/>
      <c r="BF218" s="13" t="s">
        <v>69</v>
      </c>
    </row>
    <row r="219" spans="1:58" hidden="1">
      <c r="A219" s="4" t="s">
        <v>110</v>
      </c>
      <c r="B219" s="2" t="s">
        <v>168</v>
      </c>
      <c r="C219" s="4" t="s">
        <v>439</v>
      </c>
      <c r="D219" s="2" t="s">
        <v>86</v>
      </c>
      <c r="E219" s="3" t="s">
        <v>449</v>
      </c>
      <c r="F219" s="4" t="s">
        <v>86</v>
      </c>
      <c r="G219" s="2" t="s">
        <v>86</v>
      </c>
      <c r="H219" s="3" t="s">
        <v>450</v>
      </c>
      <c r="I219" s="4" t="s">
        <v>69</v>
      </c>
      <c r="J219" s="2" t="s">
        <v>135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0" t="s">
        <v>111</v>
      </c>
      <c r="BA219" s="11"/>
      <c r="BB219" s="11" t="s">
        <v>84</v>
      </c>
      <c r="BC219" s="11"/>
      <c r="BD219" s="11" t="s">
        <v>81</v>
      </c>
      <c r="BE219" s="11"/>
      <c r="BF219" s="11" t="s">
        <v>67</v>
      </c>
    </row>
    <row r="220" spans="1:58" hidden="1">
      <c r="A220" s="4" t="s">
        <v>110</v>
      </c>
      <c r="B220" s="2" t="s">
        <v>168</v>
      </c>
      <c r="C220" s="4" t="s">
        <v>441</v>
      </c>
      <c r="D220" s="2" t="s">
        <v>451</v>
      </c>
      <c r="E220" s="3" t="s">
        <v>452</v>
      </c>
      <c r="F220" s="4" t="s">
        <v>441</v>
      </c>
      <c r="G220" s="2" t="s">
        <v>453</v>
      </c>
      <c r="H220" s="3" t="s">
        <v>454</v>
      </c>
      <c r="I220" s="4" t="s">
        <v>69</v>
      </c>
      <c r="J220" s="2" t="s">
        <v>135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12" t="s">
        <v>111</v>
      </c>
      <c r="BA220" s="13"/>
      <c r="BB220" s="13" t="s">
        <v>65</v>
      </c>
      <c r="BC220" s="13"/>
      <c r="BD220" s="13" t="s">
        <v>68</v>
      </c>
      <c r="BE220" s="13"/>
      <c r="BF220" s="13" t="s">
        <v>69</v>
      </c>
    </row>
    <row r="221" spans="1:58" hidden="1">
      <c r="A221" s="4" t="s">
        <v>110</v>
      </c>
      <c r="B221" s="2" t="s">
        <v>168</v>
      </c>
      <c r="C221" s="4" t="s">
        <v>176</v>
      </c>
      <c r="D221" s="2" t="s">
        <v>188</v>
      </c>
      <c r="E221" s="3" t="s">
        <v>455</v>
      </c>
      <c r="F221" s="4" t="s">
        <v>177</v>
      </c>
      <c r="G221" s="2" t="s">
        <v>190</v>
      </c>
      <c r="H221" s="3" t="s">
        <v>456</v>
      </c>
      <c r="I221" s="4" t="s">
        <v>69</v>
      </c>
      <c r="J221" s="2" t="s">
        <v>135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0" t="s">
        <v>111</v>
      </c>
      <c r="BA221" s="11"/>
      <c r="BB221" s="11" t="s">
        <v>65</v>
      </c>
      <c r="BC221" s="11"/>
      <c r="BD221" s="11" t="s">
        <v>66</v>
      </c>
      <c r="BE221" s="11"/>
      <c r="BF221" s="11" t="s">
        <v>67</v>
      </c>
    </row>
    <row r="222" spans="1:58" hidden="1">
      <c r="A222" s="4" t="s">
        <v>111</v>
      </c>
      <c r="B222" s="2" t="s">
        <v>169</v>
      </c>
      <c r="C222" s="4" t="s">
        <v>77</v>
      </c>
      <c r="D222" s="2" t="s">
        <v>143</v>
      </c>
      <c r="E222" s="3" t="s">
        <v>457</v>
      </c>
      <c r="F222" s="4" t="s">
        <v>78</v>
      </c>
      <c r="G222" s="2" t="s">
        <v>505</v>
      </c>
      <c r="H222" s="3" t="s">
        <v>528</v>
      </c>
      <c r="I222" s="4" t="s">
        <v>75</v>
      </c>
      <c r="J222" s="2" t="s">
        <v>141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12" t="s">
        <v>111</v>
      </c>
      <c r="BA222" s="13"/>
      <c r="BB222" s="13" t="s">
        <v>65</v>
      </c>
      <c r="BC222" s="13"/>
      <c r="BD222" s="13" t="s">
        <v>66</v>
      </c>
      <c r="BE222" s="13"/>
      <c r="BF222" s="13" t="s">
        <v>70</v>
      </c>
    </row>
    <row r="223" spans="1:58" hidden="1">
      <c r="A223" s="4" t="s">
        <v>111</v>
      </c>
      <c r="B223" s="2" t="s">
        <v>169</v>
      </c>
      <c r="C223" s="4" t="s">
        <v>77</v>
      </c>
      <c r="D223" s="2" t="s">
        <v>143</v>
      </c>
      <c r="E223" s="3" t="s">
        <v>457</v>
      </c>
      <c r="F223" s="4" t="s">
        <v>80</v>
      </c>
      <c r="G223" s="2" t="s">
        <v>145</v>
      </c>
      <c r="H223" s="3" t="s">
        <v>458</v>
      </c>
      <c r="I223" s="4" t="s">
        <v>69</v>
      </c>
      <c r="J223" s="2" t="s">
        <v>135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0" t="s">
        <v>111</v>
      </c>
      <c r="BA223" s="11"/>
      <c r="BB223" s="11" t="s">
        <v>65</v>
      </c>
      <c r="BC223" s="11"/>
      <c r="BD223" s="11" t="s">
        <v>66</v>
      </c>
      <c r="BE223" s="11"/>
      <c r="BF223" s="15" t="s">
        <v>71</v>
      </c>
    </row>
    <row r="224" spans="1:58" hidden="1">
      <c r="A224" s="4" t="s">
        <v>111</v>
      </c>
      <c r="B224" s="2" t="s">
        <v>169</v>
      </c>
      <c r="C224" s="4" t="s">
        <v>77</v>
      </c>
      <c r="D224" s="2" t="s">
        <v>143</v>
      </c>
      <c r="E224" s="3" t="s">
        <v>457</v>
      </c>
      <c r="F224" s="4" t="s">
        <v>78</v>
      </c>
      <c r="G224" s="2" t="s">
        <v>505</v>
      </c>
      <c r="H224" s="3" t="s">
        <v>529</v>
      </c>
      <c r="I224" s="4" t="s">
        <v>76</v>
      </c>
      <c r="J224" s="2" t="s">
        <v>142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12" t="s">
        <v>111</v>
      </c>
      <c r="BA224" s="13"/>
      <c r="BB224" s="13" t="s">
        <v>65</v>
      </c>
      <c r="BC224" s="13"/>
      <c r="BD224" s="13" t="s">
        <v>66</v>
      </c>
      <c r="BE224" s="13"/>
      <c r="BF224" s="17" t="s">
        <v>95</v>
      </c>
    </row>
    <row r="225" spans="1:58" hidden="1">
      <c r="A225" s="4" t="s">
        <v>111</v>
      </c>
      <c r="B225" s="2" t="s">
        <v>169</v>
      </c>
      <c r="C225" s="4" t="s">
        <v>77</v>
      </c>
      <c r="D225" s="2" t="s">
        <v>143</v>
      </c>
      <c r="E225" s="3" t="s">
        <v>457</v>
      </c>
      <c r="F225" s="4" t="s">
        <v>173</v>
      </c>
      <c r="G225" s="2" t="s">
        <v>186</v>
      </c>
      <c r="H225" s="3" t="s">
        <v>530</v>
      </c>
      <c r="I225" s="4" t="s">
        <v>69</v>
      </c>
      <c r="J225" s="2" t="s">
        <v>135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0" t="s">
        <v>111</v>
      </c>
      <c r="BA225" s="11"/>
      <c r="BB225" s="11" t="s">
        <v>231</v>
      </c>
      <c r="BC225" s="11"/>
      <c r="BD225" s="11" t="s">
        <v>85</v>
      </c>
      <c r="BE225" s="11"/>
      <c r="BF225" s="11" t="s">
        <v>67</v>
      </c>
    </row>
    <row r="226" spans="1:58" hidden="1">
      <c r="A226" s="4" t="s">
        <v>111</v>
      </c>
      <c r="B226" s="2" t="s">
        <v>169</v>
      </c>
      <c r="C226" s="4" t="s">
        <v>84</v>
      </c>
      <c r="D226" s="2" t="s">
        <v>148</v>
      </c>
      <c r="E226" s="3" t="s">
        <v>459</v>
      </c>
      <c r="F226" s="4" t="s">
        <v>82</v>
      </c>
      <c r="G226" s="2" t="s">
        <v>146</v>
      </c>
      <c r="H226" s="3" t="s">
        <v>460</v>
      </c>
      <c r="I226" s="4" t="s">
        <v>69</v>
      </c>
      <c r="J226" s="2" t="s">
        <v>135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12" t="s">
        <v>111</v>
      </c>
      <c r="BA226" s="13"/>
      <c r="BB226" s="13" t="s">
        <v>231</v>
      </c>
      <c r="BC226" s="13"/>
      <c r="BD226" s="13" t="s">
        <v>85</v>
      </c>
      <c r="BE226" s="13"/>
      <c r="BF226" s="13" t="s">
        <v>75</v>
      </c>
    </row>
    <row r="227" spans="1:58" hidden="1">
      <c r="A227" s="4" t="s">
        <v>111</v>
      </c>
      <c r="B227" s="2" t="s">
        <v>169</v>
      </c>
      <c r="C227" s="4" t="s">
        <v>84</v>
      </c>
      <c r="D227" s="2" t="s">
        <v>148</v>
      </c>
      <c r="E227" s="3" t="s">
        <v>459</v>
      </c>
      <c r="F227" s="4" t="s">
        <v>81</v>
      </c>
      <c r="G227" s="2" t="s">
        <v>81</v>
      </c>
      <c r="H227" s="3" t="s">
        <v>461</v>
      </c>
      <c r="I227" s="4" t="s">
        <v>67</v>
      </c>
      <c r="J227" s="2" t="s">
        <v>134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0" t="s">
        <v>111</v>
      </c>
      <c r="BA227" s="11"/>
      <c r="BB227" s="11" t="s">
        <v>231</v>
      </c>
      <c r="BC227" s="11"/>
      <c r="BD227" s="11" t="s">
        <v>85</v>
      </c>
      <c r="BE227" s="11"/>
      <c r="BF227" s="15" t="s">
        <v>79</v>
      </c>
    </row>
    <row r="228" spans="1:58" hidden="1">
      <c r="A228" s="4" t="s">
        <v>111</v>
      </c>
      <c r="B228" s="2" t="s">
        <v>169</v>
      </c>
      <c r="C228" s="4" t="s">
        <v>65</v>
      </c>
      <c r="D228" s="2" t="s">
        <v>132</v>
      </c>
      <c r="E228" s="3" t="s">
        <v>462</v>
      </c>
      <c r="F228" s="4" t="s">
        <v>68</v>
      </c>
      <c r="G228" s="2" t="s">
        <v>133</v>
      </c>
      <c r="H228" s="3" t="s">
        <v>463</v>
      </c>
      <c r="I228" s="4" t="s">
        <v>69</v>
      </c>
      <c r="J228" s="2" t="s">
        <v>135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12" t="s">
        <v>111</v>
      </c>
      <c r="BA228" s="13"/>
      <c r="BB228" s="13" t="s">
        <v>231</v>
      </c>
      <c r="BC228" s="13"/>
      <c r="BD228" s="17" t="s">
        <v>92</v>
      </c>
      <c r="BE228" s="17"/>
      <c r="BF228" s="17" t="s">
        <v>93</v>
      </c>
    </row>
    <row r="229" spans="1:58" hidden="1">
      <c r="A229" s="4" t="s">
        <v>111</v>
      </c>
      <c r="B229" s="2" t="s">
        <v>169</v>
      </c>
      <c r="C229" s="4" t="s">
        <v>65</v>
      </c>
      <c r="D229" s="2" t="s">
        <v>132</v>
      </c>
      <c r="E229" s="3" t="s">
        <v>462</v>
      </c>
      <c r="F229" s="4" t="s">
        <v>66</v>
      </c>
      <c r="G229" s="2" t="s">
        <v>133</v>
      </c>
      <c r="H229" s="3" t="s">
        <v>464</v>
      </c>
      <c r="I229" s="4" t="s">
        <v>67</v>
      </c>
      <c r="J229" s="2" t="s">
        <v>134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0" t="s">
        <v>111</v>
      </c>
      <c r="BA229" s="11"/>
      <c r="BB229" s="11" t="s">
        <v>231</v>
      </c>
      <c r="BC229" s="11"/>
      <c r="BD229" s="11" t="s">
        <v>183</v>
      </c>
      <c r="BE229" s="11"/>
      <c r="BF229" s="11" t="s">
        <v>69</v>
      </c>
    </row>
    <row r="230" spans="1:58" hidden="1">
      <c r="A230" s="4" t="s">
        <v>111</v>
      </c>
      <c r="B230" s="2" t="s">
        <v>169</v>
      </c>
      <c r="C230" s="4" t="s">
        <v>65</v>
      </c>
      <c r="D230" s="2" t="s">
        <v>132</v>
      </c>
      <c r="E230" s="3" t="s">
        <v>462</v>
      </c>
      <c r="F230" s="4" t="s">
        <v>66</v>
      </c>
      <c r="G230" s="2" t="s">
        <v>133</v>
      </c>
      <c r="H230" s="3" t="s">
        <v>465</v>
      </c>
      <c r="I230" s="4" t="s">
        <v>70</v>
      </c>
      <c r="J230" s="2" t="s">
        <v>136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12" t="s">
        <v>111</v>
      </c>
      <c r="BA230" s="13"/>
      <c r="BB230" s="13" t="s">
        <v>231</v>
      </c>
      <c r="BC230" s="13"/>
      <c r="BD230" s="13" t="s">
        <v>85</v>
      </c>
      <c r="BE230" s="13"/>
      <c r="BF230" s="13" t="s">
        <v>70</v>
      </c>
    </row>
    <row r="231" spans="1:58" hidden="1">
      <c r="A231" s="4" t="s">
        <v>111</v>
      </c>
      <c r="B231" s="2" t="s">
        <v>169</v>
      </c>
      <c r="C231" s="4" t="s">
        <v>65</v>
      </c>
      <c r="D231" s="2" t="s">
        <v>132</v>
      </c>
      <c r="E231" s="3" t="s">
        <v>462</v>
      </c>
      <c r="F231" s="4" t="s">
        <v>66</v>
      </c>
      <c r="G231" s="2" t="s">
        <v>133</v>
      </c>
      <c r="H231" s="3" t="s">
        <v>466</v>
      </c>
      <c r="I231" s="4" t="s">
        <v>71</v>
      </c>
      <c r="J231" s="2" t="s">
        <v>137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0" t="s">
        <v>111</v>
      </c>
      <c r="BA231" s="11"/>
      <c r="BB231" s="11" t="s">
        <v>231</v>
      </c>
      <c r="BC231" s="11"/>
      <c r="BD231" s="11" t="s">
        <v>85</v>
      </c>
      <c r="BE231" s="11"/>
      <c r="BF231" s="11" t="s">
        <v>95</v>
      </c>
    </row>
    <row r="232" spans="1:58" hidden="1">
      <c r="A232" s="4" t="s">
        <v>111</v>
      </c>
      <c r="B232" s="2" t="s">
        <v>169</v>
      </c>
      <c r="C232" s="4" t="s">
        <v>65</v>
      </c>
      <c r="D232" s="2" t="s">
        <v>132</v>
      </c>
      <c r="E232" s="3" t="s">
        <v>462</v>
      </c>
      <c r="F232" s="4" t="s">
        <v>66</v>
      </c>
      <c r="G232" s="2" t="s">
        <v>133</v>
      </c>
      <c r="H232" s="3" t="s">
        <v>467</v>
      </c>
      <c r="I232" s="4" t="s">
        <v>95</v>
      </c>
      <c r="J232" s="2" t="s">
        <v>156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12" t="s">
        <v>111</v>
      </c>
      <c r="BA232" s="13"/>
      <c r="BB232" s="13" t="s">
        <v>231</v>
      </c>
      <c r="BC232" s="13"/>
      <c r="BD232" s="13" t="s">
        <v>85</v>
      </c>
      <c r="BE232" s="13"/>
      <c r="BF232" s="13" t="s">
        <v>71</v>
      </c>
    </row>
    <row r="233" spans="1:58" hidden="1">
      <c r="A233" s="4" t="s">
        <v>111</v>
      </c>
      <c r="B233" s="2" t="s">
        <v>169</v>
      </c>
      <c r="C233" s="4" t="s">
        <v>231</v>
      </c>
      <c r="D233" s="2" t="s">
        <v>243</v>
      </c>
      <c r="E233" s="3" t="s">
        <v>468</v>
      </c>
      <c r="F233" s="4" t="s">
        <v>85</v>
      </c>
      <c r="G233" s="2" t="s">
        <v>85</v>
      </c>
      <c r="H233" s="3" t="s">
        <v>469</v>
      </c>
      <c r="I233" s="4" t="s">
        <v>67</v>
      </c>
      <c r="J233" s="2" t="s">
        <v>134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0" t="s">
        <v>111</v>
      </c>
      <c r="BA233" s="11"/>
      <c r="BB233" s="11" t="s">
        <v>231</v>
      </c>
      <c r="BC233" s="11"/>
      <c r="BD233" s="11" t="s">
        <v>85</v>
      </c>
      <c r="BE233" s="11"/>
      <c r="BF233" s="11" t="s">
        <v>69</v>
      </c>
    </row>
    <row r="234" spans="1:58" hidden="1">
      <c r="A234" s="4" t="s">
        <v>111</v>
      </c>
      <c r="B234" s="2" t="s">
        <v>169</v>
      </c>
      <c r="C234" s="4" t="s">
        <v>231</v>
      </c>
      <c r="D234" s="2" t="s">
        <v>243</v>
      </c>
      <c r="E234" s="3" t="s">
        <v>468</v>
      </c>
      <c r="F234" s="4" t="s">
        <v>85</v>
      </c>
      <c r="G234" s="2" t="s">
        <v>85</v>
      </c>
      <c r="H234" s="3" t="s">
        <v>470</v>
      </c>
      <c r="I234" s="4" t="s">
        <v>75</v>
      </c>
      <c r="J234" s="2" t="s">
        <v>141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12" t="s">
        <v>111</v>
      </c>
      <c r="BA234" s="13"/>
      <c r="BB234" s="13" t="s">
        <v>87</v>
      </c>
      <c r="BC234" s="13"/>
      <c r="BD234" s="13" t="s">
        <v>88</v>
      </c>
      <c r="BE234" s="13"/>
      <c r="BF234" s="13" t="s">
        <v>69</v>
      </c>
    </row>
    <row r="235" spans="1:58" hidden="1">
      <c r="A235" s="4" t="s">
        <v>111</v>
      </c>
      <c r="B235" s="2" t="s">
        <v>169</v>
      </c>
      <c r="C235" s="4" t="s">
        <v>231</v>
      </c>
      <c r="D235" s="2" t="s">
        <v>243</v>
      </c>
      <c r="E235" s="3" t="s">
        <v>468</v>
      </c>
      <c r="F235" s="4" t="s">
        <v>85</v>
      </c>
      <c r="G235" s="2" t="s">
        <v>85</v>
      </c>
      <c r="H235" s="3" t="s">
        <v>471</v>
      </c>
      <c r="I235" s="4" t="s">
        <v>79</v>
      </c>
      <c r="J235" s="2" t="s">
        <v>144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0" t="s">
        <v>111</v>
      </c>
      <c r="BA235" s="11"/>
      <c r="BB235" s="11" t="s">
        <v>87</v>
      </c>
      <c r="BC235" s="11"/>
      <c r="BD235" s="11" t="s">
        <v>88</v>
      </c>
      <c r="BE235" s="11"/>
      <c r="BF235" s="15" t="s">
        <v>75</v>
      </c>
    </row>
    <row r="236" spans="1:58" hidden="1">
      <c r="A236" s="4" t="s">
        <v>111</v>
      </c>
      <c r="B236" s="2" t="s">
        <v>169</v>
      </c>
      <c r="C236" s="4" t="s">
        <v>231</v>
      </c>
      <c r="D236" s="2" t="s">
        <v>243</v>
      </c>
      <c r="E236" s="3" t="s">
        <v>468</v>
      </c>
      <c r="F236" s="4" t="s">
        <v>92</v>
      </c>
      <c r="G236" s="2" t="s">
        <v>154</v>
      </c>
      <c r="H236" s="3" t="s">
        <v>472</v>
      </c>
      <c r="I236" s="4" t="s">
        <v>93</v>
      </c>
      <c r="J236" s="2" t="s">
        <v>155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16" t="s">
        <v>111</v>
      </c>
      <c r="BA236" s="17"/>
      <c r="BB236" s="17" t="s">
        <v>439</v>
      </c>
      <c r="BC236" s="17"/>
      <c r="BD236" s="17" t="s">
        <v>86</v>
      </c>
      <c r="BE236" s="17"/>
      <c r="BF236" s="17" t="s">
        <v>69</v>
      </c>
    </row>
    <row r="237" spans="1:58" hidden="1">
      <c r="A237" s="4" t="s">
        <v>111</v>
      </c>
      <c r="B237" s="2" t="s">
        <v>169</v>
      </c>
      <c r="C237" s="4" t="s">
        <v>231</v>
      </c>
      <c r="D237" s="2" t="s">
        <v>243</v>
      </c>
      <c r="E237" s="3" t="s">
        <v>468</v>
      </c>
      <c r="F237" s="4" t="s">
        <v>183</v>
      </c>
      <c r="G237" s="2" t="s">
        <v>198</v>
      </c>
      <c r="H237" s="3" t="s">
        <v>473</v>
      </c>
      <c r="I237" s="4" t="s">
        <v>69</v>
      </c>
      <c r="J237" s="2" t="s">
        <v>135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14" t="s">
        <v>111</v>
      </c>
      <c r="BA237" s="15"/>
      <c r="BB237" s="11" t="s">
        <v>441</v>
      </c>
      <c r="BC237" s="11"/>
      <c r="BD237" s="11" t="s">
        <v>441</v>
      </c>
      <c r="BE237" s="11"/>
      <c r="BF237" s="11" t="s">
        <v>69</v>
      </c>
    </row>
    <row r="238" spans="1:58" hidden="1">
      <c r="A238" s="4" t="s">
        <v>111</v>
      </c>
      <c r="B238" s="2" t="s">
        <v>169</v>
      </c>
      <c r="C238" s="4" t="s">
        <v>231</v>
      </c>
      <c r="D238" s="2" t="s">
        <v>243</v>
      </c>
      <c r="E238" s="3" t="s">
        <v>468</v>
      </c>
      <c r="F238" s="4" t="s">
        <v>85</v>
      </c>
      <c r="G238" s="2" t="s">
        <v>85</v>
      </c>
      <c r="H238" s="3" t="s">
        <v>474</v>
      </c>
      <c r="I238" s="4" t="s">
        <v>70</v>
      </c>
      <c r="J238" s="2" t="s">
        <v>136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16" t="s">
        <v>111</v>
      </c>
      <c r="BA238" s="17"/>
      <c r="BB238" s="13" t="s">
        <v>176</v>
      </c>
      <c r="BC238" s="13"/>
      <c r="BD238" s="13" t="s">
        <v>177</v>
      </c>
      <c r="BE238" s="13"/>
      <c r="BF238" s="13" t="s">
        <v>69</v>
      </c>
    </row>
    <row r="239" spans="1:58" hidden="1">
      <c r="A239" s="4" t="s">
        <v>111</v>
      </c>
      <c r="B239" s="2" t="s">
        <v>169</v>
      </c>
      <c r="C239" s="4" t="s">
        <v>231</v>
      </c>
      <c r="D239" s="2" t="s">
        <v>243</v>
      </c>
      <c r="E239" s="3" t="s">
        <v>468</v>
      </c>
      <c r="F239" s="4" t="s">
        <v>85</v>
      </c>
      <c r="G239" s="2" t="s">
        <v>85</v>
      </c>
      <c r="H239" s="3" t="s">
        <v>475</v>
      </c>
      <c r="I239" s="4" t="s">
        <v>95</v>
      </c>
      <c r="J239" s="2" t="s">
        <v>156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4" t="s">
        <v>111</v>
      </c>
      <c r="B240" s="2" t="s">
        <v>169</v>
      </c>
      <c r="C240" s="4" t="s">
        <v>231</v>
      </c>
      <c r="D240" s="2" t="s">
        <v>243</v>
      </c>
      <c r="E240" s="3" t="s">
        <v>468</v>
      </c>
      <c r="F240" s="4" t="s">
        <v>85</v>
      </c>
      <c r="G240" s="2" t="s">
        <v>85</v>
      </c>
      <c r="H240" s="3" t="s">
        <v>476</v>
      </c>
      <c r="I240" s="4" t="s">
        <v>71</v>
      </c>
      <c r="J240" s="2" t="s">
        <v>137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51">
      <c r="A241" s="4" t="s">
        <v>111</v>
      </c>
      <c r="B241" s="2" t="s">
        <v>169</v>
      </c>
      <c r="C241" s="4" t="s">
        <v>231</v>
      </c>
      <c r="D241" s="2" t="s">
        <v>243</v>
      </c>
      <c r="E241" s="3" t="s">
        <v>468</v>
      </c>
      <c r="F241" s="4" t="s">
        <v>85</v>
      </c>
      <c r="G241" s="2" t="s">
        <v>85</v>
      </c>
      <c r="H241" s="3" t="s">
        <v>477</v>
      </c>
      <c r="I241" s="4" t="s">
        <v>69</v>
      </c>
      <c r="J241" s="2" t="s">
        <v>135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21">
        <f>AG215</f>
        <v>370.49433333333332</v>
      </c>
      <c r="AH241" s="21">
        <f t="shared" ref="AH241:AP241" si="41">AH215</f>
        <v>370.49433333333332</v>
      </c>
      <c r="AI241" s="21">
        <f t="shared" si="41"/>
        <v>250</v>
      </c>
      <c r="AJ241" s="21">
        <f t="shared" si="41"/>
        <v>250</v>
      </c>
      <c r="AK241" s="21">
        <f t="shared" si="41"/>
        <v>250</v>
      </c>
      <c r="AL241" s="21">
        <f t="shared" si="41"/>
        <v>250</v>
      </c>
      <c r="AM241" s="21">
        <f t="shared" si="41"/>
        <v>250</v>
      </c>
      <c r="AN241" s="21">
        <f t="shared" si="41"/>
        <v>250</v>
      </c>
      <c r="AO241" s="21">
        <f t="shared" si="41"/>
        <v>250</v>
      </c>
      <c r="AP241" s="21">
        <f t="shared" si="41"/>
        <v>250</v>
      </c>
      <c r="AQ241" s="1">
        <v>1</v>
      </c>
      <c r="AR241" s="1">
        <v>5</v>
      </c>
    </row>
    <row r="242" spans="1:51" hidden="1">
      <c r="A242" s="4" t="s">
        <v>111</v>
      </c>
      <c r="B242" s="2" t="s">
        <v>169</v>
      </c>
      <c r="C242" s="4" t="s">
        <v>87</v>
      </c>
      <c r="D242" s="2" t="s">
        <v>149</v>
      </c>
      <c r="E242" s="3" t="s">
        <v>478</v>
      </c>
      <c r="F242" s="4" t="s">
        <v>88</v>
      </c>
      <c r="G242" s="2" t="s">
        <v>149</v>
      </c>
      <c r="H242" s="3" t="s">
        <v>479</v>
      </c>
      <c r="I242" s="4" t="s">
        <v>69</v>
      </c>
      <c r="J242" s="2" t="s">
        <v>135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51" hidden="1">
      <c r="A243" s="4" t="s">
        <v>111</v>
      </c>
      <c r="B243" s="2" t="s">
        <v>169</v>
      </c>
      <c r="C243" s="4" t="s">
        <v>87</v>
      </c>
      <c r="D243" s="2" t="s">
        <v>149</v>
      </c>
      <c r="E243" s="3" t="s">
        <v>478</v>
      </c>
      <c r="F243" s="4" t="s">
        <v>88</v>
      </c>
      <c r="G243" s="2" t="s">
        <v>149</v>
      </c>
      <c r="H243" s="3" t="s">
        <v>480</v>
      </c>
      <c r="I243" s="4" t="s">
        <v>75</v>
      </c>
      <c r="J243" s="2" t="s">
        <v>141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51" hidden="1">
      <c r="A244" s="4" t="s">
        <v>111</v>
      </c>
      <c r="B244" s="2" t="s">
        <v>169</v>
      </c>
      <c r="C244" s="4" t="s">
        <v>439</v>
      </c>
      <c r="D244" s="2" t="s">
        <v>86</v>
      </c>
      <c r="E244" s="3" t="s">
        <v>481</v>
      </c>
      <c r="F244" s="4" t="s">
        <v>86</v>
      </c>
      <c r="G244" s="2" t="s">
        <v>86</v>
      </c>
      <c r="H244" s="3" t="s">
        <v>482</v>
      </c>
      <c r="I244" s="4" t="s">
        <v>69</v>
      </c>
      <c r="J244" s="2" t="s">
        <v>135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51" hidden="1">
      <c r="A245" s="4" t="s">
        <v>111</v>
      </c>
      <c r="B245" s="2" t="s">
        <v>169</v>
      </c>
      <c r="C245" s="4" t="s">
        <v>441</v>
      </c>
      <c r="D245" s="2" t="s">
        <v>451</v>
      </c>
      <c r="E245" s="3" t="s">
        <v>483</v>
      </c>
      <c r="F245" s="4" t="s">
        <v>441</v>
      </c>
      <c r="G245" s="2" t="s">
        <v>484</v>
      </c>
      <c r="H245" s="3" t="s">
        <v>485</v>
      </c>
      <c r="I245" s="4" t="s">
        <v>69</v>
      </c>
      <c r="J245" s="2" t="s">
        <v>135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51" hidden="1">
      <c r="A246" s="4" t="s">
        <v>111</v>
      </c>
      <c r="B246" s="2" t="s">
        <v>169</v>
      </c>
      <c r="C246" s="4" t="s">
        <v>176</v>
      </c>
      <c r="D246" s="2" t="s">
        <v>188</v>
      </c>
      <c r="E246" s="3" t="s">
        <v>486</v>
      </c>
      <c r="F246" s="4" t="s">
        <v>177</v>
      </c>
      <c r="G246" s="2" t="s">
        <v>190</v>
      </c>
      <c r="H246" s="3" t="s">
        <v>487</v>
      </c>
      <c r="I246" s="4" t="s">
        <v>69</v>
      </c>
      <c r="J246" s="2" t="s">
        <v>135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51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51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51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51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51">
      <c r="A251" s="4"/>
      <c r="B251" s="2"/>
      <c r="C251" s="4"/>
      <c r="D251" s="2"/>
      <c r="E251" s="3"/>
      <c r="F251" s="4"/>
      <c r="G251" s="2"/>
      <c r="H251" s="3"/>
      <c r="I251" s="4"/>
      <c r="J251" s="2"/>
      <c r="AW251" s="22" t="s">
        <v>537</v>
      </c>
    </row>
    <row r="252" spans="1:51">
      <c r="A252" s="4"/>
      <c r="B252" s="2"/>
      <c r="C252" s="4"/>
      <c r="D252" s="2"/>
      <c r="E252" s="3"/>
      <c r="F252" s="4"/>
      <c r="G252" s="2"/>
      <c r="H252" s="3"/>
      <c r="I252" s="4"/>
      <c r="J252" s="2"/>
      <c r="AW252" s="1" t="s">
        <v>538</v>
      </c>
    </row>
    <row r="253" spans="1:51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51">
      <c r="A254" s="4"/>
      <c r="B254" s="2"/>
      <c r="C254" s="4"/>
      <c r="D254" s="2"/>
      <c r="E254" s="3"/>
      <c r="F254" s="4"/>
      <c r="G254" s="2"/>
      <c r="H254" s="3"/>
      <c r="I254" s="4"/>
      <c r="J254" s="2"/>
      <c r="AW254" s="1" t="s">
        <v>539</v>
      </c>
      <c r="AX254" s="23">
        <v>0.5</v>
      </c>
    </row>
    <row r="255" spans="1:51">
      <c r="A255" s="4"/>
      <c r="B255" s="2"/>
      <c r="C255" s="4"/>
      <c r="D255" s="2"/>
      <c r="E255" s="3"/>
      <c r="F255" s="4"/>
      <c r="G255" s="2"/>
      <c r="H255" s="3"/>
      <c r="I255" s="4"/>
      <c r="J255" s="2"/>
      <c r="AW255" s="1" t="s">
        <v>540</v>
      </c>
      <c r="AX255" s="1">
        <v>500</v>
      </c>
      <c r="AY255" s="1" t="s">
        <v>536</v>
      </c>
    </row>
    <row r="256" spans="1:51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 xr:uid="{00000000-0009-0000-0000-000002000000}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 xr:uid="{00000000-0004-0000-0200-000000000000}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IND_NewTechs</vt:lpstr>
      <vt:lpstr>Sheet1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2021-02-18T02:59:00Z</cp:lastPrinted>
  <dcterms:created xsi:type="dcterms:W3CDTF">2005-06-03T09:41:13Z</dcterms:created>
  <dcterms:modified xsi:type="dcterms:W3CDTF">2022-05-27T04:13:04Z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427395045757293</vt:r8>
  </property>
</Properties>
</file>