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9C922A14-8DF7-40AE-80A7-8DF98EF35199}" xr6:coauthVersionLast="47" xr6:coauthVersionMax="47" xr10:uidLastSave="{00000000-0000-0000-0000-000000000000}"/>
  <bookViews>
    <workbookView xWindow="3420" yWindow="3420" windowWidth="28800" windowHeight="15345" tabRatio="694" firstSheet="1" activeTab="5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66" l="1"/>
  <c r="V18" i="166"/>
  <c r="V19" i="166"/>
  <c r="V20" i="166"/>
  <c r="V21" i="166"/>
  <c r="V22" i="166"/>
  <c r="V23" i="166"/>
  <c r="V24" i="166"/>
  <c r="V25" i="166"/>
  <c r="V26" i="166"/>
  <c r="V27" i="166"/>
  <c r="V28" i="166"/>
  <c r="V29" i="166"/>
  <c r="V30" i="166"/>
  <c r="V31" i="166"/>
  <c r="V32" i="166"/>
  <c r="V33" i="166"/>
  <c r="V34" i="166"/>
  <c r="V35" i="166"/>
  <c r="V36" i="166"/>
  <c r="V37" i="166"/>
  <c r="V38" i="166"/>
  <c r="V39" i="166"/>
  <c r="V40" i="166"/>
  <c r="V41" i="166"/>
  <c r="V42" i="166"/>
  <c r="V43" i="166"/>
  <c r="V44" i="166"/>
  <c r="V45" i="166"/>
  <c r="V46" i="166"/>
  <c r="V47" i="166"/>
  <c r="V48" i="166"/>
  <c r="V49" i="166"/>
  <c r="V50" i="166"/>
  <c r="V51" i="166"/>
  <c r="V52" i="166"/>
  <c r="V53" i="166"/>
  <c r="V54" i="166"/>
  <c r="V55" i="166"/>
  <c r="V56" i="166"/>
  <c r="V57" i="166"/>
  <c r="V58" i="166"/>
  <c r="V59" i="166"/>
  <c r="V60" i="166"/>
  <c r="V61" i="166"/>
  <c r="V62" i="166"/>
  <c r="V63" i="166"/>
  <c r="V16" i="166"/>
  <c r="V9" i="166"/>
  <c r="V10" i="166"/>
  <c r="V11" i="166"/>
  <c r="V12" i="166"/>
  <c r="V13" i="166"/>
  <c r="V14" i="166"/>
  <c r="V15" i="166"/>
  <c r="V8" i="166"/>
  <c r="X9" i="162"/>
  <c r="X10" i="162"/>
  <c r="X11" i="162"/>
  <c r="X12" i="162"/>
  <c r="X13" i="162"/>
  <c r="X14" i="162"/>
  <c r="X8" i="162"/>
  <c r="X9" i="163"/>
  <c r="X10" i="163"/>
  <c r="X11" i="163"/>
  <c r="X12" i="163"/>
  <c r="X13" i="163"/>
  <c r="X14" i="163"/>
  <c r="X15" i="163"/>
  <c r="X16" i="163"/>
  <c r="X17" i="163"/>
  <c r="X18" i="163"/>
  <c r="X19" i="163"/>
  <c r="X20" i="163"/>
  <c r="X21" i="163"/>
  <c r="X22" i="163"/>
  <c r="X23" i="163"/>
  <c r="X24" i="163"/>
  <c r="X25" i="163"/>
  <c r="X26" i="163"/>
  <c r="X27" i="163"/>
  <c r="X28" i="163"/>
  <c r="X29" i="163"/>
  <c r="X30" i="163"/>
  <c r="X31" i="163"/>
  <c r="X32" i="163"/>
  <c r="X33" i="163"/>
  <c r="X34" i="163"/>
  <c r="X35" i="163"/>
  <c r="X36" i="163"/>
  <c r="X37" i="163"/>
  <c r="X38" i="163"/>
  <c r="X39" i="163"/>
  <c r="X40" i="163"/>
  <c r="X41" i="163"/>
  <c r="X42" i="163"/>
  <c r="X43" i="163"/>
  <c r="X44" i="163"/>
  <c r="X45" i="163"/>
  <c r="X46" i="163"/>
  <c r="X47" i="163"/>
  <c r="X48" i="163"/>
  <c r="X49" i="163"/>
  <c r="X50" i="163"/>
  <c r="X51" i="163"/>
  <c r="X8" i="163"/>
  <c r="U79" i="159"/>
  <c r="U18" i="159"/>
  <c r="U19" i="159"/>
  <c r="U20" i="159"/>
  <c r="U21" i="159"/>
  <c r="U22" i="159"/>
  <c r="U23" i="159"/>
  <c r="U24" i="159"/>
  <c r="U25" i="159"/>
  <c r="U26" i="159"/>
  <c r="U27" i="159"/>
  <c r="U28" i="159"/>
  <c r="U29" i="159"/>
  <c r="U30" i="159"/>
  <c r="U31" i="159"/>
  <c r="U32" i="159"/>
  <c r="U33" i="159"/>
  <c r="U34" i="159"/>
  <c r="U35" i="159"/>
  <c r="U36" i="159"/>
  <c r="U37" i="159"/>
  <c r="U38" i="159"/>
  <c r="U39" i="159"/>
  <c r="U40" i="159"/>
  <c r="U41" i="159"/>
  <c r="U42" i="159"/>
  <c r="U43" i="159"/>
  <c r="U44" i="159"/>
  <c r="U45" i="159"/>
  <c r="U46" i="159"/>
  <c r="U47" i="159"/>
  <c r="U48" i="159"/>
  <c r="U49" i="159"/>
  <c r="U50" i="159"/>
  <c r="U51" i="159"/>
  <c r="U52" i="159"/>
  <c r="U53" i="159"/>
  <c r="U54" i="159"/>
  <c r="U55" i="159"/>
  <c r="U56" i="159"/>
  <c r="U57" i="159"/>
  <c r="U58" i="159"/>
  <c r="U59" i="159"/>
  <c r="U60" i="159"/>
  <c r="U61" i="159"/>
  <c r="U62" i="159"/>
  <c r="U63" i="159"/>
  <c r="U64" i="159"/>
  <c r="U65" i="159"/>
  <c r="U66" i="159"/>
  <c r="U67" i="159"/>
  <c r="U68" i="159"/>
  <c r="U69" i="159"/>
  <c r="U70" i="159"/>
  <c r="U71" i="159"/>
  <c r="U72" i="159"/>
  <c r="U73" i="159"/>
  <c r="U74" i="159"/>
  <c r="U75" i="159"/>
  <c r="U76" i="159"/>
  <c r="U77" i="159"/>
  <c r="U78" i="159"/>
  <c r="U80" i="159"/>
  <c r="U81" i="159"/>
  <c r="U82" i="159"/>
  <c r="U83" i="159"/>
  <c r="U84" i="159"/>
  <c r="U85" i="159"/>
  <c r="U86" i="159"/>
  <c r="U87" i="159"/>
  <c r="U88" i="159"/>
  <c r="U89" i="159"/>
  <c r="U90" i="159"/>
  <c r="U91" i="159"/>
  <c r="U92" i="159"/>
  <c r="U93" i="159"/>
  <c r="U94" i="159"/>
  <c r="U95" i="159"/>
  <c r="U96" i="159"/>
  <c r="U97" i="159"/>
  <c r="U98" i="159"/>
  <c r="U99" i="159"/>
  <c r="U100" i="159"/>
  <c r="U101" i="159"/>
  <c r="U102" i="159"/>
  <c r="U103" i="159"/>
  <c r="U104" i="159"/>
  <c r="U105" i="159"/>
  <c r="U106" i="159"/>
  <c r="U107" i="159"/>
  <c r="U108" i="159"/>
  <c r="U109" i="159"/>
  <c r="U110" i="159"/>
  <c r="U111" i="159"/>
  <c r="U112" i="159"/>
  <c r="U113" i="159"/>
  <c r="U114" i="159"/>
  <c r="U115" i="159"/>
  <c r="U116" i="159"/>
  <c r="U117" i="159"/>
  <c r="U118" i="159"/>
  <c r="U119" i="159"/>
  <c r="U120" i="159"/>
  <c r="U121" i="159"/>
  <c r="U122" i="159"/>
  <c r="U123" i="159"/>
  <c r="U124" i="159"/>
  <c r="U125" i="159"/>
  <c r="U126" i="159"/>
  <c r="U127" i="159"/>
  <c r="U128" i="159"/>
  <c r="U17" i="159"/>
  <c r="U8" i="159"/>
  <c r="U9" i="159"/>
  <c r="U10" i="159"/>
  <c r="U11" i="159"/>
  <c r="U12" i="159"/>
  <c r="U13" i="159"/>
  <c r="U14" i="159"/>
  <c r="U15" i="159"/>
  <c r="U16" i="159"/>
  <c r="U7" i="159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Y12" i="162" l="1"/>
  <c r="D29" i="162"/>
  <c r="D28" i="162"/>
  <c r="D27" i="162"/>
  <c r="B28" i="162"/>
  <c r="S13" i="162" s="1"/>
  <c r="Y14" i="162"/>
  <c r="Y13" i="162"/>
  <c r="Y11" i="162"/>
  <c r="Y10" i="162"/>
  <c r="Y9" i="162"/>
  <c r="C7" i="169"/>
  <c r="Q16" i="166" s="1"/>
  <c r="D7" i="169"/>
  <c r="W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W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W18" i="166" s="1"/>
  <c r="E9" i="169"/>
  <c r="F9" i="169"/>
  <c r="G9" i="169"/>
  <c r="H9" i="169"/>
  <c r="L9" i="169" s="1"/>
  <c r="I9" i="169" s="1"/>
  <c r="C10" i="169"/>
  <c r="Q19" i="166" s="1"/>
  <c r="D10" i="169"/>
  <c r="W19" i="166" s="1"/>
  <c r="E10" i="169"/>
  <c r="F10" i="169"/>
  <c r="G10" i="169"/>
  <c r="H10" i="169"/>
  <c r="L10" i="169" s="1"/>
  <c r="I10" i="169" s="1"/>
  <c r="C11" i="169"/>
  <c r="Q20" i="166" s="1"/>
  <c r="D11" i="169"/>
  <c r="W20" i="166" s="1"/>
  <c r="E11" i="169"/>
  <c r="F11" i="169"/>
  <c r="G11" i="169"/>
  <c r="H11" i="169"/>
  <c r="L11" i="169" s="1"/>
  <c r="I11" i="169" s="1"/>
  <c r="J11" i="169"/>
  <c r="C12" i="169"/>
  <c r="Q21" i="166" s="1"/>
  <c r="D12" i="169"/>
  <c r="W21" i="166" s="1"/>
  <c r="E12" i="169"/>
  <c r="F12" i="169"/>
  <c r="G12" i="169"/>
  <c r="H12" i="169"/>
  <c r="L12" i="169" s="1"/>
  <c r="I12" i="169" s="1"/>
  <c r="J12" i="169"/>
  <c r="C13" i="169"/>
  <c r="Q22" i="166" s="1"/>
  <c r="D13" i="169"/>
  <c r="W22" i="166" s="1"/>
  <c r="E13" i="169"/>
  <c r="F13" i="169"/>
  <c r="G13" i="169"/>
  <c r="H13" i="169"/>
  <c r="L13" i="169" s="1"/>
  <c r="I13" i="169" s="1"/>
  <c r="J13" i="169"/>
  <c r="C14" i="169"/>
  <c r="Q23" i="166" s="1"/>
  <c r="D14" i="169"/>
  <c r="W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W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W25" i="166" s="1"/>
  <c r="E16" i="169"/>
  <c r="F16" i="169"/>
  <c r="G16" i="169"/>
  <c r="H16" i="169"/>
  <c r="L16" i="169" s="1"/>
  <c r="I16" i="169" s="1"/>
  <c r="J16" i="169"/>
  <c r="C17" i="169"/>
  <c r="Q26" i="166" s="1"/>
  <c r="D17" i="169"/>
  <c r="W26" i="166" s="1"/>
  <c r="E17" i="169"/>
  <c r="F17" i="169"/>
  <c r="G17" i="169"/>
  <c r="J17" i="169"/>
  <c r="L17" i="169"/>
  <c r="C18" i="169"/>
  <c r="Q27" i="166" s="1"/>
  <c r="D18" i="169"/>
  <c r="W27" i="166" s="1"/>
  <c r="E18" i="169"/>
  <c r="F18" i="169"/>
  <c r="G18" i="169"/>
  <c r="J18" i="169"/>
  <c r="L18" i="169"/>
  <c r="I18" i="169" s="1"/>
  <c r="C19" i="169"/>
  <c r="Q28" i="166" s="1"/>
  <c r="D19" i="169"/>
  <c r="W28" i="166" s="1"/>
  <c r="E19" i="169"/>
  <c r="F19" i="169"/>
  <c r="G19" i="169"/>
  <c r="J19" i="169"/>
  <c r="L19" i="169"/>
  <c r="I19" i="169" s="1"/>
  <c r="P19" i="169"/>
  <c r="C20" i="169"/>
  <c r="Q29" i="166" s="1"/>
  <c r="D20" i="169"/>
  <c r="W29" i="166" s="1"/>
  <c r="E20" i="169"/>
  <c r="F20" i="169"/>
  <c r="G20" i="169"/>
  <c r="H20" i="169"/>
  <c r="J20" i="169"/>
  <c r="L20" i="169"/>
  <c r="I20" i="169" s="1"/>
  <c r="C21" i="169"/>
  <c r="Q30" i="166" s="1"/>
  <c r="D21" i="169"/>
  <c r="W30" i="166" s="1"/>
  <c r="E21" i="169"/>
  <c r="F21" i="169"/>
  <c r="G21" i="169"/>
  <c r="J21" i="169"/>
  <c r="L21" i="169"/>
  <c r="I21" i="169" s="1"/>
  <c r="C22" i="169"/>
  <c r="Q31" i="166" s="1"/>
  <c r="D22" i="169"/>
  <c r="W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W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W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W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W35" i="166" s="1"/>
  <c r="E26" i="169"/>
  <c r="F26" i="169"/>
  <c r="G26" i="169"/>
  <c r="H26" i="169"/>
  <c r="L26" i="169" s="1"/>
  <c r="I26" i="169" s="1"/>
  <c r="J26" i="169"/>
  <c r="O26" i="169"/>
  <c r="C27" i="169"/>
  <c r="Q36" i="166" s="1"/>
  <c r="D27" i="169"/>
  <c r="W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W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W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W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W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W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W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W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W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W45" i="166" s="1"/>
  <c r="E36" i="169"/>
  <c r="F36" i="169"/>
  <c r="G36" i="169"/>
  <c r="H36" i="169"/>
  <c r="L36" i="169" s="1"/>
  <c r="I36" i="169" s="1"/>
  <c r="C37" i="169"/>
  <c r="Q46" i="166" s="1"/>
  <c r="D37" i="169"/>
  <c r="W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W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W48" i="166" s="1"/>
  <c r="E39" i="169"/>
  <c r="F39" i="169"/>
  <c r="G39" i="169"/>
  <c r="H39" i="169"/>
  <c r="L39" i="169" s="1"/>
  <c r="J39" i="169"/>
  <c r="C40" i="169"/>
  <c r="Q49" i="166" s="1"/>
  <c r="D40" i="169"/>
  <c r="W49" i="166" s="1"/>
  <c r="E40" i="169"/>
  <c r="F40" i="169"/>
  <c r="G40" i="169"/>
  <c r="H40" i="169"/>
  <c r="L40" i="169" s="1"/>
  <c r="I40" i="169" s="1"/>
  <c r="J40" i="169"/>
  <c r="C41" i="169"/>
  <c r="Q50" i="166" s="1"/>
  <c r="D41" i="169"/>
  <c r="W50" i="166" s="1"/>
  <c r="E41" i="169"/>
  <c r="F41" i="169"/>
  <c r="G41" i="169"/>
  <c r="J41" i="169"/>
  <c r="L41" i="169"/>
  <c r="I41" i="169" s="1"/>
  <c r="P41" i="169"/>
  <c r="C42" i="169"/>
  <c r="Q51" i="166" s="1"/>
  <c r="D42" i="169"/>
  <c r="W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W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W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W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W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W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W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W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W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W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W61" i="166" s="1"/>
  <c r="E52" i="169"/>
  <c r="F52" i="169"/>
  <c r="G52" i="169"/>
  <c r="H52" i="169"/>
  <c r="L52" i="169" s="1"/>
  <c r="I52" i="169" s="1"/>
  <c r="J52" i="169"/>
  <c r="O52" i="169"/>
  <c r="C53" i="169"/>
  <c r="Q62" i="166" s="1"/>
  <c r="D53" i="169"/>
  <c r="W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W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W15" i="166"/>
  <c r="Q15" i="166"/>
  <c r="C15" i="167" s="1"/>
  <c r="E15" i="167" s="1"/>
  <c r="W14" i="166"/>
  <c r="Q14" i="166"/>
  <c r="C14" i="167" s="1"/>
  <c r="E14" i="167" s="1"/>
  <c r="W13" i="166"/>
  <c r="Q13" i="166"/>
  <c r="C13" i="167" s="1"/>
  <c r="E13" i="167" s="1"/>
  <c r="W12" i="166"/>
  <c r="Q12" i="166"/>
  <c r="C12" i="167" s="1"/>
  <c r="E12" i="167" s="1"/>
  <c r="W11" i="166"/>
  <c r="Q11" i="166"/>
  <c r="C11" i="167" s="1"/>
  <c r="E11" i="167" s="1"/>
  <c r="W10" i="166"/>
  <c r="Q10" i="166"/>
  <c r="C10" i="167" s="1"/>
  <c r="E10" i="167" s="1"/>
  <c r="W9" i="166"/>
  <c r="Q9" i="166"/>
  <c r="C9" i="167" s="1"/>
  <c r="E9" i="167" s="1"/>
  <c r="W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R116" i="165" s="1"/>
  <c r="O116" i="165" s="1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R112" i="165" s="1"/>
  <c r="O112" i="165" s="1"/>
  <c r="P111" i="165"/>
  <c r="R111" i="165" s="1"/>
  <c r="O111" i="165" s="1"/>
  <c r="P110" i="165"/>
  <c r="R110" i="165" s="1"/>
  <c r="O110" i="165" s="1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R102" i="165" s="1"/>
  <c r="O102" i="165" s="1"/>
  <c r="P101" i="165"/>
  <c r="R101" i="165" s="1"/>
  <c r="D166" i="165" s="1"/>
  <c r="P99" i="165"/>
  <c r="R99" i="165" s="1"/>
  <c r="P98" i="165"/>
  <c r="R98" i="165" s="1"/>
  <c r="P97" i="165"/>
  <c r="R97" i="165" s="1"/>
  <c r="O97" i="165" s="1"/>
  <c r="P96" i="165"/>
  <c r="R96" i="165" s="1"/>
  <c r="O96" i="165" s="1"/>
  <c r="P95" i="165"/>
  <c r="P94" i="165"/>
  <c r="R94" i="165" s="1"/>
  <c r="O94" i="165" s="1"/>
  <c r="P93" i="165"/>
  <c r="R93" i="165" s="1"/>
  <c r="O93" i="165" s="1"/>
  <c r="P92" i="165"/>
  <c r="P91" i="165"/>
  <c r="R91" i="165" s="1"/>
  <c r="O91" i="165" s="1"/>
  <c r="P90" i="165"/>
  <c r="R90" i="165" s="1"/>
  <c r="O90" i="165" s="1"/>
  <c r="P89" i="165"/>
  <c r="R89" i="165" s="1"/>
  <c r="O89" i="165" s="1"/>
  <c r="P88" i="165"/>
  <c r="R88" i="165" s="1"/>
  <c r="O88" i="165" s="1"/>
  <c r="P87" i="165"/>
  <c r="P86" i="165"/>
  <c r="R86" i="165" s="1"/>
  <c r="O86" i="165" s="1"/>
  <c r="P85" i="165"/>
  <c r="R85" i="165" s="1"/>
  <c r="O85" i="165" s="1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R79" i="165" s="1"/>
  <c r="P78" i="165"/>
  <c r="R78" i="165" s="1"/>
  <c r="O78" i="165" s="1"/>
  <c r="P77" i="165"/>
  <c r="R77" i="165" s="1"/>
  <c r="O77" i="165" s="1"/>
  <c r="P76" i="165"/>
  <c r="R76" i="165" s="1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R68" i="165" s="1"/>
  <c r="O68" i="165" s="1"/>
  <c r="P67" i="165"/>
  <c r="R67" i="165" s="1"/>
  <c r="O67" i="165" s="1"/>
  <c r="P66" i="165"/>
  <c r="R66" i="165" s="1"/>
  <c r="O66" i="165" s="1"/>
  <c r="P65" i="165"/>
  <c r="R65" i="165" s="1"/>
  <c r="O65" i="165" s="1"/>
  <c r="P64" i="165"/>
  <c r="R64" i="165" s="1"/>
  <c r="O64" i="165" s="1"/>
  <c r="P63" i="165"/>
  <c r="R63" i="165" s="1"/>
  <c r="O63" i="165" s="1"/>
  <c r="P62" i="165"/>
  <c r="R62" i="165" s="1"/>
  <c r="O62" i="165" s="1"/>
  <c r="P61" i="165"/>
  <c r="R61" i="165" s="1"/>
  <c r="O61" i="165" s="1"/>
  <c r="P60" i="165"/>
  <c r="R60" i="165" s="1"/>
  <c r="O60" i="165" s="1"/>
  <c r="P59" i="165"/>
  <c r="P58" i="165"/>
  <c r="P57" i="165"/>
  <c r="P56" i="165"/>
  <c r="R56" i="165" s="1"/>
  <c r="O56" i="165" s="1"/>
  <c r="P55" i="165"/>
  <c r="P54" i="165"/>
  <c r="R54" i="165" s="1"/>
  <c r="O54" i="165" s="1"/>
  <c r="P53" i="165"/>
  <c r="R53" i="165" s="1"/>
  <c r="O53" i="165" s="1"/>
  <c r="P52" i="165"/>
  <c r="R52" i="165" s="1"/>
  <c r="O52" i="165" s="1"/>
  <c r="P51" i="165"/>
  <c r="R51" i="165" s="1"/>
  <c r="O51" i="165" s="1"/>
  <c r="P50" i="165"/>
  <c r="R50" i="165" s="1"/>
  <c r="P49" i="165"/>
  <c r="R49" i="165" s="1"/>
  <c r="O49" i="165" s="1"/>
  <c r="P47" i="165"/>
  <c r="R47" i="165" s="1"/>
  <c r="O47" i="165" s="1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R39" i="165" s="1"/>
  <c r="O39" i="165" s="1"/>
  <c r="P38" i="165"/>
  <c r="R38" i="165" s="1"/>
  <c r="O38" i="165" s="1"/>
  <c r="P37" i="165"/>
  <c r="R37" i="165" s="1"/>
  <c r="O37" i="165" s="1"/>
  <c r="P36" i="165"/>
  <c r="R36" i="165" s="1"/>
  <c r="O36" i="165" s="1"/>
  <c r="P35" i="165"/>
  <c r="R35" i="165" s="1"/>
  <c r="O35" i="165" s="1"/>
  <c r="P34" i="165"/>
  <c r="R34" i="165" s="1"/>
  <c r="O34" i="165" s="1"/>
  <c r="P33" i="165"/>
  <c r="R33" i="165" s="1"/>
  <c r="O33" i="165" s="1"/>
  <c r="P32" i="165"/>
  <c r="P31" i="165"/>
  <c r="R31" i="165" s="1"/>
  <c r="O31" i="165" s="1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R24" i="165" s="1"/>
  <c r="O24" i="165" s="1"/>
  <c r="P23" i="165"/>
  <c r="R23" i="165" s="1"/>
  <c r="O23" i="165" s="1"/>
  <c r="P22" i="165"/>
  <c r="P21" i="165"/>
  <c r="R21" i="165" s="1"/>
  <c r="O21" i="165" s="1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R15" i="165" s="1"/>
  <c r="O15" i="165" s="1"/>
  <c r="P14" i="165"/>
  <c r="R14" i="165" s="1"/>
  <c r="O14" i="165" s="1"/>
  <c r="P13" i="165"/>
  <c r="R13" i="165" s="1"/>
  <c r="O13" i="165" s="1"/>
  <c r="P12" i="165"/>
  <c r="R12" i="165" s="1"/>
  <c r="O12" i="165" s="1"/>
  <c r="P11" i="165"/>
  <c r="R11" i="165" s="1"/>
  <c r="O11" i="165" s="1"/>
  <c r="P10" i="165"/>
  <c r="P9" i="165"/>
  <c r="R9" i="165" s="1"/>
  <c r="O9" i="165" s="1"/>
  <c r="P8" i="165"/>
  <c r="R8" i="165" s="1"/>
  <c r="O8" i="165" s="1"/>
  <c r="P7" i="165"/>
  <c r="D141" i="165"/>
  <c r="D157" i="165"/>
  <c r="D133" i="165"/>
  <c r="R58" i="165"/>
  <c r="O58" i="165" s="1"/>
  <c r="P6" i="165"/>
  <c r="R6" i="165" s="1"/>
  <c r="R7" i="165"/>
  <c r="O7" i="165" s="1"/>
  <c r="R10" i="165"/>
  <c r="O10" i="165" s="1"/>
  <c r="R22" i="165"/>
  <c r="O22" i="165" s="1"/>
  <c r="R27" i="165"/>
  <c r="O27" i="165" s="1"/>
  <c r="R30" i="165"/>
  <c r="O30" i="165" s="1"/>
  <c r="R32" i="165"/>
  <c r="O32" i="165" s="1"/>
  <c r="R40" i="165"/>
  <c r="O40" i="165" s="1"/>
  <c r="O45" i="165"/>
  <c r="R55" i="165"/>
  <c r="O55" i="165" s="1"/>
  <c r="R57" i="165"/>
  <c r="O57" i="165" s="1"/>
  <c r="R59" i="165"/>
  <c r="O59" i="165" s="1"/>
  <c r="R71" i="165"/>
  <c r="O71" i="165" s="1"/>
  <c r="R84" i="165"/>
  <c r="O84" i="165" s="1"/>
  <c r="R87" i="165"/>
  <c r="O87" i="165" s="1"/>
  <c r="R92" i="165"/>
  <c r="O92" i="165" s="1"/>
  <c r="R95" i="165"/>
  <c r="O95" i="165" s="1"/>
  <c r="R104" i="165"/>
  <c r="O104" i="165" s="1"/>
  <c r="R107" i="165"/>
  <c r="O107" i="165" s="1"/>
  <c r="R108" i="165"/>
  <c r="O108" i="165" s="1"/>
  <c r="R109" i="165"/>
  <c r="O109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V8" i="159"/>
  <c r="P9" i="159"/>
  <c r="D9" i="160" s="1"/>
  <c r="F9" i="160" s="1"/>
  <c r="E9" i="160" s="1"/>
  <c r="V9" i="159"/>
  <c r="P10" i="159"/>
  <c r="D10" i="160" s="1"/>
  <c r="F10" i="160" s="1"/>
  <c r="E10" i="160" s="1"/>
  <c r="V10" i="159"/>
  <c r="P11" i="159"/>
  <c r="D11" i="160" s="1"/>
  <c r="F11" i="160" s="1"/>
  <c r="E11" i="160" s="1"/>
  <c r="V11" i="159"/>
  <c r="P12" i="159"/>
  <c r="D12" i="160" s="1"/>
  <c r="F12" i="160" s="1"/>
  <c r="E12" i="160" s="1"/>
  <c r="V12" i="159"/>
  <c r="P13" i="159"/>
  <c r="D13" i="160" s="1"/>
  <c r="F13" i="160" s="1"/>
  <c r="E13" i="160" s="1"/>
  <c r="V13" i="159"/>
  <c r="P14" i="159"/>
  <c r="D14" i="160" s="1"/>
  <c r="F14" i="160" s="1"/>
  <c r="E14" i="160" s="1"/>
  <c r="V14" i="159"/>
  <c r="P15" i="159"/>
  <c r="D15" i="160" s="1"/>
  <c r="F15" i="160" s="1"/>
  <c r="E15" i="160" s="1"/>
  <c r="V15" i="159"/>
  <c r="P16" i="159"/>
  <c r="D16" i="160" s="1"/>
  <c r="F16" i="160" s="1"/>
  <c r="E16" i="160" s="1"/>
  <c r="V16" i="159"/>
  <c r="V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<sst xmlns="http://schemas.openxmlformats.org/spreadsheetml/2006/main" count="4621" uniqueCount="1005">
  <si>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</si>
  <si>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</si>
  <si>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</si>
  <si>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</si>
  <si>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</si>
  <si>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</si>
  <si>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</si>
  <si>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</si>
  <si>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</si>
  <si>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</si>
  <si>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</si>
  <si>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</si>
  <si>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</si>
  <si>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</si>
  <si>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</si>
  <si>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</si>
  <si>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</si>
  <si>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</si>
  <si>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</si>
  <si>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</si>
  <si>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</si>
  <si>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</si>
  <si>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</si>
  <si>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</si>
  <si>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</si>
  <si>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</si>
  <si>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</si>
  <si>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</si>
  <si>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</si>
  <si>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</si>
  <si>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</si>
  <si>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</si>
  <si>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</si>
  <si>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</si>
  <si>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</si>
  <si>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</si>
  <si>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</si>
  <si>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</si>
  <si>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</si>
  <si>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</si>
  <si>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</si>
  <si>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</si>
  <si>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</si>
  <si>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</si>
  <si>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</si>
  <si>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</si>
  <si>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</si>
  <si>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</si>
  <si>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</si>
  <si>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</si>
  <si>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</si>
  <si>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</si>
  <si>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</si>
  <si>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</si>
  <si>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</si>
  <si>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</si>
  <si>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</si>
  <si>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</si>
  <si>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</si>
  <si>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</si>
  <si>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</si>
  <si>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</si>
  <si>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</si>
  <si>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</si>
  <si>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</si>
  <si>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</si>
  <si>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</si>
  <si>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</si>
  <si>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</si>
  <si>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</si>
  <si>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</si>
  <si>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</si>
  <si>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</si>
  <si>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</si>
  <si>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</si>
  <si>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</si>
  <si>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</si>
  <si>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</si>
  <si>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</si>
  <si>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</si>
  <si>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</si>
  <si>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</si>
  <si>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</si>
  <si>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</si>
  <si>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</si>
  <si>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</si>
  <si>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</si>
  <si>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</si>
  <si>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</si>
  <si>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</si>
  <si>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</si>
  <si>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</si>
  <si>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</si>
  <si>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</si>
  <si>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</si>
  <si>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</si>
  <si>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</si>
  <si>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</si>
  <si>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</si>
  <si>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</si>
  <si>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</si>
  <si>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</si>
  <si>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</si>
  <si>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</si>
  <si>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</si>
  <si>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</si>
  <si>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</si>
  <si>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</si>
  <si>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</si>
  <si>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</si>
  <si>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</si>
  <si>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</si>
  <si>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</si>
  <si>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</si>
  <si>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</si>
  <si>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</si>
  <si>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</si>
  <si>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</si>
  <si>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</si>
  <si>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</si>
  <si>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</si>
  <si>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</si>
  <si>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</si>
  <si>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</si>
  <si>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</si>
  <si>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</si>
  <si>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</si>
  <si>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</si>
  <si>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</si>
  <si>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</si>
  <si>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</si>
  <si>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</si>
  <si>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</si>
  <si>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</si>
  <si>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</si>
  <si>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</si>
  <si>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</si>
  <si>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</si>
  <si>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</si>
  <si>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</si>
  <si>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</si>
  <si>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</si>
  <si>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</si>
  <si>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</si>
  <si>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</si>
  <si>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</si>
  <si>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</si>
  <si>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</si>
  <si>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</si>
  <si>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</si>
  <si>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</si>
  <si>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</si>
  <si>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</si>
  <si>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</si>
  <si>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</si>
  <si>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</si>
  <si>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</si>
  <si>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</si>
  <si>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</si>
  <si>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</si>
  <si>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</si>
  <si>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</si>
  <si>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</si>
  <si>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</si>
  <si>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</si>
  <si>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</si>
  <si>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</si>
  <si>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</si>
  <si>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</si>
  <si>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</si>
  <si>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</si>
  <si>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</si>
  <si>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</si>
  <si>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</si>
  <si>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</si>
  <si>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</si>
  <si>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</si>
  <si>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</si>
  <si>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</si>
  <si>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</si>
  <si>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</si>
  <si>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</si>
  <si>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</si>
  <si>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</si>
  <si>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</si>
  <si>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</si>
  <si>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</si>
  <si>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</si>
  <si>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</si>
  <si>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</si>
  <si>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</si>
  <si>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</si>
  <si>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</si>
  <si>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</si>
  <si>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</si>
  <si>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</si>
  <si>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</si>
  <si>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</si>
  <si>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</si>
  <si>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</si>
  <si>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</si>
  <si>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</si>
  <si>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</si>
  <si>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</si>
  <si>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</si>
  <si>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</si>
  <si>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</si>
  <si>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</si>
  <si>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</si>
  <si>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</si>
  <si>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</si>
  <si>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</si>
  <si>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</si>
  <si>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</si>
  <si>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</si>
  <si>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</si>
  <si>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</si>
  <si>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</si>
  <si>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</si>
  <si>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</si>
  <si>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</si>
  <si>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</si>
  <si>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</si>
  <si>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</si>
  <si>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</si>
  <si>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</si>
  <si>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</si>
  <si>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</si>
  <si>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</si>
  <si>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</si>
  <si>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</si>
  <si>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</si>
  <si>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</si>
  <si>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</si>
  <si>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</si>
  <si>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</si>
  <si>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</si>
  <si>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</si>
  <si>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</si>
  <si>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</si>
  <si>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</si>
  <si>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</si>
  <si>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</si>
  <si>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</si>
  <si>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</si>
  <si>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</si>
  <si>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</si>
  <si>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</si>
  <si>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</si>
  <si>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</si>
  <si>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</si>
  <si>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</si>
  <si>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</si>
  <si>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</si>
  <si>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</si>
  <si>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</si>
  <si>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</si>
  <si>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</si>
  <si>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</si>
  <si>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</si>
  <si>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</si>
  <si>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</si>
  <si>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</si>
  <si>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</si>
  <si>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</si>
  <si>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</si>
  <si>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</si>
  <si>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</si>
  <si>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</si>
  <si>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</si>
  <si>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</si>
  <si>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</si>
  <si>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</si>
  <si>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</si>
  <si>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</si>
  <si>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</si>
  <si>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</si>
  <si>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</si>
  <si>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</si>
  <si>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</si>
  <si>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</si>
  <si>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</si>
  <si>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</si>
  <si>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</si>
  <si>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</si>
  <si>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</si>
  <si>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</si>
  <si>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</si>
  <si>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</si>
  <si>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</si>
  <si>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</si>
  <si>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</si>
  <si>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</si>
  <si>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</si>
  <si>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</si>
  <si>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</si>
  <si>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</si>
  <si>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</si>
  <si>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</si>
  <si>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</si>
  <si>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</si>
  <si>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</si>
  <si>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</si>
  <si>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</si>
  <si>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</si>
  <si>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</si>
  <si>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</si>
  <si>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</si>
  <si>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</si>
  <si>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</si>
  <si>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</si>
  <si>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</si>
  <si>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</si>
  <si>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</si>
  <si>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</si>
  <si>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</si>
  <si>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</si>
  <si>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</si>
  <si>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</si>
  <si>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</si>
  <si>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</si>
  <si>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</si>
  <si>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</si>
  <si>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</si>
  <si>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</si>
  <si>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</si>
  <si>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</si>
  <si>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</si>
  <si>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</si>
  <si>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</si>
  <si>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</si>
  <si>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</si>
  <si>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</si>
  <si>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</si>
  <si>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</si>
  <si>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</si>
  <si>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</si>
  <si>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</si>
  <si>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</si>
  <si>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</si>
  <si>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</si>
  <si>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</si>
  <si>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</si>
  <si>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</si>
  <si>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</si>
  <si>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</si>
  <si>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</si>
  <si>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</si>
  <si>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</si>
  <si>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</si>
  <si>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</si>
  <si>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</si>
  <si>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</si>
  <si>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</si>
  <si>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</si>
  <si>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</si>
  <si>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</si>
  <si>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</si>
  <si>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</si>
  <si>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</si>
  <si>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</si>
  <si>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</si>
  <si>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</si>
  <si>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</si>
  <si>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</si>
  <si>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</si>
  <si>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</si>
  <si>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</si>
  <si>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</si>
  <si>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</si>
  <si>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</si>
  <si>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</si>
  <si>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</si>
  <si>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</si>
  <si>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</si>
  <si>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</si>
  <si>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</si>
  <si>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</si>
  <si>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</si>
  <si>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</si>
  <si>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</si>
  <si>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</si>
  <si>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</si>
  <si>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</si>
  <si>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</si>
  <si>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</si>
  <si>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</si>
  <si>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</si>
  <si>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</si>
  <si>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</si>
  <si>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</si>
  <si>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</si>
  <si>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</si>
  <si>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</si>
  <si>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</si>
  <si>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</si>
  <si>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</si>
  <si>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</si>
  <si>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</si>
  <si>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</si>
  <si>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</si>
  <si>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</si>
  <si>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</si>
  <si>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</si>
  <si>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</si>
  <si>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</si>
  <si>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</si>
  <si>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</si>
  <si>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</si>
  <si>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</si>
  <si>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</si>
  <si>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</si>
  <si>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</si>
  <si>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</si>
  <si>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</si>
  <si>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</si>
  <si>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</si>
  <si>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</si>
  <si>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</si>
  <si>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</si>
  <si>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</si>
  <si>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</si>
  <si>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</si>
  <si>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</si>
  <si>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</si>
  <si>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</si>
  <si>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</si>
  <si>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</si>
  <si>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</si>
  <si>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</si>
  <si>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</si>
  <si>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</si>
  <si>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</si>
  <si>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</si>
  <si>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</si>
  <si>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</si>
  <si>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</si>
  <si>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</si>
  <si>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</si>
  <si>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</si>
  <si>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</si>
  <si>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</si>
  <si>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</si>
  <si>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</si>
  <si>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</si>
  <si>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</si>
  <si>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</si>
  <si>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</si>
  <si>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</si>
  <si>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</si>
  <si>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</si>
  <si>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</si>
  <si>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</si>
  <si>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</si>
  <si>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</si>
  <si>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</si>
  <si>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</si>
  <si>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</si>
  <si>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</si>
  <si>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</si>
  <si>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</si>
  <si>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</si>
  <si>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</si>
  <si>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</si>
  <si>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</si>
  <si>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</si>
  <si>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</si>
  <si>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</si>
  <si>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</si>
  <si>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</si>
  <si>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</si>
  <si>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</si>
  <si>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</si>
  <si>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</si>
  <si>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</si>
  <si>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</si>
  <si>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</si>
  <si>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</si>
  <si>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</si>
  <si>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</si>
  <si>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</si>
  <si>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</si>
  <si>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</si>
  <si>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</si>
  <si>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</si>
  <si>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</si>
  <si>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</si>
  <si>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</si>
  <si>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</si>
  <si>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</si>
  <si>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</si>
  <si>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</si>
  <si>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</si>
  <si>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</si>
  <si>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</si>
  <si>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</si>
  <si>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</si>
  <si>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</si>
  <si>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</si>
  <si>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</si>
  <si>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</si>
  <si>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</si>
  <si>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</si>
  <si>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</si>
  <si>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</si>
  <si>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</si>
  <si>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</si>
  <si>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</si>
  <si>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</si>
  <si>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</si>
  <si>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</si>
  <si>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</si>
  <si>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</si>
  <si>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</si>
  <si>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</si>
  <si>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</si>
  <si>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</si>
  <si>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</si>
  <si>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</si>
  <si>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</si>
  <si>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</si>
  <si>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</si>
  <si>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</si>
  <si>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</si>
  <si>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</si>
  <si>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</si>
  <si>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</si>
  <si>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</si>
  <si>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</si>
  <si>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</si>
  <si>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</si>
  <si>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</si>
  <si>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</si>
  <si>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</si>
  <si>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</si>
  <si>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</si>
  <si>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</si>
  <si>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</si>
  <si>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</si>
  <si>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</si>
  <si>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</si>
  <si>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</si>
  <si>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</si>
  <si>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</si>
  <si>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</si>
  <si>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</si>
  <si>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</si>
  <si>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</si>
  <si>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</si>
  <si>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</si>
  <si>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</si>
  <si>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</si>
  <si>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</si>
  <si>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</si>
  <si>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</si>
  <si>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</si>
  <si>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</si>
  <si>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</si>
  <si>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</si>
  <si>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</si>
  <si>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</si>
  <si>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</si>
  <si>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</si>
  <si>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</si>
  <si>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</si>
  <si>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</si>
  <si>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</si>
  <si>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</si>
  <si>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</si>
  <si>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</si>
  <si>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</si>
  <si>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</si>
  <si>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</si>
  <si>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</si>
  <si>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</si>
  <si>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</si>
  <si>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</si>
  <si>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</si>
  <si>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</si>
  <si>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</si>
  <si>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</si>
  <si>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</si>
  <si>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</si>
  <si>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</si>
  <si>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</si>
  <si>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</si>
  <si>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</si>
  <si>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</si>
  <si>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</si>
  <si>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</si>
  <si>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</si>
  <si>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</si>
  <si>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</si>
  <si>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</si>
  <si>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</si>
  <si>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</si>
  <si>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</si>
  <si>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</si>
  <si>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</si>
  <si>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</si>
  <si>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</si>
  <si>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</si>
  <si>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</si>
  <si>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</si>
  <si>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</si>
  <si>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</si>
  <si>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</si>
  <si>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</si>
  <si>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</si>
  <si>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</si>
  <si>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</si>
  <si>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</si>
  <si>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</si>
  <si>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</si>
  <si>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</si>
  <si>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</si>
  <si>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</si>
  <si>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</si>
  <si>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</si>
  <si>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</si>
  <si>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</si>
  <si>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</si>
  <si>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</si>
  <si>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</si>
  <si>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</si>
  <si>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</si>
  <si>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</si>
  <si>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</si>
  <si>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</si>
  <si>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</si>
  <si>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</si>
  <si>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</si>
  <si>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</si>
  <si>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</si>
  <si>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</si>
  <si>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</si>
  <si>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</si>
  <si>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</si>
  <si>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</si>
  <si>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</si>
  <si>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</si>
  <si>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</si>
  <si>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</si>
  <si>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</si>
  <si>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</si>
  <si>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</si>
  <si>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</si>
  <si>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</si>
  <si>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</si>
  <si>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</si>
  <si>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</si>
  <si>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</si>
  <si>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</si>
  <si>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</si>
  <si>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</si>
  <si>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</si>
  <si>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</si>
  <si>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</si>
  <si>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</si>
  <si>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</si>
  <si>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</si>
  <si>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</si>
  <si>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</si>
  <si>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</si>
  <si>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</si>
  <si>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</si>
  <si>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</si>
  <si>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</si>
  <si>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</si>
  <si>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</si>
  <si>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</si>
  <si>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</si>
  <si>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</si>
  <si>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</si>
  <si>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</si>
  <si>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</si>
  <si>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</si>
  <si>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</si>
  <si>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</si>
  <si>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</si>
  <si>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</si>
  <si>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</si>
  <si>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</si>
  <si>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</si>
  <si>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</si>
  <si>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</si>
  <si>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</si>
  <si>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</si>
  <si>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</si>
  <si>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</si>
  <si>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</si>
  <si>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</si>
  <si>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</si>
  <si>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</si>
  <si>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</si>
  <si>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</si>
  <si>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</si>
  <si>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</si>
  <si>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</si>
  <si>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</si>
  <si>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</si>
  <si>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</si>
  <si>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</si>
  <si>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</si>
  <si>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</si>
  <si>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</si>
  <si>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</si>
  <si>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</si>
  <si>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</si>
  <si>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</si>
  <si>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</si>
  <si>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</si>
  <si>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</si>
  <si>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</si>
  <si>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</si>
  <si>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</si>
  <si>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</si>
  <si>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</si>
  <si>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</si>
  <si>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</si>
  <si>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</si>
  <si>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</si>
  <si>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</si>
  <si>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</si>
  <si>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</si>
  <si>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</si>
  <si>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</si>
  <si>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</si>
  <si>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</si>
  <si>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</si>
  <si>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</si>
  <si>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</si>
  <si>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</si>
  <si>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</si>
  <si>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</si>
  <si>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</si>
  <si>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</si>
  <si>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</si>
  <si>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</si>
  <si>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</si>
  <si>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</si>
  <si>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</si>
  <si>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</si>
  <si>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</si>
  <si>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</si>
  <si>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</si>
  <si>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</si>
  <si>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</si>
  <si>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</si>
  <si>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</si>
  <si>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</si>
  <si>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</si>
  <si>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</si>
  <si>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</si>
  <si>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</si>
  <si>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</si>
  <si>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</si>
  <si>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</si>
  <si>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</si>
  <si>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</si>
  <si>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</si>
  <si>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</si>
  <si>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</si>
  <si>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</si>
  <si>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</si>
  <si>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</si>
  <si>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</si>
  <si>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</si>
  <si>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</si>
  <si>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</si>
  <si>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</si>
  <si>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</si>
  <si>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</si>
  <si>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</si>
  <si>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</si>
  <si>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</si>
  <si>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</si>
  <si>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</si>
  <si>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</si>
  <si>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</si>
  <si>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</si>
  <si>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</si>
  <si>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</si>
  <si>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</si>
  <si>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</si>
  <si>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</si>
  <si>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</si>
  <si>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</si>
  <si>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</si>
  <si>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</si>
  <si>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</si>
  <si>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</si>
  <si>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</si>
  <si>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</si>
  <si>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</si>
  <si>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</si>
  <si>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</si>
  <si>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</si>
  <si>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</si>
  <si>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</si>
  <si>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</si>
  <si>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</si>
  <si>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</si>
  <si>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</si>
  <si>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</si>
  <si>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</si>
  <si>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</si>
  <si>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</si>
  <si>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</si>
  <si>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</si>
  <si>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</si>
  <si>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</si>
  <si>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</si>
  <si>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</si>
  <si>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</si>
  <si>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</si>
  <si>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</si>
  <si>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</si>
  <si>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</si>
  <si>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</si>
  <si>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</si>
  <si>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</si>
  <si>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</si>
  <si>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</si>
  <si>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</si>
  <si>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</si>
  <si>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</si>
  <si>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</si>
  <si>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</si>
  <si>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</si>
  <si>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</si>
  <si>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</si>
  <si>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</si>
  <si>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</si>
  <si>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</si>
  <si>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</si>
  <si>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</si>
  <si>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</si>
  <si>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</si>
  <si>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</si>
  <si>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</si>
  <si>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</si>
  <si>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</si>
  <si>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</si>
  <si>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</si>
  <si>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</si>
  <si>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</si>
  <si>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</si>
  <si>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</si>
  <si>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</si>
  <si>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</si>
  <si>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</si>
  <si>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</si>
  <si>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</si>
  <si>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</si>
  <si>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</si>
  <si>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</si>
  <si>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</si>
  <si>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</si>
  <si>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</si>
  <si>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</si>
  <si>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</si>
  <si>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</si>
  <si>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</si>
  <si>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</si>
  <si>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</si>
  <si>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</si>
  <si>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</si>
  <si>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</si>
  <si>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</si>
  <si>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</si>
  <si>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</si>
  <si>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</si>
  <si>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</si>
  <si>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</si>
  <si>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</si>
  <si>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</si>
  <si>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</si>
  <si>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</si>
  <si>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</si>
  <si>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</si>
  <si>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</si>
  <si>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</si>
  <si>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</si>
  <si>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</si>
  <si>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</si>
  <si>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</si>
  <si>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</si>
  <si>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</si>
  <si>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</si>
  <si>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</si>
  <si>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</si>
  <si>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</si>
  <si>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</si>
  <si>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</si>
  <si>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</si>
  <si>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</si>
  <si>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</si>
  <si>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</si>
  <si>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</si>
  <si>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</si>
  <si>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</si>
  <si>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</si>
  <si>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</si>
  <si>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</si>
  <si>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</si>
  <si>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</si>
  <si>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</si>
  <si>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</si>
  <si>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</si>
  <si>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</si>
  <si>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</si>
  <si>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</si>
  <si>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</si>
  <si>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</si>
  <si>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</si>
  <si>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</si>
  <si>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</si>
  <si>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</si>
  <si>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</si>
  <si>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</si>
  <si>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</si>
  <si>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</si>
  <si>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</si>
  <si>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</si>
  <si>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</si>
  <si>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</si>
  <si>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</si>
  <si>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</si>
  <si>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</si>
  <si>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</si>
  <si>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</si>
  <si>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</si>
  <si>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</si>
  <si>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</si>
  <si>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</si>
  <si>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</si>
  <si>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</si>
  <si>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</si>
  <si>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</si>
  <si>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</si>
  <si>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</si>
  <si>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</si>
  <si>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</si>
  <si>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</si>
  <si>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</si>
  <si>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</si>
  <si>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</si>
  <si>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</si>
  <si>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</si>
  <si>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</si>
  <si>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</si>
  <si>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</si>
  <si>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</si>
  <si>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</si>
  <si>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</si>
  <si>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</si>
  <si>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</si>
  <si>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</si>
  <si>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</si>
  <si>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</si>
  <si>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</si>
  <si>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</si>
  <si>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</si>
  <si>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</si>
  <si>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</si>
  <si>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</si>
  <si>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</si>
  <si>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</si>
  <si>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</si>
  <si>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</si>
  <si>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</si>
  <si>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</si>
  <si>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</si>
  <si>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</si>
  <si>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</si>
  <si>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</si>
  <si>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</si>
  <si>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</si>
  <si>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</si>
  <si>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</si>
  <si>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</si>
  <si>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</si>
  <si>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</si>
  <si>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</si>
  <si>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</si>
  <si>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</si>
  <si>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</si>
  <si>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</si>
  <si>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</si>
  <si>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</si>
  <si>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>C_OTH-OTH_ELEC-ELC00</t>
  </si>
  <si>
    <t>Cable Yarder (Forestry)</t>
  </si>
  <si>
    <t>Skidder (Forestry)</t>
  </si>
  <si>
    <t>Workbook: South Island Other Sector Base Year</t>
  </si>
  <si>
    <t>PROC_COM_AGR: Agriculture sector technology and enduse commodity definitions</t>
  </si>
  <si>
    <t>AGR_fuels: Agriculture sector fuel commodity and process definitions</t>
  </si>
  <si>
    <t>AGR: Agriculture process data</t>
  </si>
  <si>
    <t>RES_techs_coms: Residential sector technology and enduse commodity definitions</t>
  </si>
  <si>
    <t>RES_fuel_dem: Residential sector fuel commodity and process definitions</t>
  </si>
  <si>
    <t>RES: Agriculture process data</t>
  </si>
  <si>
    <t>COM_techs: Commercial sector technology and enduse commodity definitions</t>
  </si>
  <si>
    <t>COM_fuels: Commercial sector fuel commodity and process definitions</t>
  </si>
  <si>
    <t>COM: Commercial sector process data</t>
  </si>
  <si>
    <t>Emi: Agriculture, residential, and commercial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</si>
</sst>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3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  <xf numFmtId="0" fontId="16" fillId="0" borderId="0" xfId="0" applyFont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:A11"/>
  <sheetViews>
    <sheetView workbookViewId="0">
      <selection activeCell="C20" sqref="C20"/>
    </sheetView>
  </sheetViews>
  <sheetFormatPr defaultRowHeight="12.75"/>
  <sheetData>
    <row r="1" spans="1:1">
      <c r="A1" s="432" t="s">
        <v>994</v>
      </c>
    </row>
    <row r="2" spans="1:1">
      <c r="A2" s="432" t="s">
        <v>995</v>
      </c>
    </row>
    <row r="3" spans="1:1">
      <c r="A3" s="432" t="s">
        <v>996</v>
      </c>
    </row>
    <row r="4" spans="1:1">
      <c r="A4" s="432" t="s">
        <v>997</v>
      </c>
    </row>
    <row r="5" spans="1:1">
      <c r="A5" s="432" t="s">
        <v>998</v>
      </c>
    </row>
    <row r="6" spans="1:1">
      <c r="A6" s="432" t="s">
        <v>999</v>
      </c>
    </row>
    <row r="7" spans="1:1">
      <c r="A7" s="432" t="s">
        <v>1000</v>
      </c>
    </row>
    <row r="8" spans="1:1">
      <c r="A8" s="432" t="s">
        <v>1001</v>
      </c>
    </row>
    <row r="9" spans="1:1">
      <c r="A9" s="432" t="s">
        <v>1002</v>
      </c>
    </row>
    <row r="10" spans="1:1">
      <c r="A10" s="432" t="s">
        <v>1003</v>
      </c>
    </row>
    <row r="11" spans="1:1">
      <c r="A11" s="432" t="s">
        <v>1004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P25" sqref="P25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0.11312762899999999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3.1845028400010371E-3</v>
      </c>
      <c r="P6" s="237">
        <f>+G6*H6</f>
        <v>0.1018148661</v>
      </c>
      <c r="Q6" s="237">
        <v>0.78300000000000003</v>
      </c>
      <c r="R6" s="244">
        <f>+P6*(1-Q6)</f>
        <v>2.2093825943699998E-2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6.0710995600000012E-3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2.8483218410993496E-6</v>
      </c>
      <c r="P7" s="237">
        <f t="shared" ref="P7:P71" si="1">+G7*H7</f>
        <v>9.1066493400000014E-5</v>
      </c>
      <c r="Q7" s="237">
        <v>0.78300000000000003</v>
      </c>
      <c r="R7" s="244">
        <f t="shared" ref="R7:R68" si="2">+P7*(1-Q7)</f>
        <v>1.97614290678E-5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0.49175906436000011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2.0764266221614263E-3</v>
      </c>
      <c r="P8" s="237">
        <f t="shared" si="1"/>
        <v>6.6387473688600013E-2</v>
      </c>
      <c r="Q8" s="237">
        <v>0.78300000000000003</v>
      </c>
      <c r="R8" s="244">
        <f t="shared" si="2"/>
        <v>1.4406081790426201E-2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0.10927979208000001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8.5449655232980488E-4</v>
      </c>
      <c r="P9" s="237">
        <f t="shared" si="1"/>
        <v>2.7319948020000002E-2</v>
      </c>
      <c r="Q9" s="237">
        <v>0.78300000000000003</v>
      </c>
      <c r="R9" s="244">
        <f t="shared" si="2"/>
        <v>5.9284287203399998E-3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0.107400894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5.5427116623858437E-3</v>
      </c>
      <c r="P10" s="237">
        <f t="shared" si="1"/>
        <v>8.0550670500000005E-2</v>
      </c>
      <c r="Q10" s="237">
        <v>0.78300000000000003</v>
      </c>
      <c r="R10" s="244">
        <f t="shared" si="2"/>
        <v>1.7479495498499999E-2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2.2328154000000003E-2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1.3059449534817353E-3</v>
      </c>
      <c r="P11" s="237">
        <f t="shared" si="1"/>
        <v>1.8978930900000003E-2</v>
      </c>
      <c r="Q11" s="237">
        <v>0.78300000000000003</v>
      </c>
      <c r="R11" s="244">
        <f t="shared" si="2"/>
        <v>4.1184280053000004E-3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3.7342589999999998E-3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2.1584244372146113E-4</v>
      </c>
      <c r="P12" s="237">
        <f t="shared" si="1"/>
        <v>3.1367775599999998E-3</v>
      </c>
      <c r="Q12" s="237">
        <v>0.78300000000000003</v>
      </c>
      <c r="R12" s="244">
        <f t="shared" si="2"/>
        <v>6.8068073051999987E-4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0.42693983600000002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0.36289886059999998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2.0628337E-2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4.9680434904553518E-3</v>
      </c>
      <c r="P15" s="237">
        <f t="shared" si="1"/>
        <v>7.2199179500000002E-2</v>
      </c>
      <c r="Q15" s="237">
        <v>0.78300000000000003</v>
      </c>
      <c r="R15" s="244">
        <f t="shared" si="2"/>
        <v>1.5667221951499999E-2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1.3732336140000003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9.3547620908047954E-2</v>
      </c>
      <c r="P16" s="237">
        <f t="shared" si="1"/>
        <v>1.3595012778600004</v>
      </c>
      <c r="Q16" s="237">
        <v>0.78300000000000003</v>
      </c>
      <c r="R16" s="244">
        <f t="shared" si="2"/>
        <v>0.29501177729562006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1.2821948000000001E-2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3.0077776004912131E-4</v>
      </c>
      <c r="P17" s="237">
        <f t="shared" si="1"/>
        <v>9.6164610000000015E-3</v>
      </c>
      <c r="Q17" s="237">
        <v>0.78300000000000003</v>
      </c>
      <c r="R17" s="244">
        <f t="shared" si="2"/>
        <v>2.086772037E-3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0.12639834799999999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3.5580688973640504E-3</v>
      </c>
      <c r="P18" s="237">
        <f t="shared" si="1"/>
        <v>0.11375851319999999</v>
      </c>
      <c r="Q18" s="237">
        <v>0.78300000000000003</v>
      </c>
      <c r="R18" s="244">
        <f t="shared" si="2"/>
        <v>2.4685597364399996E-2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0.49166672619999996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1.0826147091364785E-2</v>
      </c>
      <c r="P20" s="237">
        <f t="shared" si="1"/>
        <v>7.866667619199999E-2</v>
      </c>
      <c r="Q20" s="237">
        <v>0.78300000000000003</v>
      </c>
      <c r="R20" s="244">
        <f t="shared" si="2"/>
        <v>1.7070668733663995E-2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0.1100450892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2.1202243847640787E-3</v>
      </c>
      <c r="P21" s="237">
        <f t="shared" si="1"/>
        <v>1.5406312488000002E-2</v>
      </c>
      <c r="Q21" s="237">
        <v>0.78300000000000003</v>
      </c>
      <c r="R21" s="244">
        <f t="shared" si="2"/>
        <v>3.3431698098960001E-3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1.1123123E-2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2.9919589938483E-4</v>
      </c>
      <c r="P22" s="237">
        <f t="shared" si="1"/>
        <v>9.56588578E-3</v>
      </c>
      <c r="Q22" s="237">
        <v>0.78300000000000003</v>
      </c>
      <c r="R22" s="244">
        <f t="shared" si="2"/>
        <v>2.0757972142599998E-3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1.5408932942438078E-5</v>
      </c>
      <c r="P23" s="237">
        <f t="shared" si="1"/>
        <v>4.9265412000000009E-4</v>
      </c>
      <c r="Q23" s="237">
        <v>0.78300000000000003</v>
      </c>
      <c r="R23" s="244">
        <f t="shared" si="2"/>
        <v>1.0690594404E-4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2.0264669999999997E-3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1.1408866204856783E-4</v>
      </c>
      <c r="P24" s="237">
        <f t="shared" si="1"/>
        <v>3.6476405999999995E-3</v>
      </c>
      <c r="Q24" s="237">
        <v>0.78300000000000003</v>
      </c>
      <c r="R24" s="244">
        <f t="shared" si="2"/>
        <v>7.9153801019999975E-4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0.12934477699999999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2.831896537622226E-2</v>
      </c>
      <c r="P25" s="237">
        <f t="shared" si="1"/>
        <v>0.45270671949999997</v>
      </c>
      <c r="Q25" s="237">
        <v>0.78300000000000003</v>
      </c>
      <c r="R25" s="244">
        <f t="shared" si="2"/>
        <v>9.8237358131499974E-2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0.24216870499999998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3.9814563992083577E-3</v>
      </c>
      <c r="P27" s="249">
        <f t="shared" si="1"/>
        <v>0.2179518345</v>
      </c>
      <c r="Q27" s="249">
        <v>0.73499999999999999</v>
      </c>
      <c r="R27" s="251">
        <f t="shared" si="2"/>
        <v>5.7757236142500001E-2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4.4443340899999999E-3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1.2178095983989312E-6</v>
      </c>
      <c r="P28" s="249">
        <f t="shared" si="1"/>
        <v>6.666501135E-5</v>
      </c>
      <c r="Q28" s="249">
        <v>0.73499999999999999</v>
      </c>
      <c r="R28" s="251">
        <f t="shared" si="2"/>
        <v>1.7666228007749999E-5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0.35999106129000003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8.8778319723282096E-4</v>
      </c>
      <c r="P29" s="249">
        <f t="shared" si="1"/>
        <v>4.8598793274150009E-2</v>
      </c>
      <c r="Q29" s="249">
        <v>0.73499999999999999</v>
      </c>
      <c r="R29" s="251">
        <f t="shared" si="2"/>
        <v>1.2878680217649752E-2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7.9998013620000002E-2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3.6534287951967936E-4</v>
      </c>
      <c r="P30" s="249">
        <f t="shared" si="1"/>
        <v>1.9999503405000001E-2</v>
      </c>
      <c r="Q30" s="249">
        <v>0.73499999999999999</v>
      </c>
      <c r="R30" s="251">
        <f t="shared" si="2"/>
        <v>5.2998684023250007E-3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7.1848823999999992E-2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1.3318069517190437E-3</v>
      </c>
      <c r="P31" s="249">
        <f t="shared" si="1"/>
        <v>5.3886617999999997E-2</v>
      </c>
      <c r="Q31" s="249">
        <v>0.73499999999999999</v>
      </c>
      <c r="R31" s="251">
        <f t="shared" si="2"/>
        <v>1.4279953769999999E-2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1.2593835000000001E-2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2.6456797588470324E-4</v>
      </c>
      <c r="P32" s="249">
        <f t="shared" si="1"/>
        <v>1.0704759750000001E-2</v>
      </c>
      <c r="Q32" s="249">
        <v>0.73499999999999999</v>
      </c>
      <c r="R32" s="251">
        <f t="shared" si="2"/>
        <v>2.8367613337500004E-3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9.9243504999999996E-2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8.5848060561505794E-3</v>
      </c>
      <c r="P34" s="249">
        <f t="shared" si="1"/>
        <v>0.34735226749999998</v>
      </c>
      <c r="Q34" s="249">
        <v>0.73499999999999999</v>
      </c>
      <c r="R34" s="251">
        <f t="shared" si="2"/>
        <v>9.2048350887500005E-2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0.53835991100000002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1.3172501515620804E-2</v>
      </c>
      <c r="P35" s="249">
        <f t="shared" si="1"/>
        <v>0.53297631189000005</v>
      </c>
      <c r="Q35" s="249">
        <v>0.73499999999999999</v>
      </c>
      <c r="R35" s="251">
        <f t="shared" si="2"/>
        <v>0.14123872265085002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2.456939E-3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3.7701193211898612E-5</v>
      </c>
      <c r="P36" s="249">
        <f t="shared" si="1"/>
        <v>2.0638287599999998E-3</v>
      </c>
      <c r="Q36" s="249">
        <v>0.73499999999999999</v>
      </c>
      <c r="R36" s="251">
        <f t="shared" si="2"/>
        <v>5.4691462139999994E-4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7.1019019000000003E-2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9.7301014342821446E-4</v>
      </c>
      <c r="P37" s="249">
        <f t="shared" si="1"/>
        <v>5.3264264249999999E-2</v>
      </c>
      <c r="Q37" s="249">
        <v>0.73499999999999999</v>
      </c>
      <c r="R37" s="251">
        <f t="shared" si="2"/>
        <v>1.4115030026250001E-2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0.57176057899999999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9.4002229399320018E-3</v>
      </c>
      <c r="P38" s="249">
        <f t="shared" si="1"/>
        <v>0.51458452109999997</v>
      </c>
      <c r="Q38" s="249">
        <v>0.73499999999999999</v>
      </c>
      <c r="R38" s="251">
        <f t="shared" si="2"/>
        <v>0.13636489809149999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5.2019951916445144E-2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5.2019951916445144E-2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0.27280018699999997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4.9335699889877394E-3</v>
      </c>
      <c r="P40" s="286">
        <f t="shared" si="1"/>
        <v>0.27007218512999998</v>
      </c>
      <c r="Q40" s="286">
        <v>0.73499999999999999</v>
      </c>
      <c r="R40" s="251">
        <f t="shared" si="2"/>
        <v>7.1569129059449996E-2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3.0929004999999999E-2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4.2374896210748786E-4</v>
      </c>
      <c r="P41" s="286">
        <f t="shared" si="1"/>
        <v>2.319675375E-2</v>
      </c>
      <c r="Q41" s="286">
        <v>0.73499999999999999</v>
      </c>
      <c r="R41" s="251">
        <f t="shared" si="2"/>
        <v>6.1471397437500002E-3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5.3580365019999993E-2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1.4407708503602228E-3</v>
      </c>
      <c r="P43" s="249">
        <f t="shared" si="1"/>
        <v>8.5728584031999986E-3</v>
      </c>
      <c r="Q43" s="249">
        <v>0.73499999999999999</v>
      </c>
      <c r="R43" s="251">
        <f t="shared" si="2"/>
        <v>2.2718074768479997E-3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2.6631532800000003E-2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6.266044310502284E-4</v>
      </c>
      <c r="P44" s="249">
        <f t="shared" si="1"/>
        <v>3.7284145920000009E-3</v>
      </c>
      <c r="Q44" s="249">
        <v>0.73499999999999999</v>
      </c>
      <c r="R44" s="251">
        <f t="shared" si="2"/>
        <v>9.8802986688000037E-4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7.1252471999999997E-2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1.1193858756865856E-3</v>
      </c>
      <c r="P45" s="249">
        <f t="shared" si="1"/>
        <v>6.1277125919999995E-2</v>
      </c>
      <c r="Q45" s="249">
        <v>0.73499999999999999</v>
      </c>
      <c r="R45" s="251">
        <f t="shared" si="2"/>
        <v>1.6238438368799998E-2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6.7219312000000003E-2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2.2102836112765541E-3</v>
      </c>
      <c r="P46" s="249">
        <f t="shared" si="1"/>
        <v>0.12099476160000001</v>
      </c>
      <c r="Q46" s="249">
        <v>0.73499999999999999</v>
      </c>
      <c r="R46" s="251">
        <f t="shared" si="2"/>
        <v>3.2063611824000006E-2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0.21301599300000001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2.7239033031607771E-2</v>
      </c>
      <c r="P47" s="249">
        <f t="shared" si="1"/>
        <v>0.74555597550000008</v>
      </c>
      <c r="Q47" s="249">
        <v>0.73499999999999999</v>
      </c>
      <c r="R47" s="251">
        <f t="shared" si="2"/>
        <v>0.19757233350750003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2.3067524879999994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3.4232628246575331E-2</v>
      </c>
      <c r="P49" s="255">
        <f t="shared" si="1"/>
        <v>2.0760772391999995</v>
      </c>
      <c r="Q49" s="255">
        <v>0.76600000000000001</v>
      </c>
      <c r="R49" s="258">
        <f t="shared" si="2"/>
        <v>0.48580207397279984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3.3797666270000006E-2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8.3593923422754936E-6</v>
      </c>
      <c r="P50" s="255">
        <f t="shared" si="1"/>
        <v>5.0696499405000002E-4</v>
      </c>
      <c r="Q50" s="255">
        <v>0.76600000000000001</v>
      </c>
      <c r="R50" s="258">
        <f t="shared" si="2"/>
        <v>1.186298086077E-4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2.7376109678700007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6.0939970175188374E-3</v>
      </c>
      <c r="P51" s="255">
        <f t="shared" si="1"/>
        <v>0.36957748066245011</v>
      </c>
      <c r="Q51" s="255">
        <v>0.76600000000000001</v>
      </c>
      <c r="R51" s="258">
        <f t="shared" si="2"/>
        <v>8.6481130475013324E-2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0.60835799286000003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2.507817702682648E-3</v>
      </c>
      <c r="P52" s="255">
        <f t="shared" si="1"/>
        <v>0.15208949821500001</v>
      </c>
      <c r="Q52" s="255">
        <v>0.76600000000000001</v>
      </c>
      <c r="R52" s="258">
        <f t="shared" si="2"/>
        <v>3.5588942582309997E-2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5.4823110000000001E-2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3.0509436215753424E-3</v>
      </c>
      <c r="P53" s="255">
        <f t="shared" si="1"/>
        <v>4.1117332499999999E-2</v>
      </c>
      <c r="Q53" s="255">
        <v>0.76600000000000001</v>
      </c>
      <c r="R53" s="258">
        <f t="shared" si="2"/>
        <v>9.6214558049999999E-3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1.3848736529999999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8.7345056310787636E-2</v>
      </c>
      <c r="P54" s="255">
        <f t="shared" si="1"/>
        <v>1.1771426050499998</v>
      </c>
      <c r="Q54" s="255">
        <v>0.76600000000000001</v>
      </c>
      <c r="R54" s="258">
        <f t="shared" si="2"/>
        <v>0.27545136958169991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2.9400894E-2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1.8325214753424654E-3</v>
      </c>
      <c r="P55" s="255">
        <f t="shared" si="1"/>
        <v>2.469675096E-2</v>
      </c>
      <c r="Q55" s="255">
        <v>0.76600000000000001</v>
      </c>
      <c r="R55" s="258">
        <f t="shared" si="2"/>
        <v>5.7790397246399996E-3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1.1012968529999998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0.93610232504999979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7.6031865000000004E-2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6.0825492000000009E-2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1.2728339070000001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0.33055903406678078</v>
      </c>
      <c r="P58" s="255">
        <f t="shared" si="1"/>
        <v>4.4549186745</v>
      </c>
      <c r="Q58" s="255">
        <v>0.76600000000000001</v>
      </c>
      <c r="R58" s="258">
        <f t="shared" si="2"/>
        <v>1.042450969833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0.68371166099999992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5.0224709344006829E-2</v>
      </c>
      <c r="P59" s="255">
        <f t="shared" si="1"/>
        <v>0.67687454438999994</v>
      </c>
      <c r="Q59" s="255">
        <v>0.76600000000000001</v>
      </c>
      <c r="R59" s="258">
        <f t="shared" si="2"/>
        <v>0.15838864338725997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8.6308000000000001E-5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1.1954380517503804E-6</v>
      </c>
      <c r="P60" s="255">
        <f t="shared" si="1"/>
        <v>7.2498719999999992E-5</v>
      </c>
      <c r="Q60" s="255">
        <v>0.76600000000000001</v>
      </c>
      <c r="R60" s="258">
        <f t="shared" si="2"/>
        <v>1.6964700479999999E-5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3.8296700000000001E-4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4.7360835235920844E-6</v>
      </c>
      <c r="P61" s="255">
        <f t="shared" si="1"/>
        <v>2.8722524999999998E-4</v>
      </c>
      <c r="Q61" s="255">
        <v>0.76600000000000001</v>
      </c>
      <c r="R61" s="258">
        <f t="shared" si="2"/>
        <v>6.721070849999999E-5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0.21680041999999999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8.9371050862506324E-3</v>
      </c>
      <c r="P62" s="255">
        <f t="shared" si="1"/>
        <v>0.54200104999999998</v>
      </c>
      <c r="Q62" s="255">
        <v>0.76600000000000001</v>
      </c>
      <c r="R62" s="258">
        <f t="shared" si="2"/>
        <v>0.12682824569999998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0.23226340400000001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3.4468313378995434E-3</v>
      </c>
      <c r="P63" s="255">
        <f t="shared" si="1"/>
        <v>0.20903706360000002</v>
      </c>
      <c r="Q63" s="255">
        <v>0.76600000000000001</v>
      </c>
      <c r="R63" s="258">
        <f t="shared" si="2"/>
        <v>4.89146728824E-2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2.4233406000000002E-2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1.45400436E-2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1.6191132808499999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1.9222349453013696E-2</v>
      </c>
      <c r="P65" s="255">
        <f t="shared" si="1"/>
        <v>0.259058124936</v>
      </c>
      <c r="Q65" s="255">
        <v>0.76600000000000001</v>
      </c>
      <c r="R65" s="258">
        <f t="shared" si="2"/>
        <v>6.0619601235023995E-2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1.2023595999999999E-2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1.2490265251141551E-4</v>
      </c>
      <c r="P66" s="255">
        <f t="shared" si="1"/>
        <v>1.6833034400000001E-3</v>
      </c>
      <c r="Q66" s="255">
        <v>0.76600000000000001</v>
      </c>
      <c r="R66" s="258">
        <f t="shared" si="2"/>
        <v>3.9389300496E-4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0.18642072960000003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1.9365623736986304E-3</v>
      </c>
      <c r="P67" s="255">
        <f t="shared" si="1"/>
        <v>2.6098902144000007E-2</v>
      </c>
      <c r="Q67" s="255">
        <v>0.76600000000000001</v>
      </c>
      <c r="R67" s="258">
        <f t="shared" si="2"/>
        <v>6.1071431016960012E-3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0.7085500520000001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1.0047678312227295E-2</v>
      </c>
      <c r="P68" s="255">
        <f t="shared" si="1"/>
        <v>0.60935304472000007</v>
      </c>
      <c r="Q68" s="255">
        <v>0.76600000000000001</v>
      </c>
      <c r="R68" s="258">
        <f t="shared" si="2"/>
        <v>0.14258861246448001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1.6504508530000002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0.19483061906262972</v>
      </c>
      <c r="P69" s="255">
        <f t="shared" si="1"/>
        <v>5.7765779855000003</v>
      </c>
      <c r="Q69" s="255">
        <v>0.76600000000000001</v>
      </c>
      <c r="R69" s="258">
        <f t="shared" ref="R69:R121" si="3">+P69*(1-Q69)</f>
        <v>1.351719248607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0.74029789400000001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1.0299521213613015E-2</v>
      </c>
      <c r="P71" s="263">
        <f t="shared" si="1"/>
        <v>0.66626810460000008</v>
      </c>
      <c r="Q71" s="263">
        <v>0.76600000000000001</v>
      </c>
      <c r="R71" s="265">
        <f t="shared" si="3"/>
        <v>0.15590673647640002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0.43474732399999999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4.9732083058409426E-3</v>
      </c>
      <c r="P72" s="263">
        <f t="shared" ref="P72:P121" si="5">+G72*H72</f>
        <v>0.32171301976</v>
      </c>
      <c r="Q72" s="263">
        <v>0.76600000000000001</v>
      </c>
      <c r="R72" s="265">
        <f t="shared" si="3"/>
        <v>7.5280846623839992E-2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0.67816109800000002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6.8141900662338278E-3</v>
      </c>
      <c r="P73" s="263">
        <f t="shared" si="5"/>
        <v>0.44080471370000002</v>
      </c>
      <c r="Q73" s="263">
        <v>0.76600000000000001</v>
      </c>
      <c r="R73" s="265">
        <f t="shared" si="3"/>
        <v>0.1031483030058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1.0608817719999999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4.9198997702625561E-3</v>
      </c>
      <c r="P74" s="263">
        <f t="shared" si="5"/>
        <v>0.31826453159999996</v>
      </c>
      <c r="Q74" s="263">
        <v>0.76600000000000001</v>
      </c>
      <c r="R74" s="265">
        <f t="shared" si="3"/>
        <v>7.4473900394399981E-2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0.87947262900000001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0.26384178869999997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2.6030653490000003E-2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6.035932066388413E-6</v>
      </c>
      <c r="P76" s="263">
        <f t="shared" si="5"/>
        <v>3.9045980235000003E-4</v>
      </c>
      <c r="Q76" s="263">
        <v>0.76600000000000001</v>
      </c>
      <c r="R76" s="265">
        <f t="shared" si="3"/>
        <v>9.1367593749900003E-5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2.1084829326900003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4.400194476397154E-3</v>
      </c>
      <c r="P77" s="263">
        <f t="shared" si="5"/>
        <v>0.28464519591315007</v>
      </c>
      <c r="Q77" s="263">
        <v>0.76600000000000001</v>
      </c>
      <c r="R77" s="265">
        <f t="shared" si="3"/>
        <v>6.6606975843677113E-2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0.46855176282000005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1.8107796199165241E-3</v>
      </c>
      <c r="P78" s="263">
        <f t="shared" si="5"/>
        <v>0.11713794070500001</v>
      </c>
      <c r="Q78" s="263">
        <v>0.76600000000000001</v>
      </c>
      <c r="R78" s="265">
        <f t="shared" si="3"/>
        <v>2.7410278124970003E-2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3.8030819999999997E-3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2.1164411815068491E-4</v>
      </c>
      <c r="P79" s="263">
        <f t="shared" si="5"/>
        <v>2.8523114999999999E-3</v>
      </c>
      <c r="Q79" s="263">
        <v>0.76600000000000001</v>
      </c>
      <c r="R79" s="265">
        <f t="shared" si="3"/>
        <v>6.6744089099999996E-4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1.9841256000000002E-2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1.2514034178082193E-3</v>
      </c>
      <c r="P80" s="263">
        <f t="shared" si="5"/>
        <v>1.6865067600000002E-2</v>
      </c>
      <c r="Q80" s="263">
        <v>0.76600000000000001</v>
      </c>
      <c r="R80" s="265">
        <f t="shared" si="3"/>
        <v>3.9464258184000005E-3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1.7024308000000002E-2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1.061104128767123E-3</v>
      </c>
      <c r="P81" s="263">
        <f t="shared" si="5"/>
        <v>1.4300418720000001E-2</v>
      </c>
      <c r="Q81" s="263">
        <v>0.76600000000000001</v>
      </c>
      <c r="R81" s="265">
        <f t="shared" si="3"/>
        <v>3.34629798048E-3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4.0573375000000002E-2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2.5589942565639266E-3</v>
      </c>
      <c r="P82" s="263">
        <f t="shared" si="5"/>
        <v>3.4487368750000004E-2</v>
      </c>
      <c r="Q82" s="263">
        <v>0.76600000000000001</v>
      </c>
      <c r="R82" s="265">
        <f t="shared" si="3"/>
        <v>8.0700442874999997E-3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0.81503023099999994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0.69277569634999991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0.31314994600000001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1.7891729220662098E-2</v>
      </c>
      <c r="P84" s="263">
        <f t="shared" si="5"/>
        <v>0.24112545842000002</v>
      </c>
      <c r="Q84" s="263">
        <v>0.76600000000000001</v>
      </c>
      <c r="R84" s="265">
        <f t="shared" si="3"/>
        <v>5.642335727028E-2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7.537775E-3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4.1948234160958902E-4</v>
      </c>
      <c r="P85" s="263">
        <f t="shared" si="5"/>
        <v>5.65333125E-3</v>
      </c>
      <c r="Q85" s="263">
        <v>0.76600000000000001</v>
      </c>
      <c r="R85" s="265">
        <f t="shared" si="3"/>
        <v>1.3228795125E-3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0.55923511599999998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3.3196605059360729E-2</v>
      </c>
      <c r="P86" s="263">
        <f t="shared" si="5"/>
        <v>0.44738809280000003</v>
      </c>
      <c r="Q86" s="263">
        <v>0.76600000000000001</v>
      </c>
      <c r="R86" s="265">
        <f t="shared" si="3"/>
        <v>0.1046888137152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0.93596060199999997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0.74876848159999998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0.29241004099999995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7.5939822291666639E-2</v>
      </c>
      <c r="P88" s="263">
        <f t="shared" si="5"/>
        <v>1.0234351434999998</v>
      </c>
      <c r="Q88" s="263">
        <v>0.76600000000000001</v>
      </c>
      <c r="R88" s="265">
        <f t="shared" si="3"/>
        <v>0.23948382357899992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1.9271023340000002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0.14156282556267122</v>
      </c>
      <c r="P89" s="263">
        <f t="shared" si="5"/>
        <v>1.9078313106600002</v>
      </c>
      <c r="Q89" s="263">
        <v>0.76600000000000001</v>
      </c>
      <c r="R89" s="265">
        <f t="shared" si="3"/>
        <v>0.44643252669444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0.20212627025111146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0.20212627025111146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1.2715192E-2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1.4741857163242007E-4</v>
      </c>
      <c r="P91" s="263">
        <f t="shared" si="5"/>
        <v>9.5363940000000001E-3</v>
      </c>
      <c r="Q91" s="263">
        <v>0.76600000000000001</v>
      </c>
      <c r="R91" s="265">
        <f t="shared" si="3"/>
        <v>2.2315161959999999E-3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2.2179528410000002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3.0857648686857878E-2</v>
      </c>
      <c r="P92" s="263">
        <f t="shared" si="5"/>
        <v>1.9961575569000003</v>
      </c>
      <c r="Q92" s="263">
        <v>0.76600000000000001</v>
      </c>
      <c r="R92" s="265">
        <f t="shared" si="3"/>
        <v>0.46710086831460002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0.87841602899999993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0.52704961739999989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0.32058760662999997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7.9292977286719922E-4</v>
      </c>
      <c r="P94" s="263">
        <f t="shared" si="5"/>
        <v>5.1294017060799994E-2</v>
      </c>
      <c r="Q94" s="263">
        <v>0.76600000000000001</v>
      </c>
      <c r="R94" s="265">
        <f t="shared" si="3"/>
        <v>1.2002799992227198E-2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2.6631532800000003E-2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5.7635784931506863E-5</v>
      </c>
      <c r="P95" s="263">
        <f t="shared" si="5"/>
        <v>3.7284145920000009E-3</v>
      </c>
      <c r="Q95" s="263">
        <v>0.76600000000000001</v>
      </c>
      <c r="R95" s="265">
        <f t="shared" si="3"/>
        <v>8.7244901452800019E-4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1.8282493E-2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3.9566848910768646E-5</v>
      </c>
      <c r="P96" s="263">
        <f t="shared" si="5"/>
        <v>2.5595490200000003E-3</v>
      </c>
      <c r="Q96" s="263">
        <v>0.76600000000000001</v>
      </c>
      <c r="R96" s="265">
        <f t="shared" si="3"/>
        <v>5.9893447068000004E-4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1.4592397500000001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1.9399615207619861E-2</v>
      </c>
      <c r="P97" s="263">
        <f t="shared" si="5"/>
        <v>1.2549461850000001</v>
      </c>
      <c r="Q97" s="263">
        <v>0.76600000000000001</v>
      </c>
      <c r="R97" s="265">
        <f t="shared" si="3"/>
        <v>0.29365740729000001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5.2631273680000001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0.14644832145547948</v>
      </c>
      <c r="P98" s="263">
        <f t="shared" si="5"/>
        <v>9.4736292624000011</v>
      </c>
      <c r="Q98" s="263">
        <v>0.76600000000000001</v>
      </c>
      <c r="R98" s="265">
        <f t="shared" si="3"/>
        <v>2.2168292474016003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0.35709881999999998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3.8641543735730588E-2</v>
      </c>
      <c r="P99" s="263">
        <f t="shared" si="5"/>
        <v>1.2498458699999999</v>
      </c>
      <c r="Q99" s="263">
        <v>0.76600000000000001</v>
      </c>
      <c r="R99" s="265">
        <f t="shared" si="3"/>
        <v>0.29246393357999995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0.34476409699999999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4.2218932592361967E-3</v>
      </c>
      <c r="P101" s="237">
        <f t="shared" si="5"/>
        <v>0.3102876873</v>
      </c>
      <c r="Q101" s="237">
        <v>0.76400000000000001</v>
      </c>
      <c r="R101" s="244">
        <f t="shared" si="3"/>
        <v>7.3227894202800001E-2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8.7038240600000004E-3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1.7764135171578798E-6</v>
      </c>
      <c r="P102" s="237">
        <f t="shared" si="5"/>
        <v>1.3055736089999999E-4</v>
      </c>
      <c r="Q102" s="237">
        <v>0.76400000000000001</v>
      </c>
      <c r="R102" s="244">
        <f t="shared" si="3"/>
        <v>3.08115371724E-5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0.70500974886000012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1.2950054540080949E-3</v>
      </c>
      <c r="P103" s="237">
        <f t="shared" si="5"/>
        <v>9.5176316096100028E-2</v>
      </c>
      <c r="Q103" s="237">
        <v>0.76400000000000001</v>
      </c>
      <c r="R103" s="244">
        <f t="shared" si="3"/>
        <v>2.2461610598679606E-2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0.15666883308000001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5.3292405514736405E-4</v>
      </c>
      <c r="P104" s="237">
        <f t="shared" si="5"/>
        <v>3.9167208270000003E-2</v>
      </c>
      <c r="Q104" s="237">
        <v>0.76400000000000001</v>
      </c>
      <c r="R104" s="244">
        <f t="shared" si="3"/>
        <v>9.2434611517200008E-3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7.1069505000000005E-2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3.9888706192922367E-3</v>
      </c>
      <c r="P105" s="237">
        <f t="shared" si="5"/>
        <v>5.3302128750000004E-2</v>
      </c>
      <c r="Q105" s="237">
        <v>0.76400000000000001</v>
      </c>
      <c r="R105" s="244">
        <f t="shared" si="3"/>
        <v>1.2579302384999999E-2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1.6881726E-2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1.0738439356925418E-3</v>
      </c>
      <c r="P106" s="237">
        <f t="shared" si="5"/>
        <v>1.4349467099999999E-2</v>
      </c>
      <c r="Q106" s="237">
        <v>0.76400000000000001</v>
      </c>
      <c r="R106" s="244">
        <f t="shared" si="3"/>
        <v>3.3864742355999996E-3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7.8750739999999993E-3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4.9503889832572289E-4</v>
      </c>
      <c r="P107" s="237">
        <f t="shared" si="5"/>
        <v>6.615062159999999E-3</v>
      </c>
      <c r="Q107" s="237">
        <v>0.76400000000000001</v>
      </c>
      <c r="R107" s="244">
        <f t="shared" si="3"/>
        <v>1.5611546697599998E-3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0.92886490600000005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0.78953517010000007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0.323880314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0.25910425120000002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0.27297176000000001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7.1497550025367826E-2</v>
      </c>
      <c r="P110" s="237">
        <f t="shared" si="5"/>
        <v>0.95540116000000008</v>
      </c>
      <c r="Q110" s="237">
        <v>0.76400000000000001</v>
      </c>
      <c r="R110" s="244">
        <f t="shared" si="3"/>
        <v>0.22547467375999999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0.42739634399999998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3.1664409504109585E-2</v>
      </c>
      <c r="P111" s="237">
        <f t="shared" si="5"/>
        <v>0.42312238055999996</v>
      </c>
      <c r="Q111" s="237">
        <v>0.76400000000000001</v>
      </c>
      <c r="R111" s="244">
        <f t="shared" si="3"/>
        <v>9.9856881812159987E-2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1.27491E-3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1.4571408053134076E-5</v>
      </c>
      <c r="P112" s="237">
        <f t="shared" si="5"/>
        <v>1.0709243999999999E-3</v>
      </c>
      <c r="Q112" s="237">
        <v>0.76400000000000001</v>
      </c>
      <c r="R112" s="244">
        <f t="shared" si="3"/>
        <v>2.5273815839999995E-4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2.3116087E-2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2.3589475802546003E-4</v>
      </c>
      <c r="P113" s="237">
        <f t="shared" si="5"/>
        <v>1.7337065249999999E-2</v>
      </c>
      <c r="Q113" s="237">
        <v>0.76400000000000001</v>
      </c>
      <c r="R113" s="244">
        <f t="shared" si="3"/>
        <v>4.0915473989999998E-3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0.10049802400000001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1.2306731872146117E-3</v>
      </c>
      <c r="P114" s="237">
        <f t="shared" si="5"/>
        <v>9.0448221600000003E-2</v>
      </c>
      <c r="Q114" s="237">
        <v>0.76400000000000001</v>
      </c>
      <c r="R114" s="244">
        <f t="shared" si="3"/>
        <v>2.1345780297599998E-2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5.5481543000000001E-2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3.3288925800000001E-2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2.1306313898324434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2.1306313898324434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0.76801382929999984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9.1959037907052218E-3</v>
      </c>
      <c r="P117" s="237">
        <f t="shared" si="5"/>
        <v>0.12288221268799998</v>
      </c>
      <c r="Q117" s="237">
        <v>0.76400000000000001</v>
      </c>
      <c r="R117" s="244">
        <f t="shared" si="3"/>
        <v>2.9000202194367993E-2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0.18642072960000003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1.9531141888584477E-3</v>
      </c>
      <c r="P118" s="237">
        <f t="shared" si="5"/>
        <v>2.6098902144000007E-2</v>
      </c>
      <c r="Q118" s="237">
        <v>0.76400000000000001</v>
      </c>
      <c r="R118" s="244">
        <f t="shared" si="3"/>
        <v>6.1593409059840015E-3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7.5248107000000009E-2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8.4468004433028922E-4</v>
      </c>
      <c r="P119" s="237">
        <f t="shared" si="5"/>
        <v>1.1287216050000002E-2</v>
      </c>
      <c r="Q119" s="237">
        <v>0.76400000000000001</v>
      </c>
      <c r="R119" s="244">
        <f t="shared" si="3"/>
        <v>2.6637829878000002E-3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0.37423906799999995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4.3791546308565091E-3</v>
      </c>
      <c r="P120" s="237">
        <f t="shared" si="5"/>
        <v>0.32184559847999994</v>
      </c>
      <c r="Q120" s="237">
        <v>0.76400000000000001</v>
      </c>
      <c r="R120" s="244">
        <f t="shared" si="3"/>
        <v>7.5955561241279987E-2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0.37788849299999999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3.6658386326033028E-2</v>
      </c>
      <c r="P121" s="237">
        <f t="shared" si="5"/>
        <v>1.3226097255</v>
      </c>
      <c r="Q121" s="237">
        <v>0.76400000000000001</v>
      </c>
      <c r="R121" s="244">
        <f t="shared" si="3"/>
        <v>0.312135895218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.7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0.02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0.25</v>
      </c>
    </row>
    <row r="144" spans="3:4">
      <c r="C144" s="230" t="s">
        <v>723</v>
      </c>
      <c r="D144" s="195">
        <f t="shared" si="6"/>
        <v>0.151</v>
      </c>
    </row>
    <row r="145" spans="3:4">
      <c r="C145" s="230" t="s">
        <v>728</v>
      </c>
      <c r="D145" s="195">
        <f t="shared" si="6"/>
        <v>7.6999999999999999E-2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0.48499999999999999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1.4910000000000001</v>
      </c>
    </row>
    <row r="153" spans="3:4">
      <c r="C153" s="230" t="s">
        <v>754</v>
      </c>
      <c r="D153" s="195">
        <f t="shared" si="6"/>
        <v>0.17499999999999999</v>
      </c>
    </row>
    <row r="154" spans="3:4">
      <c r="C154" s="230" t="s">
        <v>760</v>
      </c>
      <c r="D154" s="195">
        <f t="shared" si="6"/>
        <v>6.7000000000000004E-2</v>
      </c>
    </row>
    <row r="155" spans="3:4">
      <c r="C155" s="230" t="s">
        <v>764</v>
      </c>
      <c r="D155" s="195">
        <f t="shared" si="6"/>
        <v>0.14199999999999999</v>
      </c>
    </row>
    <row r="156" spans="3:4">
      <c r="C156" s="230" t="s">
        <v>766</v>
      </c>
      <c r="D156" s="195">
        <f t="shared" si="6"/>
        <v>1.351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0.252</v>
      </c>
    </row>
    <row r="159" spans="3:4">
      <c r="C159" s="230" t="s">
        <v>774</v>
      </c>
      <c r="D159" s="195">
        <f t="shared" si="6"/>
        <v>9.4E-2</v>
      </c>
    </row>
    <row r="160" spans="3:4">
      <c r="C160" s="230" t="s">
        <v>779</v>
      </c>
      <c r="D160" s="195">
        <f>ROUNDDOWN(SUMIF($F$6:$F$121,C160,$R$6:$R$121),3)</f>
        <v>0.86399999999999999</v>
      </c>
    </row>
    <row r="161" spans="3:4">
      <c r="C161" s="270" t="s">
        <v>831</v>
      </c>
      <c r="D161" s="195">
        <f t="shared" si="6"/>
        <v>0.46899999999999997</v>
      </c>
    </row>
    <row r="162" spans="3:4">
      <c r="C162" s="230" t="s">
        <v>791</v>
      </c>
      <c r="D162" s="195">
        <f t="shared" si="6"/>
        <v>1.2999999999999999E-2</v>
      </c>
    </row>
    <row r="163" spans="3:4">
      <c r="C163" s="230" t="s">
        <v>795</v>
      </c>
      <c r="D163" s="195">
        <f t="shared" si="6"/>
        <v>0.29299999999999998</v>
      </c>
    </row>
    <row r="164" spans="3:4">
      <c r="C164" s="230" t="s">
        <v>797</v>
      </c>
      <c r="D164" s="195">
        <f t="shared" si="6"/>
        <v>2.2160000000000002</v>
      </c>
    </row>
    <row r="165" spans="3:4">
      <c r="C165" s="230" t="s">
        <v>799</v>
      </c>
      <c r="D165" s="195">
        <f t="shared" si="6"/>
        <v>0.29199999999999998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0.34200000000000003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3.6999999999999998E-2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zoomScale="85" zoomScaleNormal="85" workbookViewId="0">
      <selection activeCell="B1" sqref="B1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18.7109375" style="198" bestFit="1" customWidth="1"/>
    <col min="26" max="26" width="14.5703125" style="198" bestFit="1" customWidth="1"/>
    <col min="27" max="27" width="8.7109375" style="198" bestFit="1" customWidth="1"/>
    <col min="28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7" t="s">
        <v>916</v>
      </c>
      <c r="F5" s="407" t="s">
        <v>914</v>
      </c>
      <c r="G5" s="407" t="s">
        <v>3</v>
      </c>
      <c r="H5" s="407" t="s">
        <v>913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915</v>
      </c>
      <c r="W5" s="203" t="s">
        <v>916</v>
      </c>
      <c r="X5" s="66" t="s">
        <v>2</v>
      </c>
      <c r="Y5" s="203" t="s">
        <v>917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207" t="s">
        <v>310</v>
      </c>
      <c r="C7" s="207"/>
      <c r="D7" s="208" t="s">
        <v>367</v>
      </c>
      <c r="E7" s="208"/>
      <c r="F7" s="208" t="s">
        <v>918</v>
      </c>
      <c r="G7" s="208" t="str">
        <f xml:space="preserve"> _xlfn.CONCAT(E7, " -:- ", F7)</f>
        <v xml:space="preserve"> -:- Milking Machine</v>
      </c>
      <c r="H7" s="209" t="s">
        <v>368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</row>
    <row r="8" spans="2:31">
      <c r="B8" s="207" t="s">
        <v>310</v>
      </c>
      <c r="C8" s="207"/>
      <c r="D8" s="208" t="s">
        <v>369</v>
      </c>
      <c r="E8" s="208"/>
      <c r="F8" s="208" t="s">
        <v>919</v>
      </c>
      <c r="G8" s="208" t="str">
        <f t="shared" ref="G8:G41" si="0" xml:space="preserve"> _xlfn.CONCAT(E8, " -:- ", F8)</f>
        <v xml:space="preserve"> -:- Irrigation</v>
      </c>
      <c r="H8" s="209" t="s">
        <v>370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920</v>
      </c>
      <c r="W8" s="118" t="s">
        <v>57</v>
      </c>
      <c r="X8" s="118" t="str">
        <f t="shared" ref="X8:X51" si="1" xml:space="preserve"> _xlfn.CONCAT( T8, " -:- ", U8, " -:- ", V8, " -:- ", W8)</f>
        <v>Agriculture -:- Dairy Cattle Farming -:- Vacuum Pump -:- Electricity</v>
      </c>
      <c r="Y8" s="118" t="s">
        <v>372</v>
      </c>
      <c r="Z8" s="211" t="s">
        <v>53</v>
      </c>
      <c r="AA8" s="211" t="s">
        <v>373</v>
      </c>
      <c r="AB8" s="211"/>
      <c r="AC8" s="211"/>
      <c r="AD8" s="211"/>
    </row>
    <row r="9" spans="2:31">
      <c r="B9" s="207" t="s">
        <v>310</v>
      </c>
      <c r="C9" s="207"/>
      <c r="D9" s="208" t="s">
        <v>374</v>
      </c>
      <c r="E9" s="208"/>
      <c r="F9" s="208" t="s">
        <v>921</v>
      </c>
      <c r="G9" s="208" t="str">
        <f t="shared" si="0"/>
        <v xml:space="preserve"> -:- Water Heating</v>
      </c>
      <c r="H9" s="209" t="s">
        <v>375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922</v>
      </c>
      <c r="W9" s="118" t="s">
        <v>57</v>
      </c>
      <c r="X9" s="118" t="str">
        <f t="shared" si="1"/>
        <v>Agriculture -:- Dairy Cattle Farming -:- Vacuum Pump with VSD -:- Electricity</v>
      </c>
      <c r="Y9" s="118" t="s">
        <v>377</v>
      </c>
      <c r="Z9" s="211" t="s">
        <v>53</v>
      </c>
      <c r="AA9" s="211" t="s">
        <v>373</v>
      </c>
      <c r="AB9" s="211"/>
      <c r="AC9" s="211"/>
      <c r="AD9" s="211"/>
    </row>
    <row r="10" spans="2:31">
      <c r="B10" s="207" t="s">
        <v>310</v>
      </c>
      <c r="C10" s="207"/>
      <c r="D10" s="208" t="s">
        <v>378</v>
      </c>
      <c r="E10" s="208"/>
      <c r="F10" s="208" t="s">
        <v>923</v>
      </c>
      <c r="G10" s="208" t="str">
        <f t="shared" si="0"/>
        <v xml:space="preserve"> -:- Tractor Services</v>
      </c>
      <c r="H10" s="209" t="s">
        <v>379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924</v>
      </c>
      <c r="W10" s="118" t="s">
        <v>57</v>
      </c>
      <c r="X10" s="118" t="str">
        <f t="shared" si="1"/>
        <v>Agriculture -:- Dairy Cattle Farming -:- Irrigator -:- Electricity</v>
      </c>
      <c r="Y10" s="118" t="s">
        <v>381</v>
      </c>
      <c r="Z10" s="211" t="s">
        <v>53</v>
      </c>
      <c r="AA10" s="211" t="s">
        <v>373</v>
      </c>
      <c r="AB10" s="211"/>
      <c r="AC10" s="211"/>
      <c r="AD10" s="211"/>
    </row>
    <row r="11" spans="2:31">
      <c r="B11" s="207" t="s">
        <v>310</v>
      </c>
      <c r="C11" s="207"/>
      <c r="D11" s="208" t="s">
        <v>382</v>
      </c>
      <c r="E11" s="208"/>
      <c r="F11" s="208" t="s">
        <v>925</v>
      </c>
      <c r="G11" s="208" t="str">
        <f t="shared" si="0"/>
        <v xml:space="preserve"> -:- Truck Services</v>
      </c>
      <c r="H11" s="209" t="s">
        <v>379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926</v>
      </c>
      <c r="W11" s="118" t="s">
        <v>57</v>
      </c>
      <c r="X11" s="118" t="str">
        <f t="shared" si="1"/>
        <v>Agriculture -:- Dairy Cattle Farming -:- Irrigator with VSD -:- Electricity</v>
      </c>
      <c r="Y11" s="118" t="s">
        <v>384</v>
      </c>
      <c r="Z11" s="211" t="s">
        <v>53</v>
      </c>
      <c r="AA11" s="211" t="s">
        <v>373</v>
      </c>
      <c r="AB11" s="211"/>
      <c r="AC11" s="211"/>
      <c r="AD11" s="211"/>
    </row>
    <row r="12" spans="2:31">
      <c r="B12" s="207" t="s">
        <v>310</v>
      </c>
      <c r="C12" s="207"/>
      <c r="D12" s="208" t="s">
        <v>385</v>
      </c>
      <c r="E12" s="208"/>
      <c r="F12" s="208" t="s">
        <v>927</v>
      </c>
      <c r="G12" s="208" t="str">
        <f t="shared" si="0"/>
        <v xml:space="preserve"> -:- Farm Vehicle</v>
      </c>
      <c r="H12" s="209" t="s">
        <v>379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928</v>
      </c>
      <c r="W12" s="118" t="s">
        <v>57</v>
      </c>
      <c r="X12" s="118" t="str">
        <f t="shared" si="1"/>
        <v>Agriculture -:- Dairy Cattle Farming -:- Hot Water Cylinder -:- Electricity</v>
      </c>
      <c r="Y12" s="118" t="s">
        <v>387</v>
      </c>
      <c r="Z12" s="211" t="s">
        <v>53</v>
      </c>
      <c r="AA12" s="211" t="s">
        <v>373</v>
      </c>
      <c r="AB12" s="211"/>
      <c r="AC12" s="211"/>
      <c r="AD12" s="211"/>
    </row>
    <row r="13" spans="2:31">
      <c r="B13" s="207" t="s">
        <v>310</v>
      </c>
      <c r="C13" s="207"/>
      <c r="D13" s="208" t="s">
        <v>388</v>
      </c>
      <c r="E13" s="208"/>
      <c r="F13" s="208" t="s">
        <v>929</v>
      </c>
      <c r="G13" s="208" t="str">
        <f t="shared" si="0"/>
        <v xml:space="preserve"> -:- Off-road Motorbike Use</v>
      </c>
      <c r="H13" s="209" t="s">
        <v>379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930</v>
      </c>
      <c r="W13" s="118" t="s">
        <v>57</v>
      </c>
      <c r="X13" s="118" t="str">
        <f t="shared" si="1"/>
        <v>Agriculture -:- Dairy Cattle Farming -:- Heat Recovery System (Heating) -:- Electricity</v>
      </c>
      <c r="Y13" s="118" t="s">
        <v>390</v>
      </c>
      <c r="Z13" s="211" t="s">
        <v>53</v>
      </c>
      <c r="AA13" s="211" t="s">
        <v>373</v>
      </c>
      <c r="AB13" s="211"/>
      <c r="AC13" s="211"/>
      <c r="AD13" s="211"/>
    </row>
    <row r="14" spans="2:31">
      <c r="B14" s="207" t="s">
        <v>310</v>
      </c>
      <c r="C14" s="207"/>
      <c r="D14" s="208" t="s">
        <v>391</v>
      </c>
      <c r="E14" s="208"/>
      <c r="F14" s="208" t="s">
        <v>931</v>
      </c>
      <c r="G14" s="208" t="str">
        <f t="shared" si="0"/>
        <v xml:space="preserve"> -:- Pumping</v>
      </c>
      <c r="H14" s="209" t="s">
        <v>392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932</v>
      </c>
      <c r="W14" s="118" t="s">
        <v>82</v>
      </c>
      <c r="X14" s="118" t="str">
        <f t="shared" si="1"/>
        <v>Agriculture -:- Dairy Cattle Farming -:- Tractor (Agricultural) -:- Diesel</v>
      </c>
      <c r="Y14" s="118" t="s">
        <v>394</v>
      </c>
      <c r="Z14" s="211" t="s">
        <v>53</v>
      </c>
      <c r="AA14" s="211" t="s">
        <v>373</v>
      </c>
      <c r="AB14" s="211"/>
      <c r="AC14" s="211"/>
      <c r="AD14" s="211"/>
    </row>
    <row r="15" spans="2:31">
      <c r="B15" s="207" t="s">
        <v>310</v>
      </c>
      <c r="C15" s="207"/>
      <c r="D15" s="208" t="s">
        <v>395</v>
      </c>
      <c r="E15" s="208"/>
      <c r="F15" s="208" t="s">
        <v>933</v>
      </c>
      <c r="G15" s="208" t="str">
        <f t="shared" si="0"/>
        <v xml:space="preserve"> -:- Refrigeration</v>
      </c>
      <c r="H15" s="209" t="s">
        <v>396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934</v>
      </c>
      <c r="W15" s="118" t="s">
        <v>82</v>
      </c>
      <c r="X15" s="118" t="str">
        <f t="shared" si="1"/>
        <v>Agriculture -:- Dairy Cattle Farming -:- Truck (Agricultural) -:- Diesel</v>
      </c>
      <c r="Y15" s="118" t="s">
        <v>398</v>
      </c>
      <c r="Z15" s="211" t="s">
        <v>53</v>
      </c>
      <c r="AA15" s="211" t="s">
        <v>373</v>
      </c>
      <c r="AB15" s="211"/>
      <c r="AC15" s="211"/>
      <c r="AD15" s="211"/>
    </row>
    <row r="16" spans="2:31">
      <c r="B16" s="207" t="s">
        <v>310</v>
      </c>
      <c r="C16" s="207"/>
      <c r="D16" s="208" t="s">
        <v>399</v>
      </c>
      <c r="E16" s="208"/>
      <c r="F16" s="208" t="s">
        <v>935</v>
      </c>
      <c r="G16" s="208" t="str">
        <f t="shared" si="0"/>
        <v xml:space="preserve"> -:- Lighting</v>
      </c>
      <c r="H16" s="209" t="s">
        <v>400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936</v>
      </c>
      <c r="W16" s="118" t="s">
        <v>82</v>
      </c>
      <c r="X16" s="118" t="str">
        <f t="shared" si="1"/>
        <v>Agriculture -:- Dairy Cattle Farming -:- Utility Vehicle (Agricultural) -:- Diesel</v>
      </c>
      <c r="Y16" s="118" t="s">
        <v>402</v>
      </c>
      <c r="Z16" s="211" t="s">
        <v>53</v>
      </c>
      <c r="AA16" s="211" t="s">
        <v>373</v>
      </c>
      <c r="AB16" s="211"/>
      <c r="AC16" s="211"/>
      <c r="AD16" s="211"/>
    </row>
    <row r="17" spans="2:30">
      <c r="B17" s="207" t="s">
        <v>310</v>
      </c>
      <c r="C17" s="207"/>
      <c r="D17" s="208" t="s">
        <v>403</v>
      </c>
      <c r="E17" s="208"/>
      <c r="F17" s="208" t="s">
        <v>919</v>
      </c>
      <c r="G17" s="208" t="str">
        <f t="shared" si="0"/>
        <v xml:space="preserve"> -:- Irrigation</v>
      </c>
      <c r="H17" s="209" t="s">
        <v>404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938</v>
      </c>
      <c r="W17" s="118" t="s">
        <v>85</v>
      </c>
      <c r="X17" s="118" t="str">
        <f t="shared" si="1"/>
        <v>Agriculture -:- Dairy Cattle Farming -:- Farm Bike -:- Petrol</v>
      </c>
      <c r="Y17" s="118" t="s">
        <v>406</v>
      </c>
      <c r="Z17" s="211" t="s">
        <v>53</v>
      </c>
      <c r="AA17" s="211" t="s">
        <v>373</v>
      </c>
      <c r="AB17" s="211"/>
      <c r="AC17" s="211"/>
      <c r="AD17" s="211"/>
    </row>
    <row r="18" spans="2:30">
      <c r="B18" s="207" t="s">
        <v>310</v>
      </c>
      <c r="C18" s="207"/>
      <c r="D18" s="208" t="s">
        <v>407</v>
      </c>
      <c r="E18" s="208"/>
      <c r="F18" s="208" t="s">
        <v>923</v>
      </c>
      <c r="G18" s="208" t="str">
        <f t="shared" si="0"/>
        <v xml:space="preserve"> -:- Tractor Services</v>
      </c>
      <c r="H18" s="209" t="s">
        <v>408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939</v>
      </c>
      <c r="W18" s="118" t="s">
        <v>57</v>
      </c>
      <c r="X18" s="118" t="str">
        <f t="shared" si="1"/>
        <v>Agriculture -:- Dairy Cattle Farming -:- Transfer Pump -:- Electricity</v>
      </c>
      <c r="Y18" s="118" t="s">
        <v>410</v>
      </c>
      <c r="Z18" s="211" t="s">
        <v>53</v>
      </c>
      <c r="AA18" s="211" t="s">
        <v>373</v>
      </c>
      <c r="AB18" s="211"/>
      <c r="AC18" s="211"/>
      <c r="AD18" s="211"/>
    </row>
    <row r="19" spans="2:30">
      <c r="B19" s="207" t="s">
        <v>310</v>
      </c>
      <c r="C19" s="207"/>
      <c r="D19" s="208" t="s">
        <v>411</v>
      </c>
      <c r="E19" s="208"/>
      <c r="F19" s="208" t="s">
        <v>925</v>
      </c>
      <c r="G19" s="208" t="str">
        <f t="shared" si="0"/>
        <v xml:space="preserve"> -:- Truck Services</v>
      </c>
      <c r="H19" s="209" t="s">
        <v>408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940</v>
      </c>
      <c r="W19" s="118" t="s">
        <v>57</v>
      </c>
      <c r="X19" s="118" t="str">
        <f t="shared" si="1"/>
        <v>Agriculture -:- Dairy Cattle Farming -:- Refrigerator -:- Electricity</v>
      </c>
      <c r="Y19" s="118" t="s">
        <v>413</v>
      </c>
      <c r="Z19" s="211" t="s">
        <v>53</v>
      </c>
      <c r="AA19" s="211" t="s">
        <v>373</v>
      </c>
      <c r="AB19" s="211"/>
      <c r="AC19" s="211"/>
      <c r="AD19" s="211"/>
    </row>
    <row r="20" spans="2:30">
      <c r="B20" s="207" t="s">
        <v>310</v>
      </c>
      <c r="C20" s="207"/>
      <c r="D20" s="208" t="s">
        <v>414</v>
      </c>
      <c r="E20" s="208"/>
      <c r="F20" s="208" t="s">
        <v>927</v>
      </c>
      <c r="G20" s="208" t="str">
        <f t="shared" si="0"/>
        <v xml:space="preserve"> -:- Farm Vehicle</v>
      </c>
      <c r="H20" s="209" t="s">
        <v>408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941</v>
      </c>
      <c r="W20" s="118" t="s">
        <v>57</v>
      </c>
      <c r="X20" s="118" t="str">
        <f t="shared" si="1"/>
        <v>Agriculture -:- Dairy Cattle Farming -:- Heat Recovery System (Cooling) -:- Electricity</v>
      </c>
      <c r="Y20" s="118" t="s">
        <v>416</v>
      </c>
      <c r="Z20" s="211" t="s">
        <v>53</v>
      </c>
      <c r="AA20" s="211" t="s">
        <v>373</v>
      </c>
      <c r="AB20" s="211"/>
      <c r="AC20" s="211"/>
      <c r="AD20" s="211"/>
    </row>
    <row r="21" spans="2:30">
      <c r="B21" s="207" t="s">
        <v>310</v>
      </c>
      <c r="C21" s="207"/>
      <c r="D21" s="208" t="s">
        <v>417</v>
      </c>
      <c r="E21" s="208"/>
      <c r="F21" s="208" t="s">
        <v>929</v>
      </c>
      <c r="G21" s="208" t="str">
        <f t="shared" si="0"/>
        <v xml:space="preserve"> -:- Off-road Motorbike Use</v>
      </c>
      <c r="H21" s="209" t="s">
        <v>408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942</v>
      </c>
      <c r="W21" s="118" t="s">
        <v>57</v>
      </c>
      <c r="X21" s="118" t="str">
        <f t="shared" si="1"/>
        <v>Agriculture -:- Dairy Cattle Farming -:- Lights (General) -:- Electricity</v>
      </c>
      <c r="Y21" s="118" t="s">
        <v>419</v>
      </c>
      <c r="Z21" s="211" t="s">
        <v>53</v>
      </c>
      <c r="AA21" s="211" t="s">
        <v>373</v>
      </c>
      <c r="AB21" s="211"/>
      <c r="AC21" s="211"/>
      <c r="AD21" s="211"/>
    </row>
    <row r="22" spans="2:30">
      <c r="B22" s="207" t="s">
        <v>310</v>
      </c>
      <c r="C22" s="207"/>
      <c r="D22" s="208" t="s">
        <v>420</v>
      </c>
      <c r="E22" s="208"/>
      <c r="F22" s="208" t="s">
        <v>935</v>
      </c>
      <c r="G22" s="208" t="str">
        <f t="shared" si="0"/>
        <v xml:space="preserve"> -:- Lighting</v>
      </c>
      <c r="H22" s="209" t="s">
        <v>421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924</v>
      </c>
      <c r="W22" s="118" t="s">
        <v>57</v>
      </c>
      <c r="X22" s="118" t="str">
        <f t="shared" si="1"/>
        <v>Agriculture -:- Livestock Farming -:- Irrigator -:- Electricity</v>
      </c>
      <c r="Y22" s="118" t="s">
        <v>423</v>
      </c>
      <c r="Z22" s="211" t="s">
        <v>53</v>
      </c>
      <c r="AA22" s="211" t="s">
        <v>373</v>
      </c>
      <c r="AB22" s="211"/>
      <c r="AC22" s="211"/>
      <c r="AD22" s="211"/>
    </row>
    <row r="23" spans="2:30">
      <c r="B23" s="207" t="s">
        <v>310</v>
      </c>
      <c r="C23" s="207"/>
      <c r="D23" s="208" t="s">
        <v>424</v>
      </c>
      <c r="E23" s="208"/>
      <c r="F23" s="208" t="s">
        <v>919</v>
      </c>
      <c r="G23" s="208" t="str">
        <f t="shared" si="0"/>
        <v xml:space="preserve"> -:- Irrigation</v>
      </c>
      <c r="H23" s="209" t="s">
        <v>425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926</v>
      </c>
      <c r="W23" s="118" t="s">
        <v>57</v>
      </c>
      <c r="X23" s="118" t="str">
        <f t="shared" si="1"/>
        <v>Agriculture -:- Livestock Farming -:- Irrigator with VSD -:- Electricity</v>
      </c>
      <c r="Y23" s="118" t="s">
        <v>427</v>
      </c>
      <c r="Z23" s="211" t="s">
        <v>53</v>
      </c>
      <c r="AA23" s="211" t="s">
        <v>373</v>
      </c>
      <c r="AB23" s="211"/>
      <c r="AC23" s="211"/>
      <c r="AD23" s="211"/>
    </row>
    <row r="24" spans="2:30">
      <c r="B24" s="207" t="s">
        <v>310</v>
      </c>
      <c r="C24" s="207"/>
      <c r="D24" s="208" t="s">
        <v>428</v>
      </c>
      <c r="E24" s="208"/>
      <c r="F24" s="208" t="s">
        <v>923</v>
      </c>
      <c r="G24" s="208" t="str">
        <f t="shared" si="0"/>
        <v xml:space="preserve"> -:- Tractor Services</v>
      </c>
      <c r="H24" s="209" t="s">
        <v>429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932</v>
      </c>
      <c r="W24" s="118" t="s">
        <v>82</v>
      </c>
      <c r="X24" s="118" t="str">
        <f t="shared" si="1"/>
        <v>Agriculture -:- Livestock Farming -:- Tractor (Agricultural) -:- Diesel</v>
      </c>
      <c r="Y24" s="118" t="s">
        <v>431</v>
      </c>
      <c r="Z24" s="211" t="s">
        <v>53</v>
      </c>
      <c r="AA24" s="211" t="s">
        <v>373</v>
      </c>
      <c r="AB24" s="211"/>
      <c r="AC24" s="211"/>
      <c r="AD24" s="211"/>
    </row>
    <row r="25" spans="2:30">
      <c r="B25" s="207" t="s">
        <v>310</v>
      </c>
      <c r="C25" s="207"/>
      <c r="D25" s="208" t="s">
        <v>432</v>
      </c>
      <c r="E25" s="208"/>
      <c r="F25" s="208" t="s">
        <v>925</v>
      </c>
      <c r="G25" s="208" t="str">
        <f t="shared" si="0"/>
        <v xml:space="preserve"> -:- Truck Services</v>
      </c>
      <c r="H25" s="209" t="s">
        <v>429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934</v>
      </c>
      <c r="W25" s="118" t="s">
        <v>82</v>
      </c>
      <c r="X25" s="118" t="str">
        <f t="shared" si="1"/>
        <v>Agriculture -:- Livestock Farming -:- Truck (Agricultural) -:- Diesel</v>
      </c>
      <c r="Y25" s="118" t="s">
        <v>434</v>
      </c>
      <c r="Z25" s="211" t="s">
        <v>53</v>
      </c>
      <c r="AA25" s="211" t="s">
        <v>373</v>
      </c>
      <c r="AB25" s="211"/>
      <c r="AC25" s="211"/>
      <c r="AD25" s="211"/>
    </row>
    <row r="26" spans="2:30">
      <c r="B26" s="207" t="s">
        <v>310</v>
      </c>
      <c r="C26" s="207"/>
      <c r="D26" s="208" t="s">
        <v>435</v>
      </c>
      <c r="E26" s="208"/>
      <c r="F26" s="208" t="s">
        <v>927</v>
      </c>
      <c r="G26" s="208" t="str">
        <f t="shared" si="0"/>
        <v xml:space="preserve"> -:- Farm Vehicle</v>
      </c>
      <c r="H26" s="209" t="s">
        <v>429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936</v>
      </c>
      <c r="W26" s="118" t="s">
        <v>82</v>
      </c>
      <c r="X26" s="118" t="str">
        <f t="shared" si="1"/>
        <v>Agriculture -:- Livestock Farming -:- Utility Vehicle (Agricultural) -:- Diesel</v>
      </c>
      <c r="Y26" s="118" t="s">
        <v>437</v>
      </c>
      <c r="Z26" s="211" t="s">
        <v>53</v>
      </c>
      <c r="AA26" s="211" t="s">
        <v>373</v>
      </c>
      <c r="AB26" s="211"/>
      <c r="AC26" s="211"/>
      <c r="AD26" s="211"/>
    </row>
    <row r="27" spans="2:30">
      <c r="B27" s="207" t="s">
        <v>310</v>
      </c>
      <c r="C27" s="207"/>
      <c r="D27" s="208" t="s">
        <v>438</v>
      </c>
      <c r="E27" s="208"/>
      <c r="F27" s="208" t="s">
        <v>944</v>
      </c>
      <c r="G27" s="208" t="str">
        <f t="shared" si="0"/>
        <v xml:space="preserve"> -:- Motive Power, Stationary</v>
      </c>
      <c r="H27" s="209" t="s">
        <v>439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938</v>
      </c>
      <c r="W27" s="118" t="s">
        <v>85</v>
      </c>
      <c r="X27" s="118" t="str">
        <f t="shared" si="1"/>
        <v>Agriculture -:- Livestock Farming -:- Farm Bike -:- Petrol</v>
      </c>
      <c r="Y27" s="118" t="s">
        <v>441</v>
      </c>
      <c r="Z27" s="211" t="s">
        <v>53</v>
      </c>
      <c r="AA27" s="211" t="s">
        <v>373</v>
      </c>
      <c r="AB27" s="211"/>
      <c r="AC27" s="211"/>
      <c r="AD27" s="211"/>
    </row>
    <row r="28" spans="2:30">
      <c r="B28" s="207" t="s">
        <v>310</v>
      </c>
      <c r="C28" s="207"/>
      <c r="D28" s="208" t="s">
        <v>442</v>
      </c>
      <c r="E28" s="208"/>
      <c r="F28" s="208" t="s">
        <v>935</v>
      </c>
      <c r="G28" s="208" t="str">
        <f t="shared" si="0"/>
        <v xml:space="preserve"> -:- Lighting</v>
      </c>
      <c r="H28" s="209" t="s">
        <v>443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942</v>
      </c>
      <c r="W28" s="118" t="s">
        <v>57</v>
      </c>
      <c r="X28" s="118" t="str">
        <f t="shared" si="1"/>
        <v>Agriculture -:- Livestock Farming -:- Lights (General) -:- Electricity</v>
      </c>
      <c r="Y28" s="118" t="s">
        <v>445</v>
      </c>
      <c r="Z28" s="211" t="s">
        <v>53</v>
      </c>
      <c r="AA28" s="211" t="s">
        <v>373</v>
      </c>
      <c r="AB28" s="211"/>
      <c r="AC28" s="211"/>
      <c r="AD28" s="211"/>
    </row>
    <row r="29" spans="2:30">
      <c r="B29" s="207" t="s">
        <v>310</v>
      </c>
      <c r="C29" s="207"/>
      <c r="D29" s="208" t="s">
        <v>446</v>
      </c>
      <c r="E29" s="208"/>
      <c r="F29" s="208" t="s">
        <v>945</v>
      </c>
      <c r="G29" s="208" t="str">
        <f t="shared" si="0"/>
        <v xml:space="preserve"> -:- Space Heating</v>
      </c>
      <c r="H29" s="209" t="s">
        <v>447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924</v>
      </c>
      <c r="W29" s="118" t="s">
        <v>57</v>
      </c>
      <c r="X29" s="118" t="str">
        <f t="shared" si="1"/>
        <v>Agriculture -:- Outdoor Horticulture/Arable Farming -:- Irrigator -:- Electricity</v>
      </c>
      <c r="Y29" s="118" t="s">
        <v>449</v>
      </c>
      <c r="Z29" s="211" t="s">
        <v>53</v>
      </c>
      <c r="AA29" s="211" t="s">
        <v>373</v>
      </c>
      <c r="AB29" s="211"/>
      <c r="AC29" s="211"/>
      <c r="AD29" s="211"/>
    </row>
    <row r="30" spans="2:30">
      <c r="B30" s="207" t="s">
        <v>310</v>
      </c>
      <c r="C30" s="207"/>
      <c r="D30" s="208" t="s">
        <v>450</v>
      </c>
      <c r="E30" s="208"/>
      <c r="F30" s="208" t="s">
        <v>935</v>
      </c>
      <c r="G30" s="208" t="str">
        <f t="shared" si="0"/>
        <v xml:space="preserve"> -:- Lighting</v>
      </c>
      <c r="H30" s="209" t="s">
        <v>447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926</v>
      </c>
      <c r="W30" s="118" t="s">
        <v>57</v>
      </c>
      <c r="X30" s="118" t="str">
        <f t="shared" si="1"/>
        <v>Agriculture -:- Outdoor Horticulture/Arable Farming -:- Irrigator with VSD -:- Electricity</v>
      </c>
      <c r="Y30" s="118" t="s">
        <v>452</v>
      </c>
      <c r="Z30" s="211" t="s">
        <v>53</v>
      </c>
      <c r="AA30" s="211" t="s">
        <v>373</v>
      </c>
      <c r="AB30" s="211"/>
      <c r="AC30" s="211"/>
      <c r="AD30" s="211"/>
    </row>
    <row r="31" spans="2:30">
      <c r="B31" s="207" t="s">
        <v>310</v>
      </c>
      <c r="C31" s="207"/>
      <c r="D31" s="208" t="s">
        <v>453</v>
      </c>
      <c r="E31" s="208"/>
      <c r="F31" s="208" t="s">
        <v>944</v>
      </c>
      <c r="G31" s="208" t="str">
        <f t="shared" si="0"/>
        <v xml:space="preserve"> -:- Motive Power, Stationary</v>
      </c>
      <c r="H31" s="209" t="s">
        <v>454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932</v>
      </c>
      <c r="W31" s="118" t="s">
        <v>82</v>
      </c>
      <c r="X31" s="118" t="str">
        <f t="shared" si="1"/>
        <v>Agriculture -:- Outdoor Horticulture/Arable Farming -:- Tractor (Agricultural) -:- Diesel</v>
      </c>
      <c r="Y31" s="118" t="s">
        <v>456</v>
      </c>
      <c r="Z31" s="211" t="s">
        <v>53</v>
      </c>
      <c r="AA31" s="211" t="s">
        <v>373</v>
      </c>
      <c r="AB31" s="211"/>
      <c r="AC31" s="211"/>
      <c r="AD31" s="211"/>
    </row>
    <row r="32" spans="2:30">
      <c r="B32" s="207" t="s">
        <v>310</v>
      </c>
      <c r="C32" s="207"/>
      <c r="D32" s="208" t="s">
        <v>457</v>
      </c>
      <c r="E32" s="208"/>
      <c r="F32" s="208" t="s">
        <v>947</v>
      </c>
      <c r="G32" s="208" t="str">
        <f t="shared" si="0"/>
        <v xml:space="preserve"> -:- Ground Based Forestry</v>
      </c>
      <c r="H32" s="209" t="s">
        <v>458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934</v>
      </c>
      <c r="W32" s="118" t="s">
        <v>82</v>
      </c>
      <c r="X32" s="118" t="str">
        <f t="shared" si="1"/>
        <v>Agriculture -:- Outdoor Horticulture/Arable Farming -:- Truck (Agricultural) -:- Diesel</v>
      </c>
      <c r="Y32" s="118" t="s">
        <v>460</v>
      </c>
      <c r="Z32" s="211" t="s">
        <v>53</v>
      </c>
      <c r="AA32" s="211" t="s">
        <v>373</v>
      </c>
      <c r="AB32" s="211"/>
      <c r="AC32" s="211"/>
      <c r="AD32" s="211"/>
    </row>
    <row r="33" spans="2:30">
      <c r="B33" s="207" t="s">
        <v>310</v>
      </c>
      <c r="C33" s="207"/>
      <c r="D33" s="208" t="s">
        <v>461</v>
      </c>
      <c r="E33" s="208"/>
      <c r="F33" s="208" t="s">
        <v>948</v>
      </c>
      <c r="G33" s="208" t="str">
        <f t="shared" si="0"/>
        <v xml:space="preserve"> -:- Cable Yarding (Forestry)</v>
      </c>
      <c r="H33" s="209" t="s">
        <v>458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936</v>
      </c>
      <c r="W33" s="118" t="s">
        <v>82</v>
      </c>
      <c r="X33" s="118" t="str">
        <f t="shared" si="1"/>
        <v>Agriculture -:- Outdoor Horticulture/Arable Farming -:- Utility Vehicle (Agricultural) -:- Diesel</v>
      </c>
      <c r="Y33" s="118" t="s">
        <v>463</v>
      </c>
      <c r="Z33" s="211" t="s">
        <v>53</v>
      </c>
      <c r="AA33" s="211" t="s">
        <v>373</v>
      </c>
      <c r="AB33" s="211"/>
      <c r="AC33" s="211"/>
      <c r="AD33" s="211"/>
    </row>
    <row r="34" spans="2:30">
      <c r="B34" s="207" t="s">
        <v>310</v>
      </c>
      <c r="C34" s="207"/>
      <c r="D34" s="208" t="s">
        <v>464</v>
      </c>
      <c r="E34" s="208"/>
      <c r="F34" s="208" t="s">
        <v>935</v>
      </c>
      <c r="G34" s="208" t="str">
        <f t="shared" si="0"/>
        <v xml:space="preserve"> -:- Lighting</v>
      </c>
      <c r="H34" s="209" t="s">
        <v>465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949</v>
      </c>
      <c r="W34" s="118" t="s">
        <v>82</v>
      </c>
      <c r="X34" s="118" t="str">
        <f t="shared" si="1"/>
        <v>Agriculture -:- Outdoor Horticulture/Arable Farming -:- Stationary Motor -:- Diesel</v>
      </c>
      <c r="Y34" s="118" t="s">
        <v>467</v>
      </c>
      <c r="Z34" s="211" t="s">
        <v>53</v>
      </c>
      <c r="AA34" s="211" t="s">
        <v>373</v>
      </c>
      <c r="AB34" s="211"/>
      <c r="AC34" s="211"/>
      <c r="AD34" s="211"/>
    </row>
    <row r="35" spans="2:30">
      <c r="B35" s="207" t="s">
        <v>310</v>
      </c>
      <c r="C35" s="207"/>
      <c r="D35" s="212" t="s">
        <v>468</v>
      </c>
      <c r="E35" s="208"/>
      <c r="F35" s="208" t="s">
        <v>951</v>
      </c>
      <c r="G35" s="208" t="str">
        <f t="shared" si="0"/>
        <v xml:space="preserve"> -:- Boat </v>
      </c>
      <c r="H35" s="212" t="s">
        <v>469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942</v>
      </c>
      <c r="W35" s="118" t="s">
        <v>57</v>
      </c>
      <c r="X35" s="118" t="str">
        <f t="shared" si="1"/>
        <v>Agriculture -:- Outdoor Horticulture/Arable Farming -:- Lights (General) -:- Electricity</v>
      </c>
      <c r="Y35" s="118" t="s">
        <v>471</v>
      </c>
      <c r="Z35" s="211" t="s">
        <v>53</v>
      </c>
      <c r="AA35" s="211" t="s">
        <v>373</v>
      </c>
      <c r="AB35" s="211"/>
      <c r="AC35" s="211"/>
      <c r="AD35" s="211"/>
    </row>
    <row r="36" spans="2:30">
      <c r="B36" s="207" t="s">
        <v>310</v>
      </c>
      <c r="C36" s="207"/>
      <c r="D36" s="212" t="s">
        <v>472</v>
      </c>
      <c r="E36" s="208"/>
      <c r="F36" s="208" t="s">
        <v>933</v>
      </c>
      <c r="G36" s="208" t="str">
        <f t="shared" si="0"/>
        <v xml:space="preserve"> -:- Refrigeration</v>
      </c>
      <c r="H36" s="212" t="s">
        <v>473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952</v>
      </c>
      <c r="W36" s="118" t="s">
        <v>81</v>
      </c>
      <c r="X36" s="118" t="str">
        <f t="shared" si="1"/>
        <v>Agriculture -:- Indoor Cropping -:- Boiler -:- Coal</v>
      </c>
      <c r="Y36" s="118" t="s">
        <v>475</v>
      </c>
      <c r="Z36" s="211" t="s">
        <v>53</v>
      </c>
      <c r="AA36" s="211" t="s">
        <v>373</v>
      </c>
      <c r="AB36" s="211"/>
      <c r="AC36" s="211"/>
      <c r="AD36" s="211"/>
    </row>
    <row r="37" spans="2:30">
      <c r="B37" s="207" t="s">
        <v>310</v>
      </c>
      <c r="C37" s="207"/>
      <c r="D37" s="212" t="s">
        <v>476</v>
      </c>
      <c r="E37" s="208"/>
      <c r="F37" s="208" t="s">
        <v>935</v>
      </c>
      <c r="G37" s="208" t="str">
        <f t="shared" si="0"/>
        <v xml:space="preserve"> -:- Lighting</v>
      </c>
      <c r="H37" s="212" t="s">
        <v>477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952</v>
      </c>
      <c r="W37" s="118" t="s">
        <v>82</v>
      </c>
      <c r="X37" s="118" t="str">
        <f t="shared" si="1"/>
        <v>Agriculture -:- Indoor Cropping -:- Boiler -:- Diesel</v>
      </c>
      <c r="Y37" s="118" t="s">
        <v>475</v>
      </c>
      <c r="Z37" s="211" t="s">
        <v>53</v>
      </c>
      <c r="AA37" s="211" t="s">
        <v>373</v>
      </c>
      <c r="AB37" s="211"/>
      <c r="AC37" s="211"/>
      <c r="AD37" s="211"/>
    </row>
    <row r="38" spans="2:30">
      <c r="B38" s="207" t="s">
        <v>310</v>
      </c>
      <c r="C38" s="207"/>
      <c r="D38" s="212" t="s">
        <v>479</v>
      </c>
      <c r="E38" s="208"/>
      <c r="F38" s="208" t="s">
        <v>954</v>
      </c>
      <c r="G38" s="208" t="str">
        <f t="shared" si="0"/>
        <v xml:space="preserve"> -:- Other</v>
      </c>
      <c r="H38" s="212" t="s">
        <v>480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942</v>
      </c>
      <c r="W38" s="118" t="s">
        <v>57</v>
      </c>
      <c r="X38" s="118" t="str">
        <f t="shared" si="1"/>
        <v>Agriculture -:- Indoor Cropping -:- Lights (General) -:- Electricity</v>
      </c>
      <c r="Y38" s="118" t="s">
        <v>482</v>
      </c>
      <c r="Z38" s="211" t="s">
        <v>53</v>
      </c>
      <c r="AA38" s="211" t="s">
        <v>373</v>
      </c>
      <c r="AB38" s="211"/>
      <c r="AC38" s="211"/>
      <c r="AD38" s="211"/>
    </row>
    <row r="39" spans="2:30">
      <c r="B39" s="408" t="s">
        <v>310</v>
      </c>
      <c r="C39" s="408"/>
      <c r="D39" s="409" t="s">
        <v>483</v>
      </c>
      <c r="E39" s="410"/>
      <c r="F39" s="410" t="s">
        <v>954</v>
      </c>
      <c r="G39" s="208" t="str">
        <f t="shared" si="0"/>
        <v xml:space="preserve"> -:- Other</v>
      </c>
      <c r="H39" s="409" t="s">
        <v>484</v>
      </c>
      <c r="I39" s="408" t="s">
        <v>53</v>
      </c>
      <c r="J39" s="408"/>
      <c r="K39" s="408"/>
      <c r="L39" s="408"/>
      <c r="M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949</v>
      </c>
      <c r="W39" s="118" t="s">
        <v>57</v>
      </c>
      <c r="X39" s="118" t="str">
        <f t="shared" si="1"/>
        <v>Agriculture -:- Forestry -:- Stationary Motor -:- Electricity</v>
      </c>
      <c r="Y39" s="118" t="s">
        <v>486</v>
      </c>
      <c r="Z39" s="211" t="s">
        <v>53</v>
      </c>
      <c r="AA39" s="211" t="s">
        <v>373</v>
      </c>
      <c r="AB39" s="211"/>
      <c r="AC39" s="211"/>
      <c r="AD39" s="211"/>
    </row>
    <row r="40" spans="2:30">
      <c r="B40" s="413" t="s">
        <v>310</v>
      </c>
      <c r="C40" s="413"/>
      <c r="D40" s="414" t="s">
        <v>487</v>
      </c>
      <c r="E40" s="415"/>
      <c r="F40" s="415" t="s">
        <v>954</v>
      </c>
      <c r="G40" s="208" t="str">
        <f t="shared" si="0"/>
        <v xml:space="preserve"> -:- Other</v>
      </c>
      <c r="H40" s="414" t="s">
        <v>488</v>
      </c>
      <c r="I40" s="413" t="s">
        <v>53</v>
      </c>
      <c r="J40" s="413"/>
      <c r="K40" s="413"/>
      <c r="L40" s="413"/>
      <c r="M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949</v>
      </c>
      <c r="W40" s="118" t="s">
        <v>82</v>
      </c>
      <c r="X40" s="118" t="str">
        <f t="shared" si="1"/>
        <v>Agriculture -:- Forestry -:- Stationary Motor -:- Diesel</v>
      </c>
      <c r="Y40" s="118" t="s">
        <v>486</v>
      </c>
      <c r="Z40" s="211" t="s">
        <v>53</v>
      </c>
      <c r="AA40" s="211" t="s">
        <v>373</v>
      </c>
      <c r="AB40" s="211"/>
      <c r="AC40" s="211"/>
      <c r="AD40" s="211"/>
    </row>
    <row r="41" spans="2:30">
      <c r="B41" s="413" t="s">
        <v>310</v>
      </c>
      <c r="C41" s="413"/>
      <c r="D41" s="416" t="s">
        <v>489</v>
      </c>
      <c r="E41" s="416"/>
      <c r="F41" s="416" t="s">
        <v>954</v>
      </c>
      <c r="G41" s="208" t="str">
        <f t="shared" si="0"/>
        <v xml:space="preserve"> -:- Other</v>
      </c>
      <c r="H41" s="414" t="s">
        <v>490</v>
      </c>
      <c r="I41" s="413" t="s">
        <v>53</v>
      </c>
      <c r="J41" s="413"/>
      <c r="K41" s="413"/>
      <c r="L41" s="413"/>
      <c r="M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993</v>
      </c>
      <c r="W41" s="118" t="s">
        <v>82</v>
      </c>
      <c r="X41" s="118" t="str">
        <f t="shared" si="1"/>
        <v>Agriculture -:- Forestry -:- Skidder (Forestry) -:- Diesel</v>
      </c>
      <c r="Y41" s="118" t="s">
        <v>492</v>
      </c>
      <c r="Z41" s="211" t="s">
        <v>53</v>
      </c>
      <c r="AA41" s="211" t="s">
        <v>373</v>
      </c>
      <c r="AB41" s="211"/>
      <c r="AC41" s="211"/>
      <c r="AD41" s="211"/>
    </row>
    <row r="42" spans="2:30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992</v>
      </c>
      <c r="W42" s="118" t="s">
        <v>82</v>
      </c>
      <c r="X42" s="118" t="str">
        <f t="shared" si="1"/>
        <v>Agriculture -:- Forestry -:- Cable Yarder (Forestry) -:- Diesel</v>
      </c>
      <c r="Y42" s="118" t="s">
        <v>494</v>
      </c>
      <c r="Z42" s="211" t="s">
        <v>53</v>
      </c>
      <c r="AA42" s="211" t="s">
        <v>373</v>
      </c>
      <c r="AB42" s="211"/>
      <c r="AC42" s="211"/>
      <c r="AD42" s="211"/>
    </row>
    <row r="43" spans="2:30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942</v>
      </c>
      <c r="W43" s="118" t="s">
        <v>57</v>
      </c>
      <c r="X43" s="118" t="str">
        <f t="shared" si="1"/>
        <v>Agriculture -:- Forestry -:- Lights (General) -:- Electricity</v>
      </c>
      <c r="Y43" s="118" t="s">
        <v>496</v>
      </c>
      <c r="Z43" s="211" t="s">
        <v>53</v>
      </c>
      <c r="AA43" s="211" t="s">
        <v>373</v>
      </c>
      <c r="AB43" s="211"/>
      <c r="AC43" s="211"/>
      <c r="AD43" s="211"/>
    </row>
    <row r="44" spans="2:30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956</v>
      </c>
      <c r="W44" s="118" t="s">
        <v>82</v>
      </c>
      <c r="X44" s="118" t="str">
        <f t="shared" si="1"/>
        <v>Agriculture -:- Fishing -:- Fishing Boat (Non-Hybrid) -:- Diesel</v>
      </c>
      <c r="Y44" s="118" t="s">
        <v>498</v>
      </c>
      <c r="Z44" s="211" t="s">
        <v>53</v>
      </c>
      <c r="AA44" s="211" t="s">
        <v>373</v>
      </c>
      <c r="AB44" s="211"/>
      <c r="AC44" s="211"/>
      <c r="AD44" s="211"/>
    </row>
    <row r="45" spans="2:30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956</v>
      </c>
      <c r="W45" s="118" t="s">
        <v>83</v>
      </c>
      <c r="X45" s="118" t="str">
        <f t="shared" si="1"/>
        <v>Agriculture -:- Fishing -:- Fishing Boat (Non-Hybrid) -:- Fuel Oil</v>
      </c>
      <c r="Y45" s="118" t="s">
        <v>498</v>
      </c>
      <c r="Z45" s="211" t="s">
        <v>53</v>
      </c>
      <c r="AA45" s="211" t="s">
        <v>373</v>
      </c>
      <c r="AB45" s="211"/>
      <c r="AC45" s="211"/>
      <c r="AD45" s="211"/>
    </row>
    <row r="46" spans="2:30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940</v>
      </c>
      <c r="W46" s="118" t="s">
        <v>57</v>
      </c>
      <c r="X46" s="118" t="str">
        <f t="shared" si="1"/>
        <v>Agriculture -:- Fishing -:- Refrigerator -:- Electricity</v>
      </c>
      <c r="Y46" s="118" t="s">
        <v>501</v>
      </c>
      <c r="Z46" s="211" t="s">
        <v>53</v>
      </c>
      <c r="AA46" s="211" t="s">
        <v>373</v>
      </c>
      <c r="AB46" s="211"/>
      <c r="AC46" s="211"/>
      <c r="AD46" s="211"/>
    </row>
    <row r="47" spans="2:30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942</v>
      </c>
      <c r="W47" s="118" t="s">
        <v>57</v>
      </c>
      <c r="X47" s="118" t="str">
        <f t="shared" si="1"/>
        <v>Agriculture -:- Fishing -:- Lights (General) -:- Electricity</v>
      </c>
      <c r="Y47" s="118" t="s">
        <v>503</v>
      </c>
      <c r="Z47" s="211" t="s">
        <v>53</v>
      </c>
      <c r="AA47" s="211" t="s">
        <v>373</v>
      </c>
      <c r="AB47" s="211"/>
      <c r="AC47" s="211"/>
      <c r="AD47" s="211"/>
    </row>
    <row r="48" spans="2:30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430" t="s">
        <v>954</v>
      </c>
      <c r="W48" s="118" t="s">
        <v>57</v>
      </c>
      <c r="X48" s="118" t="str">
        <f t="shared" si="1"/>
        <v>Agriculture -:- Other (Agriculture) -:- Other -:- Electricity</v>
      </c>
      <c r="Y48" s="118" t="s">
        <v>505</v>
      </c>
      <c r="Z48" s="211" t="s">
        <v>53</v>
      </c>
      <c r="AA48" s="211" t="s">
        <v>506</v>
      </c>
      <c r="AB48" s="211"/>
      <c r="AC48" s="211"/>
      <c r="AD48" s="211"/>
    </row>
    <row r="49" spans="17:30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30" t="s">
        <v>954</v>
      </c>
      <c r="W49" s="418" t="s">
        <v>83</v>
      </c>
      <c r="X49" s="118" t="str">
        <f t="shared" si="1"/>
        <v>Agriculture -:- Other (Agriculture) -:- Other -:- Fuel Oil</v>
      </c>
      <c r="Y49" s="418" t="s">
        <v>508</v>
      </c>
      <c r="Z49" s="417" t="s">
        <v>53</v>
      </c>
      <c r="AA49" s="417" t="s">
        <v>506</v>
      </c>
      <c r="AB49" s="417"/>
      <c r="AC49" s="417"/>
      <c r="AD49" s="417"/>
    </row>
    <row r="50" spans="17:30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30" t="s">
        <v>954</v>
      </c>
      <c r="W50" s="420" t="s">
        <v>71</v>
      </c>
      <c r="X50" s="118" t="str">
        <f t="shared" si="1"/>
        <v>Agriculture -:- Other (Agriculture) -:- Other -:- LPG</v>
      </c>
      <c r="Y50" s="420" t="s">
        <v>510</v>
      </c>
      <c r="Z50" s="419" t="s">
        <v>53</v>
      </c>
      <c r="AA50" s="419" t="s">
        <v>506</v>
      </c>
      <c r="AB50" s="419"/>
      <c r="AC50" s="419"/>
      <c r="AD50" s="419"/>
    </row>
    <row r="51" spans="17:30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30" t="s">
        <v>954</v>
      </c>
      <c r="W51" s="420" t="s">
        <v>85</v>
      </c>
      <c r="X51" s="118" t="str">
        <f t="shared" si="1"/>
        <v>Agriculture -:- Other (Agriculture) -:- Other -:- Petrol</v>
      </c>
      <c r="Y51" s="420" t="s">
        <v>512</v>
      </c>
      <c r="Z51" s="419" t="s">
        <v>53</v>
      </c>
      <c r="AA51" s="419" t="s">
        <v>506</v>
      </c>
      <c r="AB51" s="419"/>
      <c r="AC51" s="419"/>
      <c r="AD51" s="419"/>
    </row>
    <row r="52" spans="17:30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0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0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opLeftCell="T1" zoomScale="85" zoomScaleNormal="85" workbookViewId="0">
      <selection activeCell="AF9" sqref="AF9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2" width="10.42578125" style="61" customWidth="1"/>
    <col min="23" max="23" width="11.28515625" style="61" bestFit="1" customWidth="1"/>
    <col min="24" max="24" width="22.5703125" style="61" bestFit="1" customWidth="1"/>
    <col min="25" max="25" width="18.42578125" style="61" bestFit="1" customWidth="1"/>
    <col min="26" max="26" width="8.140625" style="61" bestFit="1" customWidth="1"/>
    <col min="27" max="27" width="8.7109375" style="61" bestFit="1" customWidth="1"/>
    <col min="28" max="28" width="13.42578125" style="61" bestFit="1" customWidth="1"/>
    <col min="29" max="29" width="9" style="61" bestFit="1" customWidth="1"/>
    <col min="30" max="30" width="6.7109375" style="61" bestFit="1" customWidth="1"/>
    <col min="31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916</v>
      </c>
      <c r="F5" s="75" t="s">
        <v>914</v>
      </c>
      <c r="G5" s="75" t="s">
        <v>3</v>
      </c>
      <c r="H5" s="75" t="s">
        <v>913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915</v>
      </c>
      <c r="W5" s="66" t="s">
        <v>916</v>
      </c>
      <c r="X5" s="66" t="s">
        <v>2</v>
      </c>
      <c r="Y5" s="424" t="s">
        <v>917</v>
      </c>
      <c r="Z5" s="66" t="s">
        <v>16</v>
      </c>
      <c r="AA5" s="66" t="s">
        <v>17</v>
      </c>
      <c r="AB5" s="66" t="s">
        <v>18</v>
      </c>
      <c r="AC5" s="66" t="s">
        <v>19</v>
      </c>
      <c r="AD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425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421" t="s">
        <v>49</v>
      </c>
      <c r="C7" s="421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2" t="s">
        <v>291</v>
      </c>
      <c r="I7" s="421" t="s">
        <v>53</v>
      </c>
      <c r="J7" s="421" t="s">
        <v>347</v>
      </c>
      <c r="K7" s="421" t="s">
        <v>154</v>
      </c>
      <c r="L7" s="421"/>
      <c r="M7" s="421"/>
      <c r="Q7" s="210" t="s">
        <v>55</v>
      </c>
      <c r="R7" s="210"/>
      <c r="S7" s="210"/>
      <c r="T7" s="210"/>
      <c r="U7" s="210"/>
      <c r="V7" s="210"/>
      <c r="W7" s="210"/>
      <c r="X7" s="210"/>
      <c r="Y7" s="426"/>
      <c r="Z7" s="210"/>
      <c r="AA7" s="210"/>
      <c r="AB7" s="210"/>
      <c r="AC7" s="210"/>
      <c r="AD7" s="210"/>
    </row>
    <row r="8" spans="2:31" ht="38.25">
      <c r="B8" s="421" t="s">
        <v>49</v>
      </c>
      <c r="C8" s="421"/>
      <c r="D8" s="208" t="s">
        <v>524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2" t="s">
        <v>528</v>
      </c>
      <c r="I8" s="421" t="s">
        <v>53</v>
      </c>
      <c r="J8" s="421" t="s">
        <v>347</v>
      </c>
      <c r="K8" s="421" t="s">
        <v>154</v>
      </c>
      <c r="L8" s="421"/>
      <c r="M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 t="s">
        <v>81</v>
      </c>
      <c r="X8" s="118" t="str">
        <f t="shared" ref="X8:X14" si="1" xml:space="preserve"> _xlfn.CONCAT( T8, " -:- ", U8, " -:- ", V8, " -:- ", W8)</f>
        <v>Agriculture -:-  -:-  -:- Coal</v>
      </c>
      <c r="Y8" s="105" t="s">
        <v>337</v>
      </c>
      <c r="Z8" s="77" t="s">
        <v>53</v>
      </c>
      <c r="AA8" s="77" t="s">
        <v>289</v>
      </c>
      <c r="AB8" s="77" t="s">
        <v>154</v>
      </c>
      <c r="AC8" s="77"/>
      <c r="AD8" s="77"/>
    </row>
    <row r="9" spans="2:31" ht="25.5">
      <c r="B9" s="421" t="s">
        <v>49</v>
      </c>
      <c r="C9" s="421"/>
      <c r="D9" s="208" t="s">
        <v>525</v>
      </c>
      <c r="E9" s="208" t="s">
        <v>85</v>
      </c>
      <c r="F9" s="208"/>
      <c r="G9" s="208" t="str">
        <f t="shared" si="0"/>
        <v xml:space="preserve">Petrol -:- </v>
      </c>
      <c r="H9" s="422" t="s">
        <v>529</v>
      </c>
      <c r="I9" s="421" t="s">
        <v>53</v>
      </c>
      <c r="J9" s="421" t="s">
        <v>347</v>
      </c>
      <c r="K9" s="421" t="s">
        <v>154</v>
      </c>
      <c r="L9" s="421"/>
      <c r="M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 t="s">
        <v>82</v>
      </c>
      <c r="X9" s="118" t="str">
        <f t="shared" si="1"/>
        <v>Agriculture -:-  -:-  -:- Diesel</v>
      </c>
      <c r="Y9" s="105" t="str">
        <f t="shared" ref="Y9:Y14" si="2">+"Sector Fuel Supply - "&amp;H8</f>
        <v>Sector Fuel Supply - Agriculture diesel oil</v>
      </c>
      <c r="Z9" s="77" t="s">
        <v>53</v>
      </c>
      <c r="AA9" s="77" t="s">
        <v>289</v>
      </c>
      <c r="AB9" s="77" t="s">
        <v>154</v>
      </c>
      <c r="AC9" s="77"/>
      <c r="AD9" s="77"/>
    </row>
    <row r="10" spans="2:31" ht="25.5">
      <c r="B10" s="421" t="s">
        <v>49</v>
      </c>
      <c r="C10" s="421"/>
      <c r="D10" s="208" t="s">
        <v>526</v>
      </c>
      <c r="E10" s="208" t="s">
        <v>83</v>
      </c>
      <c r="F10" s="208"/>
      <c r="G10" s="208" t="str">
        <f t="shared" si="0"/>
        <v xml:space="preserve">Fuel Oil -:- </v>
      </c>
      <c r="H10" s="422" t="s">
        <v>530</v>
      </c>
      <c r="I10" s="421" t="s">
        <v>53</v>
      </c>
      <c r="J10" s="421" t="s">
        <v>347</v>
      </c>
      <c r="K10" s="421" t="s">
        <v>154</v>
      </c>
      <c r="L10" s="421"/>
      <c r="M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 t="s">
        <v>85</v>
      </c>
      <c r="X10" s="118" t="str">
        <f t="shared" si="1"/>
        <v>Agriculture -:-  -:-  -:- Petrol</v>
      </c>
      <c r="Y10" s="105" t="str">
        <f t="shared" si="2"/>
        <v>Sector Fuel Supply - Agriculture petroleum</v>
      </c>
      <c r="Z10" s="77" t="s">
        <v>53</v>
      </c>
      <c r="AA10" s="77" t="s">
        <v>289</v>
      </c>
      <c r="AB10" s="77" t="s">
        <v>154</v>
      </c>
      <c r="AC10" s="77"/>
      <c r="AD10" s="77"/>
    </row>
    <row r="11" spans="2:31" ht="25.5">
      <c r="B11" s="421" t="s">
        <v>49</v>
      </c>
      <c r="C11" s="421"/>
      <c r="D11" s="208" t="s">
        <v>527</v>
      </c>
      <c r="E11" s="208" t="s">
        <v>71</v>
      </c>
      <c r="F11" s="208"/>
      <c r="G11" s="208" t="str">
        <f t="shared" si="0"/>
        <v xml:space="preserve">LPG -:- </v>
      </c>
      <c r="H11" s="422" t="s">
        <v>531</v>
      </c>
      <c r="I11" s="421" t="s">
        <v>53</v>
      </c>
      <c r="J11" s="421" t="s">
        <v>347</v>
      </c>
      <c r="K11" s="421" t="s">
        <v>154</v>
      </c>
      <c r="L11" s="421"/>
      <c r="M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 t="s">
        <v>83</v>
      </c>
      <c r="X11" s="118" t="str">
        <f t="shared" si="1"/>
        <v>Agriculture -:-  -:-  -:- Fuel Oil</v>
      </c>
      <c r="Y11" s="105" t="str">
        <f t="shared" si="2"/>
        <v>Sector Fuel Supply - Agriculture fuel oil</v>
      </c>
      <c r="Z11" s="77" t="s">
        <v>53</v>
      </c>
      <c r="AA11" s="77" t="s">
        <v>289</v>
      </c>
      <c r="AB11" s="77" t="s">
        <v>154</v>
      </c>
      <c r="AC11" s="77"/>
      <c r="AD11" s="77"/>
    </row>
    <row r="12" spans="2:31" ht="25.5">
      <c r="B12" s="421" t="s">
        <v>49</v>
      </c>
      <c r="C12" s="421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2" t="s">
        <v>957</v>
      </c>
      <c r="I12" s="421" t="s">
        <v>53</v>
      </c>
      <c r="J12" s="421" t="s">
        <v>347</v>
      </c>
      <c r="K12" s="421" t="s">
        <v>154</v>
      </c>
      <c r="L12" s="421"/>
      <c r="M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 t="s">
        <v>71</v>
      </c>
      <c r="X12" s="118" t="str">
        <f t="shared" si="1"/>
        <v>Agriculture -:-  -:-  -:- LPG</v>
      </c>
      <c r="Y12" s="105" t="str">
        <f t="shared" si="2"/>
        <v>Sector Fuel Supply - Agriculture LPG</v>
      </c>
      <c r="Z12" s="77" t="s">
        <v>53</v>
      </c>
      <c r="AA12" s="77" t="s">
        <v>289</v>
      </c>
      <c r="AB12" s="77" t="s">
        <v>154</v>
      </c>
      <c r="AC12" s="77"/>
      <c r="AD12" s="77"/>
    </row>
    <row r="13" spans="2:31" ht="25.5">
      <c r="B13" s="421" t="s">
        <v>49</v>
      </c>
      <c r="C13" s="421"/>
      <c r="D13" s="208" t="s">
        <v>532</v>
      </c>
      <c r="E13" s="208" t="s">
        <v>958</v>
      </c>
      <c r="F13" s="208"/>
      <c r="G13" s="208" t="str">
        <f t="shared" si="0"/>
        <v xml:space="preserve">Pellet -:- </v>
      </c>
      <c r="H13" s="422" t="s">
        <v>533</v>
      </c>
      <c r="I13" s="421" t="s">
        <v>53</v>
      </c>
      <c r="J13" s="421" t="s">
        <v>347</v>
      </c>
      <c r="K13" s="421" t="s">
        <v>154</v>
      </c>
      <c r="L13" s="421"/>
      <c r="M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 t="s">
        <v>87</v>
      </c>
      <c r="X13" s="118" t="str">
        <f t="shared" si="1"/>
        <v>Agriculture -:-  -:-  -:- Wood</v>
      </c>
      <c r="Y13" s="105" t="str">
        <f t="shared" si="2"/>
        <v>Sector Fuel Supply - Agriculture wood</v>
      </c>
      <c r="Z13" s="77" t="s">
        <v>53</v>
      </c>
      <c r="AA13" s="77" t="s">
        <v>289</v>
      </c>
      <c r="AB13" s="77" t="s">
        <v>154</v>
      </c>
      <c r="AC13" s="77"/>
      <c r="AD13" s="77"/>
    </row>
    <row r="14" spans="2:31" ht="25.5">
      <c r="B14" s="421" t="s">
        <v>65</v>
      </c>
      <c r="C14" s="421"/>
      <c r="D14" s="208" t="s">
        <v>342</v>
      </c>
      <c r="E14" s="208"/>
      <c r="F14" s="208"/>
      <c r="G14" s="208" t="str">
        <f t="shared" si="0"/>
        <v xml:space="preserve"> -:- </v>
      </c>
      <c r="H14" s="422" t="s">
        <v>344</v>
      </c>
      <c r="I14" s="421" t="s">
        <v>335</v>
      </c>
      <c r="J14" s="421"/>
      <c r="K14" s="421"/>
      <c r="L14" s="421"/>
      <c r="M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 t="s">
        <v>958</v>
      </c>
      <c r="X14" s="118" t="str">
        <f t="shared" si="1"/>
        <v>Agriculture -:-  -:-  -:- Pellet</v>
      </c>
      <c r="Y14" s="105" t="str">
        <f t="shared" si="2"/>
        <v>Sector Fuel Supply - Agriculture pellet</v>
      </c>
      <c r="Z14" s="77" t="s">
        <v>53</v>
      </c>
      <c r="AA14" s="77" t="s">
        <v>289</v>
      </c>
      <c r="AB14" s="77" t="s">
        <v>154</v>
      </c>
      <c r="AC14" s="77"/>
      <c r="AD14" s="77"/>
    </row>
    <row r="15" spans="2:3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workbookViewId="0">
      <selection activeCell="D2" sqref="D2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.7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tabSelected="1" topLeftCell="H1" zoomScale="55" zoomScaleNormal="55" workbookViewId="0">
      <selection activeCell="V8" sqref="V8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9.85546875" style="182" bestFit="1" customWidth="1"/>
    <col min="22" max="22" width="25.85546875" style="182" customWidth="1"/>
    <col min="23" max="23" width="20" style="182" bestFit="1" customWidth="1"/>
    <col min="24" max="24" width="16" style="182" bestFit="1" customWidth="1"/>
    <col min="25" max="25" width="65.140625" style="182" bestFit="1" customWidth="1"/>
    <col min="26" max="26" width="60.85546875" style="182" bestFit="1" customWidth="1"/>
    <col min="27" max="27" width="4.140625" style="182" bestFit="1" customWidth="1"/>
    <col min="28" max="28" width="4.42578125" style="182" bestFit="1" customWidth="1"/>
    <col min="29" max="29" width="4.140625" style="182" bestFit="1" customWidth="1"/>
    <col min="30" max="30" width="8.85546875" style="182" bestFit="1" customWidth="1"/>
    <col min="31" max="31" width="6.5703125" style="182" bestFit="1" customWidth="1"/>
    <col min="32" max="16384" width="9.140625" style="182"/>
  </cols>
  <sheetData>
    <row r="1" spans="2:29">
      <c r="B1" s="182" t="s">
        <v>842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7" t="s">
        <v>916</v>
      </c>
      <c r="E7" s="427" t="s">
        <v>914</v>
      </c>
      <c r="F7" s="427" t="s">
        <v>3</v>
      </c>
      <c r="G7" s="427" t="s">
        <v>913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915</v>
      </c>
      <c r="U7" s="427" t="s">
        <v>916</v>
      </c>
      <c r="V7" s="427" t="s">
        <v>2</v>
      </c>
      <c r="W7" s="427" t="s">
        <v>917</v>
      </c>
      <c r="X7" s="185" t="s">
        <v>16</v>
      </c>
      <c r="Y7" s="185" t="s">
        <v>17</v>
      </c>
      <c r="Z7" s="185" t="s">
        <v>18</v>
      </c>
      <c r="AA7" s="185" t="s">
        <v>19</v>
      </c>
      <c r="AB7" s="185" t="s">
        <v>20</v>
      </c>
    </row>
    <row r="8" spans="2:29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347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 t="s">
        <v>81</v>
      </c>
      <c r="V8" s="112" t="str">
        <f xml:space="preserve"> _xlfn.CONCAT( R8, " -:- ", S8, " -:- ", T8, " -:- ", U8)</f>
        <v>Residential -:-  -:-  -:- Coal</v>
      </c>
      <c r="W8" s="186" t="str">
        <f>"Distribution network for "&amp;G8</f>
        <v>Distribution network for  Residential Coal</v>
      </c>
      <c r="X8" s="186" t="s">
        <v>53</v>
      </c>
      <c r="Y8" s="186" t="s">
        <v>298</v>
      </c>
      <c r="Z8" s="186"/>
      <c r="AA8" s="186"/>
      <c r="AB8" s="186"/>
    </row>
    <row r="9" spans="2:29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1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347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 t="s">
        <v>43</v>
      </c>
      <c r="V9" s="112" t="str">
        <f xml:space="preserve"> _xlfn.CONCAT( R9, " -:- ", S9, " -:- ", T9, " -:- ", U9)</f>
        <v>Residential -:-  -:-  -:- Natural Gas</v>
      </c>
      <c r="W9" s="186" t="str">
        <f>"Distribution network for "&amp;G9</f>
        <v>Distribution network for Residential Natural gas</v>
      </c>
      <c r="X9" s="186" t="s">
        <v>53</v>
      </c>
      <c r="Y9" s="186" t="s">
        <v>298</v>
      </c>
      <c r="Z9" s="186"/>
      <c r="AA9" s="186"/>
      <c r="AB9" s="186"/>
    </row>
    <row r="10" spans="2:29">
      <c r="B10" s="186" t="s">
        <v>49</v>
      </c>
      <c r="C10" s="186" t="s">
        <v>301</v>
      </c>
      <c r="D10" s="114" t="s">
        <v>71</v>
      </c>
      <c r="E10" s="114"/>
      <c r="F10" s="114" t="str">
        <f t="shared" si="1"/>
        <v xml:space="preserve">LPG -:- </v>
      </c>
      <c r="G10" s="186" t="s">
        <v>305</v>
      </c>
      <c r="H10" s="186" t="s">
        <v>53</v>
      </c>
      <c r="I10" s="186" t="s">
        <v>347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 t="s">
        <v>71</v>
      </c>
      <c r="V10" s="112" t="str">
        <f xml:space="preserve"> _xlfn.CONCAT( R10, " -:- ", S10, " -:- ", T10, " -:- ", U10)</f>
        <v>Residential -:-  -:-  -:- LPG</v>
      </c>
      <c r="W10" s="186" t="str">
        <f>"Distribution network for "&amp;G10</f>
        <v>Distribution network for Residential LPG</v>
      </c>
      <c r="X10" s="186" t="s">
        <v>53</v>
      </c>
      <c r="Y10" s="186" t="s">
        <v>298</v>
      </c>
      <c r="Z10" s="186"/>
      <c r="AA10" s="186"/>
      <c r="AB10" s="186"/>
    </row>
    <row r="11" spans="2:29">
      <c r="B11" s="186" t="s">
        <v>49</v>
      </c>
      <c r="C11" s="186" t="s">
        <v>302</v>
      </c>
      <c r="D11" s="114" t="s">
        <v>82</v>
      </c>
      <c r="E11" s="114"/>
      <c r="F11" s="114" t="str">
        <f t="shared" si="1"/>
        <v xml:space="preserve">Diesel -:- </v>
      </c>
      <c r="G11" s="186" t="s">
        <v>306</v>
      </c>
      <c r="H11" s="186" t="s">
        <v>53</v>
      </c>
      <c r="I11" s="186" t="s">
        <v>347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 t="s">
        <v>82</v>
      </c>
      <c r="V11" s="112" t="str">
        <f xml:space="preserve"> _xlfn.CONCAT( R11, " -:- ", S11, " -:- ", T11, " -:- ", U11)</f>
        <v>Residential -:-  -:-  -:- Diesel</v>
      </c>
      <c r="W11" s="186" t="str">
        <f>"Distribution network for "&amp;G11</f>
        <v>Distribution network for Residential Diesel</v>
      </c>
      <c r="X11" s="186" t="s">
        <v>53</v>
      </c>
      <c r="Y11" s="186" t="s">
        <v>298</v>
      </c>
      <c r="Z11" s="186"/>
      <c r="AA11" s="186"/>
      <c r="AB11" s="186"/>
    </row>
    <row r="12" spans="2:29">
      <c r="B12" s="186" t="s">
        <v>49</v>
      </c>
      <c r="C12" s="186" t="s">
        <v>233</v>
      </c>
      <c r="D12" s="114" t="s">
        <v>87</v>
      </c>
      <c r="E12" s="114"/>
      <c r="F12" s="114" t="str">
        <f t="shared" si="1"/>
        <v xml:space="preserve">Wood -:- </v>
      </c>
      <c r="G12" s="186" t="s">
        <v>307</v>
      </c>
      <c r="H12" s="186" t="s">
        <v>53</v>
      </c>
      <c r="I12" s="186" t="s">
        <v>347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 t="s">
        <v>87</v>
      </c>
      <c r="V12" s="112" t="str">
        <f xml:space="preserve"> _xlfn.CONCAT( R12, " -:- ", S12, " -:- ", T12, " -:- ", U12)</f>
        <v>Residential -:-  -:-  -:- Wood</v>
      </c>
      <c r="W12" s="186" t="str">
        <f>"Distribution network for "&amp;G12</f>
        <v>Distribution network for Residential Firewood</v>
      </c>
      <c r="X12" s="186" t="s">
        <v>53</v>
      </c>
      <c r="Y12" s="186" t="s">
        <v>298</v>
      </c>
      <c r="Z12" s="186"/>
      <c r="AA12" s="186"/>
      <c r="AB12" s="186"/>
    </row>
    <row r="13" spans="2:29">
      <c r="B13" s="186" t="s">
        <v>49</v>
      </c>
      <c r="C13" s="186" t="s">
        <v>228</v>
      </c>
      <c r="D13" s="114" t="s">
        <v>84</v>
      </c>
      <c r="E13" s="114"/>
      <c r="F13" s="114" t="str">
        <f t="shared" si="1"/>
        <v xml:space="preserve">Geothermal -:- </v>
      </c>
      <c r="G13" s="186" t="s">
        <v>308</v>
      </c>
      <c r="H13" s="186" t="s">
        <v>53</v>
      </c>
      <c r="I13" s="186" t="s">
        <v>347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 t="s">
        <v>84</v>
      </c>
      <c r="V13" s="112" t="str">
        <f xml:space="preserve"> _xlfn.CONCAT( R13, " -:- ", S13, " -:- ", T13, " -:- ", U13)</f>
        <v>Residential -:-  -:-  -:- Geothermal</v>
      </c>
      <c r="W13" s="186" t="str">
        <f>"Distribution network for "&amp;G13</f>
        <v>Distribution network for Residential Geothermal</v>
      </c>
      <c r="X13" s="186" t="s">
        <v>53</v>
      </c>
      <c r="Y13" s="186" t="s">
        <v>298</v>
      </c>
      <c r="Z13" s="186"/>
      <c r="AA13" s="186"/>
      <c r="AB13" s="186"/>
    </row>
    <row r="14" spans="2:29">
      <c r="B14" s="186" t="s">
        <v>49</v>
      </c>
      <c r="C14" s="186" t="s">
        <v>229</v>
      </c>
      <c r="D14" s="114" t="s">
        <v>86</v>
      </c>
      <c r="E14" s="114"/>
      <c r="F14" s="114" t="str">
        <f t="shared" si="1"/>
        <v xml:space="preserve">Solar -:- </v>
      </c>
      <c r="G14" s="186" t="s">
        <v>309</v>
      </c>
      <c r="H14" s="186" t="s">
        <v>53</v>
      </c>
      <c r="I14" s="186" t="s">
        <v>347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 t="s">
        <v>86</v>
      </c>
      <c r="V14" s="112" t="str">
        <f xml:space="preserve"> _xlfn.CONCAT( R14, " -:- ", S14, " -:- ", T14, " -:- ", U14)</f>
        <v>Residential -:-  -:-  -:- Solar</v>
      </c>
      <c r="W14" s="186" t="str">
        <f>"Distribution network for "&amp;G14</f>
        <v>Distribution network for Residential Solar energy</v>
      </c>
      <c r="X14" s="186" t="s">
        <v>53</v>
      </c>
      <c r="Y14" s="186" t="s">
        <v>298</v>
      </c>
      <c r="Z14" s="186"/>
      <c r="AA14" s="186"/>
      <c r="AB14" s="186"/>
    </row>
    <row r="15" spans="2:29">
      <c r="B15" s="186" t="s">
        <v>49</v>
      </c>
      <c r="C15" s="186" t="s">
        <v>843</v>
      </c>
      <c r="D15" s="114" t="s">
        <v>85</v>
      </c>
      <c r="E15" s="114"/>
      <c r="F15" s="114" t="str">
        <f t="shared" si="1"/>
        <v xml:space="preserve">Petrol -:- </v>
      </c>
      <c r="G15" s="186" t="s">
        <v>844</v>
      </c>
      <c r="H15" s="186" t="s">
        <v>53</v>
      </c>
      <c r="I15" s="186" t="s">
        <v>347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 t="s">
        <v>85</v>
      </c>
      <c r="V15" s="112" t="str">
        <f xml:space="preserve"> _xlfn.CONCAT( R15, " -:- ", S15, " -:- ", T15, " -:- ", U15)</f>
        <v>Residential -:-  -:-  -:- Petrol</v>
      </c>
      <c r="W15" s="186" t="str">
        <f>"Distribution network for "&amp;G15</f>
        <v>Distribution network for Residential petroleum</v>
      </c>
      <c r="X15" s="186" t="s">
        <v>53</v>
      </c>
      <c r="Y15" s="186" t="s">
        <v>298</v>
      </c>
      <c r="Z15" s="186"/>
      <c r="AA15" s="186"/>
      <c r="AB15" s="186"/>
    </row>
    <row r="16" spans="2:29">
      <c r="B16" s="186" t="s">
        <v>65</v>
      </c>
      <c r="C16" s="186" t="s">
        <v>343</v>
      </c>
      <c r="D16" s="114"/>
      <c r="E16" s="114"/>
      <c r="F16" s="114" t="str">
        <f t="shared" si="1"/>
        <v xml:space="preserve"> -:- </v>
      </c>
      <c r="G16" s="186" t="s">
        <v>845</v>
      </c>
      <c r="H16" s="186" t="s">
        <v>335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968</v>
      </c>
      <c r="U16" s="429" t="s">
        <v>87</v>
      </c>
      <c r="V16" s="429" t="str">
        <f xml:space="preserve"> _xlfn.CONCAT( R16, " -:- ", S16, " -:- ", T16, " -:- ", U16)</f>
        <v>Residential -:- Detached Dwellings -:- Burner -:- Wood</v>
      </c>
      <c r="W16" s="272" t="str">
        <f>+RES!D7</f>
        <v>Detached dwellings - Heat/Cooling Devices - Burner (Direct Heat)</v>
      </c>
      <c r="X16" s="273" t="s">
        <v>53</v>
      </c>
      <c r="Y16" s="273" t="s">
        <v>373</v>
      </c>
      <c r="Z16" s="273"/>
      <c r="AA16" s="273"/>
      <c r="AB16" s="273"/>
    </row>
    <row r="17" spans="2:28">
      <c r="B17" s="274" t="s">
        <v>310</v>
      </c>
      <c r="C17" s="274" t="s">
        <v>846</v>
      </c>
      <c r="D17" s="428"/>
      <c r="E17" s="428" t="s">
        <v>945</v>
      </c>
      <c r="F17" s="428" t="str">
        <f t="shared" si="1"/>
        <v xml:space="preserve"> -:- Space Heating</v>
      </c>
      <c r="G17" s="274" t="s">
        <v>847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968</v>
      </c>
      <c r="U17" s="429" t="s">
        <v>71</v>
      </c>
      <c r="V17" s="429" t="str">
        <f xml:space="preserve"> _xlfn.CONCAT( R17, " -:- ", S17, " -:- ", T17, " -:- ", U17)</f>
        <v>Residential -:- Detached Dwellings -:- Burner -:- LPG</v>
      </c>
      <c r="W17" s="272" t="str">
        <f>+RES!D8</f>
        <v>Detached dwellings - Heat/Cooling Devices - Burner (Direct Heat)</v>
      </c>
      <c r="X17" s="273" t="s">
        <v>53</v>
      </c>
      <c r="Y17" s="273" t="s">
        <v>373</v>
      </c>
      <c r="Z17" s="273"/>
      <c r="AA17" s="273"/>
      <c r="AB17" s="273"/>
    </row>
    <row r="18" spans="2:28">
      <c r="B18" s="274" t="s">
        <v>310</v>
      </c>
      <c r="C18" s="274" t="s">
        <v>848</v>
      </c>
      <c r="D18" s="428"/>
      <c r="E18" s="428" t="s">
        <v>921</v>
      </c>
      <c r="F18" s="428" t="str">
        <f t="shared" si="1"/>
        <v xml:space="preserve"> -:- Water Heating</v>
      </c>
      <c r="G18" s="274" t="s">
        <v>849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968</v>
      </c>
      <c r="U18" s="429" t="s">
        <v>82</v>
      </c>
      <c r="V18" s="429" t="str">
        <f xml:space="preserve"> _xlfn.CONCAT( R18, " -:- ", S18, " -:- ", T18, " -:- ", U18)</f>
        <v>Residential -:- Detached Dwellings -:- Burner -:- Diesel</v>
      </c>
      <c r="W18" s="272" t="str">
        <f>+RES!D9</f>
        <v>Detached dwellings - Heat/Cooling Devices - Burner (Direct Heat)</v>
      </c>
      <c r="X18" s="273" t="s">
        <v>53</v>
      </c>
      <c r="Y18" s="273" t="s">
        <v>373</v>
      </c>
      <c r="Z18" s="273"/>
      <c r="AA18" s="273"/>
      <c r="AB18" s="273"/>
    </row>
    <row r="19" spans="2:28">
      <c r="B19" s="274" t="s">
        <v>310</v>
      </c>
      <c r="C19" s="274" t="s">
        <v>850</v>
      </c>
      <c r="D19" s="428"/>
      <c r="E19" s="428" t="s">
        <v>219</v>
      </c>
      <c r="F19" s="428" t="str">
        <f t="shared" si="1"/>
        <v xml:space="preserve"> -:- Cooking</v>
      </c>
      <c r="G19" s="274" t="s">
        <v>851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968</v>
      </c>
      <c r="U19" s="429" t="s">
        <v>81</v>
      </c>
      <c r="V19" s="429" t="str">
        <f xml:space="preserve"> _xlfn.CONCAT( R19, " -:- ", S19, " -:- ", T19, " -:- ", U19)</f>
        <v>Residential -:- Detached Dwellings -:- Burner -:- Coal</v>
      </c>
      <c r="W19" s="272" t="str">
        <f>+RES!D10</f>
        <v>Detached dwellings - Heat/Cooling Devices - Burner (Direct Heat)</v>
      </c>
      <c r="X19" s="273" t="s">
        <v>53</v>
      </c>
      <c r="Y19" s="273" t="s">
        <v>373</v>
      </c>
      <c r="Z19" s="273"/>
      <c r="AA19" s="273"/>
      <c r="AB19" s="273"/>
    </row>
    <row r="20" spans="2:28">
      <c r="B20" s="274" t="s">
        <v>310</v>
      </c>
      <c r="C20" s="274" t="s">
        <v>852</v>
      </c>
      <c r="D20" s="428"/>
      <c r="E20" s="428" t="s">
        <v>933</v>
      </c>
      <c r="F20" s="428" t="str">
        <f t="shared" si="1"/>
        <v xml:space="preserve"> -:- Refrigeration</v>
      </c>
      <c r="G20" s="274" t="s">
        <v>853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969</v>
      </c>
      <c r="U20" s="429" t="s">
        <v>87</v>
      </c>
      <c r="V20" s="429" t="str">
        <f xml:space="preserve"> _xlfn.CONCAT( R20, " -:- ", S20, " -:- ", T20, " -:- ", U20)</f>
        <v>Residential -:- Detached Dwellings -:- Open Fire -:- Wood</v>
      </c>
      <c r="W20" s="272" t="str">
        <f>+RES!D11</f>
        <v>Detached dwellings - Heat/Cooling Devices - Open Fire</v>
      </c>
      <c r="X20" s="273" t="s">
        <v>53</v>
      </c>
      <c r="Y20" s="273" t="s">
        <v>373</v>
      </c>
      <c r="Z20" s="273"/>
      <c r="AA20" s="273"/>
      <c r="AB20" s="273"/>
    </row>
    <row r="21" spans="2:28">
      <c r="B21" s="274" t="s">
        <v>310</v>
      </c>
      <c r="C21" s="274" t="s">
        <v>854</v>
      </c>
      <c r="D21" s="428"/>
      <c r="E21" s="428" t="s">
        <v>961</v>
      </c>
      <c r="F21" s="428" t="str">
        <f t="shared" si="1"/>
        <v xml:space="preserve"> -:- Clothes Drying</v>
      </c>
      <c r="G21" s="274" t="s">
        <v>855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969</v>
      </c>
      <c r="U21" s="429" t="s">
        <v>81</v>
      </c>
      <c r="V21" s="429" t="str">
        <f xml:space="preserve"> _xlfn.CONCAT( R21, " -:- ", S21, " -:- ", T21, " -:- ", U21)</f>
        <v>Residential -:- Detached Dwellings -:- Open Fire -:- Coal</v>
      </c>
      <c r="W21" s="272" t="str">
        <f>+RES!D12</f>
        <v>Detached dwellings - Heat/Cooling Devices - Open Fire</v>
      </c>
      <c r="X21" s="273" t="s">
        <v>53</v>
      </c>
      <c r="Y21" s="273" t="s">
        <v>373</v>
      </c>
      <c r="Z21" s="273"/>
      <c r="AA21" s="273"/>
      <c r="AB21" s="273"/>
    </row>
    <row r="22" spans="2:28">
      <c r="B22" s="274" t="s">
        <v>310</v>
      </c>
      <c r="C22" s="274" t="s">
        <v>856</v>
      </c>
      <c r="D22" s="428"/>
      <c r="E22" s="428" t="s">
        <v>962</v>
      </c>
      <c r="F22" s="428" t="str">
        <f t="shared" si="1"/>
        <v xml:space="preserve"> -:- Space Cooling</v>
      </c>
      <c r="G22" s="274" t="s">
        <v>857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970</v>
      </c>
      <c r="U22" s="429" t="s">
        <v>81</v>
      </c>
      <c r="V22" s="429" t="str">
        <f xml:space="preserve"> _xlfn.CONCAT( R22, " -:- ", S22, " -:- ", T22, " -:- ", U22)</f>
        <v>Residential -:- Detached Dwellings -:- Open Fire (with Wetback) -:- Coal</v>
      </c>
      <c r="W22" s="272" t="str">
        <f>+RES!D13</f>
        <v>Detached dwellings - Heat/Cooling Devices - Open Fire, with Wetback</v>
      </c>
      <c r="X22" s="273" t="s">
        <v>53</v>
      </c>
      <c r="Y22" s="273" t="s">
        <v>373</v>
      </c>
      <c r="Z22" s="273"/>
      <c r="AA22" s="273"/>
      <c r="AB22" s="273"/>
    </row>
    <row r="23" spans="2:28">
      <c r="B23" s="274" t="s">
        <v>310</v>
      </c>
      <c r="C23" s="274" t="s">
        <v>858</v>
      </c>
      <c r="D23" s="428"/>
      <c r="E23" s="428" t="s">
        <v>963</v>
      </c>
      <c r="F23" s="428" t="str">
        <f t="shared" si="1"/>
        <v xml:space="preserve"> -:- Clothes Washing</v>
      </c>
      <c r="G23" s="274" t="s">
        <v>859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971</v>
      </c>
      <c r="U23" s="429" t="s">
        <v>57</v>
      </c>
      <c r="V23" s="429" t="str">
        <f xml:space="preserve"> _xlfn.CONCAT( R23, " -:- ", S23, " -:- ", T23, " -:- ", U23)</f>
        <v>Residential -:- Detached Dwellings -:- Heat Pump -:- Electricity</v>
      </c>
      <c r="W23" s="272" t="str">
        <f>+RES!D14</f>
        <v>Detached dwellings - Heat/Cooling Devices - Heat Pump (for Heating)</v>
      </c>
      <c r="X23" s="273" t="s">
        <v>53</v>
      </c>
      <c r="Y23" s="273" t="s">
        <v>373</v>
      </c>
      <c r="Z23" s="273"/>
      <c r="AA23" s="273"/>
      <c r="AB23" s="273"/>
    </row>
    <row r="24" spans="2:28">
      <c r="B24" s="274" t="s">
        <v>310</v>
      </c>
      <c r="C24" s="274" t="s">
        <v>860</v>
      </c>
      <c r="D24" s="428"/>
      <c r="E24" s="428" t="s">
        <v>964</v>
      </c>
      <c r="F24" s="428" t="str">
        <f t="shared" si="1"/>
        <v xml:space="preserve"> -:- Dishwashing</v>
      </c>
      <c r="G24" s="274" t="s">
        <v>861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972</v>
      </c>
      <c r="U24" s="429" t="s">
        <v>57</v>
      </c>
      <c r="V24" s="429" t="str">
        <f xml:space="preserve"> _xlfn.CONCAT( R24, " -:- ", S24, " -:- ", T24, " -:- ", U24)</f>
        <v>Residential -:- Detached Dwellings -:- Resistance Heater -:- Electricity</v>
      </c>
      <c r="W24" s="272" t="str">
        <f>+RES!D15</f>
        <v>Detached dwellings - Heat/Cooling Devices - Resistance Heater</v>
      </c>
      <c r="X24" s="273" t="s">
        <v>53</v>
      </c>
      <c r="Y24" s="273" t="s">
        <v>373</v>
      </c>
      <c r="Z24" s="273"/>
      <c r="AA24" s="273"/>
      <c r="AB24" s="273"/>
    </row>
    <row r="25" spans="2:28">
      <c r="B25" s="274" t="s">
        <v>310</v>
      </c>
      <c r="C25" s="274" t="s">
        <v>862</v>
      </c>
      <c r="D25" s="428"/>
      <c r="E25" s="428" t="s">
        <v>935</v>
      </c>
      <c r="F25" s="428" t="str">
        <f t="shared" si="1"/>
        <v xml:space="preserve"> -:- Lighting</v>
      </c>
      <c r="G25" s="274" t="s">
        <v>863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970</v>
      </c>
      <c r="U25" s="429" t="s">
        <v>81</v>
      </c>
      <c r="V25" s="429" t="str">
        <f xml:space="preserve"> _xlfn.CONCAT( R25, " -:- ", S25, " -:- ", T25, " -:- ", U25)</f>
        <v>Residential -:- Detached Dwellings -:- Open Fire (with Wetback) -:- Coal</v>
      </c>
      <c r="W25" s="272" t="str">
        <f>+RES!D16</f>
        <v>Detached dwellings - Heat/Cooling Devices - Open Fire, with Wetback</v>
      </c>
      <c r="X25" s="273" t="s">
        <v>53</v>
      </c>
      <c r="Y25" s="273" t="s">
        <v>373</v>
      </c>
      <c r="Z25" s="273"/>
      <c r="AA25" s="273"/>
      <c r="AB25" s="273"/>
    </row>
    <row r="26" spans="2:28">
      <c r="B26" s="274" t="s">
        <v>310</v>
      </c>
      <c r="C26" s="274" t="s">
        <v>864</v>
      </c>
      <c r="D26" s="428"/>
      <c r="E26" s="428" t="s">
        <v>965</v>
      </c>
      <c r="F26" s="428" t="str">
        <f t="shared" si="1"/>
        <v xml:space="preserve"> -:- Electronics and Other Appliances</v>
      </c>
      <c r="G26" s="274" t="s">
        <v>865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928</v>
      </c>
      <c r="U26" s="429" t="s">
        <v>86</v>
      </c>
      <c r="V26" s="429" t="str">
        <f xml:space="preserve"> _xlfn.CONCAT( R26, " -:- ", S26, " -:- ", T26, " -:- ", U26)</f>
        <v>Residential -:- Detached Dwellings -:- Hot Water Cylinder -:- Solar</v>
      </c>
      <c r="W26" s="272" t="str">
        <f>+RES!D17</f>
        <v>Detached dwellings - Heat/Cooling Devices - Hot Water Cylinder</v>
      </c>
      <c r="X26" s="273" t="s">
        <v>53</v>
      </c>
      <c r="Y26" s="273" t="s">
        <v>373</v>
      </c>
      <c r="Z26" s="273"/>
      <c r="AA26" s="273"/>
      <c r="AB26" s="273"/>
    </row>
    <row r="27" spans="2:28">
      <c r="B27" s="274" t="s">
        <v>310</v>
      </c>
      <c r="C27" s="274" t="s">
        <v>866</v>
      </c>
      <c r="D27" s="428"/>
      <c r="E27" s="428" t="s">
        <v>944</v>
      </c>
      <c r="F27" s="428" t="str">
        <f t="shared" si="1"/>
        <v xml:space="preserve"> -:- Motive Power, Stationary</v>
      </c>
      <c r="G27" s="274" t="s">
        <v>867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928</v>
      </c>
      <c r="U27" s="429" t="s">
        <v>57</v>
      </c>
      <c r="V27" s="429" t="str">
        <f xml:space="preserve"> _xlfn.CONCAT( R27, " -:- ", S27, " -:- ", T27, " -:- ", U27)</f>
        <v>Residential -:- Detached Dwellings -:- Hot Water Cylinder -:- Electricity</v>
      </c>
      <c r="W27" s="272" t="str">
        <f>+RES!D18</f>
        <v>Detached dwellings - Heat/Cooling Devices - Hot Water Cylinder</v>
      </c>
      <c r="X27" s="273" t="s">
        <v>53</v>
      </c>
      <c r="Y27" s="273" t="s">
        <v>373</v>
      </c>
      <c r="Z27" s="273"/>
      <c r="AA27" s="273"/>
      <c r="AB27" s="273"/>
    </row>
    <row r="28" spans="2:28">
      <c r="B28" s="274" t="s">
        <v>310</v>
      </c>
      <c r="C28" s="274" t="s">
        <v>868</v>
      </c>
      <c r="D28" s="428"/>
      <c r="E28" s="428" t="s">
        <v>966</v>
      </c>
      <c r="F28" s="428" t="str">
        <f t="shared" si="1"/>
        <v xml:space="preserve"> -:- Motive Power, Mobile</v>
      </c>
      <c r="G28" s="274" t="s">
        <v>869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973</v>
      </c>
      <c r="U28" s="429" t="s">
        <v>71</v>
      </c>
      <c r="V28" s="429" t="str">
        <f xml:space="preserve"> _xlfn.CONCAT( R28, " -:- ", S28, " -:- ", T28, " -:- ", U28)</f>
        <v>Residential -:- Detached Dwellings -:- Gas Heater -:- LPG</v>
      </c>
      <c r="W28" s="272" t="str">
        <f>+RES!D19</f>
        <v>Detached dwellings - Heat/Cooling Devices - Gas Water Heater</v>
      </c>
      <c r="X28" s="273" t="s">
        <v>53</v>
      </c>
      <c r="Y28" s="273" t="s">
        <v>373</v>
      </c>
      <c r="Z28" s="273"/>
      <c r="AA28" s="273"/>
      <c r="AB28" s="273"/>
    </row>
    <row r="29" spans="2:28">
      <c r="B29" s="274" t="s">
        <v>310</v>
      </c>
      <c r="C29" s="274" t="s">
        <v>870</v>
      </c>
      <c r="D29" s="428"/>
      <c r="E29" s="428" t="s">
        <v>945</v>
      </c>
      <c r="F29" s="428" t="str">
        <f t="shared" si="1"/>
        <v xml:space="preserve"> -:- Space Heating</v>
      </c>
      <c r="G29" s="274" t="s">
        <v>871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974</v>
      </c>
      <c r="U29" s="429" t="s">
        <v>87</v>
      </c>
      <c r="V29" s="429" t="str">
        <f xml:space="preserve"> _xlfn.CONCAT( R29, " -:- ", S29, " -:- ", T29, " -:- ", U29)</f>
        <v>Residential -:- Detached Dwellings -:- Burner (with Wetback) -:- Wood</v>
      </c>
      <c r="W29" s="272" t="str">
        <f>+RES!D20</f>
        <v>Detached dwellings - Heat/Cooling Devices - Burner, with Wetback</v>
      </c>
      <c r="X29" s="273" t="s">
        <v>53</v>
      </c>
      <c r="Y29" s="273" t="s">
        <v>373</v>
      </c>
      <c r="Z29" s="273"/>
      <c r="AA29" s="273"/>
      <c r="AB29" s="273"/>
    </row>
    <row r="30" spans="2:28">
      <c r="B30" s="274" t="s">
        <v>310</v>
      </c>
      <c r="C30" s="274" t="s">
        <v>872</v>
      </c>
      <c r="D30" s="428"/>
      <c r="E30" s="428" t="s">
        <v>921</v>
      </c>
      <c r="F30" s="428" t="str">
        <f t="shared" si="1"/>
        <v xml:space="preserve"> -:- Water Heating</v>
      </c>
      <c r="G30" s="274" t="s">
        <v>873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975</v>
      </c>
      <c r="U30" s="429" t="s">
        <v>81</v>
      </c>
      <c r="V30" s="429" t="str">
        <f xml:space="preserve"> _xlfn.CONCAT( R30, " -:- ", S30, " -:- ", T30, " -:- ", U30)</f>
        <v>Residential -:- Detached Dwellings -:- Oven -:- Coal</v>
      </c>
      <c r="W30" s="272" t="str">
        <f>+RES!D21</f>
        <v>Detached dwellings - Heat/Cooling Devices - Cooking Ovens</v>
      </c>
      <c r="X30" s="273" t="s">
        <v>53</v>
      </c>
      <c r="Y30" s="273" t="s">
        <v>373</v>
      </c>
      <c r="Z30" s="273"/>
      <c r="AA30" s="273"/>
      <c r="AB30" s="273"/>
    </row>
    <row r="31" spans="2:28">
      <c r="B31" s="274" t="s">
        <v>310</v>
      </c>
      <c r="C31" s="274" t="s">
        <v>874</v>
      </c>
      <c r="D31" s="428"/>
      <c r="E31" s="428" t="s">
        <v>219</v>
      </c>
      <c r="F31" s="428" t="str">
        <f t="shared" si="1"/>
        <v xml:space="preserve"> -:- Cooking</v>
      </c>
      <c r="G31" s="274" t="s">
        <v>875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976</v>
      </c>
      <c r="U31" s="429" t="s">
        <v>57</v>
      </c>
      <c r="V31" s="429" t="str">
        <f xml:space="preserve"> _xlfn.CONCAT( R31, " -:- ", S31, " -:- ", T31, " -:- ", U31)</f>
        <v>Residential -:- Detached Dwellings -:- Cooking Element -:- Electricity</v>
      </c>
      <c r="W31" s="272" t="str">
        <f>+RES!D22</f>
        <v>Detached dwellings - Heat/Cooling Devices - Cooking Appliances</v>
      </c>
      <c r="X31" s="273" t="s">
        <v>53</v>
      </c>
      <c r="Y31" s="273" t="s">
        <v>373</v>
      </c>
      <c r="Z31" s="273"/>
      <c r="AA31" s="273"/>
      <c r="AB31" s="273"/>
    </row>
    <row r="32" spans="2:28">
      <c r="B32" s="274" t="s">
        <v>310</v>
      </c>
      <c r="C32" s="274" t="s">
        <v>876</v>
      </c>
      <c r="D32" s="428"/>
      <c r="E32" s="428" t="s">
        <v>933</v>
      </c>
      <c r="F32" s="428" t="str">
        <f t="shared" si="1"/>
        <v xml:space="preserve"> -:- Refrigeration</v>
      </c>
      <c r="G32" s="274" t="s">
        <v>877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976</v>
      </c>
      <c r="U32" s="429" t="s">
        <v>71</v>
      </c>
      <c r="V32" s="429" t="str">
        <f xml:space="preserve"> _xlfn.CONCAT( R32, " -:- ", S32, " -:- ", T32, " -:- ", U32)</f>
        <v>Residential -:- Detached Dwellings -:- Cooking Element -:- LPG</v>
      </c>
      <c r="W32" s="272" t="str">
        <f>+RES!D23</f>
        <v>Detached dwellings - Heat/Cooling Devices - Cooking Appliances</v>
      </c>
      <c r="X32" s="273" t="s">
        <v>53</v>
      </c>
      <c r="Y32" s="273" t="s">
        <v>373</v>
      </c>
      <c r="Z32" s="273"/>
      <c r="AA32" s="273"/>
      <c r="AB32" s="273"/>
    </row>
    <row r="33" spans="1:28">
      <c r="B33" s="274" t="s">
        <v>310</v>
      </c>
      <c r="C33" s="274" t="s">
        <v>878</v>
      </c>
      <c r="D33" s="428"/>
      <c r="E33" s="428" t="s">
        <v>961</v>
      </c>
      <c r="F33" s="428" t="str">
        <f t="shared" si="1"/>
        <v xml:space="preserve"> -:- Clothes Drying</v>
      </c>
      <c r="G33" s="274" t="s">
        <v>879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940</v>
      </c>
      <c r="U33" s="429" t="s">
        <v>57</v>
      </c>
      <c r="V33" s="429" t="str">
        <f xml:space="preserve"> _xlfn.CONCAT( R33, " -:- ", S33, " -:- ", T33, " -:- ", U33)</f>
        <v>Residential -:- Detached Dwellings -:- Refrigerator -:- Electricity</v>
      </c>
      <c r="W33" s="272" t="str">
        <f>+RES!D24</f>
        <v>Detached dwellings - Heat/Cooling Devices - Refrigeration systems</v>
      </c>
      <c r="X33" s="273" t="s">
        <v>53</v>
      </c>
      <c r="Y33" s="273" t="s">
        <v>373</v>
      </c>
      <c r="Z33" s="273"/>
      <c r="AA33" s="273"/>
      <c r="AB33" s="273"/>
    </row>
    <row r="34" spans="1:28">
      <c r="B34" s="274" t="s">
        <v>310</v>
      </c>
      <c r="C34" s="274" t="s">
        <v>880</v>
      </c>
      <c r="D34" s="428"/>
      <c r="E34" s="428" t="s">
        <v>962</v>
      </c>
      <c r="F34" s="428" t="str">
        <f t="shared" si="1"/>
        <v xml:space="preserve"> -:- Space Cooling</v>
      </c>
      <c r="G34" s="274" t="s">
        <v>881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977</v>
      </c>
      <c r="U34" s="429" t="s">
        <v>57</v>
      </c>
      <c r="V34" s="429" t="str">
        <f xml:space="preserve"> _xlfn.CONCAT( R34, " -:- ", S34, " -:- ", T34, " -:- ", U34)</f>
        <v>Residential -:- Detached Dwellings -:- Clothes Dryer -:- Electricity</v>
      </c>
      <c r="W34" s="272" t="str">
        <f>+RES!D25</f>
        <v>Detached dwellings - Heat/Cooling Devices - Clothes Dryer</v>
      </c>
      <c r="X34" s="273" t="s">
        <v>53</v>
      </c>
      <c r="Y34" s="273" t="s">
        <v>373</v>
      </c>
      <c r="Z34" s="273"/>
      <c r="AA34" s="273"/>
      <c r="AB34" s="273"/>
    </row>
    <row r="35" spans="1:28">
      <c r="B35" s="274" t="s">
        <v>310</v>
      </c>
      <c r="C35" s="274" t="s">
        <v>882</v>
      </c>
      <c r="D35" s="428"/>
      <c r="E35" s="428" t="s">
        <v>963</v>
      </c>
      <c r="F35" s="428" t="str">
        <f t="shared" si="1"/>
        <v xml:space="preserve"> -:- Clothes Washing</v>
      </c>
      <c r="G35" s="274" t="s">
        <v>883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971</v>
      </c>
      <c r="U35" s="429" t="s">
        <v>57</v>
      </c>
      <c r="V35" s="429" t="str">
        <f xml:space="preserve"> _xlfn.CONCAT( R35, " -:- ", S35, " -:- ", T35, " -:- ", U35)</f>
        <v>Residential -:- Detached Dwellings -:- Heat Pump -:- Electricity</v>
      </c>
      <c r="W35" s="272" t="str">
        <f>+RES!D26</f>
        <v>Detached dwellings - Heat/Cooling Devices - Heat Pump (for Cooling)</v>
      </c>
      <c r="X35" s="273" t="s">
        <v>53</v>
      </c>
      <c r="Y35" s="273" t="s">
        <v>373</v>
      </c>
      <c r="Z35" s="273"/>
      <c r="AA35" s="273"/>
      <c r="AB35" s="273"/>
    </row>
    <row r="36" spans="1:28">
      <c r="B36" s="274" t="s">
        <v>310</v>
      </c>
      <c r="C36" s="274" t="s">
        <v>884</v>
      </c>
      <c r="D36" s="428"/>
      <c r="E36" s="428" t="s">
        <v>964</v>
      </c>
      <c r="F36" s="428" t="str">
        <f t="shared" si="1"/>
        <v xml:space="preserve"> -:- Dishwashing</v>
      </c>
      <c r="G36" s="274" t="s">
        <v>885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978</v>
      </c>
      <c r="U36" s="429" t="s">
        <v>57</v>
      </c>
      <c r="V36" s="429" t="str">
        <f xml:space="preserve"> _xlfn.CONCAT( R36, " -:- ", S36, " -:- ", T36, " -:- ", U36)</f>
        <v>Residential -:- Detached Dwellings -:- Clothes Washer -:- Electricity</v>
      </c>
      <c r="W36" s="272" t="str">
        <f>+RES!D27</f>
        <v>Detached dwellings - Heat/Cooling Devices - Clothes Washers</v>
      </c>
      <c r="X36" s="273" t="s">
        <v>53</v>
      </c>
      <c r="Y36" s="273" t="s">
        <v>373</v>
      </c>
      <c r="Z36" s="273"/>
      <c r="AA36" s="273"/>
      <c r="AB36" s="273"/>
    </row>
    <row r="37" spans="1:28">
      <c r="B37" s="274" t="s">
        <v>310</v>
      </c>
      <c r="C37" s="274" t="s">
        <v>886</v>
      </c>
      <c r="D37" s="428"/>
      <c r="E37" s="428" t="s">
        <v>935</v>
      </c>
      <c r="F37" s="428" t="str">
        <f t="shared" si="1"/>
        <v xml:space="preserve"> -:- Lighting</v>
      </c>
      <c r="G37" s="274" t="s">
        <v>887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979</v>
      </c>
      <c r="U37" s="429" t="s">
        <v>57</v>
      </c>
      <c r="V37" s="429" t="str">
        <f xml:space="preserve"> _xlfn.CONCAT( R37, " -:- ", S37, " -:- ", T37, " -:- ", U37)</f>
        <v>Residential -:- Detached Dwellings -:- Dishwasher -:- Electricity</v>
      </c>
      <c r="W37" s="272" t="str">
        <f>+RES!D28</f>
        <v>Detached dwellings - Heat/Cooling Devices - Dishwashers</v>
      </c>
      <c r="X37" s="273" t="s">
        <v>53</v>
      </c>
      <c r="Y37" s="273" t="s">
        <v>373</v>
      </c>
      <c r="Z37" s="273"/>
      <c r="AA37" s="273"/>
      <c r="AB37" s="273"/>
    </row>
    <row r="38" spans="1:28">
      <c r="B38" s="274" t="s">
        <v>310</v>
      </c>
      <c r="C38" s="274" t="s">
        <v>888</v>
      </c>
      <c r="D38" s="428"/>
      <c r="E38" s="428" t="s">
        <v>965</v>
      </c>
      <c r="F38" s="428" t="str">
        <f t="shared" si="1"/>
        <v xml:space="preserve"> -:- Electronics and Other Appliances</v>
      </c>
      <c r="G38" s="274" t="s">
        <v>889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980</v>
      </c>
      <c r="U38" s="429" t="s">
        <v>57</v>
      </c>
      <c r="V38" s="429" t="str">
        <f xml:space="preserve"> _xlfn.CONCAT( R38, " -:- ", S38, " -:- ", T38, " -:- ", U38)</f>
        <v>Residential -:- Detached Dwellings -:- Lights (LED) -:- Electricity</v>
      </c>
      <c r="W38" s="272" t="str">
        <f>+RES!D29</f>
        <v>Detached dwellings - Electronics and Lights - LED</v>
      </c>
      <c r="X38" s="273" t="s">
        <v>53</v>
      </c>
      <c r="Y38" s="273" t="s">
        <v>373</v>
      </c>
      <c r="Z38" s="273"/>
      <c r="AA38" s="273"/>
      <c r="AB38" s="273"/>
    </row>
    <row r="39" spans="1:28">
      <c r="B39" s="274" t="s">
        <v>310</v>
      </c>
      <c r="C39" s="274" t="s">
        <v>890</v>
      </c>
      <c r="D39" s="428"/>
      <c r="E39" s="428" t="s">
        <v>944</v>
      </c>
      <c r="F39" s="428" t="str">
        <f t="shared" si="1"/>
        <v xml:space="preserve"> -:- Motive Power, Stationary</v>
      </c>
      <c r="G39" s="274" t="s">
        <v>891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981</v>
      </c>
      <c r="U39" s="429" t="s">
        <v>57</v>
      </c>
      <c r="V39" s="429" t="str">
        <f xml:space="preserve"> _xlfn.CONCAT( R39, " -:- ", S39, " -:- ", T39, " -:- ", U39)</f>
        <v>Residential -:- Detached Dwellings -:- Lights (Incandescent)  -:- Electricity</v>
      </c>
      <c r="W39" s="272" t="str">
        <f>+RES!D30</f>
        <v>Detached dwellings - Electronics and Lights - Incandescent</v>
      </c>
      <c r="X39" s="273" t="s">
        <v>53</v>
      </c>
      <c r="Y39" s="273" t="s">
        <v>373</v>
      </c>
      <c r="Z39" s="273"/>
      <c r="AA39" s="273"/>
      <c r="AB39" s="273"/>
    </row>
    <row r="40" spans="1:28">
      <c r="B40" s="274" t="s">
        <v>310</v>
      </c>
      <c r="C40" s="274" t="s">
        <v>892</v>
      </c>
      <c r="D40" s="428"/>
      <c r="E40" s="428" t="s">
        <v>966</v>
      </c>
      <c r="F40" s="428" t="str">
        <f t="shared" si="1"/>
        <v xml:space="preserve"> -:- Motive Power, Mobile</v>
      </c>
      <c r="G40" s="274" t="s">
        <v>893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982</v>
      </c>
      <c r="U40" s="429" t="s">
        <v>57</v>
      </c>
      <c r="V40" s="429" t="str">
        <f xml:space="preserve"> _xlfn.CONCAT( R40, " -:- ", S40, " -:- ", T40, " -:- ", U40)</f>
        <v>Residential -:- Detached Dwellings -:- Lights (Fluorescent)  -:- Electricity</v>
      </c>
      <c r="W40" s="272" t="str">
        <f>+RES!D31</f>
        <v>Detached dwellings - Electronics and Lights - Fluorescent</v>
      </c>
      <c r="X40" s="273" t="s">
        <v>53</v>
      </c>
      <c r="Y40" s="273" t="s">
        <v>373</v>
      </c>
      <c r="Z40" s="273"/>
      <c r="AA40" s="273"/>
      <c r="AB40" s="273"/>
    </row>
    <row r="41" spans="1:28">
      <c r="A41"/>
      <c r="B41" s="274"/>
      <c r="C41" s="274"/>
      <c r="D41" s="428"/>
      <c r="E41" s="428"/>
      <c r="F41" s="428" t="str">
        <f t="shared" si="1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57</v>
      </c>
      <c r="V41" s="429" t="str">
        <f xml:space="preserve"> _xlfn.CONCAT( R41, " -:- ", S41, " -:- ", T41, " -:- ", U41)</f>
        <v>Residential -:- Detached Dwellings -:- Electronics and Other Appliances -:- Electricity</v>
      </c>
      <c r="W41" s="272" t="str">
        <f>+RES!D32</f>
        <v>Detached dwellings - Electronics and Lights - Electronics</v>
      </c>
      <c r="X41" s="273" t="s">
        <v>53</v>
      </c>
      <c r="Y41" s="273" t="s">
        <v>373</v>
      </c>
      <c r="Z41" s="273"/>
      <c r="AA41" s="273"/>
      <c r="AB41" s="273"/>
    </row>
    <row r="42" spans="1:28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949</v>
      </c>
      <c r="U42" s="429" t="s">
        <v>57</v>
      </c>
      <c r="V42" s="429" t="str">
        <f xml:space="preserve"> _xlfn.CONCAT( R42, " -:- ", S42, " -:- ", T42, " -:- ", U42)</f>
        <v>Residential -:- Detached Dwellings -:- Stationary Motor -:- Electricity</v>
      </c>
      <c r="W42" s="272" t="str">
        <f>+RES!D33</f>
        <v>Detached dwellings - Stationary Motors - Electric Motor</v>
      </c>
      <c r="X42" s="273" t="s">
        <v>53</v>
      </c>
      <c r="Y42" s="273" t="s">
        <v>373</v>
      </c>
      <c r="Z42" s="273"/>
      <c r="AA42" s="273"/>
      <c r="AB42" s="273"/>
    </row>
    <row r="43" spans="1:28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983</v>
      </c>
      <c r="U43" s="429" t="s">
        <v>85</v>
      </c>
      <c r="V43" s="429" t="str">
        <f xml:space="preserve"> _xlfn.CONCAT( R43, " -:- ", S43, " -:- ", T43, " -:- ", U43)</f>
        <v>Residential -:- Detached Dwellings -:- Mobile Motor -:- Petrol</v>
      </c>
      <c r="W43" s="272" t="str">
        <f>+RES!D34</f>
        <v>Detached dwellings - Stationary Motors - Internal Combustion (Domestic Use)</v>
      </c>
      <c r="X43" s="273" t="s">
        <v>53</v>
      </c>
      <c r="Y43" s="273" t="s">
        <v>373</v>
      </c>
      <c r="Z43" s="273"/>
      <c r="AA43" s="273"/>
      <c r="AB43" s="273"/>
    </row>
    <row r="44" spans="1:28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968</v>
      </c>
      <c r="U44" s="429" t="s">
        <v>71</v>
      </c>
      <c r="V44" s="429" t="str">
        <f xml:space="preserve"> _xlfn.CONCAT( R44, " -:- ", S44, " -:- ", T44, " -:- ", U44)</f>
        <v>Residential -:- Joined Dwellings -:- Burner -:- LPG</v>
      </c>
      <c r="W44" s="272" t="str">
        <f>+RES!D35</f>
        <v>Joined dwellings - Heat/Cooling Devices - Burner (Direct Heat)</v>
      </c>
      <c r="X44" s="273" t="s">
        <v>53</v>
      </c>
      <c r="Y44" s="273" t="s">
        <v>373</v>
      </c>
      <c r="Z44" s="273"/>
      <c r="AA44" s="273"/>
      <c r="AB44" s="273"/>
    </row>
    <row r="45" spans="1:28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968</v>
      </c>
      <c r="U45" s="429" t="s">
        <v>82</v>
      </c>
      <c r="V45" s="429" t="str">
        <f xml:space="preserve"> _xlfn.CONCAT( R45, " -:- ", S45, " -:- ", T45, " -:- ", U45)</f>
        <v>Residential -:- Joined Dwellings -:- Burner -:- Diesel</v>
      </c>
      <c r="W45" s="272" t="str">
        <f>+RES!D36</f>
        <v>Joined dwellings - Heat/Cooling Devices - Burner (Direct Heat)</v>
      </c>
      <c r="X45" s="273" t="s">
        <v>53</v>
      </c>
      <c r="Y45" s="273" t="s">
        <v>373</v>
      </c>
      <c r="Z45" s="273"/>
      <c r="AA45" s="273"/>
      <c r="AB45" s="273"/>
    </row>
    <row r="46" spans="1:28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971</v>
      </c>
      <c r="U46" s="429" t="s">
        <v>57</v>
      </c>
      <c r="V46" s="429" t="str">
        <f xml:space="preserve"> _xlfn.CONCAT( R46, " -:- ", S46, " -:- ", T46, " -:- ", U46)</f>
        <v>Residential -:- Joined Dwellings -:- Heat Pump -:- Electricity</v>
      </c>
      <c r="W46" s="272" t="str">
        <f>+RES!D37</f>
        <v>Joined dwellings - Heat/Cooling Devices - Heat Pump (for Heating)</v>
      </c>
      <c r="X46" s="273" t="s">
        <v>53</v>
      </c>
      <c r="Y46" s="273" t="s">
        <v>373</v>
      </c>
      <c r="Z46" s="273"/>
      <c r="AA46" s="273"/>
      <c r="AB46" s="273"/>
    </row>
    <row r="47" spans="1:28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972</v>
      </c>
      <c r="U47" s="429" t="s">
        <v>57</v>
      </c>
      <c r="V47" s="429" t="str">
        <f xml:space="preserve"> _xlfn.CONCAT( R47, " -:- ", S47, " -:- ", T47, " -:- ", U47)</f>
        <v>Residential -:- Joined Dwellings -:- Resistance Heater -:- Electricity</v>
      </c>
      <c r="W47" s="272" t="str">
        <f>+RES!D38</f>
        <v>Joined dwellings - Heat/Cooling Devices - Resistance Heater</v>
      </c>
      <c r="X47" s="273" t="s">
        <v>53</v>
      </c>
      <c r="Y47" s="273" t="s">
        <v>373</v>
      </c>
      <c r="Z47" s="273"/>
      <c r="AA47" s="273"/>
      <c r="AB47" s="273"/>
    </row>
    <row r="48" spans="1:28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928</v>
      </c>
      <c r="U48" s="429" t="s">
        <v>86</v>
      </c>
      <c r="V48" s="429" t="str">
        <f xml:space="preserve"> _xlfn.CONCAT( R48, " -:- ", S48, " -:- ", T48, " -:- ", U48)</f>
        <v>Residential -:- Joined Dwellings -:- Hot Water Cylinder -:- Solar</v>
      </c>
      <c r="W48" s="272" t="str">
        <f>+RES!D39</f>
        <v>Joined dwellings - Heat/Cooling Devices - Hot Water Cylinder</v>
      </c>
      <c r="X48" s="273" t="s">
        <v>53</v>
      </c>
      <c r="Y48" s="273" t="s">
        <v>373</v>
      </c>
      <c r="Z48" s="273"/>
      <c r="AA48" s="273"/>
      <c r="AB48" s="273"/>
    </row>
    <row r="49" spans="1:28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928</v>
      </c>
      <c r="U49" s="429" t="s">
        <v>57</v>
      </c>
      <c r="V49" s="429" t="str">
        <f xml:space="preserve"> _xlfn.CONCAT( R49, " -:- ", S49, " -:- ", T49, " -:- ", U49)</f>
        <v>Residential -:- Joined Dwellings -:- Hot Water Cylinder -:- Electricity</v>
      </c>
      <c r="W49" s="272" t="str">
        <f>+RES!D40</f>
        <v>Joined dwellings - Heat/Cooling Devices - Hot Water Cylinder</v>
      </c>
      <c r="X49" s="273" t="s">
        <v>53</v>
      </c>
      <c r="Y49" s="273" t="s">
        <v>373</v>
      </c>
      <c r="Z49" s="273"/>
      <c r="AA49" s="273"/>
      <c r="AB49" s="273"/>
    </row>
    <row r="50" spans="1:28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973</v>
      </c>
      <c r="U50" s="429" t="s">
        <v>71</v>
      </c>
      <c r="V50" s="429" t="str">
        <f xml:space="preserve"> _xlfn.CONCAT( R50, " -:- ", S50, " -:- ", T50, " -:- ", U50)</f>
        <v>Residential -:- Joined Dwellings -:- Gas Heater -:- LPG</v>
      </c>
      <c r="W50" s="272" t="str">
        <f>+RES!D41</f>
        <v>Joined dwellings - Heat/Cooling Devices - Gas Water Heater</v>
      </c>
      <c r="X50" s="273" t="s">
        <v>53</v>
      </c>
      <c r="Y50" s="273" t="s">
        <v>373</v>
      </c>
      <c r="Z50" s="273"/>
      <c r="AA50" s="273"/>
      <c r="AB50" s="273"/>
    </row>
    <row r="51" spans="1:28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976</v>
      </c>
      <c r="U51" s="429" t="s">
        <v>57</v>
      </c>
      <c r="V51" s="429" t="str">
        <f xml:space="preserve"> _xlfn.CONCAT( R51, " -:- ", S51, " -:- ", T51, " -:- ", U51)</f>
        <v>Residential -:- Joined Dwellings -:- Cooking Element -:- Electricity</v>
      </c>
      <c r="W51" s="272" t="str">
        <f>+RES!D42</f>
        <v>Joined dwellings - Heat/Cooling Devices - Cooking Appliances</v>
      </c>
      <c r="X51" s="273" t="s">
        <v>53</v>
      </c>
      <c r="Y51" s="273" t="s">
        <v>373</v>
      </c>
      <c r="Z51" s="273"/>
      <c r="AA51" s="273"/>
      <c r="AB51" s="273"/>
    </row>
    <row r="52" spans="1:28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976</v>
      </c>
      <c r="U52" s="429" t="s">
        <v>71</v>
      </c>
      <c r="V52" s="429" t="str">
        <f xml:space="preserve"> _xlfn.CONCAT( R52, " -:- ", S52, " -:- ", T52, " -:- ", U52)</f>
        <v>Residential -:- Joined Dwellings -:- Cooking Element -:- LPG</v>
      </c>
      <c r="W52" s="272" t="str">
        <f>+RES!D43</f>
        <v>Joined dwellings - Heat/Cooling Devices - Cooking Appliances</v>
      </c>
      <c r="X52" s="273" t="s">
        <v>53</v>
      </c>
      <c r="Y52" s="273" t="s">
        <v>373</v>
      </c>
      <c r="Z52" s="273"/>
      <c r="AA52" s="273"/>
      <c r="AB52" s="273"/>
    </row>
    <row r="53" spans="1:28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940</v>
      </c>
      <c r="U53" s="429" t="s">
        <v>57</v>
      </c>
      <c r="V53" s="429" t="str">
        <f xml:space="preserve"> _xlfn.CONCAT( R53, " -:- ", S53, " -:- ", T53, " -:- ", U53)</f>
        <v>Residential -:- Joined Dwellings -:- Refrigerator -:- Electricity</v>
      </c>
      <c r="W53" s="272" t="str">
        <f>+RES!D44</f>
        <v>Joined dwellings - Heat/Cooling Devices - Refrigeration systems</v>
      </c>
      <c r="X53" s="273" t="s">
        <v>53</v>
      </c>
      <c r="Y53" s="273" t="s">
        <v>373</v>
      </c>
      <c r="Z53" s="273"/>
      <c r="AA53" s="273"/>
      <c r="AB53" s="273"/>
    </row>
    <row r="54" spans="1:28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977</v>
      </c>
      <c r="U54" s="429" t="s">
        <v>57</v>
      </c>
      <c r="V54" s="429" t="str">
        <f xml:space="preserve"> _xlfn.CONCAT( R54, " -:- ", S54, " -:- ", T54, " -:- ", U54)</f>
        <v>Residential -:- Joined Dwellings -:- Clothes Dryer -:- Electricity</v>
      </c>
      <c r="W54" s="272" t="str">
        <f>+RES!D45</f>
        <v>Joined dwellings - Heat/Cooling Devices - Clothes Dryer</v>
      </c>
      <c r="X54" s="273" t="s">
        <v>53</v>
      </c>
      <c r="Y54" s="273" t="s">
        <v>373</v>
      </c>
      <c r="Z54" s="273"/>
      <c r="AA54" s="273"/>
      <c r="AB54" s="273"/>
    </row>
    <row r="55" spans="1:28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971</v>
      </c>
      <c r="U55" s="429" t="s">
        <v>57</v>
      </c>
      <c r="V55" s="429" t="str">
        <f xml:space="preserve"> _xlfn.CONCAT( R55, " -:- ", S55, " -:- ", T55, " -:- ", U55)</f>
        <v>Residential -:- Joined Dwellings -:- Heat Pump -:- Electricity</v>
      </c>
      <c r="W55" s="272" t="str">
        <f>+RES!D46</f>
        <v>Joined dwellings - Heat/Cooling Devices - Heat Pump (for Cooling)</v>
      </c>
      <c r="X55" s="273" t="s">
        <v>53</v>
      </c>
      <c r="Y55" s="273" t="s">
        <v>373</v>
      </c>
      <c r="Z55" s="273"/>
      <c r="AA55" s="273"/>
      <c r="AB55" s="273"/>
    </row>
    <row r="56" spans="1:28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978</v>
      </c>
      <c r="U56" s="429" t="s">
        <v>57</v>
      </c>
      <c r="V56" s="429" t="str">
        <f xml:space="preserve"> _xlfn.CONCAT( R56, " -:- ", S56, " -:- ", T56, " -:- ", U56)</f>
        <v>Residential -:- Joined Dwellings -:- Clothes Washer -:- Electricity</v>
      </c>
      <c r="W56" s="272" t="str">
        <f>+RES!D47</f>
        <v>Joined dwellings - Heat/Cooling Devices - Clothes Washers</v>
      </c>
      <c r="X56" s="273" t="s">
        <v>53</v>
      </c>
      <c r="Y56" s="273" t="s">
        <v>373</v>
      </c>
      <c r="Z56" s="273"/>
      <c r="AA56" s="273"/>
      <c r="AB56" s="273"/>
    </row>
    <row r="57" spans="1:28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979</v>
      </c>
      <c r="U57" s="429" t="s">
        <v>57</v>
      </c>
      <c r="V57" s="429" t="str">
        <f xml:space="preserve"> _xlfn.CONCAT( R57, " -:- ", S57, " -:- ", T57, " -:- ", U57)</f>
        <v>Residential -:- Joined Dwellings -:- Dishwasher -:- Electricity</v>
      </c>
      <c r="W57" s="272" t="str">
        <f>+RES!D48</f>
        <v>Joined dwellings - Heat/Cooling Devices - Dishwashers</v>
      </c>
      <c r="X57" s="273" t="s">
        <v>53</v>
      </c>
      <c r="Y57" s="273" t="s">
        <v>373</v>
      </c>
      <c r="Z57" s="273"/>
      <c r="AA57" s="273"/>
      <c r="AB57" s="273"/>
    </row>
    <row r="58" spans="1:28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980</v>
      </c>
      <c r="U58" s="429" t="s">
        <v>57</v>
      </c>
      <c r="V58" s="429" t="str">
        <f xml:space="preserve"> _xlfn.CONCAT( R58, " -:- ", S58, " -:- ", T58, " -:- ", U58)</f>
        <v>Residential -:- Joined Dwellings -:- Lights (LED) -:- Electricity</v>
      </c>
      <c r="W58" s="272" t="str">
        <f>+RES!D49</f>
        <v>Joined dwellings - Electronics and Lights - LED</v>
      </c>
      <c r="X58" s="273" t="s">
        <v>53</v>
      </c>
      <c r="Y58" s="273" t="s">
        <v>373</v>
      </c>
      <c r="Z58" s="273"/>
      <c r="AA58" s="273"/>
      <c r="AB58" s="273"/>
    </row>
    <row r="59" spans="1:28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981</v>
      </c>
      <c r="U59" s="429" t="s">
        <v>57</v>
      </c>
      <c r="V59" s="429" t="str">
        <f xml:space="preserve"> _xlfn.CONCAT( R59, " -:- ", S59, " -:- ", T59, " -:- ", U59)</f>
        <v>Residential -:- Joined Dwellings -:- Lights (Incandescent)  -:- Electricity</v>
      </c>
      <c r="W59" s="272" t="str">
        <f>+RES!D50</f>
        <v>Joined dwellings - Electronics and Lights - Incandescent</v>
      </c>
      <c r="X59" s="273" t="s">
        <v>53</v>
      </c>
      <c r="Y59" s="273" t="s">
        <v>373</v>
      </c>
      <c r="Z59" s="273"/>
      <c r="AA59" s="273"/>
      <c r="AB59" s="273"/>
    </row>
    <row r="60" spans="1:28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982</v>
      </c>
      <c r="U60" s="429" t="s">
        <v>57</v>
      </c>
      <c r="V60" s="429" t="str">
        <f xml:space="preserve"> _xlfn.CONCAT( R60, " -:- ", S60, " -:- ", T60, " -:- ", U60)</f>
        <v>Residential -:- Joined Dwellings -:- Lights (Fluorescent)  -:- Electricity</v>
      </c>
      <c r="W60" s="272" t="str">
        <f>+RES!D51</f>
        <v>Joined dwellings - Electronics and Lights - Fluorescent</v>
      </c>
      <c r="X60" s="273" t="s">
        <v>53</v>
      </c>
      <c r="Y60" s="273" t="s">
        <v>373</v>
      </c>
      <c r="Z60" s="273"/>
      <c r="AA60" s="273"/>
      <c r="AB60" s="273"/>
    </row>
    <row r="61" spans="1:28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57</v>
      </c>
      <c r="V61" s="429" t="str">
        <f xml:space="preserve"> _xlfn.CONCAT( R61, " -:- ", S61, " -:- ", T61, " -:- ", U61)</f>
        <v>Residential -:- Joined Dwellings -:- Electronics and Other Appliances -:- Electricity</v>
      </c>
      <c r="W61" s="272" t="str">
        <f>+RES!D52</f>
        <v>Joined dwellings - Electronics and Lights - Electronics</v>
      </c>
      <c r="X61" s="273" t="s">
        <v>53</v>
      </c>
      <c r="Y61" s="273" t="s">
        <v>373</v>
      </c>
      <c r="Z61" s="273"/>
      <c r="AA61" s="273"/>
      <c r="AB61" s="273"/>
    </row>
    <row r="62" spans="1:28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949</v>
      </c>
      <c r="U62" s="429" t="s">
        <v>57</v>
      </c>
      <c r="V62" s="429" t="str">
        <f xml:space="preserve"> _xlfn.CONCAT( R62, " -:- ", S62, " -:- ", T62, " -:- ", U62)</f>
        <v>Residential -:- Joined Dwellings -:- Stationary Motor -:- Electricity</v>
      </c>
      <c r="W62" s="272" t="str">
        <f>+RES!D53</f>
        <v>Joined dwellings - Stationary Motors - Electric Motor</v>
      </c>
      <c r="X62" s="273" t="s">
        <v>53</v>
      </c>
      <c r="Y62" s="273" t="s">
        <v>373</v>
      </c>
      <c r="Z62" s="273"/>
      <c r="AA62" s="273"/>
      <c r="AB62" s="273"/>
    </row>
    <row r="63" spans="1:28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983</v>
      </c>
      <c r="U63" s="429" t="s">
        <v>85</v>
      </c>
      <c r="V63" s="429" t="str">
        <f xml:space="preserve"> _xlfn.CONCAT( R63, " -:- ", S63, " -:- ", T63, " -:- ", U63)</f>
        <v>Residential -:- Joined Dwellings -:- Mobile Motor -:- Petrol</v>
      </c>
      <c r="W63" s="272" t="str">
        <f>+RES!D54</f>
        <v>Joined dwellings - Stationary Motors - Internal Combustion (Domestic Use)</v>
      </c>
      <c r="X63" s="273" t="s">
        <v>53</v>
      </c>
      <c r="Y63" s="273" t="s">
        <v>373</v>
      </c>
      <c r="Z63" s="273"/>
      <c r="AA63" s="273"/>
      <c r="AB63" s="273"/>
    </row>
    <row r="64" spans="1:28">
      <c r="A64"/>
      <c r="P64" s="272"/>
      <c r="Q64" s="272"/>
      <c r="R64" s="272"/>
      <c r="S64" s="272"/>
      <c r="T64" s="272"/>
      <c r="U64" s="272"/>
      <c r="V64" s="272"/>
      <c r="W64" s="273"/>
      <c r="X64" s="273"/>
      <c r="Y64" s="273"/>
      <c r="Z64" s="273"/>
      <c r="AA64" s="273"/>
      <c r="AB64" s="273"/>
    </row>
    <row r="65" spans="16:28">
      <c r="P65" s="272"/>
      <c r="Q65" s="272"/>
      <c r="R65" s="272"/>
      <c r="S65" s="272"/>
      <c r="T65" s="272"/>
      <c r="U65" s="272"/>
      <c r="V65" s="272"/>
      <c r="W65" s="273"/>
      <c r="X65" s="273"/>
      <c r="Y65" s="273"/>
      <c r="Z65" s="273"/>
      <c r="AA65" s="273"/>
      <c r="AB65" s="273"/>
    </row>
    <row r="66" spans="16:28">
      <c r="P66" s="272"/>
      <c r="Q66" s="272"/>
      <c r="R66" s="272"/>
      <c r="S66" s="272"/>
      <c r="T66" s="272"/>
      <c r="U66" s="272"/>
      <c r="V66" s="272"/>
      <c r="W66" s="273"/>
      <c r="X66" s="273"/>
      <c r="Y66" s="273"/>
      <c r="Z66" s="273"/>
      <c r="AA66" s="273"/>
      <c r="AB66" s="273"/>
    </row>
    <row r="67" spans="16:28">
      <c r="P67" s="272"/>
      <c r="Q67" s="272"/>
      <c r="R67" s="272"/>
      <c r="S67" s="272"/>
      <c r="T67" s="272"/>
      <c r="U67" s="272"/>
      <c r="V67" s="272"/>
      <c r="W67" s="273"/>
      <c r="X67" s="273"/>
      <c r="Y67" s="273"/>
      <c r="Z67" s="273"/>
      <c r="AA67" s="273"/>
      <c r="AB67" s="273"/>
    </row>
    <row r="68" spans="16:28">
      <c r="P68" s="272"/>
      <c r="Q68" s="272"/>
      <c r="R68" s="272"/>
      <c r="S68" s="272"/>
      <c r="T68" s="272"/>
      <c r="U68" s="272"/>
      <c r="V68" s="272"/>
      <c r="W68" s="273"/>
      <c r="X68" s="273"/>
      <c r="Y68" s="273"/>
      <c r="Z68" s="273"/>
      <c r="AA68" s="273"/>
      <c r="AB68" s="273"/>
    </row>
    <row r="69" spans="16:28">
      <c r="P69" s="272"/>
      <c r="Q69" s="272"/>
      <c r="R69" s="272"/>
      <c r="S69" s="272"/>
      <c r="T69" s="272"/>
      <c r="U69" s="272"/>
      <c r="V69" s="272"/>
      <c r="W69" s="273"/>
      <c r="X69" s="273"/>
      <c r="Y69" s="273"/>
      <c r="Z69" s="273"/>
      <c r="AA69" s="273"/>
      <c r="AB69" s="273"/>
    </row>
    <row r="70" spans="16:28">
      <c r="P70" s="272"/>
      <c r="Q70" s="272"/>
      <c r="R70" s="272"/>
      <c r="S70" s="272"/>
      <c r="T70" s="272"/>
      <c r="U70" s="272"/>
      <c r="V70" s="272"/>
      <c r="W70" s="273"/>
      <c r="X70" s="273"/>
      <c r="Y70" s="273"/>
      <c r="Z70" s="273"/>
      <c r="AA70" s="273"/>
      <c r="AB70" s="273"/>
    </row>
    <row r="71" spans="16:28">
      <c r="P71" s="272"/>
      <c r="Q71" s="272"/>
      <c r="R71" s="272"/>
      <c r="S71" s="272"/>
      <c r="T71" s="272"/>
      <c r="U71" s="272"/>
      <c r="V71" s="272"/>
      <c r="W71" s="273"/>
      <c r="X71" s="273"/>
      <c r="Y71" s="273"/>
      <c r="Z71" s="273"/>
      <c r="AA71" s="273"/>
      <c r="AB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894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3.25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45" activePane="bottomLeft" state="frozen"/>
      <selection activeCell="A4" sqref="A4"/>
      <selection pane="bottomLeft" activeCell="K65" sqref="K65"/>
    </sheetView>
  </sheetViews>
  <sheetFormatPr defaultColWidth="9.140625" defaultRowHeight="15"/>
  <cols>
    <col min="1" max="2" width="9.140625" style="289"/>
    <col min="3" max="3" width="27" style="289" bestFit="1" customWidth="1"/>
    <col min="4" max="5" width="9.140625" style="289"/>
    <col min="6" max="6" width="12.85546875" style="289" bestFit="1" customWidth="1"/>
    <col min="7" max="13" width="9.140625" style="289"/>
    <col min="14" max="14" width="9.5703125" style="289" bestFit="1" customWidth="1"/>
    <col min="15" max="15" width="12" style="289" bestFit="1" customWidth="1"/>
    <col min="16" max="16384" width="9.14062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5.7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opLeftCell="U1" zoomScale="70" zoomScaleNormal="70" workbookViewId="0">
      <selection activeCell="U6" sqref="U6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0" width="24" style="182" customWidth="1"/>
    <col min="21" max="21" width="76.85546875" style="182" bestFit="1" customWidth="1"/>
    <col min="22" max="22" width="41.140625" style="182" bestFit="1" customWidth="1"/>
    <col min="23" max="23" width="4.140625" style="182" bestFit="1" customWidth="1"/>
    <col min="24" max="24" width="4.42578125" style="182" bestFit="1" customWidth="1"/>
    <col min="25" max="25" width="4.140625" style="182" bestFit="1" customWidth="1"/>
    <col min="26" max="26" width="8.85546875" style="182" bestFit="1" customWidth="1"/>
    <col min="27" max="27" width="6.5703125" style="182" bestFit="1" customWidth="1"/>
    <col min="28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916</v>
      </c>
      <c r="D6" s="185" t="s">
        <v>914</v>
      </c>
      <c r="E6" s="185" t="s">
        <v>3</v>
      </c>
      <c r="F6" s="185" t="s">
        <v>913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915</v>
      </c>
      <c r="T6" s="185" t="s">
        <v>916</v>
      </c>
      <c r="U6" s="185" t="s">
        <v>2</v>
      </c>
      <c r="V6" s="427" t="s">
        <v>917</v>
      </c>
      <c r="W6" s="185" t="s">
        <v>16</v>
      </c>
      <c r="X6" s="185" t="s">
        <v>17</v>
      </c>
      <c r="Y6" s="185" t="s">
        <v>18</v>
      </c>
      <c r="Z6" s="185" t="s">
        <v>19</v>
      </c>
      <c r="AA6" s="185" t="s">
        <v>20</v>
      </c>
    </row>
    <row r="7" spans="1:28">
      <c r="A7" s="186" t="s">
        <v>49</v>
      </c>
      <c r="B7" s="186" t="s">
        <v>237</v>
      </c>
      <c r="C7" s="186" t="s">
        <v>81</v>
      </c>
      <c r="D7" s="430"/>
      <c r="E7" s="186" t="str">
        <f xml:space="preserve"> _xlfn.CONCAT(C7, " -:- ", D7 )</f>
        <v xml:space="preserve">Coal -:- </v>
      </c>
      <c r="F7" s="186" t="s">
        <v>990</v>
      </c>
      <c r="G7" s="186" t="s">
        <v>53</v>
      </c>
      <c r="H7" s="186" t="s">
        <v>347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 t="s">
        <v>81</v>
      </c>
      <c r="U7" s="187" t="str">
        <f t="shared" ref="U7:U38" si="1" xml:space="preserve"> _xlfn.CONCAT( Q7, " -:- ", R7, " -:- ", S7, " -:- ", T7)</f>
        <v>Commercial -:-  -:-  -:- Coal</v>
      </c>
      <c r="V7" s="186" t="str">
        <f t="shared" ref="V7:V16" si="2">"Distribution network for "&amp;F7</f>
        <v>Distribution network for Commercial Coal</v>
      </c>
      <c r="W7" s="186" t="s">
        <v>53</v>
      </c>
      <c r="X7" s="186" t="s">
        <v>298</v>
      </c>
      <c r="Y7" s="186"/>
      <c r="Z7" s="186"/>
      <c r="AA7" s="186"/>
    </row>
    <row r="8" spans="1:28">
      <c r="A8" s="186" t="s">
        <v>49</v>
      </c>
      <c r="B8" s="186" t="s">
        <v>240</v>
      </c>
      <c r="C8" s="186" t="s">
        <v>43</v>
      </c>
      <c r="D8" s="430"/>
      <c r="E8" s="186" t="str">
        <f t="shared" ref="E8:E57" si="3" xml:space="preserve"> _xlfn.CONCAT(C8, " -:- ", D8 )</f>
        <v xml:space="preserve">Natural Gas -:- </v>
      </c>
      <c r="F8" s="186" t="s">
        <v>326</v>
      </c>
      <c r="G8" s="186" t="s">
        <v>53</v>
      </c>
      <c r="H8" s="186" t="s">
        <v>347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 t="s">
        <v>43</v>
      </c>
      <c r="U8" s="187" t="str">
        <f t="shared" si="1"/>
        <v>Commercial -:-  -:-  -:- Natural Gas</v>
      </c>
      <c r="V8" s="186" t="str">
        <f t="shared" si="2"/>
        <v>Distribution network for Commercial Natural gas</v>
      </c>
      <c r="W8" s="186" t="s">
        <v>53</v>
      </c>
      <c r="X8" s="186" t="s">
        <v>298</v>
      </c>
      <c r="Y8" s="186"/>
      <c r="Z8" s="186"/>
      <c r="AA8" s="186"/>
    </row>
    <row r="9" spans="1:28">
      <c r="A9" s="186" t="s">
        <v>49</v>
      </c>
      <c r="B9" s="186" t="s">
        <v>323</v>
      </c>
      <c r="C9" s="186" t="s">
        <v>71</v>
      </c>
      <c r="D9" s="430"/>
      <c r="E9" s="186" t="str">
        <f t="shared" si="3"/>
        <v xml:space="preserve">LPG -:- </v>
      </c>
      <c r="F9" s="186" t="s">
        <v>327</v>
      </c>
      <c r="G9" s="186" t="s">
        <v>53</v>
      </c>
      <c r="H9" s="186" t="s">
        <v>347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 t="s">
        <v>71</v>
      </c>
      <c r="U9" s="187" t="str">
        <f t="shared" si="1"/>
        <v>Commercial -:-  -:-  -:- LPG</v>
      </c>
      <c r="V9" s="186" t="str">
        <f t="shared" si="2"/>
        <v>Distribution network for Commercial LPG</v>
      </c>
      <c r="W9" s="186" t="s">
        <v>53</v>
      </c>
      <c r="X9" s="186" t="s">
        <v>298</v>
      </c>
      <c r="Y9" s="186"/>
      <c r="Z9" s="186"/>
      <c r="AA9" s="186"/>
    </row>
    <row r="10" spans="1:28">
      <c r="A10" s="186" t="s">
        <v>49</v>
      </c>
      <c r="B10" s="186" t="s">
        <v>324</v>
      </c>
      <c r="C10" s="186" t="s">
        <v>82</v>
      </c>
      <c r="D10" s="430"/>
      <c r="E10" s="186" t="str">
        <f t="shared" si="3"/>
        <v xml:space="preserve">Diesel -:- </v>
      </c>
      <c r="F10" s="186" t="s">
        <v>328</v>
      </c>
      <c r="G10" s="186" t="s">
        <v>53</v>
      </c>
      <c r="H10" s="186" t="s">
        <v>347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 t="s">
        <v>82</v>
      </c>
      <c r="U10" s="187" t="str">
        <f t="shared" si="1"/>
        <v>Commercial -:-  -:-  -:- Diesel</v>
      </c>
      <c r="V10" s="186" t="str">
        <f t="shared" si="2"/>
        <v>Distribution network for Commercial Diesel</v>
      </c>
      <c r="W10" s="186" t="s">
        <v>53</v>
      </c>
      <c r="X10" s="186" t="s">
        <v>298</v>
      </c>
      <c r="Y10" s="186"/>
      <c r="Z10" s="186"/>
      <c r="AA10" s="186"/>
    </row>
    <row r="11" spans="1:28">
      <c r="A11" s="186" t="s">
        <v>49</v>
      </c>
      <c r="B11" s="186" t="s">
        <v>246</v>
      </c>
      <c r="C11" s="186" t="s">
        <v>79</v>
      </c>
      <c r="D11" s="430"/>
      <c r="E11" s="186" t="str">
        <f t="shared" si="3"/>
        <v xml:space="preserve">Biogas -:- </v>
      </c>
      <c r="F11" s="186" t="s">
        <v>329</v>
      </c>
      <c r="G11" s="186" t="s">
        <v>53</v>
      </c>
      <c r="H11" s="186" t="s">
        <v>347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 t="s">
        <v>79</v>
      </c>
      <c r="U11" s="187" t="str">
        <f t="shared" si="1"/>
        <v>Commercial -:-  -:-  -:- Biogas</v>
      </c>
      <c r="V11" s="186" t="str">
        <f t="shared" si="2"/>
        <v>Distribution network for Commercial Biogas</v>
      </c>
      <c r="W11" s="186" t="s">
        <v>53</v>
      </c>
      <c r="X11" s="186" t="s">
        <v>298</v>
      </c>
      <c r="Y11" s="186"/>
      <c r="Z11" s="186"/>
      <c r="AA11" s="186"/>
    </row>
    <row r="12" spans="1:28">
      <c r="A12" s="186" t="s">
        <v>49</v>
      </c>
      <c r="B12" s="186" t="s">
        <v>242</v>
      </c>
      <c r="C12" s="186" t="s">
        <v>84</v>
      </c>
      <c r="D12" s="430"/>
      <c r="E12" s="186" t="str">
        <f t="shared" si="3"/>
        <v xml:space="preserve">Geothermal -:- </v>
      </c>
      <c r="F12" s="186" t="s">
        <v>330</v>
      </c>
      <c r="G12" s="186" t="s">
        <v>53</v>
      </c>
      <c r="H12" s="186" t="s">
        <v>347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 t="s">
        <v>84</v>
      </c>
      <c r="U12" s="187" t="str">
        <f t="shared" si="1"/>
        <v>Commercial -:-  -:-  -:- Geothermal</v>
      </c>
      <c r="V12" s="186" t="str">
        <f t="shared" si="2"/>
        <v>Distribution network for Commercial Geothermal</v>
      </c>
      <c r="W12" s="186" t="s">
        <v>53</v>
      </c>
      <c r="X12" s="186" t="s">
        <v>298</v>
      </c>
      <c r="Y12" s="186"/>
      <c r="Z12" s="186"/>
      <c r="AA12" s="186"/>
    </row>
    <row r="13" spans="1:28">
      <c r="A13" s="186" t="s">
        <v>49</v>
      </c>
      <c r="B13" s="186" t="s">
        <v>336</v>
      </c>
      <c r="C13" s="186" t="s">
        <v>83</v>
      </c>
      <c r="D13" s="430"/>
      <c r="E13" s="186" t="str">
        <f t="shared" si="3"/>
        <v xml:space="preserve">Fuel Oil -:- </v>
      </c>
      <c r="F13" s="186" t="s">
        <v>331</v>
      </c>
      <c r="G13" s="186" t="s">
        <v>53</v>
      </c>
      <c r="H13" s="186" t="s">
        <v>347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 t="s">
        <v>83</v>
      </c>
      <c r="U13" s="187" t="str">
        <f t="shared" si="1"/>
        <v>Commercial -:-  -:-  -:- Fuel Oil</v>
      </c>
      <c r="V13" s="186" t="str">
        <f t="shared" si="2"/>
        <v>Distribution network for Commercial Fuel Oil</v>
      </c>
      <c r="W13" s="186" t="s">
        <v>53</v>
      </c>
      <c r="X13" s="186" t="s">
        <v>298</v>
      </c>
      <c r="Y13" s="186"/>
      <c r="Z13" s="186"/>
      <c r="AA13" s="186"/>
    </row>
    <row r="14" spans="1:28">
      <c r="A14" s="186" t="s">
        <v>49</v>
      </c>
      <c r="B14" s="186" t="s">
        <v>325</v>
      </c>
      <c r="C14" s="186" t="s">
        <v>85</v>
      </c>
      <c r="D14" s="430"/>
      <c r="E14" s="186" t="str">
        <f t="shared" si="3"/>
        <v xml:space="preserve">Petrol -:- </v>
      </c>
      <c r="F14" s="186" t="s">
        <v>332</v>
      </c>
      <c r="G14" s="186" t="s">
        <v>53</v>
      </c>
      <c r="H14" s="186" t="s">
        <v>347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 t="s">
        <v>85</v>
      </c>
      <c r="U14" s="187" t="str">
        <f t="shared" si="1"/>
        <v>Commercial -:-  -:-  -:- Petrol</v>
      </c>
      <c r="V14" s="186" t="str">
        <f t="shared" si="2"/>
        <v>Distribution network for Commercial petroleum</v>
      </c>
      <c r="W14" s="186" t="s">
        <v>53</v>
      </c>
      <c r="X14" s="186" t="s">
        <v>298</v>
      </c>
      <c r="Y14" s="186"/>
      <c r="Z14" s="186"/>
      <c r="AA14" s="186"/>
    </row>
    <row r="15" spans="1:28">
      <c r="A15" s="186" t="s">
        <v>49</v>
      </c>
      <c r="B15" s="186" t="s">
        <v>247</v>
      </c>
      <c r="C15" s="186" t="s">
        <v>87</v>
      </c>
      <c r="D15" s="430"/>
      <c r="E15" s="186" t="str">
        <f t="shared" si="3"/>
        <v xml:space="preserve">Wood -:- </v>
      </c>
      <c r="F15" s="186" t="s">
        <v>829</v>
      </c>
      <c r="G15" s="186" t="s">
        <v>53</v>
      </c>
      <c r="H15" s="186" t="s">
        <v>347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 t="s">
        <v>87</v>
      </c>
      <c r="U15" s="187" t="str">
        <f t="shared" si="1"/>
        <v>Commercial -:-  -:-  -:- Wood</v>
      </c>
      <c r="V15" s="186" t="str">
        <f t="shared" si="2"/>
        <v>Distribution network for Commercial wood</v>
      </c>
      <c r="W15" s="186" t="s">
        <v>53</v>
      </c>
      <c r="X15" s="186" t="s">
        <v>298</v>
      </c>
      <c r="Y15" s="186"/>
      <c r="Z15" s="186"/>
      <c r="AA15" s="186"/>
    </row>
    <row r="16" spans="1:28">
      <c r="A16" s="186" t="s">
        <v>49</v>
      </c>
      <c r="B16" s="186" t="s">
        <v>828</v>
      </c>
      <c r="C16" s="430" t="s">
        <v>87</v>
      </c>
      <c r="D16" s="430"/>
      <c r="E16" s="186" t="str">
        <f t="shared" si="3"/>
        <v xml:space="preserve">Wood -:- </v>
      </c>
      <c r="F16" s="186" t="s">
        <v>830</v>
      </c>
      <c r="G16" s="186" t="s">
        <v>53</v>
      </c>
      <c r="H16" s="186" t="s">
        <v>347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431" t="s">
        <v>87</v>
      </c>
      <c r="U16" s="187" t="str">
        <f t="shared" si="1"/>
        <v>Commercial -:-  -:-  -:- Wood</v>
      </c>
      <c r="V16" s="186" t="str">
        <f t="shared" si="2"/>
        <v>Distribution network for Commercial pellet</v>
      </c>
      <c r="W16" s="186" t="s">
        <v>53</v>
      </c>
      <c r="X16" s="186" t="s">
        <v>298</v>
      </c>
      <c r="Y16" s="186"/>
      <c r="Z16" s="186"/>
      <c r="AA16" s="186"/>
    </row>
    <row r="17" spans="1:27">
      <c r="A17" s="240" t="s">
        <v>65</v>
      </c>
      <c r="B17" s="240" t="s">
        <v>333</v>
      </c>
      <c r="C17" s="240"/>
      <c r="D17" s="240"/>
      <c r="E17" s="240" t="str">
        <f t="shared" si="3"/>
        <v xml:space="preserve"> -:- </v>
      </c>
      <c r="F17" s="240" t="s">
        <v>334</v>
      </c>
      <c r="G17" s="240" t="s">
        <v>335</v>
      </c>
      <c r="H17" s="240"/>
      <c r="I17" s="240"/>
      <c r="J17" s="240"/>
      <c r="K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57</v>
      </c>
      <c r="U17" s="243" t="str">
        <f t="shared" si="1"/>
        <v>Commercial -:- Education -:- Electronics and Other Appliances -:- Electricity</v>
      </c>
      <c r="V17" s="242" t="s">
        <v>539</v>
      </c>
      <c r="W17" s="242" t="s">
        <v>53</v>
      </c>
      <c r="X17" s="242" t="s">
        <v>373</v>
      </c>
      <c r="Y17" s="242"/>
      <c r="Z17" s="242"/>
      <c r="AA17" s="242"/>
    </row>
    <row r="18" spans="1:27">
      <c r="A18" s="241" t="s">
        <v>310</v>
      </c>
      <c r="B18" s="241" t="s">
        <v>683</v>
      </c>
      <c r="C18" s="241"/>
      <c r="D18" s="241" t="s">
        <v>965</v>
      </c>
      <c r="E18" s="241" t="str">
        <f t="shared" si="3"/>
        <v xml:space="preserve"> -:- Electronics and Other Appliances</v>
      </c>
      <c r="F18" s="241" t="s">
        <v>540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981</v>
      </c>
      <c r="T18" s="243" t="s">
        <v>57</v>
      </c>
      <c r="U18" s="243" t="str">
        <f t="shared" si="1"/>
        <v>Commercial -:- Education -:- Lights (Incandescent)  -:- Electricity</v>
      </c>
      <c r="V18" s="242" t="s">
        <v>542</v>
      </c>
      <c r="W18" s="242" t="s">
        <v>53</v>
      </c>
      <c r="X18" s="242" t="s">
        <v>373</v>
      </c>
      <c r="Y18" s="242"/>
      <c r="Z18" s="242"/>
      <c r="AA18" s="242"/>
    </row>
    <row r="19" spans="1:27">
      <c r="A19" s="241" t="s">
        <v>310</v>
      </c>
      <c r="B19" s="241" t="s">
        <v>684</v>
      </c>
      <c r="C19" s="241"/>
      <c r="D19" s="241" t="s">
        <v>935</v>
      </c>
      <c r="E19" s="241" t="str">
        <f t="shared" si="3"/>
        <v xml:space="preserve"> -:- Lighting</v>
      </c>
      <c r="F19" s="241" t="s">
        <v>541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982</v>
      </c>
      <c r="T19" s="243" t="s">
        <v>57</v>
      </c>
      <c r="U19" s="243" t="str">
        <f t="shared" si="1"/>
        <v>Commercial -:- Education -:- Lights (Fluorescent)  -:- Electricity</v>
      </c>
      <c r="V19" s="242" t="s">
        <v>543</v>
      </c>
      <c r="W19" s="242" t="s">
        <v>53</v>
      </c>
      <c r="X19" s="242" t="s">
        <v>373</v>
      </c>
      <c r="Y19" s="242"/>
      <c r="Z19" s="242"/>
      <c r="AA19" s="242"/>
    </row>
    <row r="20" spans="1:27">
      <c r="A20" s="241" t="s">
        <v>310</v>
      </c>
      <c r="B20" s="241" t="s">
        <v>689</v>
      </c>
      <c r="C20" s="241"/>
      <c r="D20" s="241" t="s">
        <v>945</v>
      </c>
      <c r="E20" s="241" t="str">
        <f t="shared" si="3"/>
        <v xml:space="preserve"> -:- Space Heating</v>
      </c>
      <c r="F20" s="241" t="s">
        <v>546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980</v>
      </c>
      <c r="T20" s="243" t="s">
        <v>57</v>
      </c>
      <c r="U20" s="243" t="str">
        <f t="shared" si="1"/>
        <v>Commercial -:- Education -:- Lights (LED) -:- Electricity</v>
      </c>
      <c r="V20" s="242" t="s">
        <v>544</v>
      </c>
      <c r="W20" s="242" t="s">
        <v>53</v>
      </c>
      <c r="X20" s="242" t="s">
        <v>373</v>
      </c>
      <c r="Y20" s="242"/>
      <c r="Z20" s="242"/>
      <c r="AA20" s="242"/>
    </row>
    <row r="21" spans="1:27">
      <c r="A21" s="241" t="s">
        <v>310</v>
      </c>
      <c r="B21" s="241" t="s">
        <v>697</v>
      </c>
      <c r="C21" s="241"/>
      <c r="D21" s="241" t="s">
        <v>921</v>
      </c>
      <c r="E21" s="241" t="str">
        <f t="shared" si="3"/>
        <v xml:space="preserve"> -:- Water Heating</v>
      </c>
      <c r="F21" s="241" t="s">
        <v>553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952</v>
      </c>
      <c r="T21" s="243" t="s">
        <v>81</v>
      </c>
      <c r="U21" s="243" t="str">
        <f t="shared" si="1"/>
        <v>Commercial -:- Education -:- Boiler -:- Coal</v>
      </c>
      <c r="V21" s="242" t="s">
        <v>545</v>
      </c>
      <c r="W21" s="242" t="s">
        <v>53</v>
      </c>
      <c r="X21" s="242" t="s">
        <v>373</v>
      </c>
      <c r="Y21" s="242"/>
      <c r="Z21" s="242"/>
      <c r="AA21" s="242"/>
    </row>
    <row r="22" spans="1:27">
      <c r="A22" s="241" t="s">
        <v>310</v>
      </c>
      <c r="B22" s="241" t="s">
        <v>701</v>
      </c>
      <c r="C22" s="241"/>
      <c r="D22" s="241" t="s">
        <v>966</v>
      </c>
      <c r="E22" s="241" t="str">
        <f t="shared" si="3"/>
        <v xml:space="preserve"> -:- Motive Power, Mobile</v>
      </c>
      <c r="F22" s="241" t="s">
        <v>557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952</v>
      </c>
      <c r="T22" s="243" t="s">
        <v>82</v>
      </c>
      <c r="U22" s="243" t="str">
        <f t="shared" si="1"/>
        <v>Commercial -:- Education -:- Boiler -:- Diesel</v>
      </c>
      <c r="V22" s="242" t="s">
        <v>547</v>
      </c>
      <c r="W22" s="242" t="s">
        <v>53</v>
      </c>
      <c r="X22" s="242" t="s">
        <v>373</v>
      </c>
      <c r="Y22" s="242"/>
      <c r="Z22" s="242"/>
      <c r="AA22" s="242"/>
    </row>
    <row r="23" spans="1:27">
      <c r="A23" s="241" t="s">
        <v>310</v>
      </c>
      <c r="B23" s="241" t="s">
        <v>704</v>
      </c>
      <c r="C23" s="241"/>
      <c r="D23" s="241" t="s">
        <v>944</v>
      </c>
      <c r="E23" s="241" t="str">
        <f t="shared" si="3"/>
        <v xml:space="preserve"> -:- Motive Power, Stationary</v>
      </c>
      <c r="F23" s="241" t="s">
        <v>560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952</v>
      </c>
      <c r="T23" s="243" t="s">
        <v>83</v>
      </c>
      <c r="U23" s="243" t="str">
        <f t="shared" si="1"/>
        <v>Commercial -:- Education -:- Boiler -:- Fuel Oil</v>
      </c>
      <c r="V23" s="242" t="s">
        <v>548</v>
      </c>
      <c r="W23" s="242" t="s">
        <v>53</v>
      </c>
      <c r="X23" s="242" t="s">
        <v>373</v>
      </c>
      <c r="Y23" s="242"/>
      <c r="Z23" s="242"/>
      <c r="AA23" s="242"/>
    </row>
    <row r="24" spans="1:27">
      <c r="A24" s="241" t="s">
        <v>310</v>
      </c>
      <c r="B24" s="241" t="s">
        <v>707</v>
      </c>
      <c r="C24" s="241"/>
      <c r="D24" s="241" t="s">
        <v>933</v>
      </c>
      <c r="E24" s="241" t="str">
        <f t="shared" si="3"/>
        <v xml:space="preserve"> -:- Refrigeration</v>
      </c>
      <c r="F24" s="241" t="s">
        <v>563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952</v>
      </c>
      <c r="T24" s="243" t="s">
        <v>43</v>
      </c>
      <c r="U24" s="243" t="str">
        <f t="shared" si="1"/>
        <v>Commercial -:- Education -:- Boiler -:- Natural Gas</v>
      </c>
      <c r="V24" s="242" t="s">
        <v>549</v>
      </c>
      <c r="W24" s="242" t="s">
        <v>53</v>
      </c>
      <c r="X24" s="242" t="s">
        <v>373</v>
      </c>
      <c r="Y24" s="242"/>
      <c r="Z24" s="242"/>
      <c r="AA24" s="242"/>
    </row>
    <row r="25" spans="1:27">
      <c r="A25" s="241" t="s">
        <v>310</v>
      </c>
      <c r="B25" s="241" t="s">
        <v>709</v>
      </c>
      <c r="C25" s="241"/>
      <c r="D25" s="241" t="s">
        <v>962</v>
      </c>
      <c r="E25" s="241" t="str">
        <f t="shared" si="3"/>
        <v xml:space="preserve"> -:- Space Cooling</v>
      </c>
      <c r="F25" s="241" t="s">
        <v>565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968</v>
      </c>
      <c r="T25" s="243" t="s">
        <v>43</v>
      </c>
      <c r="U25" s="243" t="str">
        <f t="shared" si="1"/>
        <v>Commercial -:- Education -:- Burner -:- Natural Gas</v>
      </c>
      <c r="V25" s="242" t="s">
        <v>550</v>
      </c>
      <c r="W25" s="242" t="s">
        <v>53</v>
      </c>
      <c r="X25" s="242" t="s">
        <v>373</v>
      </c>
      <c r="Y25" s="242"/>
      <c r="Z25" s="242"/>
      <c r="AA25" s="242"/>
    </row>
    <row r="26" spans="1:27">
      <c r="A26" s="241" t="s">
        <v>310</v>
      </c>
      <c r="B26" s="241" t="s">
        <v>711</v>
      </c>
      <c r="C26" s="241"/>
      <c r="D26" s="241" t="s">
        <v>965</v>
      </c>
      <c r="E26" s="241" t="str">
        <f t="shared" si="3"/>
        <v xml:space="preserve"> -:- Electronics and Other Appliances</v>
      </c>
      <c r="F26" s="241" t="s">
        <v>568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971</v>
      </c>
      <c r="T26" s="243" t="s">
        <v>57</v>
      </c>
      <c r="U26" s="243" t="str">
        <f t="shared" si="1"/>
        <v>Commercial -:- Education -:- Heat Pump -:- Electricity</v>
      </c>
      <c r="V26" s="242" t="s">
        <v>551</v>
      </c>
      <c r="W26" s="242" t="s">
        <v>53</v>
      </c>
      <c r="X26" s="242" t="s">
        <v>373</v>
      </c>
      <c r="Y26" s="242"/>
      <c r="Z26" s="242"/>
      <c r="AA26" s="242"/>
    </row>
    <row r="27" spans="1:27">
      <c r="A27" s="241" t="s">
        <v>310</v>
      </c>
      <c r="B27" s="241" t="s">
        <v>712</v>
      </c>
      <c r="C27" s="241"/>
      <c r="D27" s="241" t="s">
        <v>935</v>
      </c>
      <c r="E27" s="241" t="str">
        <f t="shared" si="3"/>
        <v xml:space="preserve"> -:- Lighting</v>
      </c>
      <c r="F27" s="241" t="s">
        <v>569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972</v>
      </c>
      <c r="T27" s="243" t="s">
        <v>57</v>
      </c>
      <c r="U27" s="243" t="str">
        <f t="shared" si="1"/>
        <v>Commercial -:- Education -:- Resistance Heater -:- Electricity</v>
      </c>
      <c r="V27" s="242" t="s">
        <v>552</v>
      </c>
      <c r="W27" s="242" t="s">
        <v>53</v>
      </c>
      <c r="X27" s="242" t="s">
        <v>373</v>
      </c>
      <c r="Y27" s="242"/>
      <c r="Z27" s="242"/>
      <c r="AA27" s="242"/>
    </row>
    <row r="28" spans="1:27">
      <c r="A28" s="241" t="s">
        <v>310</v>
      </c>
      <c r="B28" s="241" t="s">
        <v>717</v>
      </c>
      <c r="C28" s="241"/>
      <c r="D28" s="241" t="s">
        <v>945</v>
      </c>
      <c r="E28" s="241" t="str">
        <f t="shared" si="3"/>
        <v xml:space="preserve"> -:- Space Heating</v>
      </c>
      <c r="F28" s="241" t="s">
        <v>574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952</v>
      </c>
      <c r="T28" s="243" t="s">
        <v>81</v>
      </c>
      <c r="U28" s="243" t="str">
        <f t="shared" si="1"/>
        <v>Commercial -:- Education -:- Boiler -:- Coal</v>
      </c>
      <c r="V28" s="242" t="s">
        <v>545</v>
      </c>
      <c r="W28" s="242" t="s">
        <v>53</v>
      </c>
      <c r="X28" s="242" t="s">
        <v>373</v>
      </c>
      <c r="Y28" s="242"/>
      <c r="Z28" s="242"/>
      <c r="AA28" s="242"/>
    </row>
    <row r="29" spans="1:27">
      <c r="A29" s="241" t="s">
        <v>310</v>
      </c>
      <c r="B29" s="241" t="s">
        <v>723</v>
      </c>
      <c r="C29" s="241"/>
      <c r="D29" s="241" t="s">
        <v>921</v>
      </c>
      <c r="E29" s="241" t="str">
        <f t="shared" si="3"/>
        <v xml:space="preserve"> -:- Water Heating</v>
      </c>
      <c r="F29" s="241" t="s">
        <v>580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928</v>
      </c>
      <c r="T29" s="243" t="s">
        <v>57</v>
      </c>
      <c r="U29" s="243" t="str">
        <f t="shared" si="1"/>
        <v>Commercial -:- Education -:- Hot Water Cylinder -:- Electricity</v>
      </c>
      <c r="V29" s="242" t="s">
        <v>554</v>
      </c>
      <c r="W29" s="242" t="s">
        <v>53</v>
      </c>
      <c r="X29" s="242" t="s">
        <v>373</v>
      </c>
      <c r="Y29" s="242"/>
      <c r="Z29" s="242"/>
      <c r="AA29" s="242"/>
    </row>
    <row r="30" spans="1:27">
      <c r="A30" s="241" t="s">
        <v>310</v>
      </c>
      <c r="B30" s="241" t="s">
        <v>728</v>
      </c>
      <c r="C30" s="241"/>
      <c r="D30" s="241" t="s">
        <v>986</v>
      </c>
      <c r="E30" s="241" t="str">
        <f t="shared" si="3"/>
        <v xml:space="preserve"> -:- Process Heat</v>
      </c>
      <c r="F30" s="241" t="s">
        <v>583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928</v>
      </c>
      <c r="T30" s="243" t="s">
        <v>43</v>
      </c>
      <c r="U30" s="243" t="str">
        <f t="shared" si="1"/>
        <v>Commercial -:- Education -:- Hot Water Cylinder -:- Natural Gas</v>
      </c>
      <c r="V30" s="242" t="s">
        <v>555</v>
      </c>
      <c r="W30" s="242" t="s">
        <v>53</v>
      </c>
      <c r="X30" s="242" t="s">
        <v>373</v>
      </c>
      <c r="Y30" s="242"/>
      <c r="Z30" s="242"/>
      <c r="AA30" s="242"/>
    </row>
    <row r="31" spans="1:27">
      <c r="A31" s="241" t="s">
        <v>310</v>
      </c>
      <c r="B31" s="241" t="s">
        <v>731</v>
      </c>
      <c r="C31" s="241"/>
      <c r="D31" s="241" t="s">
        <v>966</v>
      </c>
      <c r="E31" s="241" t="str">
        <f t="shared" si="3"/>
        <v xml:space="preserve"> -:- Motive Power, Mobile</v>
      </c>
      <c r="F31" s="241" t="s">
        <v>585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983</v>
      </c>
      <c r="T31" s="243" t="s">
        <v>82</v>
      </c>
      <c r="U31" s="243" t="str">
        <f t="shared" si="1"/>
        <v>Commercial -:- Education -:- Mobile Motor -:- Diesel</v>
      </c>
      <c r="V31" s="242" t="s">
        <v>556</v>
      </c>
      <c r="W31" s="242" t="s">
        <v>53</v>
      </c>
      <c r="X31" s="242" t="s">
        <v>373</v>
      </c>
      <c r="Y31" s="242"/>
      <c r="Z31" s="242"/>
      <c r="AA31" s="242"/>
    </row>
    <row r="32" spans="1:27">
      <c r="A32" s="241" t="s">
        <v>310</v>
      </c>
      <c r="B32" s="241" t="s">
        <v>734</v>
      </c>
      <c r="C32" s="241"/>
      <c r="D32" s="241" t="s">
        <v>944</v>
      </c>
      <c r="E32" s="241" t="str">
        <f t="shared" si="3"/>
        <v xml:space="preserve"> -:- Motive Power, Stationary</v>
      </c>
      <c r="F32" s="241" t="s">
        <v>588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983</v>
      </c>
      <c r="T32" s="243" t="s">
        <v>85</v>
      </c>
      <c r="U32" s="243" t="str">
        <f t="shared" si="1"/>
        <v>Commercial -:- Education -:- Mobile Motor -:- Petrol</v>
      </c>
      <c r="V32" s="242" t="s">
        <v>558</v>
      </c>
      <c r="W32" s="242" t="s">
        <v>53</v>
      </c>
      <c r="X32" s="242" t="s">
        <v>373</v>
      </c>
      <c r="Y32" s="242"/>
      <c r="Z32" s="242"/>
      <c r="AA32" s="242"/>
    </row>
    <row r="33" spans="1:27">
      <c r="A33" s="241" t="s">
        <v>310</v>
      </c>
      <c r="B33" s="241" t="s">
        <v>736</v>
      </c>
      <c r="C33" s="241"/>
      <c r="D33" s="241" t="s">
        <v>933</v>
      </c>
      <c r="E33" s="241" t="str">
        <f t="shared" si="3"/>
        <v xml:space="preserve"> -:- Refrigeration</v>
      </c>
      <c r="F33" s="241" t="s">
        <v>590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949</v>
      </c>
      <c r="T33" s="243" t="s">
        <v>57</v>
      </c>
      <c r="U33" s="243" t="str">
        <f t="shared" si="1"/>
        <v>Commercial -:- Education -:- Stationary Motor -:- Electricity</v>
      </c>
      <c r="V33" s="242" t="s">
        <v>559</v>
      </c>
      <c r="W33" s="242" t="s">
        <v>53</v>
      </c>
      <c r="X33" s="242" t="s">
        <v>373</v>
      </c>
      <c r="Y33" s="242"/>
      <c r="Z33" s="242"/>
      <c r="AA33" s="242"/>
    </row>
    <row r="34" spans="1:27">
      <c r="A34" s="241" t="s">
        <v>310</v>
      </c>
      <c r="B34" s="241" t="s">
        <v>738</v>
      </c>
      <c r="C34" s="241"/>
      <c r="D34" s="241" t="s">
        <v>962</v>
      </c>
      <c r="E34" s="241" t="str">
        <f t="shared" si="3"/>
        <v xml:space="preserve"> -:- Space Cooling</v>
      </c>
      <c r="F34" s="241" t="s">
        <v>592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949</v>
      </c>
      <c r="T34" s="243" t="s">
        <v>85</v>
      </c>
      <c r="U34" s="243" t="str">
        <f t="shared" si="1"/>
        <v>Commercial -:- Education -:- Stationary Motor -:- Petrol</v>
      </c>
      <c r="V34" s="242" t="s">
        <v>561</v>
      </c>
      <c r="W34" s="242" t="s">
        <v>53</v>
      </c>
      <c r="X34" s="242" t="s">
        <v>373</v>
      </c>
      <c r="Y34" s="242"/>
      <c r="Z34" s="242"/>
      <c r="AA34" s="242"/>
    </row>
    <row r="35" spans="1:27">
      <c r="A35" s="241" t="s">
        <v>310</v>
      </c>
      <c r="B35" s="241" t="s">
        <v>740</v>
      </c>
      <c r="C35" s="241"/>
      <c r="D35" s="241" t="s">
        <v>965</v>
      </c>
      <c r="E35" s="241" t="str">
        <f t="shared" si="3"/>
        <v xml:space="preserve"> -:- Electronics and Other Appliances</v>
      </c>
      <c r="F35" s="241" t="s">
        <v>594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940</v>
      </c>
      <c r="T35" s="243" t="s">
        <v>57</v>
      </c>
      <c r="U35" s="243" t="str">
        <f t="shared" si="1"/>
        <v>Commercial -:- Education -:- Refrigerator -:- Electricity</v>
      </c>
      <c r="V35" s="242" t="s">
        <v>562</v>
      </c>
      <c r="W35" s="242" t="s">
        <v>53</v>
      </c>
      <c r="X35" s="242" t="s">
        <v>373</v>
      </c>
      <c r="Y35" s="242"/>
      <c r="Z35" s="242"/>
      <c r="AA35" s="242"/>
    </row>
    <row r="36" spans="1:27">
      <c r="A36" s="241" t="s">
        <v>310</v>
      </c>
      <c r="B36" s="241" t="s">
        <v>741</v>
      </c>
      <c r="C36" s="241"/>
      <c r="D36" s="241" t="s">
        <v>935</v>
      </c>
      <c r="E36" s="241" t="str">
        <f t="shared" si="3"/>
        <v xml:space="preserve"> -:- Lighting</v>
      </c>
      <c r="F36" s="241" t="s">
        <v>595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971</v>
      </c>
      <c r="T36" s="243" t="s">
        <v>57</v>
      </c>
      <c r="U36" s="243" t="str">
        <f t="shared" si="1"/>
        <v>Commercial -:- Education -:- Heat Pump -:- Electricity</v>
      </c>
      <c r="V36" s="242" t="s">
        <v>564</v>
      </c>
      <c r="W36" s="242" t="s">
        <v>53</v>
      </c>
      <c r="X36" s="242" t="s">
        <v>373</v>
      </c>
      <c r="Y36" s="242"/>
      <c r="Z36" s="242"/>
      <c r="AA36" s="242"/>
    </row>
    <row r="37" spans="1:27">
      <c r="A37" s="241" t="s">
        <v>310</v>
      </c>
      <c r="B37" s="241" t="s">
        <v>746</v>
      </c>
      <c r="C37" s="241"/>
      <c r="D37" s="241" t="s">
        <v>945</v>
      </c>
      <c r="E37" s="241" t="str">
        <f t="shared" si="3"/>
        <v xml:space="preserve"> -:- Space Heating</v>
      </c>
      <c r="F37" s="241" t="s">
        <v>600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57</v>
      </c>
      <c r="U37" s="243" t="str">
        <f t="shared" si="1"/>
        <v>Commercial -:- Healthcare -:- Electronics and Other Appliances -:- Electricity</v>
      </c>
      <c r="V37" s="242" t="s">
        <v>567</v>
      </c>
      <c r="W37" s="242" t="s">
        <v>53</v>
      </c>
      <c r="X37" s="242" t="s">
        <v>373</v>
      </c>
      <c r="Y37" s="242"/>
      <c r="Z37" s="242"/>
      <c r="AA37" s="242"/>
    </row>
    <row r="38" spans="1:27">
      <c r="A38" s="241" t="s">
        <v>310</v>
      </c>
      <c r="B38" s="241" t="s">
        <v>754</v>
      </c>
      <c r="C38" s="241"/>
      <c r="D38" s="241" t="s">
        <v>921</v>
      </c>
      <c r="E38" s="241" t="str">
        <f t="shared" si="3"/>
        <v xml:space="preserve"> -:- Water Heating</v>
      </c>
      <c r="F38" s="241" t="s">
        <v>607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981</v>
      </c>
      <c r="T38" s="243" t="s">
        <v>57</v>
      </c>
      <c r="U38" s="243" t="str">
        <f t="shared" si="1"/>
        <v>Commercial -:- Healthcare -:- Lights (Incandescent)  -:- Electricity</v>
      </c>
      <c r="V38" s="242" t="s">
        <v>570</v>
      </c>
      <c r="W38" s="242" t="s">
        <v>53</v>
      </c>
      <c r="X38" s="242" t="s">
        <v>373</v>
      </c>
      <c r="Y38" s="242"/>
      <c r="Z38" s="242"/>
      <c r="AA38" s="242"/>
    </row>
    <row r="39" spans="1:27">
      <c r="A39" s="241" t="s">
        <v>310</v>
      </c>
      <c r="B39" s="241" t="s">
        <v>760</v>
      </c>
      <c r="C39" s="241"/>
      <c r="D39" s="241" t="s">
        <v>966</v>
      </c>
      <c r="E39" s="241" t="str">
        <f t="shared" si="3"/>
        <v xml:space="preserve"> -:- Motive Power, Mobile</v>
      </c>
      <c r="F39" s="241" t="s">
        <v>612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982</v>
      </c>
      <c r="T39" s="243" t="s">
        <v>57</v>
      </c>
      <c r="U39" s="243" t="str">
        <f t="shared" ref="U39:U70" si="4" xml:space="preserve"> _xlfn.CONCAT( Q39, " -:- ", R39, " -:- ", S39, " -:- ", T39)</f>
        <v>Commercial -:- Healthcare -:- Lights (Fluorescent)  -:- Electricity</v>
      </c>
      <c r="V39" s="242" t="s">
        <v>571</v>
      </c>
      <c r="W39" s="242" t="s">
        <v>53</v>
      </c>
      <c r="X39" s="242" t="s">
        <v>373</v>
      </c>
      <c r="Y39" s="242"/>
      <c r="Z39" s="242"/>
      <c r="AA39" s="242"/>
    </row>
    <row r="40" spans="1:27">
      <c r="A40" s="241" t="s">
        <v>310</v>
      </c>
      <c r="B40" s="241" t="s">
        <v>764</v>
      </c>
      <c r="C40" s="241"/>
      <c r="D40" s="241" t="s">
        <v>944</v>
      </c>
      <c r="E40" s="241" t="str">
        <f t="shared" si="3"/>
        <v xml:space="preserve"> -:- Motive Power, Stationary</v>
      </c>
      <c r="F40" s="241" t="s">
        <v>616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980</v>
      </c>
      <c r="T40" s="243" t="s">
        <v>57</v>
      </c>
      <c r="U40" s="243" t="str">
        <f t="shared" si="4"/>
        <v>Commercial -:- Healthcare -:- Lights (LED) -:- Electricity</v>
      </c>
      <c r="V40" s="242" t="s">
        <v>572</v>
      </c>
      <c r="W40" s="242" t="s">
        <v>53</v>
      </c>
      <c r="X40" s="242" t="s">
        <v>373</v>
      </c>
      <c r="Y40" s="242"/>
      <c r="Z40" s="242"/>
      <c r="AA40" s="242"/>
    </row>
    <row r="41" spans="1:27">
      <c r="A41" s="241" t="s">
        <v>310</v>
      </c>
      <c r="B41" s="241" t="s">
        <v>766</v>
      </c>
      <c r="C41" s="241"/>
      <c r="D41" s="241" t="s">
        <v>962</v>
      </c>
      <c r="E41" s="241" t="str">
        <f t="shared" si="3"/>
        <v xml:space="preserve"> -:- Space Cooling</v>
      </c>
      <c r="F41" s="241" t="s">
        <v>618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952</v>
      </c>
      <c r="T41" s="243" t="s">
        <v>81</v>
      </c>
      <c r="U41" s="243" t="str">
        <f t="shared" si="4"/>
        <v>Commercial -:- Healthcare -:- Boiler -:- Coal</v>
      </c>
      <c r="V41" s="242" t="s">
        <v>573</v>
      </c>
      <c r="W41" s="242" t="s">
        <v>53</v>
      </c>
      <c r="X41" s="242" t="s">
        <v>373</v>
      </c>
      <c r="Y41" s="242"/>
      <c r="Z41" s="242"/>
      <c r="AA41" s="242"/>
    </row>
    <row r="42" spans="1:27">
      <c r="A42" s="241" t="s">
        <v>310</v>
      </c>
      <c r="B42" s="241" t="s">
        <v>768</v>
      </c>
      <c r="C42" s="241"/>
      <c r="D42" s="241" t="s">
        <v>965</v>
      </c>
      <c r="E42" s="241" t="str">
        <f t="shared" si="3"/>
        <v xml:space="preserve"> -:- Electronics and Other Appliances</v>
      </c>
      <c r="F42" s="241" t="s">
        <v>620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952</v>
      </c>
      <c r="T42" s="243" t="s">
        <v>82</v>
      </c>
      <c r="U42" s="243" t="str">
        <f t="shared" si="4"/>
        <v>Commercial -:- Healthcare -:- Boiler -:- Diesel</v>
      </c>
      <c r="V42" s="242" t="s">
        <v>575</v>
      </c>
      <c r="W42" s="242" t="s">
        <v>53</v>
      </c>
      <c r="X42" s="242" t="s">
        <v>373</v>
      </c>
      <c r="Y42" s="242"/>
      <c r="Z42" s="242"/>
      <c r="AA42" s="242"/>
    </row>
    <row r="43" spans="1:27">
      <c r="A43" s="241" t="s">
        <v>310</v>
      </c>
      <c r="B43" s="241" t="s">
        <v>770</v>
      </c>
      <c r="C43" s="241"/>
      <c r="D43" s="241" t="s">
        <v>219</v>
      </c>
      <c r="E43" s="241" t="str">
        <f t="shared" si="3"/>
        <v xml:space="preserve"> -:- Cooking</v>
      </c>
      <c r="F43" s="241" t="s">
        <v>622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952</v>
      </c>
      <c r="T43" s="243" t="s">
        <v>43</v>
      </c>
      <c r="U43" s="243" t="str">
        <f t="shared" si="4"/>
        <v>Commercial -:- Healthcare -:- Boiler -:- Natural Gas</v>
      </c>
      <c r="V43" s="242" t="s">
        <v>576</v>
      </c>
      <c r="W43" s="242" t="s">
        <v>53</v>
      </c>
      <c r="X43" s="242" t="s">
        <v>373</v>
      </c>
      <c r="Y43" s="242"/>
      <c r="Z43" s="242"/>
      <c r="AA43" s="242"/>
    </row>
    <row r="44" spans="1:27">
      <c r="A44" s="241" t="s">
        <v>310</v>
      </c>
      <c r="B44" s="241" t="s">
        <v>774</v>
      </c>
      <c r="C44" s="241"/>
      <c r="D44" s="241" t="s">
        <v>935</v>
      </c>
      <c r="E44" s="241" t="str">
        <f t="shared" si="3"/>
        <v xml:space="preserve"> -:- Lighting</v>
      </c>
      <c r="F44" s="241" t="s">
        <v>626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971</v>
      </c>
      <c r="T44" s="243" t="s">
        <v>57</v>
      </c>
      <c r="U44" s="243" t="str">
        <f t="shared" si="4"/>
        <v>Commercial -:- Healthcare -:- Heat Pump -:- Electricity</v>
      </c>
      <c r="V44" s="242" t="s">
        <v>577</v>
      </c>
      <c r="W44" s="242" t="s">
        <v>53</v>
      </c>
      <c r="X44" s="242" t="s">
        <v>373</v>
      </c>
      <c r="Y44" s="242"/>
      <c r="Z44" s="242"/>
      <c r="AA44" s="242"/>
    </row>
    <row r="45" spans="1:27">
      <c r="A45" s="241" t="s">
        <v>310</v>
      </c>
      <c r="B45" s="241" t="s">
        <v>779</v>
      </c>
      <c r="C45" s="241"/>
      <c r="D45" s="241" t="s">
        <v>945</v>
      </c>
      <c r="E45" s="241" t="str">
        <f t="shared" si="3"/>
        <v xml:space="preserve"> -:- Space Heating</v>
      </c>
      <c r="F45" s="241" t="s">
        <v>631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972</v>
      </c>
      <c r="T45" s="243" t="s">
        <v>57</v>
      </c>
      <c r="U45" s="243" t="str">
        <f t="shared" si="4"/>
        <v>Commercial -:- Healthcare -:- Resistance Heater -:- Electricity</v>
      </c>
      <c r="V45" s="242" t="s">
        <v>578</v>
      </c>
      <c r="W45" s="242" t="s">
        <v>53</v>
      </c>
      <c r="X45" s="242" t="s">
        <v>373</v>
      </c>
      <c r="Y45" s="242"/>
      <c r="Z45" s="242"/>
      <c r="AA45" s="242"/>
    </row>
    <row r="46" spans="1:27">
      <c r="A46" s="241" t="s">
        <v>310</v>
      </c>
      <c r="B46" s="241" t="s">
        <v>831</v>
      </c>
      <c r="C46" s="241"/>
      <c r="D46" s="241" t="s">
        <v>921</v>
      </c>
      <c r="E46" s="241" t="str">
        <f t="shared" si="3"/>
        <v xml:space="preserve"> -:- Water Heating</v>
      </c>
      <c r="F46" s="241" t="s">
        <v>643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952</v>
      </c>
      <c r="T46" s="243" t="s">
        <v>83</v>
      </c>
      <c r="U46" s="243" t="str">
        <f t="shared" si="4"/>
        <v>Commercial -:- Healthcare -:- Boiler -:- Fuel Oil</v>
      </c>
      <c r="V46" s="242" t="s">
        <v>579</v>
      </c>
      <c r="W46" s="242" t="s">
        <v>53</v>
      </c>
      <c r="X46" s="242" t="s">
        <v>373</v>
      </c>
      <c r="Y46" s="242"/>
      <c r="Z46" s="242"/>
      <c r="AA46" s="242"/>
    </row>
    <row r="47" spans="1:27">
      <c r="A47" s="241" t="s">
        <v>310</v>
      </c>
      <c r="B47" s="241" t="s">
        <v>791</v>
      </c>
      <c r="C47" s="241"/>
      <c r="D47" s="241" t="s">
        <v>966</v>
      </c>
      <c r="E47" s="241" t="str">
        <f t="shared" si="3"/>
        <v xml:space="preserve"> -:- Motive Power, Mobile</v>
      </c>
      <c r="F47" s="241" t="s">
        <v>647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952</v>
      </c>
      <c r="T47" s="243" t="s">
        <v>81</v>
      </c>
      <c r="U47" s="243" t="str">
        <f t="shared" si="4"/>
        <v>Commercial -:- Healthcare -:- Boiler -:- Coal</v>
      </c>
      <c r="V47" s="242" t="s">
        <v>573</v>
      </c>
      <c r="W47" s="242" t="s">
        <v>53</v>
      </c>
      <c r="X47" s="242" t="s">
        <v>373</v>
      </c>
      <c r="Y47" s="242"/>
      <c r="Z47" s="242"/>
      <c r="AA47" s="242"/>
    </row>
    <row r="48" spans="1:27">
      <c r="A48" s="241" t="s">
        <v>310</v>
      </c>
      <c r="B48" s="241" t="s">
        <v>795</v>
      </c>
      <c r="C48" s="241"/>
      <c r="D48" s="241" t="s">
        <v>944</v>
      </c>
      <c r="E48" s="241" t="str">
        <f t="shared" si="3"/>
        <v xml:space="preserve"> -:- Motive Power, Stationary</v>
      </c>
      <c r="F48" s="241" t="s">
        <v>651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928</v>
      </c>
      <c r="T48" s="243" t="s">
        <v>57</v>
      </c>
      <c r="U48" s="243" t="str">
        <f t="shared" si="4"/>
        <v>Commercial -:- Healthcare -:- Hot Water Cylinder -:- Electricity</v>
      </c>
      <c r="V48" s="242" t="s">
        <v>581</v>
      </c>
      <c r="W48" s="242" t="s">
        <v>53</v>
      </c>
      <c r="X48" s="242" t="s">
        <v>373</v>
      </c>
      <c r="Y48" s="242"/>
      <c r="Z48" s="242"/>
      <c r="AA48" s="242"/>
    </row>
    <row r="49" spans="1:27">
      <c r="A49" s="241" t="s">
        <v>310</v>
      </c>
      <c r="B49" s="241" t="s">
        <v>797</v>
      </c>
      <c r="C49" s="241"/>
      <c r="D49" s="241" t="s">
        <v>933</v>
      </c>
      <c r="E49" s="241" t="str">
        <f t="shared" si="3"/>
        <v xml:space="preserve"> -:- Refrigeration</v>
      </c>
      <c r="F49" s="241" t="s">
        <v>653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955</v>
      </c>
      <c r="T49" s="243" t="s">
        <v>84</v>
      </c>
      <c r="U49" s="243" t="str">
        <f t="shared" si="4"/>
        <v>Commercial -:- Healthcare -:- Direct Heat -:- Geothermal</v>
      </c>
      <c r="V49" s="242" t="s">
        <v>582</v>
      </c>
      <c r="W49" s="242" t="s">
        <v>53</v>
      </c>
      <c r="X49" s="242" t="s">
        <v>373</v>
      </c>
      <c r="Y49" s="242"/>
      <c r="Z49" s="242"/>
      <c r="AA49" s="242"/>
    </row>
    <row r="50" spans="1:27">
      <c r="A50" s="241" t="s">
        <v>310</v>
      </c>
      <c r="B50" s="241" t="s">
        <v>799</v>
      </c>
      <c r="C50" s="241"/>
      <c r="D50" s="241" t="s">
        <v>962</v>
      </c>
      <c r="E50" s="241" t="str">
        <f t="shared" si="3"/>
        <v xml:space="preserve"> -:- Space Cooling</v>
      </c>
      <c r="F50" s="241" t="s">
        <v>655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972</v>
      </c>
      <c r="T50" s="243" t="s">
        <v>57</v>
      </c>
      <c r="U50" s="243" t="str">
        <f t="shared" si="4"/>
        <v>Commercial -:- Healthcare -:- Resistance Heater -:- Electricity</v>
      </c>
      <c r="V50" s="242" t="s">
        <v>578</v>
      </c>
      <c r="W50" s="242" t="s">
        <v>53</v>
      </c>
      <c r="X50" s="242" t="s">
        <v>373</v>
      </c>
      <c r="Y50" s="242"/>
      <c r="Z50" s="242"/>
      <c r="AA50" s="242"/>
    </row>
    <row r="51" spans="1:27">
      <c r="A51" s="241" t="s">
        <v>310</v>
      </c>
      <c r="B51" s="241" t="s">
        <v>801</v>
      </c>
      <c r="C51" s="241"/>
      <c r="D51" s="241" t="s">
        <v>965</v>
      </c>
      <c r="E51" s="241" t="str">
        <f t="shared" si="3"/>
        <v xml:space="preserve"> -:- Electronics and Other Appliances</v>
      </c>
      <c r="F51" s="241" t="s">
        <v>657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952</v>
      </c>
      <c r="T51" s="243" t="s">
        <v>81</v>
      </c>
      <c r="U51" s="243" t="str">
        <f t="shared" si="4"/>
        <v>Commercial -:- Healthcare -:- Boiler -:- Coal</v>
      </c>
      <c r="V51" s="242" t="s">
        <v>573</v>
      </c>
      <c r="W51" s="242" t="s">
        <v>53</v>
      </c>
      <c r="X51" s="242" t="s">
        <v>373</v>
      </c>
      <c r="Y51" s="242"/>
      <c r="Z51" s="242"/>
      <c r="AA51" s="242"/>
    </row>
    <row r="52" spans="1:27">
      <c r="A52" s="241" t="s">
        <v>310</v>
      </c>
      <c r="B52" s="241" t="s">
        <v>802</v>
      </c>
      <c r="C52" s="241"/>
      <c r="D52" s="241" t="s">
        <v>935</v>
      </c>
      <c r="E52" s="241" t="str">
        <f t="shared" si="3"/>
        <v xml:space="preserve"> -:- Lighting</v>
      </c>
      <c r="F52" s="241" t="s">
        <v>658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952</v>
      </c>
      <c r="T52" s="243" t="s">
        <v>43</v>
      </c>
      <c r="U52" s="243" t="str">
        <f t="shared" si="4"/>
        <v>Commercial -:- Healthcare -:- Boiler -:- Natural Gas</v>
      </c>
      <c r="V52" s="242" t="s">
        <v>576</v>
      </c>
      <c r="W52" s="242" t="s">
        <v>53</v>
      </c>
      <c r="X52" s="242" t="s">
        <v>373</v>
      </c>
      <c r="Y52" s="242"/>
      <c r="Z52" s="242"/>
      <c r="AA52" s="242"/>
    </row>
    <row r="53" spans="1:27">
      <c r="A53" s="241" t="s">
        <v>310</v>
      </c>
      <c r="B53" s="241" t="s">
        <v>807</v>
      </c>
      <c r="C53" s="241"/>
      <c r="D53" s="241" t="s">
        <v>945</v>
      </c>
      <c r="E53" s="241" t="str">
        <f t="shared" si="3"/>
        <v xml:space="preserve"> -:- Space Heating</v>
      </c>
      <c r="F53" s="241" t="s">
        <v>663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983</v>
      </c>
      <c r="T53" s="243" t="s">
        <v>82</v>
      </c>
      <c r="U53" s="243" t="str">
        <f t="shared" si="4"/>
        <v>Commercial -:- Healthcare -:- Mobile Motor -:- Diesel</v>
      </c>
      <c r="V53" s="242" t="s">
        <v>584</v>
      </c>
      <c r="W53" s="242" t="s">
        <v>53</v>
      </c>
      <c r="X53" s="242" t="s">
        <v>373</v>
      </c>
      <c r="Y53" s="242"/>
      <c r="Z53" s="242"/>
      <c r="AA53" s="242"/>
    </row>
    <row r="54" spans="1:27">
      <c r="A54" s="241" t="s">
        <v>310</v>
      </c>
      <c r="B54" s="241" t="s">
        <v>815</v>
      </c>
      <c r="C54" s="241"/>
      <c r="D54" s="241" t="s">
        <v>921</v>
      </c>
      <c r="E54" s="241" t="str">
        <f t="shared" si="3"/>
        <v xml:space="preserve"> -:- Water Heating</v>
      </c>
      <c r="F54" s="241" t="s">
        <v>670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983</v>
      </c>
      <c r="T54" s="243" t="s">
        <v>85</v>
      </c>
      <c r="U54" s="243" t="str">
        <f t="shared" si="4"/>
        <v>Commercial -:- Healthcare -:- Mobile Motor -:- Petrol</v>
      </c>
      <c r="V54" s="242" t="s">
        <v>586</v>
      </c>
      <c r="W54" s="242" t="s">
        <v>53</v>
      </c>
      <c r="X54" s="242" t="s">
        <v>373</v>
      </c>
      <c r="Y54" s="242"/>
      <c r="Z54" s="242"/>
      <c r="AA54" s="242"/>
    </row>
    <row r="55" spans="1:27">
      <c r="A55" s="241" t="s">
        <v>310</v>
      </c>
      <c r="B55" s="241" t="s">
        <v>821</v>
      </c>
      <c r="C55" s="241"/>
      <c r="D55" s="241" t="s">
        <v>966</v>
      </c>
      <c r="E55" s="241" t="str">
        <f t="shared" si="3"/>
        <v xml:space="preserve"> -:- Motive Power, Mobile</v>
      </c>
      <c r="F55" s="241" t="s">
        <v>675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949</v>
      </c>
      <c r="T55" s="243" t="s">
        <v>57</v>
      </c>
      <c r="U55" s="243" t="str">
        <f t="shared" si="4"/>
        <v>Commercial -:- Healthcare -:- Stationary Motor -:- Electricity</v>
      </c>
      <c r="V55" s="242" t="s">
        <v>587</v>
      </c>
      <c r="W55" s="242" t="s">
        <v>53</v>
      </c>
      <c r="X55" s="242" t="s">
        <v>373</v>
      </c>
      <c r="Y55" s="242"/>
      <c r="Z55" s="242"/>
      <c r="AA55" s="242"/>
    </row>
    <row r="56" spans="1:27">
      <c r="A56" s="241" t="s">
        <v>310</v>
      </c>
      <c r="B56" s="241" t="s">
        <v>825</v>
      </c>
      <c r="C56" s="241"/>
      <c r="D56" s="241" t="s">
        <v>944</v>
      </c>
      <c r="E56" s="241" t="str">
        <f t="shared" si="3"/>
        <v xml:space="preserve"> -:- Motive Power, Stationary</v>
      </c>
      <c r="F56" s="241" t="s">
        <v>679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940</v>
      </c>
      <c r="T56" s="243" t="s">
        <v>57</v>
      </c>
      <c r="U56" s="243" t="str">
        <f t="shared" si="4"/>
        <v>Commercial -:- Healthcare -:- Refrigerator -:- Electricity</v>
      </c>
      <c r="V56" s="242" t="s">
        <v>589</v>
      </c>
      <c r="W56" s="242" t="s">
        <v>53</v>
      </c>
      <c r="X56" s="242" t="s">
        <v>373</v>
      </c>
      <c r="Y56" s="242"/>
      <c r="Z56" s="242"/>
      <c r="AA56" s="242"/>
    </row>
    <row r="57" spans="1:27">
      <c r="A57" s="241" t="s">
        <v>310</v>
      </c>
      <c r="B57" s="241" t="s">
        <v>827</v>
      </c>
      <c r="C57" s="241"/>
      <c r="D57" s="241" t="s">
        <v>962</v>
      </c>
      <c r="E57" s="241" t="str">
        <f t="shared" si="3"/>
        <v xml:space="preserve"> -:- Space Cooling</v>
      </c>
      <c r="F57" s="241" t="s">
        <v>681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971</v>
      </c>
      <c r="T57" s="243" t="s">
        <v>57</v>
      </c>
      <c r="U57" s="243" t="str">
        <f t="shared" si="4"/>
        <v>Commercial -:- Healthcare -:- Heat Pump -:- Electricity</v>
      </c>
      <c r="V57" s="242" t="s">
        <v>591</v>
      </c>
      <c r="W57" s="242" t="s">
        <v>53</v>
      </c>
      <c r="X57" s="242" t="s">
        <v>373</v>
      </c>
      <c r="Y57" s="242"/>
      <c r="Z57" s="242"/>
      <c r="AA57" s="242"/>
    </row>
    <row r="58" spans="1:27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57</v>
      </c>
      <c r="U58" s="243" t="str">
        <f t="shared" si="4"/>
        <v>Commercial -:- Office Blocks -:- Electronics and Other Appliances -:- Electricity</v>
      </c>
      <c r="V58" s="242" t="s">
        <v>593</v>
      </c>
      <c r="W58" s="242" t="s">
        <v>53</v>
      </c>
      <c r="X58" s="242" t="s">
        <v>373</v>
      </c>
      <c r="Y58" s="242"/>
      <c r="Z58" s="242"/>
      <c r="AA58" s="242"/>
    </row>
    <row r="59" spans="1:27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981</v>
      </c>
      <c r="T59" s="243" t="s">
        <v>57</v>
      </c>
      <c r="U59" s="243" t="str">
        <f t="shared" si="4"/>
        <v>Commercial -:- Office Blocks -:- Lights (Incandescent)  -:- Electricity</v>
      </c>
      <c r="V59" s="242" t="s">
        <v>596</v>
      </c>
      <c r="W59" s="242" t="s">
        <v>53</v>
      </c>
      <c r="X59" s="242" t="s">
        <v>373</v>
      </c>
      <c r="Y59" s="242"/>
      <c r="Z59" s="242"/>
      <c r="AA59" s="242"/>
    </row>
    <row r="60" spans="1:27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982</v>
      </c>
      <c r="T60" s="243" t="s">
        <v>57</v>
      </c>
      <c r="U60" s="243" t="str">
        <f t="shared" si="4"/>
        <v>Commercial -:- Office Blocks -:- Lights (Fluorescent)  -:- Electricity</v>
      </c>
      <c r="V60" s="242" t="s">
        <v>597</v>
      </c>
      <c r="W60" s="242" t="s">
        <v>53</v>
      </c>
      <c r="X60" s="242" t="s">
        <v>373</v>
      </c>
      <c r="Y60" s="242"/>
      <c r="Z60" s="242"/>
      <c r="AA60" s="242"/>
    </row>
    <row r="61" spans="1:27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980</v>
      </c>
      <c r="T61" s="243" t="s">
        <v>57</v>
      </c>
      <c r="U61" s="243" t="str">
        <f t="shared" si="4"/>
        <v>Commercial -:- Office Blocks -:- Lights (LED) -:- Electricity</v>
      </c>
      <c r="V61" s="242" t="s">
        <v>598</v>
      </c>
      <c r="W61" s="242" t="s">
        <v>53</v>
      </c>
      <c r="X61" s="242" t="s">
        <v>373</v>
      </c>
      <c r="Y61" s="242"/>
      <c r="Z61" s="242"/>
      <c r="AA61" s="242"/>
    </row>
    <row r="62" spans="1:27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952</v>
      </c>
      <c r="T62" s="243" t="s">
        <v>81</v>
      </c>
      <c r="U62" s="243" t="str">
        <f t="shared" si="4"/>
        <v>Commercial -:- Office Blocks -:- Boiler -:- Coal</v>
      </c>
      <c r="V62" s="242" t="s">
        <v>599</v>
      </c>
      <c r="W62" s="242" t="s">
        <v>53</v>
      </c>
      <c r="X62" s="242" t="s">
        <v>373</v>
      </c>
      <c r="Y62" s="242"/>
      <c r="Z62" s="242"/>
      <c r="AA62" s="242"/>
    </row>
    <row r="63" spans="1:27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952</v>
      </c>
      <c r="T63" s="243" t="s">
        <v>82</v>
      </c>
      <c r="U63" s="243" t="str">
        <f t="shared" si="4"/>
        <v>Commercial -:- Office Blocks -:- Boiler -:- Diesel</v>
      </c>
      <c r="V63" s="242" t="s">
        <v>601</v>
      </c>
      <c r="W63" s="242" t="s">
        <v>53</v>
      </c>
      <c r="X63" s="242" t="s">
        <v>373</v>
      </c>
      <c r="Y63" s="242"/>
      <c r="Z63" s="242"/>
      <c r="AA63" s="242"/>
    </row>
    <row r="64" spans="1:27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952</v>
      </c>
      <c r="T64" s="243" t="s">
        <v>83</v>
      </c>
      <c r="U64" s="243" t="str">
        <f t="shared" si="4"/>
        <v>Commercial -:- Office Blocks -:- Boiler -:- Fuel Oil</v>
      </c>
      <c r="V64" s="242" t="s">
        <v>602</v>
      </c>
      <c r="W64" s="242" t="s">
        <v>53</v>
      </c>
      <c r="X64" s="242" t="s">
        <v>373</v>
      </c>
      <c r="Y64" s="242"/>
      <c r="Z64" s="242"/>
      <c r="AA64" s="242"/>
    </row>
    <row r="65" spans="2:27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952</v>
      </c>
      <c r="T65" s="243" t="s">
        <v>43</v>
      </c>
      <c r="U65" s="243" t="str">
        <f t="shared" si="4"/>
        <v>Commercial -:- Office Blocks -:- Boiler -:- Natural Gas</v>
      </c>
      <c r="V65" s="242" t="s">
        <v>603</v>
      </c>
      <c r="W65" s="242" t="s">
        <v>53</v>
      </c>
      <c r="X65" s="242" t="s">
        <v>373</v>
      </c>
      <c r="Y65" s="242"/>
      <c r="Z65" s="242"/>
      <c r="AA65" s="242"/>
    </row>
    <row r="66" spans="2:27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968</v>
      </c>
      <c r="T66" s="243" t="s">
        <v>43</v>
      </c>
      <c r="U66" s="243" t="str">
        <f t="shared" si="4"/>
        <v>Commercial -:- Office Blocks -:- Burner -:- Natural Gas</v>
      </c>
      <c r="V66" s="242" t="s">
        <v>604</v>
      </c>
      <c r="W66" s="242" t="s">
        <v>53</v>
      </c>
      <c r="X66" s="242" t="s">
        <v>373</v>
      </c>
      <c r="Y66" s="242"/>
      <c r="Z66" s="242"/>
      <c r="AA66" s="242"/>
    </row>
    <row r="67" spans="2:27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971</v>
      </c>
      <c r="T67" s="243" t="s">
        <v>57</v>
      </c>
      <c r="U67" s="243" t="str">
        <f t="shared" si="4"/>
        <v>Commercial -:- Office Blocks -:- Heat Pump -:- Electricity</v>
      </c>
      <c r="V67" s="242" t="s">
        <v>605</v>
      </c>
      <c r="W67" s="242" t="s">
        <v>53</v>
      </c>
      <c r="X67" s="242" t="s">
        <v>373</v>
      </c>
      <c r="Y67" s="242"/>
      <c r="Z67" s="242"/>
      <c r="AA67" s="242"/>
    </row>
    <row r="68" spans="2:27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972</v>
      </c>
      <c r="T68" s="243" t="s">
        <v>57</v>
      </c>
      <c r="U68" s="243" t="str">
        <f t="shared" si="4"/>
        <v>Commercial -:- Office Blocks -:- Resistance Heater -:- Electricity</v>
      </c>
      <c r="V68" s="242" t="s">
        <v>606</v>
      </c>
      <c r="W68" s="242" t="s">
        <v>53</v>
      </c>
      <c r="X68" s="242" t="s">
        <v>373</v>
      </c>
      <c r="Y68" s="242"/>
      <c r="Z68" s="242"/>
      <c r="AA68" s="242"/>
    </row>
    <row r="69" spans="2:27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952</v>
      </c>
      <c r="T69" s="243" t="s">
        <v>83</v>
      </c>
      <c r="U69" s="243" t="str">
        <f t="shared" si="4"/>
        <v>Commercial -:- Office Blocks -:- Boiler -:- Fuel Oil</v>
      </c>
      <c r="V69" s="242" t="s">
        <v>602</v>
      </c>
      <c r="W69" s="242" t="s">
        <v>53</v>
      </c>
      <c r="X69" s="242" t="s">
        <v>373</v>
      </c>
      <c r="Y69" s="242"/>
      <c r="Z69" s="242"/>
      <c r="AA69" s="242"/>
    </row>
    <row r="70" spans="2:27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952</v>
      </c>
      <c r="T70" s="243" t="s">
        <v>81</v>
      </c>
      <c r="U70" s="243" t="str">
        <f t="shared" si="4"/>
        <v>Commercial -:- Office Blocks -:- Boiler -:- Coal</v>
      </c>
      <c r="V70" s="242" t="s">
        <v>599</v>
      </c>
      <c r="W70" s="242" t="s">
        <v>53</v>
      </c>
      <c r="X70" s="242" t="s">
        <v>373</v>
      </c>
      <c r="Y70" s="242"/>
      <c r="Z70" s="242"/>
      <c r="AA70" s="242"/>
    </row>
    <row r="71" spans="2:27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971</v>
      </c>
      <c r="T71" s="243" t="s">
        <v>57</v>
      </c>
      <c r="U71" s="243" t="str">
        <f t="shared" ref="U71:U102" si="5" xml:space="preserve"> _xlfn.CONCAT( Q71, " -:- ", R71, " -:- ", S71, " -:- ", T71)</f>
        <v>Commercial -:- Office Blocks -:- Heat Pump -:- Electricity</v>
      </c>
      <c r="V71" s="242" t="s">
        <v>608</v>
      </c>
      <c r="W71" s="242" t="s">
        <v>53</v>
      </c>
      <c r="X71" s="242" t="s">
        <v>373</v>
      </c>
      <c r="Y71" s="242"/>
      <c r="Z71" s="242"/>
      <c r="AA71" s="242"/>
    </row>
    <row r="72" spans="2:27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928</v>
      </c>
      <c r="T72" s="243" t="s">
        <v>57</v>
      </c>
      <c r="U72" s="243" t="str">
        <f t="shared" si="5"/>
        <v>Commercial -:- Office Blocks -:- Hot Water Cylinder -:- Electricity</v>
      </c>
      <c r="V72" s="242" t="s">
        <v>609</v>
      </c>
      <c r="W72" s="242" t="s">
        <v>53</v>
      </c>
      <c r="X72" s="242" t="s">
        <v>373</v>
      </c>
      <c r="Y72" s="242"/>
      <c r="Z72" s="242"/>
      <c r="AA72" s="242"/>
    </row>
    <row r="73" spans="2:27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928</v>
      </c>
      <c r="T73" s="243" t="s">
        <v>43</v>
      </c>
      <c r="U73" s="243" t="str">
        <f t="shared" si="5"/>
        <v>Commercial -:- Office Blocks -:- Hot Water Cylinder -:- Natural Gas</v>
      </c>
      <c r="V73" s="242" t="s">
        <v>610</v>
      </c>
      <c r="W73" s="242" t="s">
        <v>53</v>
      </c>
      <c r="X73" s="242" t="s">
        <v>373</v>
      </c>
      <c r="Y73" s="242"/>
      <c r="Z73" s="242"/>
      <c r="AA73" s="242"/>
    </row>
    <row r="74" spans="2:27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983</v>
      </c>
      <c r="T74" s="243" t="s">
        <v>82</v>
      </c>
      <c r="U74" s="243" t="str">
        <f t="shared" si="5"/>
        <v>Commercial -:- Office Blocks -:- Mobile Motor -:- Diesel</v>
      </c>
      <c r="V74" s="242" t="s">
        <v>611</v>
      </c>
      <c r="W74" s="242" t="s">
        <v>53</v>
      </c>
      <c r="X74" s="242" t="s">
        <v>373</v>
      </c>
      <c r="Y74" s="242"/>
      <c r="Z74" s="242"/>
      <c r="AA74" s="242"/>
    </row>
    <row r="75" spans="2:27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983</v>
      </c>
      <c r="T75" s="243" t="s">
        <v>85</v>
      </c>
      <c r="U75" s="243" t="str">
        <f t="shared" si="5"/>
        <v>Commercial -:- Office Blocks -:- Mobile Motor -:- Petrol</v>
      </c>
      <c r="V75" s="242" t="s">
        <v>613</v>
      </c>
      <c r="W75" s="242" t="s">
        <v>53</v>
      </c>
      <c r="X75" s="242" t="s">
        <v>373</v>
      </c>
      <c r="Y75" s="242"/>
      <c r="Z75" s="242"/>
      <c r="AA75" s="242"/>
    </row>
    <row r="76" spans="2:27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983</v>
      </c>
      <c r="T76" s="243" t="s">
        <v>71</v>
      </c>
      <c r="U76" s="243" t="str">
        <f t="shared" si="5"/>
        <v>Commercial -:- Office Blocks -:- Mobile Motor -:- LPG</v>
      </c>
      <c r="V76" s="242" t="s">
        <v>614</v>
      </c>
      <c r="W76" s="242" t="s">
        <v>53</v>
      </c>
      <c r="X76" s="242" t="s">
        <v>373</v>
      </c>
      <c r="Y76" s="242"/>
      <c r="Z76" s="242"/>
      <c r="AA76" s="242"/>
    </row>
    <row r="77" spans="2:27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949</v>
      </c>
      <c r="T77" s="243" t="s">
        <v>57</v>
      </c>
      <c r="U77" s="243" t="str">
        <f t="shared" si="5"/>
        <v>Commercial -:- Office Blocks -:- Stationary Motor -:- Electricity</v>
      </c>
      <c r="V77" s="242" t="s">
        <v>615</v>
      </c>
      <c r="W77" s="242" t="s">
        <v>53</v>
      </c>
      <c r="X77" s="242" t="s">
        <v>373</v>
      </c>
      <c r="Y77" s="242"/>
      <c r="Z77" s="242"/>
      <c r="AA77" s="242"/>
    </row>
    <row r="78" spans="2:27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971</v>
      </c>
      <c r="T78" s="243" t="s">
        <v>57</v>
      </c>
      <c r="U78" s="243" t="str">
        <f t="shared" si="5"/>
        <v>Commercial -:- Office Blocks -:- Heat Pump -:- Electricity</v>
      </c>
      <c r="V78" s="242" t="s">
        <v>617</v>
      </c>
      <c r="W78" s="242" t="s">
        <v>53</v>
      </c>
      <c r="X78" s="242" t="s">
        <v>373</v>
      </c>
      <c r="Y78" s="242"/>
      <c r="Z78" s="242"/>
      <c r="AA78" s="242"/>
    </row>
    <row r="79" spans="2:27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57</v>
      </c>
      <c r="U79" s="243" t="str">
        <f t="shared" si="5"/>
        <v>Commercial -:- Warehouses/Supermarkets/Retail -:- Electronics and Other Appliances -:- Electricity</v>
      </c>
      <c r="V79" s="242" t="s">
        <v>619</v>
      </c>
      <c r="W79" s="242" t="s">
        <v>53</v>
      </c>
      <c r="X79" s="242" t="s">
        <v>373</v>
      </c>
      <c r="Y79" s="242"/>
      <c r="Z79" s="242"/>
      <c r="AA79" s="242"/>
    </row>
    <row r="80" spans="2:27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976</v>
      </c>
      <c r="T80" s="243" t="s">
        <v>57</v>
      </c>
      <c r="U80" s="243" t="str">
        <f t="shared" si="5"/>
        <v>Commercial -:- Warehouses/Supermarkets/Retail -:- Cooking Element -:- Electricity</v>
      </c>
      <c r="V80" s="242" t="s">
        <v>621</v>
      </c>
      <c r="W80" s="242" t="s">
        <v>53</v>
      </c>
      <c r="X80" s="242" t="s">
        <v>373</v>
      </c>
      <c r="Y80" s="242"/>
      <c r="Z80" s="242"/>
      <c r="AA80" s="242"/>
    </row>
    <row r="81" spans="2:27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975</v>
      </c>
      <c r="T81" s="243" t="s">
        <v>57</v>
      </c>
      <c r="U81" s="243" t="str">
        <f t="shared" si="5"/>
        <v>Commercial -:- Warehouses/Supermarkets/Retail -:- Oven -:- Electricity</v>
      </c>
      <c r="V81" s="242" t="s">
        <v>623</v>
      </c>
      <c r="W81" s="242" t="s">
        <v>53</v>
      </c>
      <c r="X81" s="242" t="s">
        <v>373</v>
      </c>
      <c r="Y81" s="242"/>
      <c r="Z81" s="242"/>
      <c r="AA81" s="242"/>
    </row>
    <row r="82" spans="2:27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975</v>
      </c>
      <c r="T82" s="243" t="s">
        <v>71</v>
      </c>
      <c r="U82" s="243" t="str">
        <f t="shared" si="5"/>
        <v>Commercial -:- Warehouses/Supermarkets/Retail -:- Oven -:- LPG</v>
      </c>
      <c r="V82" s="242" t="s">
        <v>624</v>
      </c>
      <c r="W82" s="242" t="s">
        <v>53</v>
      </c>
      <c r="X82" s="242" t="s">
        <v>373</v>
      </c>
      <c r="Y82" s="242"/>
      <c r="Z82" s="242"/>
      <c r="AA82" s="242"/>
    </row>
    <row r="83" spans="2:27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975</v>
      </c>
      <c r="T83" s="243" t="s">
        <v>43</v>
      </c>
      <c r="U83" s="243" t="str">
        <f t="shared" si="5"/>
        <v>Commercial -:- Warehouses/Supermarkets/Retail -:- Oven -:- Natural Gas</v>
      </c>
      <c r="V83" s="242" t="s">
        <v>625</v>
      </c>
      <c r="W83" s="242" t="s">
        <v>53</v>
      </c>
      <c r="X83" s="242" t="s">
        <v>373</v>
      </c>
      <c r="Y83" s="242"/>
      <c r="Z83" s="242"/>
      <c r="AA83" s="242"/>
    </row>
    <row r="84" spans="2:27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981</v>
      </c>
      <c r="T84" s="243" t="s">
        <v>57</v>
      </c>
      <c r="U84" s="243" t="str">
        <f t="shared" si="5"/>
        <v>Commercial -:- Warehouses/Supermarkets/Retail -:- Lights (Incandescent)  -:- Electricity</v>
      </c>
      <c r="V84" s="242" t="s">
        <v>627</v>
      </c>
      <c r="W84" s="242" t="s">
        <v>53</v>
      </c>
      <c r="X84" s="242" t="s">
        <v>373</v>
      </c>
      <c r="Y84" s="242"/>
      <c r="Z84" s="242"/>
      <c r="AA84" s="242"/>
    </row>
    <row r="85" spans="2:27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982</v>
      </c>
      <c r="T85" s="243" t="s">
        <v>57</v>
      </c>
      <c r="U85" s="243" t="str">
        <f t="shared" si="5"/>
        <v>Commercial -:- Warehouses/Supermarkets/Retail -:- Lights (Fluorescent)  -:- Electricity</v>
      </c>
      <c r="V85" s="242" t="s">
        <v>628</v>
      </c>
      <c r="W85" s="242" t="s">
        <v>53</v>
      </c>
      <c r="X85" s="242" t="s">
        <v>373</v>
      </c>
      <c r="Y85" s="242"/>
      <c r="Z85" s="242"/>
      <c r="AA85" s="242"/>
    </row>
    <row r="86" spans="2:27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980</v>
      </c>
      <c r="T86" s="243" t="s">
        <v>57</v>
      </c>
      <c r="U86" s="243" t="str">
        <f t="shared" si="5"/>
        <v>Commercial -:- Warehouses/Supermarkets/Retail -:- Lights (LED) -:- Electricity</v>
      </c>
      <c r="V86" s="242" t="s">
        <v>629</v>
      </c>
      <c r="W86" s="242" t="s">
        <v>53</v>
      </c>
      <c r="X86" s="242" t="s">
        <v>373</v>
      </c>
      <c r="Y86" s="242"/>
      <c r="Z86" s="242"/>
      <c r="AA86" s="242"/>
    </row>
    <row r="87" spans="2:27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952</v>
      </c>
      <c r="T87" s="243" t="s">
        <v>81</v>
      </c>
      <c r="U87" s="243" t="str">
        <f t="shared" si="5"/>
        <v>Commercial -:- Warehouses/Supermarkets/Retail -:- Boiler -:- Coal</v>
      </c>
      <c r="V87" s="242" t="s">
        <v>630</v>
      </c>
      <c r="W87" s="242" t="s">
        <v>53</v>
      </c>
      <c r="X87" s="242" t="s">
        <v>373</v>
      </c>
      <c r="Y87" s="242"/>
      <c r="Z87" s="242"/>
      <c r="AA87" s="242"/>
    </row>
    <row r="88" spans="2:27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952</v>
      </c>
      <c r="T88" s="243" t="s">
        <v>82</v>
      </c>
      <c r="U88" s="243" t="str">
        <f t="shared" si="5"/>
        <v>Commercial -:- Warehouses/Supermarkets/Retail -:- Boiler -:- Diesel</v>
      </c>
      <c r="V88" s="242" t="s">
        <v>632</v>
      </c>
      <c r="W88" s="242" t="s">
        <v>53</v>
      </c>
      <c r="X88" s="242" t="s">
        <v>373</v>
      </c>
      <c r="Y88" s="242"/>
      <c r="Z88" s="242"/>
      <c r="AA88" s="242"/>
    </row>
    <row r="89" spans="2:27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952</v>
      </c>
      <c r="T89" s="243" t="s">
        <v>83</v>
      </c>
      <c r="U89" s="243" t="str">
        <f t="shared" si="5"/>
        <v>Commercial -:- Warehouses/Supermarkets/Retail -:- Boiler -:- Fuel Oil</v>
      </c>
      <c r="V89" s="242" t="s">
        <v>633</v>
      </c>
      <c r="W89" s="242" t="s">
        <v>53</v>
      </c>
      <c r="X89" s="242" t="s">
        <v>373</v>
      </c>
      <c r="Y89" s="242"/>
      <c r="Z89" s="242"/>
      <c r="AA89" s="242"/>
    </row>
    <row r="90" spans="2:27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952</v>
      </c>
      <c r="T90" s="243" t="s">
        <v>71</v>
      </c>
      <c r="U90" s="243" t="str">
        <f t="shared" si="5"/>
        <v>Commercial -:- Warehouses/Supermarkets/Retail -:- Boiler -:- LPG</v>
      </c>
      <c r="V90" s="242" t="s">
        <v>634</v>
      </c>
      <c r="W90" s="242" t="s">
        <v>53</v>
      </c>
      <c r="X90" s="242" t="s">
        <v>373</v>
      </c>
      <c r="Y90" s="242"/>
      <c r="Z90" s="242"/>
      <c r="AA90" s="242"/>
    </row>
    <row r="91" spans="2:27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952</v>
      </c>
      <c r="T91" s="243" t="s">
        <v>43</v>
      </c>
      <c r="U91" s="243" t="str">
        <f t="shared" si="5"/>
        <v>Commercial -:- Warehouses/Supermarkets/Retail -:- Boiler -:- Natural Gas</v>
      </c>
      <c r="V91" s="242" t="s">
        <v>635</v>
      </c>
      <c r="W91" s="242" t="s">
        <v>53</v>
      </c>
      <c r="X91" s="242" t="s">
        <v>373</v>
      </c>
      <c r="Y91" s="242"/>
      <c r="Z91" s="242"/>
      <c r="AA91" s="242"/>
    </row>
    <row r="92" spans="2:27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968</v>
      </c>
      <c r="T92" s="243" t="s">
        <v>81</v>
      </c>
      <c r="U92" s="243" t="str">
        <f t="shared" si="5"/>
        <v>Commercial -:- Warehouses/Supermarkets/Retail -:- Burner -:- Coal</v>
      </c>
      <c r="V92" s="242" t="s">
        <v>636</v>
      </c>
      <c r="W92" s="242" t="s">
        <v>53</v>
      </c>
      <c r="X92" s="242" t="s">
        <v>373</v>
      </c>
      <c r="Y92" s="242"/>
      <c r="Z92" s="242"/>
      <c r="AA92" s="242"/>
    </row>
    <row r="93" spans="2:27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968</v>
      </c>
      <c r="T93" s="243" t="s">
        <v>83</v>
      </c>
      <c r="U93" s="243" t="str">
        <f t="shared" si="5"/>
        <v>Commercial -:- Warehouses/Supermarkets/Retail -:- Burner -:- Fuel Oil</v>
      </c>
      <c r="V93" s="242" t="s">
        <v>637</v>
      </c>
      <c r="W93" s="242" t="s">
        <v>53</v>
      </c>
      <c r="X93" s="242" t="s">
        <v>373</v>
      </c>
      <c r="Y93" s="242"/>
      <c r="Z93" s="242"/>
      <c r="AA93" s="242"/>
    </row>
    <row r="94" spans="2:27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968</v>
      </c>
      <c r="T94" s="243" t="s">
        <v>71</v>
      </c>
      <c r="U94" s="243" t="str">
        <f t="shared" si="5"/>
        <v>Commercial -:- Warehouses/Supermarkets/Retail -:- Burner -:- LPG</v>
      </c>
      <c r="V94" s="242" t="s">
        <v>638</v>
      </c>
      <c r="W94" s="242" t="s">
        <v>53</v>
      </c>
      <c r="X94" s="242" t="s">
        <v>373</v>
      </c>
      <c r="Y94" s="242"/>
      <c r="Z94" s="242"/>
      <c r="AA94" s="242"/>
    </row>
    <row r="95" spans="2:27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968</v>
      </c>
      <c r="T95" s="243" t="s">
        <v>43</v>
      </c>
      <c r="U95" s="243" t="str">
        <f t="shared" si="5"/>
        <v>Commercial -:- Warehouses/Supermarkets/Retail -:- Burner -:- Natural Gas</v>
      </c>
      <c r="V95" s="242" t="s">
        <v>639</v>
      </c>
      <c r="W95" s="242" t="s">
        <v>53</v>
      </c>
      <c r="X95" s="242" t="s">
        <v>373</v>
      </c>
      <c r="Y95" s="242"/>
      <c r="Z95" s="242"/>
      <c r="AA95" s="242"/>
    </row>
    <row r="96" spans="2:27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971</v>
      </c>
      <c r="T96" s="243" t="s">
        <v>57</v>
      </c>
      <c r="U96" s="243" t="str">
        <f t="shared" si="5"/>
        <v>Commercial -:- Warehouses/Supermarkets/Retail -:- Heat Pump -:- Electricity</v>
      </c>
      <c r="V96" s="242" t="s">
        <v>640</v>
      </c>
      <c r="W96" s="242" t="s">
        <v>53</v>
      </c>
      <c r="X96" s="242" t="s">
        <v>373</v>
      </c>
      <c r="Y96" s="242"/>
      <c r="Z96" s="242"/>
      <c r="AA96" s="242"/>
    </row>
    <row r="97" spans="2:27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972</v>
      </c>
      <c r="T97" s="243" t="s">
        <v>57</v>
      </c>
      <c r="U97" s="243" t="str">
        <f t="shared" si="5"/>
        <v>Commercial -:- Warehouses/Supermarkets/Retail -:- Resistance Heater -:- Electricity</v>
      </c>
      <c r="V97" s="242" t="s">
        <v>641</v>
      </c>
      <c r="W97" s="242" t="s">
        <v>53</v>
      </c>
      <c r="X97" s="242" t="s">
        <v>373</v>
      </c>
      <c r="Y97" s="242"/>
      <c r="Z97" s="242"/>
      <c r="AA97" s="242"/>
    </row>
    <row r="98" spans="2:27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955</v>
      </c>
      <c r="T98" s="243" t="s">
        <v>84</v>
      </c>
      <c r="U98" s="243" t="str">
        <f t="shared" si="5"/>
        <v>Commercial -:- Warehouses/Supermarkets/Retail -:- Direct Heat -:- Geothermal</v>
      </c>
      <c r="V98" s="242" t="s">
        <v>642</v>
      </c>
      <c r="W98" s="242" t="s">
        <v>53</v>
      </c>
      <c r="X98" s="242" t="s">
        <v>373</v>
      </c>
      <c r="Y98" s="242"/>
      <c r="Z98" s="242"/>
      <c r="AA98" s="242"/>
    </row>
    <row r="99" spans="2:27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952</v>
      </c>
      <c r="T99" s="243" t="s">
        <v>81</v>
      </c>
      <c r="U99" s="243" t="str">
        <f t="shared" si="5"/>
        <v>Commercial -:- Warehouses/Supermarkets/Retail -:- Boiler -:- Coal</v>
      </c>
      <c r="V99" s="242" t="s">
        <v>630</v>
      </c>
      <c r="W99" s="242" t="s">
        <v>53</v>
      </c>
      <c r="X99" s="242" t="s">
        <v>373</v>
      </c>
      <c r="Y99" s="242"/>
      <c r="Z99" s="242"/>
      <c r="AA99" s="242"/>
    </row>
    <row r="100" spans="2:27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928</v>
      </c>
      <c r="T100" s="243" t="s">
        <v>57</v>
      </c>
      <c r="U100" s="243" t="str">
        <f t="shared" si="5"/>
        <v>Commercial -:- Warehouses/Supermarkets/Retail -:- Hot Water Cylinder -:- Electricity</v>
      </c>
      <c r="V100" s="242" t="s">
        <v>644</v>
      </c>
      <c r="W100" s="242" t="s">
        <v>53</v>
      </c>
      <c r="X100" s="242" t="s">
        <v>373</v>
      </c>
      <c r="Y100" s="242"/>
      <c r="Z100" s="242"/>
      <c r="AA100" s="242"/>
    </row>
    <row r="101" spans="2:27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928</v>
      </c>
      <c r="T101" s="243" t="s">
        <v>43</v>
      </c>
      <c r="U101" s="243" t="str">
        <f t="shared" si="5"/>
        <v>Commercial -:- Warehouses/Supermarkets/Retail -:- Hot Water Cylinder -:- Natural Gas</v>
      </c>
      <c r="V101" s="242" t="s">
        <v>645</v>
      </c>
      <c r="W101" s="242" t="s">
        <v>53</v>
      </c>
      <c r="X101" s="242" t="s">
        <v>373</v>
      </c>
      <c r="Y101" s="242"/>
      <c r="Z101" s="242"/>
      <c r="AA101" s="242"/>
    </row>
    <row r="102" spans="2:27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983</v>
      </c>
      <c r="T102" s="243" t="s">
        <v>82</v>
      </c>
      <c r="U102" s="243" t="str">
        <f t="shared" si="5"/>
        <v>Commercial -:- Warehouses/Supermarkets/Retail -:- Mobile Motor -:- Diesel</v>
      </c>
      <c r="V102" s="242" t="s">
        <v>646</v>
      </c>
      <c r="W102" s="242" t="s">
        <v>53</v>
      </c>
      <c r="X102" s="242" t="s">
        <v>373</v>
      </c>
      <c r="Y102" s="242"/>
      <c r="Z102" s="242"/>
      <c r="AA102" s="242"/>
    </row>
    <row r="103" spans="2:27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983</v>
      </c>
      <c r="T103" s="243" t="s">
        <v>85</v>
      </c>
      <c r="U103" s="243" t="str">
        <f t="shared" ref="U103:U134" si="6" xml:space="preserve"> _xlfn.CONCAT( Q103, " -:- ", R103, " -:- ", S103, " -:- ", T103)</f>
        <v>Commercial -:- Warehouses/Supermarkets/Retail -:- Mobile Motor -:- Petrol</v>
      </c>
      <c r="V103" s="242" t="s">
        <v>648</v>
      </c>
      <c r="W103" s="242" t="s">
        <v>53</v>
      </c>
      <c r="X103" s="242" t="s">
        <v>373</v>
      </c>
      <c r="Y103" s="242"/>
      <c r="Z103" s="242"/>
      <c r="AA103" s="242"/>
    </row>
    <row r="104" spans="2:27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983</v>
      </c>
      <c r="T104" s="243" t="s">
        <v>71</v>
      </c>
      <c r="U104" s="243" t="str">
        <f t="shared" si="6"/>
        <v>Commercial -:- Warehouses/Supermarkets/Retail -:- Mobile Motor -:- LPG</v>
      </c>
      <c r="V104" s="242" t="s">
        <v>649</v>
      </c>
      <c r="W104" s="242" t="s">
        <v>53</v>
      </c>
      <c r="X104" s="242" t="s">
        <v>373</v>
      </c>
      <c r="Y104" s="242"/>
      <c r="Z104" s="242"/>
      <c r="AA104" s="242"/>
    </row>
    <row r="105" spans="2:27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949</v>
      </c>
      <c r="T105" s="243" t="s">
        <v>57</v>
      </c>
      <c r="U105" s="243" t="str">
        <f t="shared" si="6"/>
        <v>Commercial -:- Warehouses/Supermarkets/Retail -:- Stationary Motor -:- Electricity</v>
      </c>
      <c r="V105" s="242" t="s">
        <v>650</v>
      </c>
      <c r="W105" s="242" t="s">
        <v>53</v>
      </c>
      <c r="X105" s="242" t="s">
        <v>373</v>
      </c>
      <c r="Y105" s="242"/>
      <c r="Z105" s="242"/>
      <c r="AA105" s="242"/>
    </row>
    <row r="106" spans="2:27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940</v>
      </c>
      <c r="T106" s="243" t="s">
        <v>57</v>
      </c>
      <c r="U106" s="243" t="str">
        <f t="shared" si="6"/>
        <v>Commercial -:- Warehouses/Supermarkets/Retail -:- Refrigerator -:- Electricity</v>
      </c>
      <c r="V106" s="242" t="s">
        <v>652</v>
      </c>
      <c r="W106" s="242" t="s">
        <v>53</v>
      </c>
      <c r="X106" s="242" t="s">
        <v>373</v>
      </c>
      <c r="Y106" s="242"/>
      <c r="Z106" s="242"/>
      <c r="AA106" s="242"/>
    </row>
    <row r="107" spans="2:27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971</v>
      </c>
      <c r="T107" s="243" t="s">
        <v>57</v>
      </c>
      <c r="U107" s="243" t="str">
        <f t="shared" si="6"/>
        <v>Commercial -:- Warehouses/Supermarkets/Retail -:- Heat Pump -:- Electricity</v>
      </c>
      <c r="V107" s="242" t="s">
        <v>654</v>
      </c>
      <c r="W107" s="242" t="s">
        <v>53</v>
      </c>
      <c r="X107" s="242" t="s">
        <v>373</v>
      </c>
      <c r="Y107" s="242"/>
      <c r="Z107" s="242"/>
      <c r="AA107" s="242"/>
    </row>
    <row r="108" spans="2:27">
      <c r="B108"/>
      <c r="C108"/>
      <c r="D108"/>
      <c r="F108"/>
      <c r="G108"/>
      <c r="H108"/>
      <c r="O108" s="242" t="s">
        <v>311</v>
      </c>
      <c r="P108" s="243" t="s">
        <v>991</v>
      </c>
      <c r="Q108" s="243" t="s">
        <v>45</v>
      </c>
      <c r="R108" s="243" t="s">
        <v>989</v>
      </c>
      <c r="S108" s="243" t="s">
        <v>965</v>
      </c>
      <c r="T108" s="243" t="s">
        <v>57</v>
      </c>
      <c r="U108" s="243" t="str">
        <f t="shared" si="6"/>
        <v>Commercial -:- Other (Commercial) -:- Electronics and Other Appliances -:- Electricity</v>
      </c>
      <c r="V108" s="242" t="s">
        <v>656</v>
      </c>
      <c r="W108" s="242" t="s">
        <v>53</v>
      </c>
      <c r="X108" s="242" t="s">
        <v>373</v>
      </c>
      <c r="Y108" s="242"/>
      <c r="Z108" s="242"/>
      <c r="AA108" s="242"/>
    </row>
    <row r="109" spans="2:27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981</v>
      </c>
      <c r="T109" s="243" t="s">
        <v>57</v>
      </c>
      <c r="U109" s="243" t="str">
        <f t="shared" si="6"/>
        <v>Commercial -:- Other (Commercial) -:- Lights (Incandescent)  -:- Electricity</v>
      </c>
      <c r="V109" s="242" t="s">
        <v>659</v>
      </c>
      <c r="W109" s="242" t="s">
        <v>53</v>
      </c>
      <c r="X109" s="242" t="s">
        <v>373</v>
      </c>
      <c r="Y109" s="242"/>
      <c r="Z109" s="242"/>
      <c r="AA109" s="242"/>
    </row>
    <row r="110" spans="2:27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982</v>
      </c>
      <c r="T110" s="243" t="s">
        <v>57</v>
      </c>
      <c r="U110" s="243" t="str">
        <f t="shared" si="6"/>
        <v>Commercial -:- Other (Commercial) -:- Lights (Fluorescent)  -:- Electricity</v>
      </c>
      <c r="V110" s="242" t="s">
        <v>660</v>
      </c>
      <c r="W110" s="242" t="s">
        <v>53</v>
      </c>
      <c r="X110" s="242" t="s">
        <v>373</v>
      </c>
      <c r="Y110" s="242"/>
      <c r="Z110" s="242"/>
      <c r="AA110" s="242"/>
    </row>
    <row r="111" spans="2:27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980</v>
      </c>
      <c r="T111" s="243" t="s">
        <v>57</v>
      </c>
      <c r="U111" s="243" t="str">
        <f t="shared" si="6"/>
        <v>Commercial -:- Other (Commercial) -:- Lights (LED) -:- Electricity</v>
      </c>
      <c r="V111" s="242" t="s">
        <v>661</v>
      </c>
      <c r="W111" s="242" t="s">
        <v>53</v>
      </c>
      <c r="X111" s="242" t="s">
        <v>373</v>
      </c>
      <c r="Y111" s="242"/>
      <c r="Z111" s="242"/>
      <c r="AA111" s="242"/>
    </row>
    <row r="112" spans="2:27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952</v>
      </c>
      <c r="T112" s="243" t="s">
        <v>81</v>
      </c>
      <c r="U112" s="243" t="str">
        <f t="shared" si="6"/>
        <v>Commercial -:- Other (Commercial) -:- Boiler -:- Coal</v>
      </c>
      <c r="V112" s="242" t="s">
        <v>662</v>
      </c>
      <c r="W112" s="242" t="s">
        <v>53</v>
      </c>
      <c r="X112" s="242" t="s">
        <v>373</v>
      </c>
      <c r="Y112" s="242"/>
      <c r="Z112" s="242"/>
      <c r="AA112" s="242"/>
    </row>
    <row r="113" spans="2:27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952</v>
      </c>
      <c r="T113" s="243" t="s">
        <v>82</v>
      </c>
      <c r="U113" s="243" t="str">
        <f t="shared" si="6"/>
        <v>Commercial -:- Other (Commercial) -:- Boiler -:- Diesel</v>
      </c>
      <c r="V113" s="242" t="s">
        <v>664</v>
      </c>
      <c r="W113" s="242" t="s">
        <v>53</v>
      </c>
      <c r="X113" s="242" t="s">
        <v>373</v>
      </c>
      <c r="Y113" s="242"/>
      <c r="Z113" s="242"/>
      <c r="AA113" s="242"/>
    </row>
    <row r="114" spans="2:27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952</v>
      </c>
      <c r="T114" s="243" t="s">
        <v>83</v>
      </c>
      <c r="U114" s="243" t="str">
        <f t="shared" si="6"/>
        <v>Commercial -:- Other (Commercial) -:- Boiler -:- Fuel Oil</v>
      </c>
      <c r="V114" s="242" t="s">
        <v>665</v>
      </c>
      <c r="W114" s="242" t="s">
        <v>53</v>
      </c>
      <c r="X114" s="242" t="s">
        <v>373</v>
      </c>
      <c r="Y114" s="242"/>
      <c r="Z114" s="242"/>
      <c r="AA114" s="242"/>
    </row>
    <row r="115" spans="2:27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952</v>
      </c>
      <c r="T115" s="243" t="s">
        <v>43</v>
      </c>
      <c r="U115" s="243" t="str">
        <f t="shared" si="6"/>
        <v>Commercial -:- Other (Commercial) -:- Boiler -:- Natural Gas</v>
      </c>
      <c r="V115" s="242" t="s">
        <v>666</v>
      </c>
      <c r="W115" s="242" t="s">
        <v>53</v>
      </c>
      <c r="X115" s="242" t="s">
        <v>373</v>
      </c>
      <c r="Y115" s="242"/>
      <c r="Z115" s="242"/>
      <c r="AA115" s="242"/>
    </row>
    <row r="116" spans="2:27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968</v>
      </c>
      <c r="T116" s="243" t="s">
        <v>43</v>
      </c>
      <c r="U116" s="243" t="str">
        <f t="shared" si="6"/>
        <v>Commercial -:- Other (Commercial) -:- Burner -:- Natural Gas</v>
      </c>
      <c r="V116" s="242" t="s">
        <v>667</v>
      </c>
      <c r="W116" s="242" t="s">
        <v>53</v>
      </c>
      <c r="X116" s="242" t="s">
        <v>373</v>
      </c>
      <c r="Y116" s="242"/>
      <c r="Z116" s="242"/>
      <c r="AA116" s="242"/>
    </row>
    <row r="117" spans="2:27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971</v>
      </c>
      <c r="T117" s="243" t="s">
        <v>57</v>
      </c>
      <c r="U117" s="243" t="str">
        <f t="shared" si="6"/>
        <v>Commercial -:- Other (Commercial) -:- Heat Pump -:- Electricity</v>
      </c>
      <c r="V117" s="242" t="s">
        <v>668</v>
      </c>
      <c r="W117" s="242" t="s">
        <v>53</v>
      </c>
      <c r="X117" s="242" t="s">
        <v>373</v>
      </c>
      <c r="Y117" s="242"/>
      <c r="Z117" s="242"/>
      <c r="AA117" s="242"/>
    </row>
    <row r="118" spans="2:27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972</v>
      </c>
      <c r="T118" s="243" t="s">
        <v>57</v>
      </c>
      <c r="U118" s="243" t="str">
        <f t="shared" si="6"/>
        <v>Commercial -:- Other (Commercial) -:- Resistance Heater -:- Electricity</v>
      </c>
      <c r="V118" s="242" t="s">
        <v>669</v>
      </c>
      <c r="W118" s="242" t="s">
        <v>53</v>
      </c>
      <c r="X118" s="242" t="s">
        <v>373</v>
      </c>
      <c r="Y118" s="242"/>
      <c r="Z118" s="242"/>
      <c r="AA118" s="242"/>
    </row>
    <row r="119" spans="2:27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952</v>
      </c>
      <c r="T119" s="243" t="s">
        <v>83</v>
      </c>
      <c r="U119" s="243" t="str">
        <f t="shared" si="6"/>
        <v>Commercial -:- Other (Commercial) -:- Boiler -:- Fuel Oil</v>
      </c>
      <c r="V119" s="242" t="s">
        <v>665</v>
      </c>
      <c r="W119" s="242" t="s">
        <v>53</v>
      </c>
      <c r="X119" s="242" t="s">
        <v>373</v>
      </c>
      <c r="Y119" s="242"/>
      <c r="Z119" s="242"/>
      <c r="AA119" s="242"/>
    </row>
    <row r="120" spans="2:27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952</v>
      </c>
      <c r="T120" s="243" t="s">
        <v>81</v>
      </c>
      <c r="U120" s="243" t="str">
        <f t="shared" si="6"/>
        <v>Commercial -:- Other (Commercial) -:- Boiler -:- Coal</v>
      </c>
      <c r="V120" s="242" t="s">
        <v>662</v>
      </c>
      <c r="W120" s="242" t="s">
        <v>53</v>
      </c>
      <c r="X120" s="242" t="s">
        <v>373</v>
      </c>
      <c r="Y120" s="242"/>
      <c r="Z120" s="242"/>
      <c r="AA120" s="242"/>
    </row>
    <row r="121" spans="2:27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928</v>
      </c>
      <c r="T121" s="243" t="s">
        <v>57</v>
      </c>
      <c r="U121" s="243" t="str">
        <f t="shared" si="6"/>
        <v>Commercial -:- Other (Commercial) -:- Hot Water Cylinder -:- Electricity</v>
      </c>
      <c r="V121" s="242" t="s">
        <v>671</v>
      </c>
      <c r="W121" s="242" t="s">
        <v>53</v>
      </c>
      <c r="X121" s="242" t="s">
        <v>373</v>
      </c>
      <c r="Y121" s="242"/>
      <c r="Z121" s="242"/>
      <c r="AA121" s="242"/>
    </row>
    <row r="122" spans="2:27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928</v>
      </c>
      <c r="T122" s="243" t="s">
        <v>43</v>
      </c>
      <c r="U122" s="243" t="str">
        <f t="shared" si="6"/>
        <v>Commercial -:- Other (Commercial) -:- Hot Water Cylinder -:- Natural Gas</v>
      </c>
      <c r="V122" s="242" t="s">
        <v>672</v>
      </c>
      <c r="W122" s="242" t="s">
        <v>53</v>
      </c>
      <c r="X122" s="242" t="s">
        <v>373</v>
      </c>
      <c r="Y122" s="242"/>
      <c r="Z122" s="242"/>
      <c r="AA122" s="242"/>
    </row>
    <row r="123" spans="2:27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955</v>
      </c>
      <c r="T123" s="243" t="s">
        <v>84</v>
      </c>
      <c r="U123" s="243" t="str">
        <f t="shared" si="6"/>
        <v>Commercial -:- Other (Commercial) -:- Direct Heat -:- Geothermal</v>
      </c>
      <c r="V123" s="242" t="s">
        <v>673</v>
      </c>
      <c r="W123" s="242" t="s">
        <v>53</v>
      </c>
      <c r="X123" s="242" t="s">
        <v>373</v>
      </c>
      <c r="Y123" s="242"/>
      <c r="Z123" s="242"/>
      <c r="AA123" s="242"/>
    </row>
    <row r="124" spans="2:27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983</v>
      </c>
      <c r="T124" s="243" t="s">
        <v>82</v>
      </c>
      <c r="U124" s="243" t="str">
        <f t="shared" si="6"/>
        <v>Commercial -:- Other (Commercial) -:- Mobile Motor -:- Diesel</v>
      </c>
      <c r="V124" s="242" t="s">
        <v>674</v>
      </c>
      <c r="W124" s="242" t="s">
        <v>53</v>
      </c>
      <c r="X124" s="242" t="s">
        <v>373</v>
      </c>
      <c r="Y124" s="242"/>
      <c r="Z124" s="242"/>
      <c r="AA124" s="242"/>
    </row>
    <row r="125" spans="2:27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983</v>
      </c>
      <c r="T125" s="243" t="s">
        <v>85</v>
      </c>
      <c r="U125" s="243" t="str">
        <f t="shared" si="6"/>
        <v>Commercial -:- Other (Commercial) -:- Mobile Motor -:- Petrol</v>
      </c>
      <c r="V125" s="242" t="s">
        <v>676</v>
      </c>
      <c r="W125" s="242" t="s">
        <v>53</v>
      </c>
      <c r="X125" s="242" t="s">
        <v>373</v>
      </c>
      <c r="Y125" s="242"/>
      <c r="Z125" s="242"/>
      <c r="AA125" s="242"/>
    </row>
    <row r="126" spans="2:27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983</v>
      </c>
      <c r="T126" s="243" t="s">
        <v>83</v>
      </c>
      <c r="U126" s="243" t="str">
        <f t="shared" si="6"/>
        <v>Commercial -:- Other (Commercial) -:- Mobile Motor -:- Fuel Oil</v>
      </c>
      <c r="V126" s="242" t="s">
        <v>677</v>
      </c>
      <c r="W126" s="242" t="s">
        <v>53</v>
      </c>
      <c r="X126" s="242" t="s">
        <v>373</v>
      </c>
      <c r="Y126" s="242"/>
      <c r="Z126" s="242"/>
      <c r="AA126" s="242"/>
    </row>
    <row r="127" spans="2:27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949</v>
      </c>
      <c r="T127" s="243" t="s">
        <v>57</v>
      </c>
      <c r="U127" s="243" t="str">
        <f t="shared" si="6"/>
        <v>Commercial -:- Other (Commercial) -:- Stationary Motor -:- Electricity</v>
      </c>
      <c r="V127" s="242" t="s">
        <v>678</v>
      </c>
      <c r="W127" s="242" t="s">
        <v>53</v>
      </c>
      <c r="X127" s="242" t="s">
        <v>373</v>
      </c>
      <c r="Y127" s="242"/>
      <c r="Z127" s="242"/>
      <c r="AA127" s="242"/>
    </row>
    <row r="128" spans="2:27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971</v>
      </c>
      <c r="T128" s="243" t="s">
        <v>57</v>
      </c>
      <c r="U128" s="243" t="str">
        <f t="shared" si="6"/>
        <v>Commercial -:- Other (Commercial) -:- Heat Pump -:- Electricity</v>
      </c>
      <c r="V128" s="242" t="s">
        <v>680</v>
      </c>
      <c r="W128" s="242" t="s">
        <v>53</v>
      </c>
      <c r="X128" s="242" t="s">
        <v>373</v>
      </c>
      <c r="Y128" s="242"/>
      <c r="Z128" s="242"/>
      <c r="AA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2024-04-29T03:20:13Z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