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"/>
    </mc:Choice>
  </mc:AlternateContent>
  <xr:revisionPtr revIDLastSave="0" documentId="13_ncr:1_{7665B6A3-10FB-4581-9BEA-82828AF8F7B0}" xr6:coauthVersionLast="47" xr6:coauthVersionMax="47" xr10:uidLastSave="{00000000-0000-0000-0000-000000000000}"/>
  <bookViews>
    <workbookView xWindow="-110" yWindow="-110" windowWidth="25820" windowHeight="15500" tabRatio="694" activeTab="3" xr2:uid="{00000000-000D-0000-FFFF-FFFF00000000}"/>
  </bookViews>
  <sheets>
    <sheet name="IND_data" sheetId="155" r:id="rId1"/>
    <sheet name="Sector_Fuels" sheetId="140" r:id="rId2"/>
    <sheet name="IND_PRC_COM" sheetId="160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57" l="1"/>
  <c r="K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M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P9" i="160" s="1"/>
  <c r="D9" i="157"/>
  <c r="E9" i="157"/>
  <c r="C10" i="157"/>
  <c r="P10" i="160" s="1"/>
  <c r="D10" i="157"/>
  <c r="E10" i="157"/>
  <c r="C11" i="157"/>
  <c r="P11" i="160" s="1"/>
  <c r="D11" i="157"/>
  <c r="E11" i="157"/>
  <c r="C12" i="157"/>
  <c r="P12" i="160" s="1"/>
  <c r="D12" i="157"/>
  <c r="E12" i="157"/>
  <c r="C13" i="157"/>
  <c r="P13" i="160" s="1"/>
  <c r="D13" i="157"/>
  <c r="E13" i="157"/>
  <c r="C14" i="157"/>
  <c r="P14" i="160" s="1"/>
  <c r="D14" i="157"/>
  <c r="E14" i="157"/>
  <c r="C15" i="157"/>
  <c r="P15" i="160" s="1"/>
  <c r="D15" i="157"/>
  <c r="E15" i="157"/>
  <c r="C16" i="157"/>
  <c r="P16" i="160" s="1"/>
  <c r="D16" i="157"/>
  <c r="E16" i="157"/>
  <c r="C17" i="157"/>
  <c r="P17" i="160" s="1"/>
  <c r="D17" i="157"/>
  <c r="E17" i="157"/>
  <c r="C18" i="157"/>
  <c r="P18" i="160" s="1"/>
  <c r="D18" i="157"/>
  <c r="E18" i="157"/>
  <c r="C19" i="157"/>
  <c r="P19" i="160" s="1"/>
  <c r="D19" i="157"/>
  <c r="E19" i="157"/>
  <c r="C20" i="157"/>
  <c r="P20" i="160" s="1"/>
  <c r="D20" i="157"/>
  <c r="E20" i="157"/>
  <c r="C21" i="157"/>
  <c r="P21" i="160" s="1"/>
  <c r="D21" i="157"/>
  <c r="E21" i="157"/>
  <c r="C22" i="157"/>
  <c r="P22" i="160" s="1"/>
  <c r="D22" i="157"/>
  <c r="E22" i="157"/>
  <c r="C23" i="157"/>
  <c r="P23" i="160" s="1"/>
  <c r="D23" i="157"/>
  <c r="E23" i="157"/>
  <c r="C24" i="157"/>
  <c r="P24" i="160" s="1"/>
  <c r="D24" i="157"/>
  <c r="E24" i="157"/>
  <c r="C25" i="157"/>
  <c r="P25" i="160" s="1"/>
  <c r="D25" i="157"/>
  <c r="E25" i="157"/>
  <c r="C26" i="157"/>
  <c r="P26" i="160" s="1"/>
  <c r="D26" i="157"/>
  <c r="E26" i="157"/>
  <c r="C27" i="157"/>
  <c r="P27" i="160" s="1"/>
  <c r="D27" i="157"/>
  <c r="E27" i="157"/>
  <c r="C28" i="157"/>
  <c r="P28" i="160" s="1"/>
  <c r="D28" i="157"/>
  <c r="E28" i="157"/>
  <c r="C29" i="157"/>
  <c r="P29" i="160" s="1"/>
  <c r="D29" i="157"/>
  <c r="E29" i="157"/>
  <c r="C30" i="157"/>
  <c r="P30" i="160" s="1"/>
  <c r="D30" i="157"/>
  <c r="E30" i="157"/>
  <c r="C31" i="157"/>
  <c r="P31" i="160" s="1"/>
  <c r="D31" i="157"/>
  <c r="E31" i="157"/>
  <c r="C32" i="157"/>
  <c r="P32" i="160" s="1"/>
  <c r="D32" i="157"/>
  <c r="E32" i="157"/>
  <c r="C33" i="157"/>
  <c r="P33" i="160" s="1"/>
  <c r="D33" i="157"/>
  <c r="E33" i="157"/>
  <c r="C34" i="157"/>
  <c r="P34" i="160" s="1"/>
  <c r="D34" i="157"/>
  <c r="E34" i="157"/>
  <c r="C35" i="157"/>
  <c r="P35" i="160" s="1"/>
  <c r="D35" i="157"/>
  <c r="E35" i="157"/>
  <c r="C36" i="157"/>
  <c r="P36" i="160" s="1"/>
  <c r="D36" i="157"/>
  <c r="E36" i="157"/>
  <c r="C37" i="157"/>
  <c r="P37" i="160" s="1"/>
  <c r="D37" i="157"/>
  <c r="E37" i="157"/>
  <c r="C38" i="157"/>
  <c r="P38" i="160" s="1"/>
  <c r="D38" i="157"/>
  <c r="E38" i="157"/>
  <c r="C39" i="157"/>
  <c r="P39" i="160" s="1"/>
  <c r="D39" i="157"/>
  <c r="E39" i="157"/>
  <c r="C40" i="157"/>
  <c r="P40" i="160" s="1"/>
  <c r="E40" i="157"/>
  <c r="C41" i="157"/>
  <c r="P41" i="160" s="1"/>
  <c r="D41" i="157"/>
  <c r="E41" i="157"/>
  <c r="C42" i="157"/>
  <c r="P42" i="160" s="1"/>
  <c r="D42" i="157"/>
  <c r="E42" i="157"/>
  <c r="C43" i="157"/>
  <c r="P43" i="160" s="1"/>
  <c r="D43" i="157"/>
  <c r="E43" i="157"/>
  <c r="C44" i="157"/>
  <c r="P44" i="160" s="1"/>
  <c r="D44" i="157"/>
  <c r="E44" i="157"/>
  <c r="C45" i="157"/>
  <c r="P45" i="160" s="1"/>
  <c r="D45" i="157"/>
  <c r="E45" i="157"/>
  <c r="C46" i="157"/>
  <c r="P46" i="160" s="1"/>
  <c r="D46" i="157"/>
  <c r="E46" i="157"/>
  <c r="C47" i="157"/>
  <c r="P47" i="160" s="1"/>
  <c r="D47" i="157"/>
  <c r="E47" i="157"/>
  <c r="C48" i="157"/>
  <c r="P48" i="160" s="1"/>
  <c r="D48" i="157"/>
  <c r="E48" i="157"/>
  <c r="C49" i="157"/>
  <c r="P49" i="160" s="1"/>
  <c r="D49" i="157"/>
  <c r="E49" i="157"/>
  <c r="C50" i="157"/>
  <c r="P50" i="160" s="1"/>
  <c r="D50" i="157"/>
  <c r="E50" i="157"/>
  <c r="C51" i="157"/>
  <c r="P51" i="160" s="1"/>
  <c r="D51" i="157"/>
  <c r="E51" i="157"/>
  <c r="C52" i="157"/>
  <c r="P52" i="160" s="1"/>
  <c r="D52" i="157"/>
  <c r="E52" i="157"/>
  <c r="C53" i="157"/>
  <c r="P53" i="160" s="1"/>
  <c r="D53" i="157"/>
  <c r="E53" i="157"/>
  <c r="C54" i="157"/>
  <c r="P54" i="160" s="1"/>
  <c r="D54" i="157"/>
  <c r="E54" i="157"/>
  <c r="C55" i="157"/>
  <c r="P55" i="160" s="1"/>
  <c r="D55" i="157"/>
  <c r="E55" i="157"/>
  <c r="C56" i="157"/>
  <c r="P56" i="160" s="1"/>
  <c r="E56" i="157"/>
  <c r="C57" i="157"/>
  <c r="P57" i="160" s="1"/>
  <c r="D57" i="157"/>
  <c r="E57" i="157"/>
  <c r="C58" i="157"/>
  <c r="P58" i="160" s="1"/>
  <c r="D58" i="157"/>
  <c r="E58" i="157"/>
  <c r="C59" i="157"/>
  <c r="P59" i="160" s="1"/>
  <c r="D59" i="157"/>
  <c r="E59" i="157"/>
  <c r="C60" i="157"/>
  <c r="P60" i="160" s="1"/>
  <c r="D60" i="157"/>
  <c r="E60" i="157"/>
  <c r="C61" i="157"/>
  <c r="P61" i="160" s="1"/>
  <c r="D61" i="157"/>
  <c r="E61" i="157"/>
  <c r="C62" i="157"/>
  <c r="P62" i="160" s="1"/>
  <c r="D62" i="157"/>
  <c r="E62" i="157"/>
  <c r="C63" i="157"/>
  <c r="P63" i="160" s="1"/>
  <c r="D63" i="157"/>
  <c r="E63" i="157"/>
  <c r="C64" i="157"/>
  <c r="P64" i="160" s="1"/>
  <c r="D64" i="157"/>
  <c r="E64" i="157"/>
  <c r="C65" i="157"/>
  <c r="P65" i="160" s="1"/>
  <c r="D65" i="157"/>
  <c r="E65" i="157"/>
  <c r="C66" i="157"/>
  <c r="P66" i="160" s="1"/>
  <c r="D66" i="157"/>
  <c r="E66" i="157"/>
  <c r="C67" i="157"/>
  <c r="P67" i="160" s="1"/>
  <c r="D67" i="157"/>
  <c r="E67" i="157"/>
  <c r="C68" i="157"/>
  <c r="P68" i="160" s="1"/>
  <c r="D68" i="157"/>
  <c r="E68" i="157"/>
  <c r="C69" i="157"/>
  <c r="P69" i="160" s="1"/>
  <c r="D69" i="157"/>
  <c r="E69" i="157"/>
  <c r="C70" i="157"/>
  <c r="P70" i="160" s="1"/>
  <c r="D70" i="157"/>
  <c r="E70" i="157"/>
  <c r="C71" i="157"/>
  <c r="P71" i="160" s="1"/>
  <c r="D71" i="157"/>
  <c r="E71" i="157"/>
  <c r="C72" i="157"/>
  <c r="P72" i="160" s="1"/>
  <c r="D72" i="157"/>
  <c r="E72" i="157"/>
  <c r="C73" i="157"/>
  <c r="P73" i="160" s="1"/>
  <c r="D73" i="157"/>
  <c r="E73" i="157"/>
  <c r="C74" i="157"/>
  <c r="P74" i="160" s="1"/>
  <c r="D74" i="157"/>
  <c r="E74" i="157"/>
  <c r="C75" i="157"/>
  <c r="P75" i="160" s="1"/>
  <c r="D75" i="157"/>
  <c r="E75" i="157"/>
  <c r="C76" i="157"/>
  <c r="P76" i="160" s="1"/>
  <c r="D76" i="157"/>
  <c r="E76" i="157"/>
  <c r="C77" i="157"/>
  <c r="P77" i="160" s="1"/>
  <c r="D77" i="157"/>
  <c r="E77" i="157"/>
  <c r="C78" i="157"/>
  <c r="P78" i="160" s="1"/>
  <c r="D78" i="157"/>
  <c r="E78" i="157"/>
  <c r="C79" i="157"/>
  <c r="P79" i="160" s="1"/>
  <c r="D79" i="157"/>
  <c r="E79" i="157"/>
  <c r="C80" i="157"/>
  <c r="P80" i="160" s="1"/>
  <c r="D80" i="157"/>
  <c r="E80" i="157"/>
  <c r="C81" i="157"/>
  <c r="P81" i="160" s="1"/>
  <c r="D81" i="157"/>
  <c r="E81" i="157"/>
  <c r="C82" i="157"/>
  <c r="P82" i="160" s="1"/>
  <c r="D82" i="157"/>
  <c r="E82" i="157"/>
  <c r="C83" i="157"/>
  <c r="P83" i="160" s="1"/>
  <c r="D83" i="157"/>
  <c r="E83" i="157"/>
  <c r="C84" i="157"/>
  <c r="P84" i="160" s="1"/>
  <c r="D84" i="157"/>
  <c r="E84" i="157"/>
  <c r="C85" i="157"/>
  <c r="P85" i="160" s="1"/>
  <c r="D85" i="157"/>
  <c r="E85" i="157"/>
  <c r="P86" i="160"/>
  <c r="D86" i="157"/>
  <c r="E86" i="157"/>
  <c r="C87" i="157"/>
  <c r="P87" i="160" s="1"/>
  <c r="D87" i="157"/>
  <c r="E87" i="157"/>
  <c r="C88" i="157"/>
  <c r="P88" i="160" s="1"/>
  <c r="D88" i="157"/>
  <c r="E88" i="157"/>
  <c r="C89" i="157"/>
  <c r="P89" i="160" s="1"/>
  <c r="E89" i="157"/>
  <c r="C91" i="157"/>
  <c r="P91" i="160" s="1"/>
  <c r="D91" i="157"/>
  <c r="E91" i="157"/>
  <c r="C92" i="157"/>
  <c r="P92" i="160" s="1"/>
  <c r="D92" i="157"/>
  <c r="E92" i="157"/>
  <c r="C93" i="157"/>
  <c r="P93" i="160" s="1"/>
  <c r="D93" i="157"/>
  <c r="E93" i="157"/>
  <c r="C94" i="157"/>
  <c r="P94" i="160" s="1"/>
  <c r="D94" i="157"/>
  <c r="E94" i="157"/>
  <c r="C95" i="157"/>
  <c r="P95" i="160" s="1"/>
  <c r="D95" i="157"/>
  <c r="E95" i="157"/>
  <c r="C96" i="157"/>
  <c r="P96" i="160" s="1"/>
  <c r="D96" i="157"/>
  <c r="E96" i="157"/>
  <c r="C97" i="157"/>
  <c r="P97" i="160" s="1"/>
  <c r="D97" i="157"/>
  <c r="E97" i="157"/>
  <c r="C98" i="157"/>
  <c r="P98" i="160" s="1"/>
  <c r="D98" i="157"/>
  <c r="E98" i="157"/>
  <c r="C99" i="157"/>
  <c r="P99" i="160" s="1"/>
  <c r="D99" i="157"/>
  <c r="E99" i="157"/>
  <c r="C100" i="157"/>
  <c r="P100" i="160" s="1"/>
  <c r="D100" i="157"/>
  <c r="E100" i="157"/>
  <c r="C101" i="157"/>
  <c r="P101" i="160" s="1"/>
  <c r="D101" i="157"/>
  <c r="E101" i="157"/>
  <c r="C102" i="157"/>
  <c r="P102" i="160" s="1"/>
  <c r="D102" i="157"/>
  <c r="E102" i="157"/>
  <c r="C103" i="157"/>
  <c r="P103" i="160" s="1"/>
  <c r="D103" i="157"/>
  <c r="E103" i="157"/>
  <c r="C104" i="157"/>
  <c r="P104" i="160" s="1"/>
  <c r="D104" i="157"/>
  <c r="E104" i="157"/>
  <c r="C105" i="157"/>
  <c r="P105" i="160" s="1"/>
  <c r="D105" i="157"/>
  <c r="E105" i="157"/>
  <c r="C106" i="157"/>
  <c r="P106" i="160" s="1"/>
  <c r="D106" i="157"/>
  <c r="E106" i="157"/>
  <c r="C107" i="157"/>
  <c r="P107" i="160" s="1"/>
  <c r="D107" i="157"/>
  <c r="E107" i="157"/>
  <c r="C108" i="157"/>
  <c r="P108" i="160" s="1"/>
  <c r="D108" i="157"/>
  <c r="E108" i="157"/>
  <c r="C109" i="157"/>
  <c r="P109" i="160" s="1"/>
  <c r="D109" i="157"/>
  <c r="E109" i="157"/>
  <c r="C110" i="157"/>
  <c r="P110" i="160" s="1"/>
  <c r="D110" i="157"/>
  <c r="E110" i="157"/>
  <c r="C111" i="157"/>
  <c r="P111" i="160" s="1"/>
  <c r="D111" i="157"/>
  <c r="E111" i="157"/>
  <c r="C112" i="157"/>
  <c r="P112" i="160" s="1"/>
  <c r="D112" i="157"/>
  <c r="E112" i="157"/>
  <c r="C113" i="157"/>
  <c r="P113" i="160" s="1"/>
  <c r="D113" i="157"/>
  <c r="E113" i="157"/>
  <c r="C114" i="157"/>
  <c r="P114" i="160" s="1"/>
  <c r="D114" i="157"/>
  <c r="E114" i="157"/>
  <c r="C115" i="157"/>
  <c r="P115" i="160" s="1"/>
  <c r="D115" i="157"/>
  <c r="E115" i="157"/>
  <c r="E8" i="157"/>
  <c r="D8" i="157"/>
  <c r="C8" i="157"/>
  <c r="P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K56" i="157"/>
  <c r="K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K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E12" i="158" s="1"/>
  <c r="D43" i="158"/>
  <c r="D18" i="158"/>
  <c r="E18" i="158" s="1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72" i="158" l="1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<sst xmlns="http://schemas.openxmlformats.org/spreadsheetml/2006/main" count="1858" uniqueCount="705">
  <si>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</si>
  <si>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</si>
  <si>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</si>
  <si>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</si>
  <si>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</si>
  <si>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</si>
  <si>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</si>
  <si>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</si>
  <si>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</si>
  <si>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</si>
  <si>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</si>
  <si>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</si>
  <si>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</si>
  <si>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</si>
  <si>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</si>
  <si>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</si>
  <si>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</si>
  <si>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</si>
  <si>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</si>
  <si>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</si>
  <si>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</si>
  <si>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</si>
  <si>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</si>
  <si>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</si>
  <si>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</si>
  <si>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</si>
  <si>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</si>
  <si>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</si>
  <si>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</si>
  <si>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</si>
  <si>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</si>
  <si>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</si>
  <si>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</si>
  <si>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</si>
  <si>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</si>
  <si>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</si>
  <si>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</si>
  <si>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</si>
  <si>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</si>
  <si>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</si>
  <si>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</si>
  <si>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</si>
  <si>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</si>
  <si>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</si>
  <si>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</si>
  <si>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</si>
  <si>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</si>
  <si>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</si>
  <si>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</si>
  <si>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</si>
  <si>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</si>
  <si>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</si>
  <si>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</si>
  <si>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</si>
  <si>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</si>
  <si>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</si>
  <si>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</si>
  <si>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</si>
  <si>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</si>
  <si>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</si>
  <si>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</si>
  <si>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</si>
  <si>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</si>
  <si>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</si>
  <si>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</si>
  <si>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</si>
  <si>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</si>
  <si>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</si>
  <si>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</si>
  <si>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</si>
  <si>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</si>
  <si>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</si>
  <si>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</si>
  <si>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</si>
  <si>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</si>
  <si>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</si>
  <si>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</si>
  <si>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</si>
  <si>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</si>
  <si>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</si>
  <si>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</si>
  <si>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</si>
  <si>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</si>
  <si>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</si>
  <si>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</si>
  <si>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</si>
  <si>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</si>
  <si>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</si>
  <si>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</si>
  <si>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</si>
  <si>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</si>
  <si>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</si>
  <si>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</si>
  <si>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</si>
  <si>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</si>
  <si>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</si>
  <si>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</si>
  <si>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</si>
  <si>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</si>
  <si>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</si>
  <si>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</si>
  <si>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</si>
  <si>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</si>
  <si>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</si>
  <si>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</si>
  <si>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</si>
  <si>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</si>
  <si>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</si>
  <si>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</si>
  <si>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</si>
  <si>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</si>
  <si>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</si>
  <si>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</si>
  <si>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</si>
  <si>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</si>
  <si>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</si>
  <si>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</si>
  <si>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</si>
  <si>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</si>
  <si>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</si>
  <si>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</si>
  <si>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</si>
  <si>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</si>
  <si>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</si>
  <si>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</si>
  <si>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</si>
  <si>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</si>
  <si>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</si>
  <si>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</si>
  <si>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</si>
  <si>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</si>
  <si>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</si>
  <si>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</si>
  <si>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</si>
  <si>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</si>
  <si>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</si>
  <si>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</si>
  <si>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</si>
  <si>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</si>
  <si>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</si>
  <si>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</si>
  <si>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</si>
  <si>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</si>
  <si>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</si>
  <si>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</si>
  <si>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</si>
  <si>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</si>
  <si>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</si>
  <si>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</si>
  <si>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</si>
  <si>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</si>
  <si>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</si>
  <si>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</si>
  <si>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</si>
  <si>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</si>
  <si>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</si>
  <si>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</si>
  <si>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</si>
  <si>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</si>
  <si>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</si>
  <si>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</si>
  <si>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</si>
  <si>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</si>
  <si>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</si>
  <si>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</si>
  <si>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</si>
  <si>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</si>
  <si>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</si>
  <si>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</si>
  <si>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</si>
  <si>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</si>
  <si>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</si>
  <si>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</si>
  <si>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</si>
  <si>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</si>
  <si>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</si>
  <si>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</si>
  <si>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</si>
  <si>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</si>
  <si>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</si>
  <si>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</si>
  <si>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</si>
  <si>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</si>
  <si>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</si>
  <si>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</si>
  <si>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</si>
  <si>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</si>
  <si>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</si>
  <si>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</si>
  <si>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</si>
  <si>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</si>
  <si>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</si>
  <si>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</si>
  <si>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</si>
  <si>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</si>
  <si>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</si>
  <si>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</si>
  <si>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</si>
  <si>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</si>
  <si>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</si>
  <si>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</si>
  <si>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</si>
  <si>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</si>
  <si>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</si>
  <si>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</si>
  <si>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</si>
  <si>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</si>
  <si>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</si>
  <si>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</si>
  <si>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</si>
  <si>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</si>
  <si>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</si>
  <si>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</si>
  <si>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</si>
  <si>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</si>
  <si>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</si>
  <si>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</si>
  <si>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</si>
  <si>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</si>
  <si>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</si>
  <si>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</si>
  <si>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</si>
  <si>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</si>
  <si>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</si>
  <si>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</si>
  <si>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</si>
  <si>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</si>
  <si>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</si>
  <si>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</si>
  <si>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</si>
  <si>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</si>
  <si>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</si>
  <si>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</si>
  <si>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</si>
  <si>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</si>
  <si>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</si>
  <si>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</si>
  <si>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</si>
  <si>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</si>
  <si>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</si>
  <si>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</si>
  <si>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</si>
  <si>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</si>
  <si>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</si>
  <si>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</si>
  <si>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</si>
  <si>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</si>
  <si>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</si>
  <si>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</si>
  <si>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</si>
  <si>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</si>
  <si>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</si>
  <si>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</si>
  <si>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</si>
  <si>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</si>
  <si>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</si>
  <si>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</si>
  <si>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</si>
  <si>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</si>
  <si>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</si>
  <si>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</si>
  <si>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</si>
  <si>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</si>
  <si>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</si>
  <si>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</si>
  <si>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</si>
  <si>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</si>
  <si>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</si>
  <si>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</si>
  <si>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</si>
  <si>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</si>
  <si>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</si>
  <si>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</si>
  <si>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</si>
  <si>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</si>
  <si>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</si>
  <si>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</si>
  <si>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</si>
  <si>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</si>
  <si>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</si>
  <si>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</si>
  <si>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</si>
  <si>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</si>
  <si>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</si>
  <si>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</si>
  <si>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</si>
  <si>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</si>
  <si>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</si>
  <si>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</si>
  <si>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</si>
  <si>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</si>
  <si>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</si>
  <si>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</si>
  <si>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</si>
  <si>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</si>
  <si>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</si>
  <si>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</si>
  <si>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</si>
  <si>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</si>
  <si>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</si>
  <si>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</si>
  <si>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</si>
  <si>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</si>
  <si>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</si>
  <si>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</si>
  <si>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</si>
  <si>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</si>
  <si>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</si>
  <si>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*FLO_MARK~0</t>
  </si>
  <si>
    <t>*FLO_MARK~NI~2018</t>
  </si>
  <si>
    <t>NCAP_BND~0</t>
  </si>
  <si>
    <t>NCAP_BND~2025</t>
  </si>
  <si>
    <t>PRC_RESID~2018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</si>
  <si>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</si>
  <si>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</si>
  <si>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</si>
  <si>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</si>
  <si>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</si>
  <si>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</si>
  <si>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</si>
  <si>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</si>
  <si>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</si>
  <si>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</si>
  <si>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</si>
  <si>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</si>
  <si>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</si>
  <si>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</si>
  <si>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</si>
  <si>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</si>
  <si>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</si>
  <si>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</si>
  <si>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</si>
  <si>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</si>
  <si>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</si>
  <si>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</si>
  <si>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</si>
  <si>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</si>
  <si>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</si>
  <si>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</si>
  <si>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</si>
  <si>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</si>
  <si>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</si>
  <si>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</si>
  <si>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</si>
  <si>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</si>
  <si>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</si>
  <si>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</si>
  <si>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</si>
  <si>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</si>
  <si>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</si>
  <si>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</si>
  <si>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</si>
  <si>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</si>
  <si>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</si>
  <si>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</si>
  <si>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</si>
  <si>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</si>
  <si>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</si>
  <si>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</si>
  <si>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</si>
  <si>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</si>
  <si>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</si>
  <si>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</si>
  <si>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</si>
  <si>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</si>
  <si>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</si>
  <si>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</si>
  <si>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</si>
  <si>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</si>
  <si>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</si>
  <si>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</si>
  <si>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</si>
  <si>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</si>
  <si>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</si>
  <si>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</si>
  <si>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</si>
  <si>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</si>
  <si>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</si>
  <si>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</si>
  <si>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</si>
  <si>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</si>
  <si>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</si>
  <si>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</si>
  <si>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</si>
  <si>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</si>
  <si>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</si>
  <si>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</si>
  <si>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</si>
  <si>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</si>
  <si>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</si>
  <si>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</si>
  <si>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</si>
  <si>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</si>
  <si>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</si>
  <si>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</si>
  <si>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</si>
  <si>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</si>
  <si>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</si>
  <si>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</si>
  <si>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</si>
  <si>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</si>
  <si>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</si>
  <si>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</si>
  <si>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</si>
  <si>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</si>
  <si>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</si>
  <si>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</si>
  <si>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</si>
  <si>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</si>
  <si>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</si>
  <si>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</si>
  <si>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</si>
  <si>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</si>
  <si>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</si>
  <si>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</si>
  <si>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</si>
  <si>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</si>
  <si>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</si>
  <si>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</si>
  <si>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</si>
  <si>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</si>
  <si>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</si>
  <si>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</si>
  <si>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</si>
  <si>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</si>
  <si>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</si>
  <si>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</si>
  <si>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</si>
  <si>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</si>
  <si>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</si>
  <si>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</si>
  <si>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</si>
  <si>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</si>
  <si>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</si>
  <si>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</si>
  <si>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</si>
  <si>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</si>
  <si>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</si>
  <si>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</si>
  <si>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</si>
  <si>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</si>
  <si>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</si>
  <si>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</si>
  <si>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</si>
  <si>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</si>
  <si>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</si>
  <si>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</si>
  <si>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</si>
  <si>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</si>
  <si>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</si>
  <si>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</si>
  <si>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</si>
  <si>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</si>
  <si>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</si>
  <si>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</si>
  <si>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</si>
  <si>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</si>
  <si>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</si>
  <si>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</si>
  <si>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</si>
  <si>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</si>
  <si>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</si>
  <si>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</si>
  <si>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</si>
  <si>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</si>
  <si>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</si>
  <si>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</si>
  <si>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</si>
  <si>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</si>
  <si>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</si>
  <si>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</si>
  <si>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</si>
  <si>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</si>
  <si>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</si>
  <si>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</si>
  <si>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</si>
  <si>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</si>
  <si>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</si>
  <si>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</si>
  <si>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</si>
  <si>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</si>
  <si>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</si>
  <si>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</si>
  <si>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</si>
  <si>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</si>
  <si>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</si>
  <si>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</si>
  <si>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</si>
  <si>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</si>
  <si>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</si>
  <si>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</si>
  <si>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</si>
  <si>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</si>
  <si>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</si>
  <si>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</si>
  <si>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</si>
  <si>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</si>
  <si>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</si>
  <si>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</si>
  <si>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</si>
  <si>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</si>
  <si>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</si>
  <si>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</si>
  <si>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</si>
  <si>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</si>
  <si>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</si>
  <si>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</si>
  <si>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</si>
  <si>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</si>
  <si>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</si>
  <si>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</si>
  <si>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</si>
  <si>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</si>
  <si>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</si>
  <si>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</si>
  <si>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</si>
  <si>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</si>
  <si>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</si>
  <si>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</si>
  <si>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</si>
  <si>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</si>
  <si>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</si>
  <si>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</si>
  <si>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</si>
  <si>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</si>
  <si>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</si>
  <si>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</si>
  <si>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</si>
  <si>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</si>
  <si>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</si>
  <si>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</si>
  <si>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</si>
  <si>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</si>
  <si>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</si>
  <si>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</si>
  <si>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</si>
  <si>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</si>
  <si>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</si>
  <si>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</si>
  <si>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</si>
  <si>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</si>
  <si>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</si>
  <si>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</si>
  <si>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</si>
  <si>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</si>
  <si>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</si>
  <si>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</si>
  <si>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</si>
  <si>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</si>
  <si>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</si>
  <si>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</si>
  <si>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</si>
  <si>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</si>
  <si>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</si>
  <si>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</si>
  <si>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</si>
  <si>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</si>
  <si>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</si>
  <si>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</si>
  <si>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</si>
  <si>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</si>
  <si>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</si>
  <si>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</si>
  <si>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</si>
  <si>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</si>
  <si>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</si>
  <si>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</si>
  <si>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</si>
  <si>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</si>
  <si>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</si>
  <si>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</si>
  <si>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</si>
  <si>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</si>
  <si>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</si>
  <si>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</si>
  <si>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</si>
  <si>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</si>
  <si>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</si>
  <si>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</si>
  <si>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</si>
  <si>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</si>
  <si>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</si>
  <si>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</si>
  <si>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</si>
  <si>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</si>
  <si>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</si>
  <si>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</si>
  <si>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</si>
  <si>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</si>
  <si>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</si>
  <si>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</si>
  <si>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</si>
  <si>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</si>
  <si>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</si>
  <si>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</si>
  <si>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</si>
  <si>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</si>
  <si>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</si>
  <si>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</si>
  <si>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</si>
  <si>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</si>
  <si>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</si>
  <si>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</si>
  <si>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</si>
  <si>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</si>
  <si>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</si>
  <si>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</si>
  <si>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</si>
  <si>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</si>
  <si>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</si>
  <si>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</si>
  <si>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</si>
  <si>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</si>
  <si>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</si>
  <si>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</si>
  <si>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</si>
  <si>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</si>
  <si>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</si>
  <si>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</si>
  <si>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</si>
  <si>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</si>
  <si>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</si>
  <si>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</si>
  <si>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</si>
  <si>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</si>
  <si>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</si>
  <si>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</si>
  <si>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</si>
  <si>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</si>
  <si>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</si>
  <si>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</si>
  <si>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</si>
  <si>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</si>
  <si>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</si>
  <si>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</si>
  <si>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</si>
  <si>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</si>
  <si>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</si>
  <si>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</si>
  <si>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</si>
  <si>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</si>
  <si>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</si>
  <si>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</si>
  <si>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</si>
  <si>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</si>
  <si>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</si>
  <si>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</si>
  <si>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</si>
  <si>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</si>
  <si>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</si>
  <si>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</si>
  <si>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</si>
  <si>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</si>
  <si>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</si>
  <si>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</si>
  <si>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</si>
  <si>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</si>
  <si>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</si>
  <si>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</si>
  <si>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</si>
  <si>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</si>
  <si>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</si>
  <si>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</si>
  <si>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</si>
  <si>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</si>
  <si>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</si>
  <si>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</si>
  <si>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</si>
  <si>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</si>
  <si>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</si>
  <si>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</si>
  <si>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</si>
  <si>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</si>
  <si>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</si>
  <si>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</si>
  <si>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</si>
  <si>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</si>
  <si>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</si>
  <si>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</si>
  <si>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</si>
  <si>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</si>
  <si>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</si>
  <si>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</si>
  <si>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</si>
  <si>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</si>
  <si>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</si>
  <si>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</si>
  <si>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</si>
  <si>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</si>
  <si>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</si>
  <si>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</si>
  <si>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</si>
  <si>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</si>
  <si>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</si>
  <si>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</si>
  <si>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</si>
  <si>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</si>
  <si>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</si>
  <si>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</si>
  <si>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</si>
  <si>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</si>
  <si>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</si>
  <si>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</si>
  <si>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</si>
  <si>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NCAP_PASTI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</si>
</sst>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  <numFmt numFmtId="181" formatCode="0.000"/>
    <numFmt numFmtId="182" formatCode="_-* #,##0.00\ _D_M_-;\-* #,##0.00\ _D_M_-;_-* &quot;-&quot;??\ _D_M_-;_-@_-"/>
    <numFmt numFmtId="183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70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Border="0"/>
    <xf numFmtId="168" fontId="17" fillId="0" borderId="0"/>
    <xf numFmtId="168" fontId="17" fillId="0" borderId="0"/>
    <xf numFmtId="168" fontId="17" fillId="0" borderId="0"/>
    <xf numFmtId="0" fontId="12" fillId="0" borderId="0"/>
    <xf numFmtId="168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70" fontId="17" fillId="0" borderId="0"/>
    <xf numFmtId="0" fontId="12" fillId="0" borderId="0"/>
    <xf numFmtId="0" fontId="12" fillId="0" borderId="0"/>
    <xf numFmtId="168" fontId="17" fillId="0" borderId="0"/>
    <xf numFmtId="0" fontId="65" fillId="0" borderId="0"/>
    <xf numFmtId="170" fontId="65" fillId="0" borderId="0"/>
    <xf numFmtId="168" fontId="17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1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1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1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1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1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1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1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1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1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1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1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1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1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1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1" fontId="18" fillId="14" borderId="0" applyNumberFormat="0" applyBorder="0" applyAlignment="0" applyProtection="0"/>
    <xf numFmtId="0" fontId="18" fillId="12" borderId="0" applyNumberFormat="0" applyBorder="0" applyAlignment="0" applyProtection="0"/>
    <xf numFmtId="171" fontId="18" fillId="14" borderId="0" applyNumberFormat="0" applyBorder="0" applyAlignment="0" applyProtection="0"/>
    <xf numFmtId="0" fontId="18" fillId="12" borderId="0" applyNumberFormat="0" applyBorder="0" applyAlignment="0" applyProtection="0"/>
    <xf numFmtId="171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1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1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1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1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1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1" fontId="18" fillId="22" borderId="0" applyNumberFormat="0" applyBorder="0" applyAlignment="0" applyProtection="0"/>
    <xf numFmtId="0" fontId="18" fillId="10" borderId="0" applyNumberFormat="0" applyBorder="0" applyAlignment="0" applyProtection="0"/>
    <xf numFmtId="171" fontId="18" fillId="22" borderId="0" applyNumberFormat="0" applyBorder="0" applyAlignment="0" applyProtection="0"/>
    <xf numFmtId="0" fontId="18" fillId="10" borderId="0" applyNumberFormat="0" applyBorder="0" applyAlignment="0" applyProtection="0"/>
    <xf numFmtId="171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1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1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1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1" fontId="18" fillId="20" borderId="0" applyNumberFormat="0" applyBorder="0" applyAlignment="0" applyProtection="0"/>
    <xf numFmtId="0" fontId="18" fillId="13" borderId="0" applyNumberFormat="0" applyBorder="0" applyAlignment="0" applyProtection="0"/>
    <xf numFmtId="171" fontId="18" fillId="20" borderId="0" applyNumberFormat="0" applyBorder="0" applyAlignment="0" applyProtection="0"/>
    <xf numFmtId="0" fontId="18" fillId="13" borderId="0" applyNumberFormat="0" applyBorder="0" applyAlignment="0" applyProtection="0"/>
    <xf numFmtId="171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1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1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1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1" fontId="18" fillId="9" borderId="0" applyNumberFormat="0" applyBorder="0" applyAlignment="0" applyProtection="0"/>
    <xf numFmtId="0" fontId="18" fillId="15" borderId="0" applyNumberFormat="0" applyBorder="0" applyAlignment="0" applyProtection="0"/>
    <xf numFmtId="171" fontId="18" fillId="9" borderId="0" applyNumberFormat="0" applyBorder="0" applyAlignment="0" applyProtection="0"/>
    <xf numFmtId="0" fontId="18" fillId="15" borderId="0" applyNumberFormat="0" applyBorder="0" applyAlignment="0" applyProtection="0"/>
    <xf numFmtId="171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1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1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1" fontId="18" fillId="14" borderId="0" applyNumberFormat="0" applyBorder="0" applyAlignment="0" applyProtection="0"/>
    <xf numFmtId="0" fontId="18" fillId="16" borderId="0" applyNumberFormat="0" applyBorder="0" applyAlignment="0" applyProtection="0"/>
    <xf numFmtId="171" fontId="18" fillId="14" borderId="0" applyNumberFormat="0" applyBorder="0" applyAlignment="0" applyProtection="0"/>
    <xf numFmtId="0" fontId="18" fillId="16" borderId="0" applyNumberFormat="0" applyBorder="0" applyAlignment="0" applyProtection="0"/>
    <xf numFmtId="171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1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1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1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1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1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1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1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1" fontId="18" fillId="87" borderId="0" applyNumberFormat="0" applyBorder="0" applyAlignment="0" applyProtection="0"/>
    <xf numFmtId="0" fontId="18" fillId="13" borderId="0" applyNumberFormat="0" applyBorder="0" applyAlignment="0" applyProtection="0"/>
    <xf numFmtId="171" fontId="18" fillId="87" borderId="0" applyNumberFormat="0" applyBorder="0" applyAlignment="0" applyProtection="0"/>
    <xf numFmtId="0" fontId="18" fillId="13" borderId="0" applyNumberFormat="0" applyBorder="0" applyAlignment="0" applyProtection="0"/>
    <xf numFmtId="171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1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1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1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1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1" fontId="18" fillId="15" borderId="0" applyNumberFormat="0" applyBorder="0" applyAlignment="0" applyProtection="0"/>
    <xf numFmtId="0" fontId="18" fillId="19" borderId="0" applyNumberFormat="0" applyBorder="0" applyAlignment="0" applyProtection="0"/>
    <xf numFmtId="171" fontId="18" fillId="15" borderId="0" applyNumberFormat="0" applyBorder="0" applyAlignment="0" applyProtection="0"/>
    <xf numFmtId="0" fontId="18" fillId="19" borderId="0" applyNumberFormat="0" applyBorder="0" applyAlignment="0" applyProtection="0"/>
    <xf numFmtId="171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1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1" fontId="76" fillId="0" borderId="0"/>
    <xf numFmtId="171" fontId="66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1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1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2" fontId="78" fillId="69" borderId="26">
      <alignment horizontal="center" vertical="center"/>
    </xf>
    <xf numFmtId="172" fontId="78" fillId="69" borderId="26">
      <alignment horizontal="center" vertical="center"/>
    </xf>
    <xf numFmtId="172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2" fontId="78" fillId="69" borderId="26">
      <alignment horizontal="center" vertical="center"/>
    </xf>
    <xf numFmtId="172" fontId="78" fillId="69" borderId="26">
      <alignment horizontal="center" vertical="center"/>
    </xf>
    <xf numFmtId="171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20" borderId="1" applyNumberFormat="0" applyAlignment="0" applyProtection="0"/>
    <xf numFmtId="0" fontId="20" fillId="20" borderId="1" applyNumberFormat="0" applyAlignment="0" applyProtection="0"/>
    <xf numFmtId="171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2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1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1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1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1" fillId="0" borderId="0"/>
    <xf numFmtId="171" fontId="11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12" fillId="0" borderId="0">
      <alignment horizontal="center"/>
    </xf>
    <xf numFmtId="171" fontId="12" fillId="0" borderId="0">
      <alignment wrapText="1"/>
    </xf>
    <xf numFmtId="171" fontId="74" fillId="0" borderId="0"/>
    <xf numFmtId="171" fontId="69" fillId="0" borderId="0"/>
    <xf numFmtId="171" fontId="69" fillId="0" borderId="0"/>
    <xf numFmtId="171" fontId="69" fillId="0" borderId="0"/>
    <xf numFmtId="171" fontId="69" fillId="0" borderId="0"/>
    <xf numFmtId="171" fontId="81" fillId="0" borderId="0"/>
    <xf numFmtId="166" fontId="65" fillId="0" borderId="0" applyFont="0" applyFill="0" applyBorder="0" applyAlignment="0" applyProtection="0"/>
    <xf numFmtId="166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79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69" fillId="0" borderId="0" applyFont="0" applyFill="0" applyBorder="0" applyAlignment="0" applyProtection="0"/>
    <xf numFmtId="178" fontId="82" fillId="0" borderId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65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1" fontId="83" fillId="0" borderId="0"/>
    <xf numFmtId="171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1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1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1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1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1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1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1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1" fontId="86" fillId="0" borderId="4" applyNumberFormat="0" applyFill="0" applyAlignment="0" applyProtection="0"/>
    <xf numFmtId="0" fontId="25" fillId="0" borderId="4" applyNumberFormat="0" applyFill="0" applyAlignment="0" applyProtection="0"/>
    <xf numFmtId="171" fontId="86" fillId="0" borderId="4" applyNumberFormat="0" applyFill="0" applyAlignment="0" applyProtection="0"/>
    <xf numFmtId="0" fontId="25" fillId="0" borderId="4" applyNumberFormat="0" applyFill="0" applyAlignment="0" applyProtection="0"/>
    <xf numFmtId="171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1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1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1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1" fontId="87" fillId="0" borderId="32" applyNumberFormat="0" applyFill="0" applyAlignment="0" applyProtection="0"/>
    <xf numFmtId="0" fontId="26" fillId="0" borderId="5" applyNumberFormat="0" applyFill="0" applyAlignment="0" applyProtection="0"/>
    <xf numFmtId="171" fontId="87" fillId="0" borderId="32" applyNumberFormat="0" applyFill="0" applyAlignment="0" applyProtection="0"/>
    <xf numFmtId="0" fontId="26" fillId="0" borderId="5" applyNumberFormat="0" applyFill="0" applyAlignment="0" applyProtection="0"/>
    <xf numFmtId="171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1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3" fontId="70" fillId="93" borderId="0"/>
    <xf numFmtId="174" fontId="70" fillId="93" borderId="0"/>
    <xf numFmtId="175" fontId="70" fillId="93" borderId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171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7" borderId="1" applyNumberFormat="0" applyAlignment="0" applyProtection="0"/>
    <xf numFmtId="0" fontId="27" fillId="7" borderId="1" applyNumberFormat="0" applyAlignment="0" applyProtection="0"/>
    <xf numFmtId="171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1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1" fontId="12" fillId="93" borderId="0">
      <protection locked="0"/>
    </xf>
    <xf numFmtId="171" fontId="12" fillId="93" borderId="0">
      <protection locked="0"/>
    </xf>
    <xf numFmtId="171" fontId="11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74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1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1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3" fontId="69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171" fontId="12" fillId="0" borderId="0"/>
    <xf numFmtId="171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1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4" borderId="7" applyNumberFormat="0" applyAlignment="0" applyProtection="0"/>
    <xf numFmtId="171" fontId="82" fillId="94" borderId="7" applyNumberFormat="0" applyAlignment="0" applyProtection="0"/>
    <xf numFmtId="171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5" borderId="7" applyNumberFormat="0" applyAlignment="0" applyProtection="0"/>
    <xf numFmtId="171" fontId="82" fillId="95" borderId="7" applyNumberForma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9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1" fontId="30" fillId="74" borderId="8" applyNumberFormat="0" applyAlignment="0" applyProtection="0"/>
    <xf numFmtId="171" fontId="30" fillId="74" borderId="8" applyNumberFormat="0" applyAlignment="0" applyProtection="0"/>
    <xf numFmtId="171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1" fontId="30" fillId="61" borderId="8" applyNumberFormat="0" applyAlignment="0" applyProtection="0"/>
    <xf numFmtId="171" fontId="30" fillId="61" borderId="8" applyNumberFormat="0" applyAlignment="0" applyProtection="0"/>
    <xf numFmtId="171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20" borderId="8" applyNumberFormat="0" applyAlignment="0" applyProtection="0"/>
    <xf numFmtId="0" fontId="30" fillId="20" borderId="8" applyNumberFormat="0" applyAlignment="0" applyProtection="0"/>
    <xf numFmtId="171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1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1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1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1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1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1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1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1" fontId="67" fillId="96" borderId="0" applyNumberFormat="0" applyFont="0" applyBorder="0" applyAlignment="0" applyProtection="0"/>
    <xf numFmtId="173" fontId="12" fillId="0" borderId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2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1" fontId="32" fillId="0" borderId="9" applyNumberFormat="0" applyFill="0" applyAlignment="0" applyProtection="0"/>
    <xf numFmtId="171" fontId="32" fillId="0" borderId="9" applyNumberFormat="0" applyFill="0" applyAlignment="0" applyProtection="0"/>
    <xf numFmtId="171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1" fontId="32" fillId="0" borderId="37" applyNumberFormat="0" applyFill="0" applyAlignment="0" applyProtection="0"/>
    <xf numFmtId="171" fontId="32" fillId="0" borderId="37" applyNumberFormat="0" applyFill="0" applyAlignment="0" applyProtection="0"/>
    <xf numFmtId="171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1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1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vertical="top" textRotation="90" wrapText="1"/>
    </xf>
    <xf numFmtId="171" fontId="94" fillId="66" borderId="38">
      <alignment horizontal="center" vertical="top" textRotation="90" wrapText="1"/>
    </xf>
    <xf numFmtId="171" fontId="94" fillId="66" borderId="38">
      <alignment horizontal="center" vertical="top" textRotation="90" wrapText="1"/>
    </xf>
    <xf numFmtId="171" fontId="95" fillId="0" borderId="0">
      <alignment horizontal="center"/>
    </xf>
    <xf numFmtId="171" fontId="96" fillId="67" borderId="0"/>
    <xf numFmtId="171" fontId="97" fillId="100" borderId="0"/>
    <xf numFmtId="171" fontId="96" fillId="67" borderId="0"/>
    <xf numFmtId="171" fontId="96" fillId="60" borderId="0"/>
    <xf numFmtId="171" fontId="98" fillId="67" borderId="26">
      <alignment horizontal="center" vertical="center"/>
    </xf>
    <xf numFmtId="171" fontId="98" fillId="67" borderId="26">
      <alignment horizontal="center" vertical="center"/>
    </xf>
    <xf numFmtId="171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5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5" fontId="12" fillId="0" borderId="0" applyFont="0" applyFill="0" applyBorder="0" applyAlignment="0" applyProtection="0"/>
    <xf numFmtId="0" fontId="38" fillId="90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5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7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2" fillId="0" borderId="0">
      <alignment horizontal="center"/>
    </xf>
    <xf numFmtId="171" fontId="12" fillId="0" borderId="0">
      <alignment wrapText="1"/>
    </xf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1" fontId="12" fillId="93" borderId="0">
      <protection locked="0"/>
    </xf>
    <xf numFmtId="171" fontId="12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171" fontId="12" fillId="0" borderId="0"/>
    <xf numFmtId="171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3" fontId="12" fillId="0" borderId="0"/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70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2" fillId="0" borderId="0">
      <alignment horizontal="center"/>
    </xf>
    <xf numFmtId="171" fontId="12" fillId="0" borderId="0">
      <alignment wrapText="1"/>
    </xf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1" fontId="12" fillId="93" borderId="0">
      <protection locked="0"/>
    </xf>
    <xf numFmtId="171" fontId="12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171" fontId="12" fillId="0" borderId="0"/>
    <xf numFmtId="171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3" fontId="12" fillId="0" borderId="0"/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5" fillId="25" borderId="0" applyNumberFormat="0" applyBorder="0" applyAlignment="0" applyProtection="0"/>
    <xf numFmtId="165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2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1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5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1" fontId="107" fillId="0" borderId="0" applyFont="0" applyFill="0" applyBorder="0" applyAlignment="0" applyProtection="0"/>
    <xf numFmtId="171" fontId="107" fillId="0" borderId="0" applyFont="0" applyFill="0" applyBorder="0" applyAlignment="0" applyProtection="0"/>
    <xf numFmtId="171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69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9" fontId="62" fillId="0" borderId="0" xfId="0" applyNumberFormat="1" applyFont="1" applyAlignment="1">
      <alignment horizontal="left" vertical="top"/>
    </xf>
    <xf numFmtId="169" fontId="59" fillId="0" borderId="0" xfId="0" applyNumberFormat="1" applyFont="1" applyAlignment="1">
      <alignment horizontal="left" vertical="top"/>
    </xf>
    <xf numFmtId="169" fontId="60" fillId="24" borderId="10" xfId="0" applyNumberFormat="1" applyFont="1" applyFill="1" applyBorder="1" applyAlignment="1">
      <alignment horizontal="left" vertical="top"/>
    </xf>
    <xf numFmtId="169" fontId="60" fillId="24" borderId="12" xfId="0" applyNumberFormat="1" applyFont="1" applyFill="1" applyBorder="1" applyAlignment="1">
      <alignment horizontal="left" vertical="top"/>
    </xf>
    <xf numFmtId="169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9" fontId="63" fillId="29" borderId="10" xfId="1" applyNumberFormat="1" applyFont="1" applyBorder="1" applyAlignment="1">
      <alignment horizontal="left" vertical="top" wrapText="1"/>
    </xf>
    <xf numFmtId="169" fontId="61" fillId="24" borderId="10" xfId="0" applyNumberFormat="1" applyFont="1" applyFill="1" applyBorder="1" applyAlignment="1">
      <alignment horizontal="left" vertical="top"/>
    </xf>
    <xf numFmtId="169" fontId="61" fillId="24" borderId="12" xfId="0" applyNumberFormat="1" applyFont="1" applyFill="1" applyBorder="1" applyAlignment="1">
      <alignment horizontal="left" vertical="top"/>
    </xf>
    <xf numFmtId="169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9" fontId="59" fillId="0" borderId="24" xfId="0" applyNumberFormat="1" applyFont="1" applyBorder="1" applyAlignment="1">
      <alignment horizontal="left" vertical="top"/>
    </xf>
    <xf numFmtId="169" fontId="59" fillId="0" borderId="24" xfId="6" applyNumberFormat="1" applyFont="1" applyBorder="1" applyAlignment="1">
      <alignment horizontal="center" vertical="center"/>
    </xf>
    <xf numFmtId="169" fontId="59" fillId="0" borderId="24" xfId="0" applyNumberFormat="1" applyFont="1" applyBorder="1" applyAlignment="1">
      <alignment horizontal="center" vertical="center" wrapText="1"/>
    </xf>
    <xf numFmtId="169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9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9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9" fontId="106" fillId="0" borderId="0" xfId="6" applyNumberFormat="1" applyFont="1"/>
    <xf numFmtId="169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1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7" fontId="0" fillId="0" borderId="0" xfId="0" applyNumberFormat="1"/>
    <xf numFmtId="168" fontId="0" fillId="0" borderId="0" xfId="36095" applyNumberFormat="1" applyFont="1"/>
    <xf numFmtId="2" fontId="59" fillId="0" borderId="24" xfId="6" applyNumberFormat="1" applyFont="1" applyBorder="1"/>
    <xf numFmtId="169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9" fontId="59" fillId="0" borderId="0" xfId="0" applyNumberFormat="1" applyFont="1" applyAlignment="1">
      <alignment horizontal="center" vertical="center" wrapText="1"/>
    </xf>
    <xf numFmtId="169" fontId="59" fillId="0" borderId="0" xfId="6" applyNumberFormat="1" applyFont="1" applyAlignment="1">
      <alignment horizontal="center" vertical="center"/>
    </xf>
    <xf numFmtId="169" fontId="59" fillId="0" borderId="0" xfId="0" applyNumberFormat="1" applyFont="1" applyAlignment="1">
      <alignment horizontal="center" vertical="center"/>
    </xf>
    <xf numFmtId="183" fontId="59" fillId="0" borderId="0" xfId="0" applyNumberFormat="1" applyFont="1" applyAlignment="1">
      <alignment horizontal="left" vertical="top"/>
    </xf>
    <xf numFmtId="0" fontId="129" fillId="0" borderId="0" xfId="46713"/>
    <xf numFmtId="169" fontId="62" fillId="0" borderId="0" xfId="46714" applyNumberFormat="1" applyFont="1" applyAlignment="1">
      <alignment horizontal="left" vertical="top"/>
    </xf>
    <xf numFmtId="169" fontId="59" fillId="0" borderId="0" xfId="46714" applyNumberFormat="1" applyFont="1" applyAlignment="1">
      <alignment horizontal="left" vertical="top"/>
    </xf>
    <xf numFmtId="169" fontId="61" fillId="24" borderId="10" xfId="46714" applyNumberFormat="1" applyFont="1" applyFill="1" applyBorder="1" applyAlignment="1">
      <alignment horizontal="left" vertical="top"/>
    </xf>
    <xf numFmtId="169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9" fontId="63" fillId="29" borderId="11" xfId="46717" applyNumberFormat="1" applyFont="1" applyBorder="1" applyAlignment="1">
      <alignment horizontal="left" vertical="top" wrapText="1"/>
    </xf>
    <xf numFmtId="167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9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9" fontId="135" fillId="0" borderId="0" xfId="0" applyNumberFormat="1" applyFont="1" applyAlignment="1">
      <alignment horizontal="left" vertical="top"/>
    </xf>
    <xf numFmtId="167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1" fontId="109" fillId="0" borderId="10" xfId="36097" applyNumberFormat="1" applyFont="1" applyBorder="1" applyAlignment="1">
      <alignment horizontal="center" vertical="center" wrapText="1"/>
    </xf>
    <xf numFmtId="181" fontId="109" fillId="0" borderId="46" xfId="36097" applyNumberFormat="1" applyFont="1" applyBorder="1" applyAlignment="1">
      <alignment horizontal="center" vertical="center" wrapText="1"/>
    </xf>
    <xf numFmtId="181" fontId="109" fillId="0" borderId="0" xfId="36097" applyNumberFormat="1" applyFont="1" applyAlignment="1">
      <alignment horizontal="center" vertical="center" wrapText="1"/>
    </xf>
    <xf numFmtId="181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  <xf numFmtId="0" fontId="133" fillId="114" borderId="0" xfId="46713" applyFont="1" applyFill="1"/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5"/>
  <cols>
    <col min="6" max="6" width="10.1796875" bestFit="1" customWidth="1"/>
    <col min="7" max="7" width="11.453125" customWidth="1"/>
    <col min="9" max="9" width="12.81640625" customWidth="1"/>
    <col min="13" max="13" width="11.81640625" customWidth="1"/>
    <col min="15" max="16" width="0" hidden="1" customWidth="1"/>
    <col min="17" max="17" width="12.453125" hidden="1" customWidth="1"/>
    <col min="18" max="18" width="11.7265625" customWidth="1"/>
    <col min="19" max="19" width="0" hidden="1" customWidth="1"/>
    <col min="21" max="22" width="0" hidden="1" customWidth="1"/>
    <col min="23" max="23" width="16.26953125" customWidth="1"/>
    <col min="25" max="25" width="12.54296875" customWidth="1"/>
    <col min="26" max="26" width="14.26953125" customWidth="1"/>
    <col min="27" max="27" width="10.7265625" customWidth="1"/>
  </cols>
  <sheetData>
    <row r="2" spans="2:29" ht="25">
      <c r="B2" s="155" t="s">
        <v>89</v>
      </c>
      <c r="C2" s="155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3.5" thickBot="1">
      <c r="B3" s="156">
        <v>2015</v>
      </c>
      <c r="C3" s="157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1.5" thickBot="1">
      <c r="B4" s="158" t="s">
        <v>90</v>
      </c>
      <c r="C4" s="159"/>
      <c r="D4" s="79"/>
      <c r="E4" s="162" t="s">
        <v>91</v>
      </c>
      <c r="F4" s="163"/>
      <c r="G4" s="163"/>
      <c r="H4" s="163"/>
      <c r="I4" s="164"/>
      <c r="J4" s="165" t="s">
        <v>92</v>
      </c>
      <c r="K4" s="166"/>
      <c r="L4" s="166"/>
      <c r="M4" s="166"/>
      <c r="N4" s="166"/>
      <c r="O4" s="166"/>
      <c r="P4" s="166"/>
      <c r="Q4" s="167"/>
      <c r="R4" s="80" t="s">
        <v>93</v>
      </c>
      <c r="S4" s="151" t="s">
        <v>94</v>
      </c>
      <c r="T4" s="152"/>
      <c r="U4" s="152"/>
      <c r="V4" s="152"/>
      <c r="W4" s="152"/>
      <c r="X4" s="152"/>
      <c r="Y4" s="152"/>
      <c r="Z4" s="153"/>
      <c r="AA4" s="81" t="s">
        <v>95</v>
      </c>
    </row>
    <row r="5" spans="2:29" ht="62.5" thickBot="1">
      <c r="B5" s="160"/>
      <c r="C5" s="161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5">
      <c r="B7" s="154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5">
      <c r="B8" s="154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5">
      <c r="B9" s="154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5">
      <c r="B10" s="154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5">
      <c r="B11" s="154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5">
      <c r="B12" s="154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5">
      <c r="B13" s="154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5">
      <c r="B14" s="154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5">
      <c r="B15" s="154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.5">
      <c r="B16" s="154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 ht="13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 ht="13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 ht="13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0" t="s">
        <v>195</v>
      </c>
      <c r="U24" s="150"/>
      <c r="V24" s="150"/>
      <c r="W24" s="150"/>
      <c r="X24" s="150"/>
    </row>
    <row r="25" spans="3:29" ht="13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29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4.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3.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4.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4.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4.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4.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4.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4.5">
      <c r="T34" s="104"/>
      <c r="X34" s="104"/>
      <c r="Y34" s="104"/>
      <c r="Z34" s="104"/>
      <c r="AA34" s="104"/>
      <c r="AB34" s="104"/>
    </row>
    <row r="35" spans="4:28" ht="43.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4.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4.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4.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4.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4.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4.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4.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4.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4.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4.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4.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4.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4.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4.5">
      <c r="W50" s="111" t="s">
        <v>201</v>
      </c>
      <c r="X50" s="105">
        <v>48.3</v>
      </c>
      <c r="Y50" s="105">
        <v>65</v>
      </c>
    </row>
    <row r="51" spans="4:28" ht="14.5">
      <c r="W51" s="111" t="s">
        <v>202</v>
      </c>
      <c r="X51" s="105">
        <v>4.7</v>
      </c>
      <c r="Y51" s="105">
        <v>17.600000000000001</v>
      </c>
    </row>
    <row r="52" spans="4:28" ht="14.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4.5">
      <c r="X54" s="105">
        <v>0.111</v>
      </c>
      <c r="Y54" s="105">
        <v>0.46300000000000002</v>
      </c>
    </row>
    <row r="55" spans="4:28" ht="14.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80"/>
  <sheetViews>
    <sheetView topLeftCell="A7" zoomScale="85" zoomScaleNormal="85" workbookViewId="0">
      <selection activeCell="Y13" sqref="Y13"/>
    </sheetView>
  </sheetViews>
  <sheetFormatPr defaultColWidth="9.1796875" defaultRowHeight="13"/>
  <cols>
    <col min="1" max="4" width="10.453125" style="4" customWidth="1"/>
    <col min="5" max="5" width="38" style="4" customWidth="1"/>
    <col min="6" max="43" width="10.453125" style="4" customWidth="1"/>
    <col min="44" max="16384" width="9.179687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ht="15.75" customHeight="1">
      <c r="B5" s="39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19" t="s">
        <v>7</v>
      </c>
      <c r="C6" s="20" t="s">
        <v>28</v>
      </c>
      <c r="D6" s="19" t="s">
        <v>0</v>
      </c>
      <c r="E6" s="19" t="s">
        <v>3</v>
      </c>
      <c r="F6" s="19" t="s">
        <v>4</v>
      </c>
      <c r="G6" s="19" t="s">
        <v>8</v>
      </c>
      <c r="H6" s="19" t="s">
        <v>9</v>
      </c>
      <c r="I6" s="19" t="s">
        <v>10</v>
      </c>
      <c r="J6" s="19" t="s">
        <v>12</v>
      </c>
    </row>
    <row r="7" spans="2:10" ht="33.75" customHeight="1">
      <c r="B7" s="21" t="s">
        <v>33</v>
      </c>
      <c r="C7" s="21" t="s">
        <v>29</v>
      </c>
      <c r="D7" s="21" t="s">
        <v>24</v>
      </c>
      <c r="E7" s="21" t="s">
        <v>25</v>
      </c>
      <c r="F7" s="21" t="s">
        <v>4</v>
      </c>
      <c r="G7" s="21" t="s">
        <v>36</v>
      </c>
      <c r="H7" s="21" t="s">
        <v>37</v>
      </c>
      <c r="I7" s="21" t="s">
        <v>26</v>
      </c>
      <c r="J7" s="21" t="s">
        <v>27</v>
      </c>
    </row>
    <row r="8" spans="2:10" ht="15.75" customHeight="1">
      <c r="B8" s="26" t="s">
        <v>42</v>
      </c>
      <c r="C8" s="26"/>
      <c r="D8" s="24" t="s">
        <v>63</v>
      </c>
      <c r="E8" s="25" t="s">
        <v>117</v>
      </c>
      <c r="F8" s="26" t="s">
        <v>46</v>
      </c>
      <c r="G8" s="26" t="s">
        <v>204</v>
      </c>
      <c r="H8" s="26"/>
      <c r="I8" s="26"/>
      <c r="J8" s="26"/>
    </row>
    <row r="9" spans="2:10" ht="15.75" customHeight="1">
      <c r="B9" s="26" t="s">
        <v>42</v>
      </c>
      <c r="C9" s="26"/>
      <c r="D9" s="24" t="s">
        <v>113</v>
      </c>
      <c r="E9" s="25" t="s">
        <v>118</v>
      </c>
      <c r="F9" s="26" t="s">
        <v>46</v>
      </c>
      <c r="G9" s="26" t="s">
        <v>204</v>
      </c>
      <c r="H9" s="26"/>
      <c r="I9" s="26"/>
      <c r="J9" s="26"/>
    </row>
    <row r="10" spans="2:10" ht="15.75" customHeight="1">
      <c r="B10" s="26" t="s">
        <v>42</v>
      </c>
      <c r="C10" s="26"/>
      <c r="D10" s="24" t="s">
        <v>114</v>
      </c>
      <c r="E10" s="25" t="s">
        <v>119</v>
      </c>
      <c r="F10" s="26" t="s">
        <v>46</v>
      </c>
      <c r="G10" s="26" t="s">
        <v>204</v>
      </c>
      <c r="H10" s="26"/>
      <c r="I10" s="26"/>
      <c r="J10" s="26"/>
    </row>
    <row r="11" spans="2:10" ht="15.75" customHeight="1">
      <c r="B11" s="26" t="s">
        <v>42</v>
      </c>
      <c r="C11" s="26"/>
      <c r="D11" s="24" t="s">
        <v>115</v>
      </c>
      <c r="E11" s="25" t="s">
        <v>120</v>
      </c>
      <c r="F11" s="26" t="s">
        <v>46</v>
      </c>
      <c r="G11" s="26" t="s">
        <v>204</v>
      </c>
      <c r="H11" s="26"/>
      <c r="I11" s="26"/>
      <c r="J11" s="26"/>
    </row>
    <row r="12" spans="2:10" ht="15.75" customHeight="1">
      <c r="B12" s="26" t="s">
        <v>42</v>
      </c>
      <c r="C12" s="26"/>
      <c r="D12" s="24" t="s">
        <v>116</v>
      </c>
      <c r="E12" s="25" t="s">
        <v>121</v>
      </c>
      <c r="F12" s="26" t="s">
        <v>46</v>
      </c>
      <c r="G12" s="26" t="s">
        <v>204</v>
      </c>
      <c r="H12" s="26"/>
      <c r="I12" s="26"/>
      <c r="J12" s="26"/>
    </row>
    <row r="13" spans="2:10" ht="15.75" customHeight="1">
      <c r="B13" s="26" t="s">
        <v>42</v>
      </c>
      <c r="C13" s="26"/>
      <c r="D13" s="24" t="s">
        <v>64</v>
      </c>
      <c r="E13" s="25" t="s">
        <v>122</v>
      </c>
      <c r="F13" s="26" t="s">
        <v>46</v>
      </c>
      <c r="G13" s="26" t="s">
        <v>204</v>
      </c>
      <c r="H13" s="26"/>
      <c r="I13" s="26"/>
      <c r="J13" s="26"/>
    </row>
    <row r="14" spans="2:10" ht="15.75" customHeight="1">
      <c r="B14" s="26" t="s">
        <v>42</v>
      </c>
      <c r="C14" s="26"/>
      <c r="D14" s="24" t="s">
        <v>65</v>
      </c>
      <c r="E14" s="25" t="s">
        <v>123</v>
      </c>
      <c r="F14" s="26" t="s">
        <v>46</v>
      </c>
      <c r="G14" s="26" t="s">
        <v>204</v>
      </c>
      <c r="H14" s="26"/>
      <c r="I14" s="26"/>
      <c r="J14" s="26"/>
    </row>
    <row r="15" spans="2:10" ht="15.75" customHeight="1">
      <c r="B15" s="26" t="s">
        <v>42</v>
      </c>
      <c r="C15" s="26"/>
      <c r="D15" s="24" t="s">
        <v>66</v>
      </c>
      <c r="E15" s="25" t="s">
        <v>124</v>
      </c>
      <c r="F15" s="26" t="s">
        <v>46</v>
      </c>
      <c r="G15" s="26" t="s">
        <v>204</v>
      </c>
      <c r="H15" s="26"/>
      <c r="I15" s="26"/>
      <c r="J15" s="26"/>
    </row>
    <row r="16" spans="2:10" ht="15.75" customHeight="1">
      <c r="B16" s="26" t="s">
        <v>42</v>
      </c>
      <c r="C16" s="26"/>
      <c r="D16" s="24" t="s">
        <v>67</v>
      </c>
      <c r="E16" s="25" t="s">
        <v>125</v>
      </c>
      <c r="F16" s="26" t="s">
        <v>46</v>
      </c>
      <c r="G16" s="26" t="s">
        <v>204</v>
      </c>
      <c r="H16" s="26"/>
      <c r="I16" s="26"/>
      <c r="J16" s="26"/>
    </row>
    <row r="17" spans="2:15" ht="15.75" customHeight="1">
      <c r="B17" s="26" t="s">
        <v>175</v>
      </c>
      <c r="C17" s="26"/>
      <c r="D17" s="24" t="s">
        <v>126</v>
      </c>
      <c r="E17" s="25" t="s">
        <v>176</v>
      </c>
      <c r="F17" s="26" t="s">
        <v>177</v>
      </c>
      <c r="G17" s="26"/>
      <c r="H17" s="26"/>
      <c r="I17" s="26"/>
      <c r="J17" s="26"/>
    </row>
    <row r="18" spans="2:15" ht="15.75" customHeight="1">
      <c r="B18" s="115"/>
      <c r="C18" s="115"/>
      <c r="D18" s="114"/>
      <c r="E18" s="113"/>
      <c r="F18" s="115"/>
      <c r="G18" s="115"/>
      <c r="H18" s="115"/>
      <c r="I18" s="115"/>
      <c r="J18" s="115"/>
      <c r="L18" s="12"/>
      <c r="M18" s="13"/>
    </row>
    <row r="19" spans="2:15" ht="15.75" customHeight="1">
      <c r="E19" s="14"/>
      <c r="F19" s="14"/>
    </row>
    <row r="20" spans="2:15" ht="15.75" customHeight="1">
      <c r="D20" s="41" t="s">
        <v>76</v>
      </c>
      <c r="E20" s="14"/>
      <c r="F20" s="14"/>
    </row>
    <row r="21" spans="2:15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591</v>
      </c>
    </row>
    <row r="22" spans="2:15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15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15" ht="15.75" customHeight="1">
      <c r="B24" s="32" t="str">
        <f>D40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15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15" ht="15.75" customHeight="1">
      <c r="B26" s="32" t="str">
        <f>D41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15" ht="15.75" customHeight="1">
      <c r="B27" s="32" t="str">
        <f>D42</f>
        <v>FTE-INDDSL_00</v>
      </c>
      <c r="C27" s="31" t="str">
        <f t="shared" ref="C27:C34" si="0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15" ht="15.75" customHeight="1">
      <c r="B28" s="32"/>
      <c r="C28" s="31" t="s">
        <v>592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15" ht="15.75" customHeight="1">
      <c r="B29" s="32" t="str">
        <f t="shared" ref="B29:B34" si="1">D43</f>
        <v>FTE-INDLPG_00</v>
      </c>
      <c r="C29" s="31" t="str">
        <f t="shared" si="0"/>
        <v>LPG</v>
      </c>
      <c r="D29" s="24" t="str">
        <f t="shared" ref="D29:D34" si="2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15" ht="15.75" customHeight="1">
      <c r="B30" s="32" t="str">
        <f t="shared" si="1"/>
        <v>FTE-INDFOL_00</v>
      </c>
      <c r="C30" s="31" t="str">
        <f t="shared" si="0"/>
        <v>FOL</v>
      </c>
      <c r="D30" s="24" t="str">
        <f t="shared" si="2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15" ht="15.75" customHeight="1">
      <c r="B31" s="32" t="str">
        <f t="shared" si="1"/>
        <v>FTE-INDNGA_00</v>
      </c>
      <c r="C31" s="31" t="str">
        <f t="shared" si="0"/>
        <v>NGA</v>
      </c>
      <c r="D31" s="24" t="str">
        <f t="shared" si="2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15" ht="15.75" customHeight="1">
      <c r="B32" s="32" t="str">
        <f t="shared" si="1"/>
        <v>FTE-INDGEO_00</v>
      </c>
      <c r="C32" s="31" t="str">
        <f t="shared" si="0"/>
        <v>GEO</v>
      </c>
      <c r="D32" s="24" t="str">
        <f t="shared" si="2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1"/>
        <v>FTE-INDBIG_00</v>
      </c>
      <c r="C33" s="31" t="str">
        <f t="shared" si="0"/>
        <v>BIG</v>
      </c>
      <c r="D33" s="24" t="str">
        <f t="shared" si="2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1"/>
        <v>FTE-INDWOD_00</v>
      </c>
      <c r="C34" s="31" t="str">
        <f t="shared" si="0"/>
        <v>WOD</v>
      </c>
      <c r="D34" s="24" t="str">
        <f t="shared" si="2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>
      <c r="B36" s="40" t="s">
        <v>13</v>
      </c>
      <c r="C36" s="7"/>
      <c r="D36" s="8"/>
      <c r="E36" s="8"/>
      <c r="F36" s="8"/>
      <c r="G36" s="8"/>
      <c r="H36" s="8"/>
      <c r="I36" s="8"/>
      <c r="J36" s="8"/>
    </row>
    <row r="37" spans="2:14" ht="15.75" customHeight="1">
      <c r="B37" s="9" t="s">
        <v>11</v>
      </c>
      <c r="C37" s="10" t="s">
        <v>28</v>
      </c>
      <c r="D37" s="9" t="s">
        <v>1</v>
      </c>
      <c r="E37" s="9" t="s">
        <v>2</v>
      </c>
      <c r="F37" s="9" t="s">
        <v>14</v>
      </c>
      <c r="G37" s="9" t="s">
        <v>15</v>
      </c>
      <c r="H37" s="9" t="s">
        <v>16</v>
      </c>
      <c r="I37" s="9" t="s">
        <v>17</v>
      </c>
      <c r="J37" s="9" t="s">
        <v>18</v>
      </c>
    </row>
    <row r="38" spans="2:14" ht="15.75" customHeight="1" thickBot="1">
      <c r="B38" s="11" t="s">
        <v>34</v>
      </c>
      <c r="C38" s="11" t="s">
        <v>29</v>
      </c>
      <c r="D38" s="11" t="s">
        <v>19</v>
      </c>
      <c r="E38" s="11" t="s">
        <v>20</v>
      </c>
      <c r="F38" s="11" t="s">
        <v>21</v>
      </c>
      <c r="G38" s="11" t="s">
        <v>22</v>
      </c>
      <c r="H38" s="11" t="s">
        <v>39</v>
      </c>
      <c r="I38" s="11" t="s">
        <v>38</v>
      </c>
      <c r="J38" s="11" t="s">
        <v>23</v>
      </c>
    </row>
    <row r="39" spans="2:14" ht="15.75" customHeight="1">
      <c r="B39" s="18" t="s">
        <v>48</v>
      </c>
      <c r="C39" s="18"/>
      <c r="D39" s="18"/>
      <c r="E39" s="18"/>
      <c r="F39" s="18"/>
      <c r="G39" s="18"/>
      <c r="H39" s="18"/>
      <c r="I39" s="18"/>
      <c r="J39" s="18"/>
    </row>
    <row r="40" spans="2:14" ht="15.75" customHeight="1">
      <c r="B40" s="23" t="s">
        <v>57</v>
      </c>
      <c r="C40" s="23"/>
      <c r="D40" s="32" t="str">
        <f t="shared" ref="D40:D48" si="3">"FTE-"&amp;D8&amp;"_00"</f>
        <v>FTE-INDCOA_00</v>
      </c>
      <c r="E40" s="28" t="str">
        <f t="shared" ref="E40:E48" si="4">"Existing fuel technology "&amp;E8</f>
        <v>Existing fuel technology Industrial Coal</v>
      </c>
      <c r="F40" s="23" t="s">
        <v>46</v>
      </c>
      <c r="G40" s="23" t="s">
        <v>71</v>
      </c>
      <c r="H40" s="23"/>
      <c r="I40" s="23"/>
      <c r="J40" s="23"/>
    </row>
    <row r="41" spans="2:14" ht="15.75" customHeight="1">
      <c r="B41" s="23" t="s">
        <v>57</v>
      </c>
      <c r="C41" s="23"/>
      <c r="D41" s="32" t="str">
        <f t="shared" si="3"/>
        <v>FTE-INDPET_00</v>
      </c>
      <c r="E41" s="28" t="str">
        <f t="shared" si="4"/>
        <v>Existing fuel technology Industrial Petroleum</v>
      </c>
      <c r="F41" s="23" t="s">
        <v>46</v>
      </c>
      <c r="G41" s="23" t="s">
        <v>71</v>
      </c>
      <c r="H41" s="23"/>
      <c r="I41" s="23"/>
      <c r="J41" s="23"/>
    </row>
    <row r="42" spans="2:14" ht="15.75" customHeight="1">
      <c r="B42" s="23" t="s">
        <v>57</v>
      </c>
      <c r="C42" s="23"/>
      <c r="D42" s="32" t="str">
        <f t="shared" si="3"/>
        <v>FTE-INDDSL_00</v>
      </c>
      <c r="E42" s="28" t="str">
        <f t="shared" si="4"/>
        <v>Existing fuel technology Industrial Diesel</v>
      </c>
      <c r="F42" s="23" t="s">
        <v>46</v>
      </c>
      <c r="G42" s="23" t="s">
        <v>71</v>
      </c>
      <c r="H42" s="23"/>
      <c r="I42" s="23"/>
      <c r="J42" s="23"/>
    </row>
    <row r="43" spans="2:14" ht="15.75" customHeight="1">
      <c r="B43" s="23" t="s">
        <v>57</v>
      </c>
      <c r="C43" s="23"/>
      <c r="D43" s="32" t="str">
        <f t="shared" si="3"/>
        <v>FTE-INDLPG_00</v>
      </c>
      <c r="E43" s="28" t="str">
        <f t="shared" si="4"/>
        <v>Existing fuel technology Industrial LPG</v>
      </c>
      <c r="F43" s="23" t="s">
        <v>46</v>
      </c>
      <c r="G43" s="23" t="s">
        <v>71</v>
      </c>
      <c r="H43" s="23"/>
      <c r="I43" s="23"/>
      <c r="J43" s="23"/>
    </row>
    <row r="44" spans="2:14" ht="15.75" customHeight="1">
      <c r="B44" s="23" t="s">
        <v>57</v>
      </c>
      <c r="C44" s="23"/>
      <c r="D44" s="32" t="str">
        <f t="shared" si="3"/>
        <v>FTE-INDFOL_00</v>
      </c>
      <c r="E44" s="28" t="str">
        <f t="shared" si="4"/>
        <v>Existing fuel technology Industrial Fuel oil</v>
      </c>
      <c r="F44" s="23" t="s">
        <v>46</v>
      </c>
      <c r="G44" s="23" t="s">
        <v>71</v>
      </c>
      <c r="H44" s="23"/>
      <c r="I44" s="23"/>
      <c r="J44" s="23"/>
    </row>
    <row r="45" spans="2:14" ht="15.75" customHeight="1">
      <c r="B45" s="23" t="s">
        <v>57</v>
      </c>
      <c r="C45" s="23"/>
      <c r="D45" s="32" t="str">
        <f t="shared" si="3"/>
        <v>FTE-INDNGA_00</v>
      </c>
      <c r="E45" s="28" t="str">
        <f t="shared" si="4"/>
        <v>Existing fuel technology Industrial Natural gas</v>
      </c>
      <c r="F45" s="23" t="s">
        <v>46</v>
      </c>
      <c r="G45" s="23" t="s">
        <v>71</v>
      </c>
      <c r="H45" s="23"/>
      <c r="I45" s="23"/>
      <c r="J45" s="23"/>
    </row>
    <row r="46" spans="2:14" ht="15.75" customHeight="1">
      <c r="B46" s="23" t="s">
        <v>57</v>
      </c>
      <c r="C46" s="23"/>
      <c r="D46" s="32" t="str">
        <f t="shared" si="3"/>
        <v>FTE-INDGEO_00</v>
      </c>
      <c r="E46" s="28" t="str">
        <f t="shared" si="4"/>
        <v>Existing fuel technology Industrial Geothermal</v>
      </c>
      <c r="F46" s="23" t="s">
        <v>46</v>
      </c>
      <c r="G46" s="23" t="s">
        <v>71</v>
      </c>
      <c r="H46" s="23"/>
      <c r="I46" s="23"/>
      <c r="J46" s="23"/>
    </row>
    <row r="47" spans="2:14" ht="15.75" customHeight="1">
      <c r="B47" s="23" t="s">
        <v>57</v>
      </c>
      <c r="C47" s="23"/>
      <c r="D47" s="32" t="str">
        <f t="shared" si="3"/>
        <v>FTE-INDBIG_00</v>
      </c>
      <c r="E47" s="28" t="str">
        <f t="shared" si="4"/>
        <v>Existing fuel technology Industrial Biogas</v>
      </c>
      <c r="F47" s="23" t="s">
        <v>46</v>
      </c>
      <c r="G47" s="23" t="s">
        <v>71</v>
      </c>
      <c r="H47" s="23"/>
      <c r="I47" s="23"/>
      <c r="J47" s="23"/>
    </row>
    <row r="48" spans="2:14" ht="15.75" customHeight="1">
      <c r="B48" s="23" t="s">
        <v>57</v>
      </c>
      <c r="C48" s="23"/>
      <c r="D48" s="32" t="str">
        <f t="shared" si="3"/>
        <v>FTE-INDWOD_00</v>
      </c>
      <c r="E48" s="28" t="str">
        <f t="shared" si="4"/>
        <v>Existing fuel technology Industrial Wood</v>
      </c>
      <c r="F48" s="23" t="s">
        <v>46</v>
      </c>
      <c r="G48" s="23" t="s">
        <v>71</v>
      </c>
      <c r="H48" s="23"/>
      <c r="I48" s="23"/>
      <c r="J48" s="2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V143"/>
  <sheetViews>
    <sheetView topLeftCell="A22" zoomScale="70" zoomScaleNormal="70" workbookViewId="0">
      <selection activeCell="C70" sqref="C70:I70"/>
    </sheetView>
  </sheetViews>
  <sheetFormatPr defaultColWidth="9.1796875" defaultRowHeight="16"/>
  <cols>
    <col min="1" max="2" width="11.7265625" style="117" customWidth="1"/>
    <col min="3" max="5" width="26" style="117" customWidth="1"/>
    <col min="6" max="6" width="56.453125" style="117" customWidth="1"/>
    <col min="7" max="8" width="28.453125" style="117" customWidth="1"/>
    <col min="9" max="9" width="14.81640625" style="117" customWidth="1"/>
    <col min="10" max="15" width="9.1796875" style="117"/>
    <col min="16" max="16" width="35.26953125" style="117" bestFit="1" customWidth="1"/>
    <col min="17" max="17" width="57.7265625" style="117" bestFit="1" customWidth="1"/>
    <col min="18" max="16384" width="9.1796875" style="117"/>
  </cols>
  <sheetData>
    <row r="5" spans="3:22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N5" s="39" t="s">
        <v>13</v>
      </c>
      <c r="O5" s="39"/>
      <c r="P5" s="39"/>
      <c r="Q5" s="39"/>
      <c r="R5" s="39"/>
      <c r="S5" s="39"/>
      <c r="T5" s="39"/>
      <c r="U5" s="39"/>
      <c r="V5" s="39"/>
    </row>
    <row r="6" spans="3:22">
      <c r="C6" s="120" t="s">
        <v>7</v>
      </c>
      <c r="D6" s="121" t="s">
        <v>28</v>
      </c>
      <c r="E6" s="120" t="s">
        <v>0</v>
      </c>
      <c r="F6" s="120" t="s">
        <v>3</v>
      </c>
      <c r="G6" s="120" t="s">
        <v>4</v>
      </c>
      <c r="H6" s="120" t="s">
        <v>8</v>
      </c>
      <c r="I6" s="120" t="s">
        <v>9</v>
      </c>
      <c r="J6" s="120" t="s">
        <v>10</v>
      </c>
      <c r="K6" s="120" t="s">
        <v>12</v>
      </c>
      <c r="N6" s="120" t="s">
        <v>11</v>
      </c>
      <c r="O6" s="120" t="s">
        <v>28</v>
      </c>
      <c r="P6" s="120" t="s">
        <v>1</v>
      </c>
      <c r="Q6" s="120" t="s">
        <v>2</v>
      </c>
      <c r="R6" s="120" t="s">
        <v>14</v>
      </c>
      <c r="S6" s="120" t="s">
        <v>15</v>
      </c>
      <c r="T6" s="120" t="s">
        <v>16</v>
      </c>
      <c r="U6" s="120" t="s">
        <v>17</v>
      </c>
      <c r="V6" s="120" t="s">
        <v>18</v>
      </c>
    </row>
    <row r="7" spans="3:22" ht="48">
      <c r="C7" s="139" t="s">
        <v>33</v>
      </c>
      <c r="D7" s="139" t="s">
        <v>29</v>
      </c>
      <c r="E7" s="139" t="s">
        <v>24</v>
      </c>
      <c r="F7" s="139" t="s">
        <v>25</v>
      </c>
      <c r="G7" s="139" t="s">
        <v>4</v>
      </c>
      <c r="H7" s="139" t="s">
        <v>36</v>
      </c>
      <c r="I7" s="139" t="s">
        <v>37</v>
      </c>
      <c r="J7" s="139" t="s">
        <v>26</v>
      </c>
      <c r="K7" s="139" t="s">
        <v>27</v>
      </c>
      <c r="N7" s="139" t="s">
        <v>34</v>
      </c>
      <c r="O7" s="139" t="s">
        <v>29</v>
      </c>
      <c r="P7" s="139" t="s">
        <v>19</v>
      </c>
      <c r="Q7" s="139" t="s">
        <v>20</v>
      </c>
      <c r="R7" s="139" t="s">
        <v>21</v>
      </c>
      <c r="S7" s="139" t="s">
        <v>22</v>
      </c>
      <c r="T7" s="139" t="s">
        <v>39</v>
      </c>
      <c r="U7" s="139" t="s">
        <v>38</v>
      </c>
      <c r="V7" s="139" t="s">
        <v>23</v>
      </c>
    </row>
    <row r="8" spans="3:22">
      <c r="C8" s="117" t="s">
        <v>73</v>
      </c>
      <c r="E8" s="117" t="s">
        <v>221</v>
      </c>
      <c r="F8" s="117" t="s">
        <v>222</v>
      </c>
      <c r="G8" s="117" t="s">
        <v>46</v>
      </c>
      <c r="I8" s="117" t="s">
        <v>205</v>
      </c>
      <c r="N8" s="117" t="s">
        <v>74</v>
      </c>
      <c r="P8" s="117" t="str">
        <f>+IND!C8</f>
        <v>ALU-PH-FURN-ELC-Furn15</v>
      </c>
      <c r="Q8" s="117" t="s">
        <v>596</v>
      </c>
      <c r="R8" s="117" t="s">
        <v>46</v>
      </c>
      <c r="S8" s="117" t="s">
        <v>290</v>
      </c>
      <c r="T8" s="117" t="s">
        <v>205</v>
      </c>
    </row>
    <row r="9" spans="3:22">
      <c r="C9" s="117" t="s">
        <v>73</v>
      </c>
      <c r="E9" s="117" t="s">
        <v>301</v>
      </c>
      <c r="F9" s="117" t="s">
        <v>223</v>
      </c>
      <c r="G9" s="117" t="s">
        <v>46</v>
      </c>
      <c r="I9" s="117" t="s">
        <v>205</v>
      </c>
      <c r="N9" s="117" t="s">
        <v>74</v>
      </c>
      <c r="P9" s="117" t="str">
        <f>+IND!C9</f>
        <v>CNST-MoTP-Mob-DSL-ICE_Off15</v>
      </c>
      <c r="Q9" s="117" t="s">
        <v>597</v>
      </c>
      <c r="R9" s="117" t="s">
        <v>46</v>
      </c>
      <c r="S9" s="117" t="s">
        <v>290</v>
      </c>
      <c r="T9" s="117" t="s">
        <v>205</v>
      </c>
    </row>
    <row r="10" spans="3:22">
      <c r="C10" s="117" t="s">
        <v>73</v>
      </c>
      <c r="E10" s="117" t="s">
        <v>302</v>
      </c>
      <c r="F10" s="117" t="s">
        <v>224</v>
      </c>
      <c r="G10" s="117" t="s">
        <v>46</v>
      </c>
      <c r="I10" s="117" t="s">
        <v>205</v>
      </c>
      <c r="N10" s="117" t="s">
        <v>74</v>
      </c>
      <c r="P10" s="117" t="str">
        <f>+IND!C10</f>
        <v>CNST-MoTP-Mob-NGA-ICE_Off15</v>
      </c>
      <c r="Q10" s="117" t="s">
        <v>598</v>
      </c>
      <c r="R10" s="117" t="s">
        <v>46</v>
      </c>
      <c r="S10" s="117" t="s">
        <v>290</v>
      </c>
      <c r="T10" s="117" t="s">
        <v>205</v>
      </c>
    </row>
    <row r="11" spans="3:22">
      <c r="C11" s="117" t="s">
        <v>73</v>
      </c>
      <c r="E11" s="117" t="s">
        <v>389</v>
      </c>
      <c r="F11" s="117" t="s">
        <v>390</v>
      </c>
      <c r="G11" s="117" t="s">
        <v>46</v>
      </c>
      <c r="I11" s="117" t="s">
        <v>205</v>
      </c>
      <c r="N11" s="117" t="s">
        <v>74</v>
      </c>
      <c r="P11" s="117" t="str">
        <f>+IND!C11</f>
        <v>CNST-MoTP-Stat-ELC-Mtr15</v>
      </c>
      <c r="Q11" s="117" t="s">
        <v>600</v>
      </c>
      <c r="R11" s="117" t="s">
        <v>46</v>
      </c>
      <c r="S11" s="117" t="s">
        <v>290</v>
      </c>
      <c r="T11" s="117" t="s">
        <v>205</v>
      </c>
    </row>
    <row r="12" spans="3:22">
      <c r="C12" s="117" t="s">
        <v>73</v>
      </c>
      <c r="E12" s="117" t="s">
        <v>298</v>
      </c>
      <c r="F12" s="117" t="s">
        <v>225</v>
      </c>
      <c r="G12" s="117" t="s">
        <v>46</v>
      </c>
      <c r="I12" s="117" t="s">
        <v>205</v>
      </c>
      <c r="N12" s="117" t="s">
        <v>74</v>
      </c>
      <c r="P12" s="117" t="str">
        <f>+IND!C12</f>
        <v>CNST-MoTP-Stat-DSL-St_ngn15</v>
      </c>
      <c r="Q12" s="117" t="s">
        <v>599</v>
      </c>
      <c r="R12" s="117" t="s">
        <v>46</v>
      </c>
      <c r="S12" s="117" t="s">
        <v>290</v>
      </c>
      <c r="T12" s="117" t="s">
        <v>205</v>
      </c>
    </row>
    <row r="13" spans="3:22">
      <c r="C13" s="117" t="s">
        <v>73</v>
      </c>
      <c r="E13" s="117" t="s">
        <v>391</v>
      </c>
      <c r="F13" s="117" t="s">
        <v>392</v>
      </c>
      <c r="G13" s="117" t="s">
        <v>46</v>
      </c>
      <c r="I13" s="117" t="s">
        <v>205</v>
      </c>
      <c r="N13" s="117" t="s">
        <v>74</v>
      </c>
      <c r="P13" s="117" t="str">
        <f>+IND!C13</f>
        <v>DARY-PH-MVR_DRY-COA-BLR15</v>
      </c>
      <c r="Q13" s="117" t="s">
        <v>601</v>
      </c>
      <c r="R13" s="117" t="s">
        <v>46</v>
      </c>
      <c r="S13" s="117" t="s">
        <v>290</v>
      </c>
      <c r="T13" s="117" t="s">
        <v>205</v>
      </c>
    </row>
    <row r="14" spans="3:22">
      <c r="C14" s="117" t="s">
        <v>73</v>
      </c>
      <c r="E14" s="117" t="s">
        <v>393</v>
      </c>
      <c r="F14" s="117" t="s">
        <v>394</v>
      </c>
      <c r="G14" s="117" t="s">
        <v>46</v>
      </c>
      <c r="I14" s="117" t="s">
        <v>205</v>
      </c>
      <c r="N14" s="117" t="s">
        <v>74</v>
      </c>
      <c r="P14" s="117" t="str">
        <f>+IND!C14</f>
        <v>DARY-PH-MVR_DRY-NGA-BLR15</v>
      </c>
      <c r="Q14" s="117" t="s">
        <v>602</v>
      </c>
      <c r="R14" s="117" t="s">
        <v>46</v>
      </c>
      <c r="S14" s="117" t="s">
        <v>290</v>
      </c>
      <c r="T14" s="117" t="s">
        <v>205</v>
      </c>
    </row>
    <row r="15" spans="3:22">
      <c r="C15" s="117" t="s">
        <v>73</v>
      </c>
      <c r="E15" s="117" t="s">
        <v>395</v>
      </c>
      <c r="F15" s="117" t="s">
        <v>396</v>
      </c>
      <c r="G15" s="117" t="s">
        <v>46</v>
      </c>
      <c r="I15" s="117" t="s">
        <v>205</v>
      </c>
      <c r="N15" s="117" t="s">
        <v>74</v>
      </c>
      <c r="P15" s="117" t="str">
        <f>+IND!C15</f>
        <v>DARY-PH-MVR_PRE-COA-BLR15</v>
      </c>
      <c r="Q15" s="117" t="s">
        <v>603</v>
      </c>
      <c r="R15" s="117" t="s">
        <v>46</v>
      </c>
      <c r="S15" s="117" t="s">
        <v>290</v>
      </c>
      <c r="T15" s="117" t="s">
        <v>205</v>
      </c>
    </row>
    <row r="16" spans="3:22">
      <c r="C16" s="117" t="s">
        <v>73</v>
      </c>
      <c r="E16" s="117" t="s">
        <v>397</v>
      </c>
      <c r="F16" s="117" t="s">
        <v>398</v>
      </c>
      <c r="G16" s="117" t="s">
        <v>46</v>
      </c>
      <c r="I16" s="117" t="s">
        <v>205</v>
      </c>
      <c r="N16" s="117" t="s">
        <v>74</v>
      </c>
      <c r="P16" s="117" t="str">
        <f>+IND!C16</f>
        <v>DARY-PH-MVR_PRE-NGA-BLR15</v>
      </c>
      <c r="Q16" s="117" t="s">
        <v>604</v>
      </c>
      <c r="R16" s="117" t="s">
        <v>46</v>
      </c>
      <c r="S16" s="117" t="s">
        <v>290</v>
      </c>
      <c r="T16" s="117" t="s">
        <v>205</v>
      </c>
    </row>
    <row r="17" spans="3:20">
      <c r="C17" s="117" t="s">
        <v>73</v>
      </c>
      <c r="E17" s="117" t="s">
        <v>399</v>
      </c>
      <c r="F17" s="117" t="s">
        <v>400</v>
      </c>
      <c r="G17" s="117" t="s">
        <v>46</v>
      </c>
      <c r="I17" s="117" t="s">
        <v>205</v>
      </c>
      <c r="N17" s="117" t="s">
        <v>74</v>
      </c>
      <c r="P17" s="117" t="str">
        <f>+IND!C17</f>
        <v>DARY-PH-TVR_EVP-COA-BLR15</v>
      </c>
      <c r="Q17" s="117" t="s">
        <v>605</v>
      </c>
      <c r="R17" s="117" t="s">
        <v>46</v>
      </c>
      <c r="S17" s="117" t="s">
        <v>290</v>
      </c>
      <c r="T17" s="117" t="s">
        <v>205</v>
      </c>
    </row>
    <row r="18" spans="3:20">
      <c r="C18" s="117" t="s">
        <v>73</v>
      </c>
      <c r="E18" s="117" t="s">
        <v>401</v>
      </c>
      <c r="F18" s="117" t="s">
        <v>402</v>
      </c>
      <c r="G18" s="117" t="s">
        <v>46</v>
      </c>
      <c r="I18" s="117" t="s">
        <v>205</v>
      </c>
      <c r="N18" s="117" t="s">
        <v>74</v>
      </c>
      <c r="P18" s="117" t="str">
        <f>+IND!C18</f>
        <v>DARY-PH-TVR_EVP-NGA-BLR15</v>
      </c>
      <c r="Q18" s="117" t="s">
        <v>606</v>
      </c>
      <c r="R18" s="117" t="s">
        <v>46</v>
      </c>
      <c r="S18" s="117" t="s">
        <v>290</v>
      </c>
      <c r="T18" s="117" t="s">
        <v>205</v>
      </c>
    </row>
    <row r="19" spans="3:20">
      <c r="C19" s="117" t="s">
        <v>73</v>
      </c>
      <c r="E19" s="117" t="s">
        <v>403</v>
      </c>
      <c r="F19" s="117" t="s">
        <v>404</v>
      </c>
      <c r="G19" s="117" t="s">
        <v>46</v>
      </c>
      <c r="I19" s="117" t="s">
        <v>205</v>
      </c>
      <c r="N19" s="117" t="s">
        <v>74</v>
      </c>
      <c r="P19" s="117" t="str">
        <f>+IND!C19</f>
        <v>DARY-PH-TVR_DRY-COA-BLR15</v>
      </c>
      <c r="Q19" s="117" t="s">
        <v>607</v>
      </c>
      <c r="R19" s="117" t="s">
        <v>46</v>
      </c>
      <c r="S19" s="117" t="s">
        <v>290</v>
      </c>
      <c r="T19" s="117" t="s">
        <v>205</v>
      </c>
    </row>
    <row r="20" spans="3:20">
      <c r="C20" s="117" t="s">
        <v>73</v>
      </c>
      <c r="E20" s="117" t="s">
        <v>299</v>
      </c>
      <c r="F20" s="117" t="s">
        <v>226</v>
      </c>
      <c r="G20" s="117" t="s">
        <v>46</v>
      </c>
      <c r="I20" s="117" t="s">
        <v>205</v>
      </c>
      <c r="N20" s="117" t="s">
        <v>74</v>
      </c>
      <c r="P20" s="117" t="str">
        <f>+IND!C20</f>
        <v>DARY-PH-TVR_DRY-NGA-BLR15</v>
      </c>
      <c r="Q20" s="117" t="s">
        <v>608</v>
      </c>
      <c r="R20" s="117" t="s">
        <v>46</v>
      </c>
      <c r="S20" s="117" t="s">
        <v>290</v>
      </c>
      <c r="T20" s="117" t="s">
        <v>205</v>
      </c>
    </row>
    <row r="21" spans="3:20">
      <c r="C21" s="117" t="s">
        <v>73</v>
      </c>
      <c r="E21" s="117" t="s">
        <v>300</v>
      </c>
      <c r="F21" s="117" t="s">
        <v>227</v>
      </c>
      <c r="G21" s="117" t="s">
        <v>46</v>
      </c>
      <c r="I21" s="117" t="s">
        <v>205</v>
      </c>
      <c r="N21" s="117" t="s">
        <v>74</v>
      </c>
      <c r="P21" s="117" t="str">
        <f>+IND!C21</f>
        <v>DARY-PH-MVR_TVR-COA-BLR15</v>
      </c>
      <c r="Q21" s="117" t="s">
        <v>609</v>
      </c>
      <c r="R21" s="117" t="s">
        <v>46</v>
      </c>
      <c r="S21" s="117" t="s">
        <v>290</v>
      </c>
      <c r="T21" s="117" t="s">
        <v>205</v>
      </c>
    </row>
    <row r="22" spans="3:20">
      <c r="C22" s="117" t="s">
        <v>73</v>
      </c>
      <c r="E22" s="117" t="s">
        <v>228</v>
      </c>
      <c r="F22" s="117" t="s">
        <v>229</v>
      </c>
      <c r="G22" s="117" t="s">
        <v>46</v>
      </c>
      <c r="I22" s="117" t="s">
        <v>205</v>
      </c>
      <c r="N22" s="117" t="s">
        <v>74</v>
      </c>
      <c r="P22" s="117" t="str">
        <f>+IND!C22</f>
        <v>DARY-PH-MVR_TVR-NGA-BLR15</v>
      </c>
      <c r="Q22" s="117" t="s">
        <v>610</v>
      </c>
      <c r="R22" s="117" t="s">
        <v>46</v>
      </c>
      <c r="S22" s="117" t="s">
        <v>290</v>
      </c>
      <c r="T22" s="117" t="s">
        <v>205</v>
      </c>
    </row>
    <row r="23" spans="3:20">
      <c r="C23" s="117" t="s">
        <v>73</v>
      </c>
      <c r="E23" s="117" t="s">
        <v>230</v>
      </c>
      <c r="F23" s="117" t="s">
        <v>231</v>
      </c>
      <c r="G23" s="117" t="s">
        <v>46</v>
      </c>
      <c r="I23" s="117" t="s">
        <v>205</v>
      </c>
      <c r="N23" s="117" t="s">
        <v>74</v>
      </c>
      <c r="P23" s="117" t="str">
        <f>+IND!C23</f>
        <v>DARY-PH-MVR_Fan-ELC-Fan15</v>
      </c>
      <c r="Q23" s="117" t="s">
        <v>611</v>
      </c>
      <c r="R23" s="117" t="s">
        <v>46</v>
      </c>
      <c r="S23" s="117" t="s">
        <v>290</v>
      </c>
      <c r="T23" s="117" t="s">
        <v>205</v>
      </c>
    </row>
    <row r="24" spans="3:20">
      <c r="C24" s="117" t="s">
        <v>73</v>
      </c>
      <c r="E24" s="117" t="s">
        <v>405</v>
      </c>
      <c r="F24" s="117" t="s">
        <v>406</v>
      </c>
      <c r="G24" s="117" t="s">
        <v>46</v>
      </c>
      <c r="I24" s="117" t="s">
        <v>205</v>
      </c>
      <c r="N24" s="117" t="s">
        <v>74</v>
      </c>
      <c r="P24" s="117" t="str">
        <f>+IND!C24</f>
        <v>DARY-Pump-ELC-Pump15</v>
      </c>
      <c r="Q24" s="117" t="s">
        <v>612</v>
      </c>
      <c r="R24" s="117" t="s">
        <v>46</v>
      </c>
      <c r="S24" s="117" t="s">
        <v>290</v>
      </c>
      <c r="T24" s="117" t="s">
        <v>205</v>
      </c>
    </row>
    <row r="25" spans="3:20">
      <c r="C25" s="117" t="s">
        <v>73</v>
      </c>
      <c r="E25" s="117" t="s">
        <v>407</v>
      </c>
      <c r="F25" s="117" t="s">
        <v>408</v>
      </c>
      <c r="G25" s="117" t="s">
        <v>46</v>
      </c>
      <c r="I25" s="117" t="s">
        <v>205</v>
      </c>
      <c r="N25" s="117" t="s">
        <v>74</v>
      </c>
      <c r="P25" s="117" t="str">
        <f>+IND!C25</f>
        <v>DARY-RFGR-ELC-Refriger15</v>
      </c>
      <c r="Q25" s="117" t="s">
        <v>613</v>
      </c>
      <c r="R25" s="117" t="s">
        <v>46</v>
      </c>
      <c r="S25" s="117" t="s">
        <v>290</v>
      </c>
      <c r="T25" s="117" t="s">
        <v>205</v>
      </c>
    </row>
    <row r="26" spans="3:20">
      <c r="C26" s="117" t="s">
        <v>73</v>
      </c>
      <c r="E26" s="117" t="s">
        <v>232</v>
      </c>
      <c r="F26" s="117" t="s">
        <v>233</v>
      </c>
      <c r="G26" s="117" t="s">
        <v>46</v>
      </c>
      <c r="I26" s="117" t="s">
        <v>205</v>
      </c>
      <c r="N26" s="117" t="s">
        <v>74</v>
      </c>
      <c r="P26" s="117" t="str">
        <f>+IND!C26</f>
        <v>DARY-PH-STM_HW-DSL-BLR15</v>
      </c>
      <c r="Q26" s="117" t="s">
        <v>614</v>
      </c>
      <c r="R26" s="117" t="s">
        <v>46</v>
      </c>
      <c r="S26" s="117" t="s">
        <v>290</v>
      </c>
      <c r="T26" s="117" t="s">
        <v>205</v>
      </c>
    </row>
    <row r="27" spans="3:20">
      <c r="C27" s="117" t="s">
        <v>73</v>
      </c>
      <c r="E27" s="117" t="s">
        <v>234</v>
      </c>
      <c r="F27" s="117" t="s">
        <v>235</v>
      </c>
      <c r="G27" s="117" t="s">
        <v>46</v>
      </c>
      <c r="I27" s="117" t="s">
        <v>205</v>
      </c>
      <c r="N27" s="117" t="s">
        <v>74</v>
      </c>
      <c r="P27" s="117" t="str">
        <f>+IND!C27</f>
        <v>DARY-PH-STM_HW-GEO-Heat15</v>
      </c>
      <c r="Q27" s="117" t="s">
        <v>615</v>
      </c>
      <c r="R27" s="117" t="s">
        <v>46</v>
      </c>
      <c r="S27" s="117" t="s">
        <v>290</v>
      </c>
      <c r="T27" s="117" t="s">
        <v>205</v>
      </c>
    </row>
    <row r="28" spans="3:20">
      <c r="C28" s="117" t="s">
        <v>73</v>
      </c>
      <c r="E28" s="117" t="s">
        <v>409</v>
      </c>
      <c r="F28" s="117" t="s">
        <v>410</v>
      </c>
      <c r="G28" s="117" t="s">
        <v>46</v>
      </c>
      <c r="I28" s="117" t="s">
        <v>205</v>
      </c>
      <c r="N28" s="117" t="s">
        <v>74</v>
      </c>
      <c r="P28" s="117" t="str">
        <f>+IND!C28</f>
        <v>DARY-PH-STM_HW-LPG-BLR15</v>
      </c>
      <c r="Q28" s="117" t="s">
        <v>616</v>
      </c>
      <c r="R28" s="117" t="s">
        <v>46</v>
      </c>
      <c r="S28" s="117" t="s">
        <v>290</v>
      </c>
      <c r="T28" s="117" t="s">
        <v>205</v>
      </c>
    </row>
    <row r="29" spans="3:20">
      <c r="C29" s="117" t="s">
        <v>73</v>
      </c>
      <c r="E29" s="117" t="s">
        <v>411</v>
      </c>
      <c r="F29" s="117" t="s">
        <v>412</v>
      </c>
      <c r="G29" s="117" t="s">
        <v>46</v>
      </c>
      <c r="I29" s="117" t="s">
        <v>205</v>
      </c>
      <c r="N29" s="117" t="s">
        <v>74</v>
      </c>
      <c r="P29" s="117" t="str">
        <f>+IND!C29</f>
        <v>DARY-MoTP-Stat-ELC-Mtr15</v>
      </c>
      <c r="Q29" s="117" t="s">
        <v>617</v>
      </c>
      <c r="R29" s="117" t="s">
        <v>46</v>
      </c>
      <c r="S29" s="117" t="s">
        <v>290</v>
      </c>
      <c r="T29" s="117" t="s">
        <v>205</v>
      </c>
    </row>
    <row r="30" spans="3:20">
      <c r="C30" s="117" t="s">
        <v>73</v>
      </c>
      <c r="E30" s="117" t="s">
        <v>236</v>
      </c>
      <c r="F30" s="117" t="s">
        <v>237</v>
      </c>
      <c r="G30" s="117" t="s">
        <v>46</v>
      </c>
      <c r="I30" s="117" t="s">
        <v>205</v>
      </c>
      <c r="N30" s="117" t="s">
        <v>74</v>
      </c>
      <c r="P30" s="117" t="str">
        <f>+IND!C30</f>
        <v>DARY-AIR-ELC-CMPR15</v>
      </c>
      <c r="Q30" s="117" t="s">
        <v>618</v>
      </c>
      <c r="R30" s="117" t="s">
        <v>46</v>
      </c>
      <c r="S30" s="117" t="s">
        <v>290</v>
      </c>
      <c r="T30" s="117" t="s">
        <v>205</v>
      </c>
    </row>
    <row r="31" spans="3:20">
      <c r="C31" s="117" t="s">
        <v>73</v>
      </c>
      <c r="E31" s="117" t="s">
        <v>238</v>
      </c>
      <c r="F31" s="117" t="s">
        <v>239</v>
      </c>
      <c r="G31" s="117" t="s">
        <v>46</v>
      </c>
      <c r="I31" s="117" t="s">
        <v>205</v>
      </c>
      <c r="N31" s="117" t="s">
        <v>74</v>
      </c>
      <c r="P31" s="117" t="str">
        <f>+IND!C31</f>
        <v>FOOD-PH-STM_HW-COA-BLR15</v>
      </c>
      <c r="Q31" s="117" t="s">
        <v>619</v>
      </c>
      <c r="R31" s="117" t="s">
        <v>46</v>
      </c>
      <c r="S31" s="117" t="s">
        <v>290</v>
      </c>
      <c r="T31" s="117" t="s">
        <v>205</v>
      </c>
    </row>
    <row r="32" spans="3:20">
      <c r="C32" s="117" t="s">
        <v>73</v>
      </c>
      <c r="E32" s="117" t="s">
        <v>413</v>
      </c>
      <c r="F32" s="117" t="s">
        <v>414</v>
      </c>
      <c r="G32" s="117" t="s">
        <v>46</v>
      </c>
      <c r="I32" s="117" t="s">
        <v>205</v>
      </c>
      <c r="N32" s="117" t="s">
        <v>74</v>
      </c>
      <c r="P32" s="117" t="str">
        <f>+IND!C32</f>
        <v>FOOD-PH-STM_HW-NGA-BLR15</v>
      </c>
      <c r="Q32" s="117" t="s">
        <v>620</v>
      </c>
      <c r="R32" s="117" t="s">
        <v>46</v>
      </c>
      <c r="S32" s="117" t="s">
        <v>290</v>
      </c>
      <c r="T32" s="117" t="s">
        <v>205</v>
      </c>
    </row>
    <row r="33" spans="3:20">
      <c r="C33" s="117" t="s">
        <v>73</v>
      </c>
      <c r="E33" s="117" t="s">
        <v>415</v>
      </c>
      <c r="F33" s="117" t="s">
        <v>416</v>
      </c>
      <c r="G33" s="117" t="s">
        <v>46</v>
      </c>
      <c r="I33" s="117" t="s">
        <v>205</v>
      </c>
      <c r="N33" s="117" t="s">
        <v>74</v>
      </c>
      <c r="P33" s="117" t="str">
        <f>+IND!C33</f>
        <v>FOOD-PH-OVN-COA-Oven15</v>
      </c>
      <c r="Q33" s="117" t="s">
        <v>621</v>
      </c>
      <c r="R33" s="117" t="s">
        <v>46</v>
      </c>
      <c r="S33" s="117" t="s">
        <v>290</v>
      </c>
      <c r="T33" s="117" t="s">
        <v>205</v>
      </c>
    </row>
    <row r="34" spans="3:20">
      <c r="C34" s="117" t="s">
        <v>73</v>
      </c>
      <c r="E34" s="117" t="s">
        <v>240</v>
      </c>
      <c r="F34" s="117" t="s">
        <v>241</v>
      </c>
      <c r="G34" s="117" t="s">
        <v>46</v>
      </c>
      <c r="I34" s="117" t="s">
        <v>205</v>
      </c>
      <c r="N34" s="117" t="s">
        <v>74</v>
      </c>
      <c r="P34" s="117" t="str">
        <f>+IND!C34</f>
        <v>FOOD-PH-OVN-ELC-Oven15</v>
      </c>
      <c r="Q34" s="117" t="s">
        <v>622</v>
      </c>
      <c r="R34" s="117" t="s">
        <v>46</v>
      </c>
      <c r="S34" s="117" t="s">
        <v>290</v>
      </c>
      <c r="T34" s="117" t="s">
        <v>205</v>
      </c>
    </row>
    <row r="35" spans="3:20">
      <c r="C35" s="117" t="s">
        <v>73</v>
      </c>
      <c r="E35" s="117" t="s">
        <v>242</v>
      </c>
      <c r="F35" s="117" t="s">
        <v>243</v>
      </c>
      <c r="G35" s="117" t="s">
        <v>46</v>
      </c>
      <c r="I35" s="117" t="s">
        <v>205</v>
      </c>
      <c r="N35" s="117" t="s">
        <v>74</v>
      </c>
      <c r="P35" s="117" t="str">
        <f>+IND!C35</f>
        <v>FOOD-PH-OVN-NGA-Oven15</v>
      </c>
      <c r="Q35" s="117" t="s">
        <v>623</v>
      </c>
      <c r="R35" s="117" t="s">
        <v>46</v>
      </c>
      <c r="S35" s="117" t="s">
        <v>290</v>
      </c>
      <c r="T35" s="117" t="s">
        <v>205</v>
      </c>
    </row>
    <row r="36" spans="3:20">
      <c r="C36" s="117" t="s">
        <v>73</v>
      </c>
      <c r="E36" s="117" t="s">
        <v>244</v>
      </c>
      <c r="F36" s="117" t="s">
        <v>245</v>
      </c>
      <c r="G36" s="117" t="s">
        <v>46</v>
      </c>
      <c r="I36" s="117" t="s">
        <v>205</v>
      </c>
      <c r="N36" s="117" t="s">
        <v>74</v>
      </c>
      <c r="P36" s="117" t="str">
        <f>+IND!C36</f>
        <v>FOOD-Pump-ELC-Pump15</v>
      </c>
      <c r="Q36" s="117" t="s">
        <v>624</v>
      </c>
      <c r="R36" s="117" t="s">
        <v>46</v>
      </c>
      <c r="S36" s="117" t="s">
        <v>290</v>
      </c>
      <c r="T36" s="117" t="s">
        <v>205</v>
      </c>
    </row>
    <row r="37" spans="3:20">
      <c r="C37" s="117" t="s">
        <v>73</v>
      </c>
      <c r="E37" s="117" t="s">
        <v>417</v>
      </c>
      <c r="F37" s="117" t="s">
        <v>418</v>
      </c>
      <c r="G37" s="117" t="s">
        <v>46</v>
      </c>
      <c r="I37" s="117" t="s">
        <v>205</v>
      </c>
      <c r="N37" s="117" t="s">
        <v>74</v>
      </c>
      <c r="P37" s="117" t="str">
        <f>+IND!C37</f>
        <v>FOOD-MoTP-Stat-ELC-Mtr15</v>
      </c>
      <c r="Q37" s="117" t="s">
        <v>625</v>
      </c>
      <c r="R37" s="117" t="s">
        <v>46</v>
      </c>
      <c r="S37" s="117" t="s">
        <v>290</v>
      </c>
      <c r="T37" s="117" t="s">
        <v>205</v>
      </c>
    </row>
    <row r="38" spans="3:20">
      <c r="C38" s="117" t="s">
        <v>73</v>
      </c>
      <c r="E38" s="117" t="s">
        <v>419</v>
      </c>
      <c r="F38" s="117" t="s">
        <v>420</v>
      </c>
      <c r="G38" s="117" t="s">
        <v>46</v>
      </c>
      <c r="I38" s="117" t="s">
        <v>205</v>
      </c>
      <c r="N38" s="117" t="s">
        <v>74</v>
      </c>
      <c r="P38" s="117" t="str">
        <f>+IND!C38</f>
        <v>FOOD-RFGR-ELC-Refriger15</v>
      </c>
      <c r="Q38" s="117" t="s">
        <v>626</v>
      </c>
      <c r="R38" s="117" t="s">
        <v>46</v>
      </c>
      <c r="S38" s="117" t="s">
        <v>290</v>
      </c>
      <c r="T38" s="117" t="s">
        <v>205</v>
      </c>
    </row>
    <row r="39" spans="3:20">
      <c r="C39" s="117" t="s">
        <v>73</v>
      </c>
      <c r="E39" s="117" t="s">
        <v>246</v>
      </c>
      <c r="F39" s="117" t="s">
        <v>247</v>
      </c>
      <c r="G39" s="117" t="s">
        <v>46</v>
      </c>
      <c r="I39" s="117" t="s">
        <v>205</v>
      </c>
      <c r="N39" s="117" t="s">
        <v>74</v>
      </c>
      <c r="P39" s="117" t="str">
        <f>+IND!C39</f>
        <v>FOOD-PH-DirH-ELC-Heater15</v>
      </c>
      <c r="Q39" s="117" t="s">
        <v>627</v>
      </c>
      <c r="R39" s="117" t="s">
        <v>46</v>
      </c>
      <c r="S39" s="117" t="s">
        <v>290</v>
      </c>
      <c r="T39" s="117" t="s">
        <v>205</v>
      </c>
    </row>
    <row r="40" spans="3:20">
      <c r="C40" s="117" t="s">
        <v>73</v>
      </c>
      <c r="E40" s="117" t="s">
        <v>421</v>
      </c>
      <c r="F40" s="117" t="s">
        <v>422</v>
      </c>
      <c r="G40" s="117" t="s">
        <v>46</v>
      </c>
      <c r="I40" s="117" t="s">
        <v>205</v>
      </c>
      <c r="N40" s="117" t="s">
        <v>74</v>
      </c>
      <c r="P40" s="117" t="str">
        <f>+IND!C40</f>
        <v>IIS-FDSTCK-COA-_15</v>
      </c>
      <c r="Q40" s="117" t="s">
        <v>628</v>
      </c>
      <c r="R40" s="117" t="s">
        <v>46</v>
      </c>
      <c r="S40" s="117" t="s">
        <v>290</v>
      </c>
      <c r="T40" s="117" t="s">
        <v>205</v>
      </c>
    </row>
    <row r="41" spans="3:20">
      <c r="C41" s="117" t="s">
        <v>73</v>
      </c>
      <c r="E41" s="117" t="s">
        <v>248</v>
      </c>
      <c r="F41" s="117" t="s">
        <v>249</v>
      </c>
      <c r="G41" s="117" t="s">
        <v>46</v>
      </c>
      <c r="I41" s="117" t="s">
        <v>205</v>
      </c>
      <c r="N41" s="117" t="s">
        <v>74</v>
      </c>
      <c r="P41" s="117" t="str">
        <f>+IND!C41</f>
        <v>IIS-PH-FURN-ELC-Furn15</v>
      </c>
      <c r="Q41" s="117" t="s">
        <v>629</v>
      </c>
      <c r="R41" s="117" t="s">
        <v>46</v>
      </c>
      <c r="S41" s="117" t="s">
        <v>290</v>
      </c>
      <c r="T41" s="117" t="s">
        <v>205</v>
      </c>
    </row>
    <row r="42" spans="3:20">
      <c r="C42" s="117" t="s">
        <v>73</v>
      </c>
      <c r="E42" s="117" t="s">
        <v>250</v>
      </c>
      <c r="F42" s="117" t="s">
        <v>251</v>
      </c>
      <c r="G42" s="117" t="s">
        <v>46</v>
      </c>
      <c r="I42" s="117" t="s">
        <v>205</v>
      </c>
      <c r="N42" s="117" t="s">
        <v>74</v>
      </c>
      <c r="P42" s="117" t="str">
        <f>+IND!C42</f>
        <v>IIS-PH-FURN-NGA-Furn15</v>
      </c>
      <c r="Q42" s="117" t="s">
        <v>630</v>
      </c>
      <c r="R42" s="117" t="s">
        <v>46</v>
      </c>
      <c r="S42" s="117" t="s">
        <v>290</v>
      </c>
      <c r="T42" s="117" t="s">
        <v>205</v>
      </c>
    </row>
    <row r="43" spans="3:20">
      <c r="C43" s="117" t="s">
        <v>73</v>
      </c>
      <c r="E43" s="117" t="s">
        <v>423</v>
      </c>
      <c r="F43" s="117" t="s">
        <v>424</v>
      </c>
      <c r="G43" s="117" t="s">
        <v>46</v>
      </c>
      <c r="I43" s="117" t="s">
        <v>205</v>
      </c>
      <c r="N43" s="117" t="s">
        <v>74</v>
      </c>
      <c r="P43" s="117" t="str">
        <f>+IND!C43</f>
        <v>IIS-MoTP-Stat-ELC-Mtr15</v>
      </c>
      <c r="Q43" s="117" t="s">
        <v>631</v>
      </c>
      <c r="R43" s="117" t="s">
        <v>46</v>
      </c>
      <c r="S43" s="117" t="s">
        <v>290</v>
      </c>
      <c r="T43" s="117" t="s">
        <v>205</v>
      </c>
    </row>
    <row r="44" spans="3:20">
      <c r="C44" s="117" t="s">
        <v>73</v>
      </c>
      <c r="E44" s="117" t="s">
        <v>252</v>
      </c>
      <c r="F44" s="117" t="s">
        <v>253</v>
      </c>
      <c r="G44" s="117" t="s">
        <v>46</v>
      </c>
      <c r="I44" s="117" t="s">
        <v>205</v>
      </c>
      <c r="N44" s="117" t="s">
        <v>74</v>
      </c>
      <c r="P44" s="117" t="str">
        <f>+IND!C44</f>
        <v>MEAT-PH-STM_HW-COA-BLR15</v>
      </c>
      <c r="Q44" s="117" t="s">
        <v>632</v>
      </c>
      <c r="R44" s="117" t="s">
        <v>46</v>
      </c>
      <c r="S44" s="117" t="s">
        <v>290</v>
      </c>
      <c r="T44" s="117" t="s">
        <v>205</v>
      </c>
    </row>
    <row r="45" spans="3:20">
      <c r="C45" s="117" t="s">
        <v>73</v>
      </c>
      <c r="E45" s="117" t="s">
        <v>254</v>
      </c>
      <c r="F45" s="117" t="s">
        <v>255</v>
      </c>
      <c r="G45" s="117" t="s">
        <v>46</v>
      </c>
      <c r="I45" s="117" t="s">
        <v>205</v>
      </c>
      <c r="N45" s="117" t="s">
        <v>74</v>
      </c>
      <c r="P45" s="117" t="str">
        <f>+IND!C45</f>
        <v>MEAT-PH-STM_HW-NGA-BLR15</v>
      </c>
      <c r="Q45" s="117" t="s">
        <v>633</v>
      </c>
      <c r="R45" s="117" t="s">
        <v>46</v>
      </c>
      <c r="S45" s="117" t="s">
        <v>290</v>
      </c>
      <c r="T45" s="117" t="s">
        <v>205</v>
      </c>
    </row>
    <row r="46" spans="3:20">
      <c r="C46" s="117" t="s">
        <v>73</v>
      </c>
      <c r="E46" s="117" t="s">
        <v>425</v>
      </c>
      <c r="F46" s="117" t="s">
        <v>426</v>
      </c>
      <c r="G46" s="117" t="s">
        <v>46</v>
      </c>
      <c r="I46" s="117" t="s">
        <v>205</v>
      </c>
      <c r="N46" s="117" t="s">
        <v>74</v>
      </c>
      <c r="P46" s="117" t="str">
        <f>+IND!C46</f>
        <v>MEAT-PH-STM_HW-WOD-BLR15</v>
      </c>
      <c r="Q46" s="117" t="s">
        <v>634</v>
      </c>
      <c r="R46" s="117" t="s">
        <v>46</v>
      </c>
      <c r="S46" s="117" t="s">
        <v>290</v>
      </c>
      <c r="T46" s="117" t="s">
        <v>205</v>
      </c>
    </row>
    <row r="47" spans="3:20">
      <c r="C47" s="117" t="s">
        <v>73</v>
      </c>
      <c r="E47" s="117" t="s">
        <v>427</v>
      </c>
      <c r="F47" s="117" t="s">
        <v>428</v>
      </c>
      <c r="G47" s="117" t="s">
        <v>46</v>
      </c>
      <c r="I47" s="117" t="s">
        <v>205</v>
      </c>
      <c r="N47" s="117" t="s">
        <v>74</v>
      </c>
      <c r="P47" s="117" t="str">
        <f>+IND!C47</f>
        <v>MEAT-PH-DirH-ELC-Heater15</v>
      </c>
      <c r="Q47" s="117" t="s">
        <v>635</v>
      </c>
      <c r="R47" s="117" t="s">
        <v>46</v>
      </c>
      <c r="S47" s="117" t="s">
        <v>290</v>
      </c>
      <c r="T47" s="117" t="s">
        <v>205</v>
      </c>
    </row>
    <row r="48" spans="3:20">
      <c r="C48" s="117" t="s">
        <v>73</v>
      </c>
      <c r="E48" s="117" t="s">
        <v>429</v>
      </c>
      <c r="F48" s="117" t="s">
        <v>430</v>
      </c>
      <c r="G48" s="117" t="s">
        <v>46</v>
      </c>
      <c r="I48" s="117" t="s">
        <v>205</v>
      </c>
      <c r="N48" s="117" t="s">
        <v>74</v>
      </c>
      <c r="P48" s="117" t="str">
        <f>+IND!C48</f>
        <v>MEAT-RFGR-ELC-Refriger15</v>
      </c>
      <c r="Q48" s="117" t="s">
        <v>636</v>
      </c>
      <c r="R48" s="117" t="s">
        <v>46</v>
      </c>
      <c r="S48" s="117" t="s">
        <v>290</v>
      </c>
      <c r="T48" s="117" t="s">
        <v>205</v>
      </c>
    </row>
    <row r="49" spans="3:20">
      <c r="C49" s="117" t="s">
        <v>73</v>
      </c>
      <c r="E49" s="117" t="s">
        <v>431</v>
      </c>
      <c r="F49" s="117" t="s">
        <v>432</v>
      </c>
      <c r="G49" s="117" t="s">
        <v>46</v>
      </c>
      <c r="I49" s="117" t="s">
        <v>205</v>
      </c>
      <c r="N49" s="117" t="s">
        <v>74</v>
      </c>
      <c r="P49" s="117" t="str">
        <f>+IND!C49</f>
        <v>MEAT-MoTP-Stat-ELC-Mtr15</v>
      </c>
      <c r="Q49" s="117" t="s">
        <v>637</v>
      </c>
      <c r="R49" s="117" t="s">
        <v>46</v>
      </c>
      <c r="S49" s="117" t="s">
        <v>290</v>
      </c>
      <c r="T49" s="117" t="s">
        <v>205</v>
      </c>
    </row>
    <row r="50" spans="3:20">
      <c r="C50" s="117" t="s">
        <v>73</v>
      </c>
      <c r="E50" s="117" t="s">
        <v>433</v>
      </c>
      <c r="F50" s="117" t="s">
        <v>434</v>
      </c>
      <c r="G50" s="117" t="s">
        <v>46</v>
      </c>
      <c r="I50" s="117" t="s">
        <v>205</v>
      </c>
      <c r="N50" s="117" t="s">
        <v>74</v>
      </c>
      <c r="P50" s="117" t="str">
        <f>+IND!C50</f>
        <v>METAL-PH-FURN-ELC-Furn15</v>
      </c>
      <c r="Q50" s="117" t="s">
        <v>638</v>
      </c>
      <c r="R50" s="117" t="s">
        <v>46</v>
      </c>
      <c r="S50" s="117" t="s">
        <v>290</v>
      </c>
      <c r="T50" s="117" t="s">
        <v>205</v>
      </c>
    </row>
    <row r="51" spans="3:20">
      <c r="C51" s="117" t="s">
        <v>73</v>
      </c>
      <c r="E51" s="117" t="s">
        <v>435</v>
      </c>
      <c r="F51" s="117" t="s">
        <v>436</v>
      </c>
      <c r="G51" s="117" t="s">
        <v>46</v>
      </c>
      <c r="I51" s="117" t="s">
        <v>205</v>
      </c>
      <c r="N51" s="117" t="s">
        <v>74</v>
      </c>
      <c r="P51" s="117" t="str">
        <f>+IND!C51</f>
        <v>METAL-PH-FURN-FOL-Furn15</v>
      </c>
      <c r="Q51" s="117" t="s">
        <v>639</v>
      </c>
      <c r="R51" s="117" t="s">
        <v>46</v>
      </c>
      <c r="S51" s="117" t="s">
        <v>290</v>
      </c>
      <c r="T51" s="117" t="s">
        <v>205</v>
      </c>
    </row>
    <row r="52" spans="3:20">
      <c r="C52" s="117" t="s">
        <v>73</v>
      </c>
      <c r="E52" s="117" t="s">
        <v>437</v>
      </c>
      <c r="F52" s="117" t="s">
        <v>438</v>
      </c>
      <c r="G52" s="117" t="s">
        <v>46</v>
      </c>
      <c r="I52" s="117" t="s">
        <v>205</v>
      </c>
      <c r="N52" s="117" t="s">
        <v>74</v>
      </c>
      <c r="P52" s="117" t="str">
        <f>+IND!C52</f>
        <v>METAL-PH-FURN-NGA-Furn15</v>
      </c>
      <c r="Q52" s="117" t="s">
        <v>640</v>
      </c>
      <c r="R52" s="117" t="s">
        <v>46</v>
      </c>
      <c r="S52" s="117" t="s">
        <v>290</v>
      </c>
      <c r="T52" s="117" t="s">
        <v>205</v>
      </c>
    </row>
    <row r="53" spans="3:20">
      <c r="C53" s="117" t="s">
        <v>73</v>
      </c>
      <c r="E53" s="117" t="s">
        <v>439</v>
      </c>
      <c r="F53" s="117" t="s">
        <v>440</v>
      </c>
      <c r="G53" s="117" t="s">
        <v>46</v>
      </c>
      <c r="I53" s="117" t="s">
        <v>205</v>
      </c>
      <c r="N53" s="117" t="s">
        <v>74</v>
      </c>
      <c r="P53" s="117" t="str">
        <f>+IND!C53</f>
        <v>METAL-MoTP-Stat-ELC-Mtr15</v>
      </c>
      <c r="Q53" s="117" t="s">
        <v>641</v>
      </c>
      <c r="R53" s="117" t="s">
        <v>46</v>
      </c>
      <c r="S53" s="117" t="s">
        <v>290</v>
      </c>
      <c r="T53" s="117" t="s">
        <v>205</v>
      </c>
    </row>
    <row r="54" spans="3:20">
      <c r="C54" s="117" t="s">
        <v>73</v>
      </c>
      <c r="E54" s="117" t="s">
        <v>441</v>
      </c>
      <c r="F54" s="117" t="s">
        <v>442</v>
      </c>
      <c r="G54" s="117" t="s">
        <v>46</v>
      </c>
      <c r="I54" s="117" t="s">
        <v>205</v>
      </c>
      <c r="N54" s="117" t="s">
        <v>74</v>
      </c>
      <c r="P54" s="117" t="str">
        <f>+IND!C54</f>
        <v>METAL-RFGR-ELC-Refriger15</v>
      </c>
      <c r="Q54" s="117" t="s">
        <v>642</v>
      </c>
      <c r="R54" s="117" t="s">
        <v>46</v>
      </c>
      <c r="S54" s="117" t="s">
        <v>290</v>
      </c>
      <c r="T54" s="117" t="s">
        <v>205</v>
      </c>
    </row>
    <row r="55" spans="3:20">
      <c r="C55" s="117" t="s">
        <v>73</v>
      </c>
      <c r="E55" s="117" t="s">
        <v>256</v>
      </c>
      <c r="F55" s="117" t="s">
        <v>257</v>
      </c>
      <c r="G55" s="117" t="s">
        <v>46</v>
      </c>
      <c r="I55" s="117" t="s">
        <v>205</v>
      </c>
      <c r="N55" s="117" t="s">
        <v>74</v>
      </c>
      <c r="P55" s="117" t="str">
        <f>+IND!C55</f>
        <v>METAL-PH-DirH-NGA-Burner15</v>
      </c>
      <c r="Q55" s="117" t="s">
        <v>643</v>
      </c>
      <c r="R55" s="117" t="s">
        <v>46</v>
      </c>
      <c r="S55" s="117" t="s">
        <v>290</v>
      </c>
      <c r="T55" s="117" t="s">
        <v>205</v>
      </c>
    </row>
    <row r="56" spans="3:20">
      <c r="C56" s="117" t="s">
        <v>73</v>
      </c>
      <c r="E56" s="117" t="s">
        <v>258</v>
      </c>
      <c r="F56" s="117" t="s">
        <v>259</v>
      </c>
      <c r="G56" s="117" t="s">
        <v>46</v>
      </c>
      <c r="I56" s="117" t="s">
        <v>205</v>
      </c>
      <c r="N56" s="117" t="s">
        <v>74</v>
      </c>
      <c r="P56" s="117" t="str">
        <f>+IND!C56</f>
        <v>MTHOL-FDSTCK-NGA-FDSTCK15</v>
      </c>
      <c r="Q56" s="117" t="s">
        <v>644</v>
      </c>
      <c r="R56" s="117" t="s">
        <v>46</v>
      </c>
      <c r="S56" s="117" t="s">
        <v>290</v>
      </c>
      <c r="T56" s="117" t="s">
        <v>205</v>
      </c>
    </row>
    <row r="57" spans="3:20">
      <c r="C57" s="117" t="s">
        <v>73</v>
      </c>
      <c r="E57" s="117" t="s">
        <v>443</v>
      </c>
      <c r="F57" s="117" t="s">
        <v>444</v>
      </c>
      <c r="G57" s="117" t="s">
        <v>46</v>
      </c>
      <c r="I57" s="117" t="s">
        <v>205</v>
      </c>
      <c r="N57" s="117" t="s">
        <v>74</v>
      </c>
      <c r="P57" s="117" t="str">
        <f>+IND!C57</f>
        <v>MTHOL-PH_REFRM-NGA-REFRM15</v>
      </c>
      <c r="Q57" s="117" t="s">
        <v>645</v>
      </c>
      <c r="R57" s="117" t="s">
        <v>46</v>
      </c>
      <c r="S57" s="117" t="s">
        <v>290</v>
      </c>
      <c r="T57" s="117" t="s">
        <v>205</v>
      </c>
    </row>
    <row r="58" spans="3:20">
      <c r="C58" s="117" t="s">
        <v>73</v>
      </c>
      <c r="E58" s="117" t="s">
        <v>575</v>
      </c>
      <c r="F58" s="117" t="s">
        <v>445</v>
      </c>
      <c r="G58" s="117" t="s">
        <v>46</v>
      </c>
      <c r="I58" s="117" t="s">
        <v>205</v>
      </c>
      <c r="N58" s="117" t="s">
        <v>74</v>
      </c>
      <c r="P58" s="117" t="str">
        <f>+IND!C58</f>
        <v>MNRL-PH-FURN-COA-Furn15</v>
      </c>
      <c r="Q58" s="117" t="s">
        <v>646</v>
      </c>
      <c r="R58" s="117" t="s">
        <v>46</v>
      </c>
      <c r="S58" s="117" t="s">
        <v>290</v>
      </c>
      <c r="T58" s="117" t="s">
        <v>205</v>
      </c>
    </row>
    <row r="59" spans="3:20">
      <c r="C59" s="117" t="s">
        <v>73</v>
      </c>
      <c r="E59" s="117" t="s">
        <v>446</v>
      </c>
      <c r="F59" s="117" t="s">
        <v>447</v>
      </c>
      <c r="G59" s="117" t="s">
        <v>46</v>
      </c>
      <c r="I59" s="117" t="s">
        <v>205</v>
      </c>
      <c r="N59" s="117" t="s">
        <v>74</v>
      </c>
      <c r="P59" s="117" t="str">
        <f>+IND!C59</f>
        <v>MNRL-PH-FURN-ELC-Furn15</v>
      </c>
      <c r="Q59" s="117" t="s">
        <v>647</v>
      </c>
      <c r="R59" s="117" t="s">
        <v>46</v>
      </c>
      <c r="S59" s="117" t="s">
        <v>290</v>
      </c>
      <c r="T59" s="117" t="s">
        <v>205</v>
      </c>
    </row>
    <row r="60" spans="3:20">
      <c r="C60" s="117" t="s">
        <v>73</v>
      </c>
      <c r="E60" s="117" t="s">
        <v>260</v>
      </c>
      <c r="F60" s="117" t="s">
        <v>261</v>
      </c>
      <c r="G60" s="117" t="s">
        <v>46</v>
      </c>
      <c r="I60" s="117" t="s">
        <v>205</v>
      </c>
      <c r="N60" s="117" t="s">
        <v>74</v>
      </c>
      <c r="P60" s="117" t="str">
        <f>+IND!C60</f>
        <v>MNRL-PH-FURN-NGA-Furn15</v>
      </c>
      <c r="Q60" s="117" t="s">
        <v>648</v>
      </c>
      <c r="R60" s="117" t="s">
        <v>46</v>
      </c>
      <c r="S60" s="117" t="s">
        <v>290</v>
      </c>
      <c r="T60" s="117" t="s">
        <v>205</v>
      </c>
    </row>
    <row r="61" spans="3:20">
      <c r="C61" s="117" t="s">
        <v>73</v>
      </c>
      <c r="E61" s="117" t="s">
        <v>262</v>
      </c>
      <c r="F61" s="117" t="s">
        <v>263</v>
      </c>
      <c r="G61" s="117" t="s">
        <v>46</v>
      </c>
      <c r="I61" s="117" t="s">
        <v>205</v>
      </c>
      <c r="N61" s="117" t="s">
        <v>74</v>
      </c>
      <c r="P61" s="117" t="str">
        <f>+IND!C61</f>
        <v>MNRL-PH-FURN-WOD-Furn15</v>
      </c>
      <c r="Q61" s="117" t="s">
        <v>649</v>
      </c>
      <c r="R61" s="117" t="s">
        <v>46</v>
      </c>
      <c r="S61" s="117" t="s">
        <v>290</v>
      </c>
      <c r="T61" s="117" t="s">
        <v>205</v>
      </c>
    </row>
    <row r="62" spans="3:20">
      <c r="C62" s="117" t="s">
        <v>73</v>
      </c>
      <c r="E62" s="117" t="s">
        <v>448</v>
      </c>
      <c r="F62" s="117" t="s">
        <v>449</v>
      </c>
      <c r="G62" s="117" t="s">
        <v>46</v>
      </c>
      <c r="I62" s="117" t="s">
        <v>205</v>
      </c>
      <c r="N62" s="117" t="s">
        <v>74</v>
      </c>
      <c r="P62" s="117" t="str">
        <f>+IND!C62</f>
        <v>MNRL-MoTP-Stat-ELC-Mtr15</v>
      </c>
      <c r="Q62" s="117" t="s">
        <v>650</v>
      </c>
      <c r="R62" s="117" t="s">
        <v>46</v>
      </c>
      <c r="S62" s="117" t="s">
        <v>290</v>
      </c>
      <c r="T62" s="117" t="s">
        <v>205</v>
      </c>
    </row>
    <row r="63" spans="3:20">
      <c r="C63" s="117" t="s">
        <v>73</v>
      </c>
      <c r="E63" s="117" t="s">
        <v>264</v>
      </c>
      <c r="F63" s="117" t="s">
        <v>265</v>
      </c>
      <c r="G63" s="117" t="s">
        <v>46</v>
      </c>
      <c r="I63" s="117" t="s">
        <v>205</v>
      </c>
      <c r="N63" s="117" t="s">
        <v>74</v>
      </c>
      <c r="P63" s="117" t="str">
        <f>+IND!C63</f>
        <v>MNRL-PH-STM_HW-NGA-BLR15</v>
      </c>
      <c r="Q63" s="117" t="s">
        <v>651</v>
      </c>
      <c r="R63" s="117" t="s">
        <v>46</v>
      </c>
      <c r="S63" s="117" t="s">
        <v>290</v>
      </c>
      <c r="T63" s="117" t="s">
        <v>205</v>
      </c>
    </row>
    <row r="64" spans="3:20">
      <c r="C64" s="117" t="s">
        <v>73</v>
      </c>
      <c r="E64" s="117" t="s">
        <v>593</v>
      </c>
      <c r="F64" s="117" t="s">
        <v>595</v>
      </c>
      <c r="G64" s="117" t="s">
        <v>46</v>
      </c>
      <c r="I64" s="117" t="s">
        <v>205</v>
      </c>
      <c r="N64" s="117" t="s">
        <v>74</v>
      </c>
      <c r="P64" s="117" t="str">
        <f>+IND!C64</f>
        <v>MNNG-MoTP-Mob-DSL-ICE_Off15</v>
      </c>
      <c r="Q64" s="117" t="s">
        <v>652</v>
      </c>
      <c r="R64" s="117" t="s">
        <v>46</v>
      </c>
      <c r="S64" s="117" t="s">
        <v>290</v>
      </c>
      <c r="T64" s="117" t="s">
        <v>205</v>
      </c>
    </row>
    <row r="65" spans="3:20">
      <c r="C65" s="117" t="s">
        <v>73</v>
      </c>
      <c r="E65" s="117" t="s">
        <v>266</v>
      </c>
      <c r="F65" s="117" t="s">
        <v>267</v>
      </c>
      <c r="G65" s="117" t="s">
        <v>46</v>
      </c>
      <c r="I65" s="117" t="s">
        <v>205</v>
      </c>
      <c r="N65" s="117" t="s">
        <v>74</v>
      </c>
      <c r="P65" s="117" t="str">
        <f>+IND!C65</f>
        <v>MNNG-MoTP-Stat-ELC-Mtr15</v>
      </c>
      <c r="Q65" s="117" t="s">
        <v>653</v>
      </c>
      <c r="R65" s="117" t="s">
        <v>46</v>
      </c>
      <c r="S65" s="117" t="s">
        <v>290</v>
      </c>
      <c r="T65" s="117" t="s">
        <v>205</v>
      </c>
    </row>
    <row r="66" spans="3:20">
      <c r="C66" s="117" t="s">
        <v>73</v>
      </c>
      <c r="E66" s="117" t="s">
        <v>268</v>
      </c>
      <c r="F66" s="117" t="s">
        <v>269</v>
      </c>
      <c r="G66" s="117" t="s">
        <v>46</v>
      </c>
      <c r="I66" s="117" t="s">
        <v>205</v>
      </c>
      <c r="N66" s="117" t="s">
        <v>74</v>
      </c>
      <c r="P66" s="117" t="str">
        <f>+IND!C66</f>
        <v>MNNG-MoTP-Stat-DSL-St_ngn15</v>
      </c>
      <c r="Q66" s="117" t="s">
        <v>654</v>
      </c>
      <c r="R66" s="117" t="s">
        <v>46</v>
      </c>
      <c r="S66" s="117" t="s">
        <v>290</v>
      </c>
      <c r="T66" s="117" t="s">
        <v>205</v>
      </c>
    </row>
    <row r="67" spans="3:20">
      <c r="C67" s="117" t="s">
        <v>73</v>
      </c>
      <c r="E67" s="117" t="s">
        <v>450</v>
      </c>
      <c r="F67" s="117" t="s">
        <v>451</v>
      </c>
      <c r="G67" s="117" t="s">
        <v>46</v>
      </c>
      <c r="I67" s="117" t="s">
        <v>205</v>
      </c>
      <c r="N67" s="117" t="s">
        <v>74</v>
      </c>
      <c r="P67" s="117" t="str">
        <f>+IND!C67</f>
        <v>MNNG-PH-STM_HW-FOL-BLR15</v>
      </c>
      <c r="Q67" s="117" t="s">
        <v>655</v>
      </c>
      <c r="R67" s="117" t="s">
        <v>46</v>
      </c>
      <c r="S67" s="117" t="s">
        <v>290</v>
      </c>
      <c r="T67" s="117" t="s">
        <v>205</v>
      </c>
    </row>
    <row r="68" spans="3:20">
      <c r="C68" s="117" t="s">
        <v>73</v>
      </c>
      <c r="E68" s="117" t="s">
        <v>270</v>
      </c>
      <c r="F68" s="117" t="s">
        <v>271</v>
      </c>
      <c r="G68" s="117" t="s">
        <v>46</v>
      </c>
      <c r="I68" s="117" t="s">
        <v>205</v>
      </c>
      <c r="N68" s="117" t="s">
        <v>74</v>
      </c>
      <c r="P68" s="117" t="str">
        <f>+IND!C68</f>
        <v>MNNG-PH-STM_HW-NGA-BLR15</v>
      </c>
      <c r="Q68" s="117" t="s">
        <v>656</v>
      </c>
      <c r="R68" s="117" t="s">
        <v>46</v>
      </c>
      <c r="S68" s="117" t="s">
        <v>290</v>
      </c>
      <c r="T68" s="117" t="s">
        <v>205</v>
      </c>
    </row>
    <row r="69" spans="3:20">
      <c r="C69" s="117" t="s">
        <v>73</v>
      </c>
      <c r="E69" s="117" t="s">
        <v>452</v>
      </c>
      <c r="F69" s="117" t="s">
        <v>453</v>
      </c>
      <c r="G69" s="117" t="s">
        <v>46</v>
      </c>
      <c r="I69" s="117" t="s">
        <v>205</v>
      </c>
      <c r="N69" s="117" t="s">
        <v>74</v>
      </c>
      <c r="P69" s="117" t="str">
        <f>+IND!C69</f>
        <v>OTH-ELC-ELC-Tech15</v>
      </c>
      <c r="Q69" s="117" t="s">
        <v>657</v>
      </c>
      <c r="R69" s="117" t="s">
        <v>46</v>
      </c>
      <c r="S69" s="117" t="s">
        <v>290</v>
      </c>
      <c r="T69" s="117" t="s">
        <v>205</v>
      </c>
    </row>
    <row r="70" spans="3:20">
      <c r="C70" s="126" t="s">
        <v>73</v>
      </c>
      <c r="D70" s="126"/>
      <c r="E70" s="126" t="s">
        <v>454</v>
      </c>
      <c r="F70" s="126" t="s">
        <v>455</v>
      </c>
      <c r="G70" s="126" t="s">
        <v>46</v>
      </c>
      <c r="H70" s="126"/>
      <c r="I70" s="126" t="s">
        <v>205</v>
      </c>
      <c r="N70" s="117" t="s">
        <v>74</v>
      </c>
      <c r="P70" s="117" t="str">
        <f>+IND!C70</f>
        <v>OTH-DSL-DSL-Tech15</v>
      </c>
      <c r="Q70" s="117" t="s">
        <v>658</v>
      </c>
      <c r="R70" s="117" t="s">
        <v>46</v>
      </c>
      <c r="S70" s="117" t="s">
        <v>290</v>
      </c>
      <c r="T70" s="117" t="s">
        <v>205</v>
      </c>
    </row>
    <row r="71" spans="3:20">
      <c r="C71" s="117" t="s">
        <v>73</v>
      </c>
      <c r="E71" s="117" t="s">
        <v>456</v>
      </c>
      <c r="F71" s="117" t="s">
        <v>457</v>
      </c>
      <c r="G71" s="117" t="s">
        <v>46</v>
      </c>
      <c r="I71" s="117" t="s">
        <v>205</v>
      </c>
      <c r="N71" s="117" t="s">
        <v>74</v>
      </c>
      <c r="P71" s="117" t="str">
        <f>+IND!C71</f>
        <v>OTH-LPG-LPG-Tech15</v>
      </c>
      <c r="Q71" s="117" t="s">
        <v>659</v>
      </c>
      <c r="R71" s="117" t="s">
        <v>46</v>
      </c>
      <c r="S71" s="117" t="s">
        <v>290</v>
      </c>
      <c r="T71" s="117" t="s">
        <v>205</v>
      </c>
    </row>
    <row r="72" spans="3:20">
      <c r="C72" s="117" t="s">
        <v>73</v>
      </c>
      <c r="E72" s="117" t="s">
        <v>272</v>
      </c>
      <c r="F72" s="117" t="s">
        <v>273</v>
      </c>
      <c r="G72" s="117" t="s">
        <v>46</v>
      </c>
      <c r="I72" s="117" t="s">
        <v>205</v>
      </c>
      <c r="N72" s="117" t="s">
        <v>74</v>
      </c>
      <c r="P72" s="117" t="str">
        <f>+IND!C72</f>
        <v>OTH-COA-COA-Tech15</v>
      </c>
      <c r="Q72" s="117" t="s">
        <v>660</v>
      </c>
      <c r="R72" s="117" t="s">
        <v>46</v>
      </c>
      <c r="S72" s="117" t="s">
        <v>290</v>
      </c>
      <c r="T72" s="117" t="s">
        <v>205</v>
      </c>
    </row>
    <row r="73" spans="3:20">
      <c r="C73" s="117" t="s">
        <v>73</v>
      </c>
      <c r="E73" s="117" t="s">
        <v>274</v>
      </c>
      <c r="F73" s="117" t="s">
        <v>275</v>
      </c>
      <c r="G73" s="117" t="s">
        <v>46</v>
      </c>
      <c r="I73" s="117" t="s">
        <v>205</v>
      </c>
      <c r="N73" s="117" t="s">
        <v>74</v>
      </c>
      <c r="P73" s="117" t="str">
        <f>+IND!C73</f>
        <v>OTH-NGA-NGA-Tech15</v>
      </c>
      <c r="Q73" s="117" t="s">
        <v>661</v>
      </c>
      <c r="R73" s="117" t="s">
        <v>46</v>
      </c>
      <c r="S73" s="117" t="s">
        <v>290</v>
      </c>
      <c r="T73" s="117" t="s">
        <v>205</v>
      </c>
    </row>
    <row r="74" spans="3:20">
      <c r="C74" s="117" t="s">
        <v>73</v>
      </c>
      <c r="E74" s="117" t="s">
        <v>276</v>
      </c>
      <c r="F74" s="117" t="s">
        <v>277</v>
      </c>
      <c r="G74" s="117" t="s">
        <v>46</v>
      </c>
      <c r="I74" s="117" t="s">
        <v>205</v>
      </c>
      <c r="N74" s="117" t="s">
        <v>74</v>
      </c>
      <c r="P74" s="117" t="str">
        <f>+IND!C74</f>
        <v>OTH-PET-PET-Tech15</v>
      </c>
      <c r="Q74" s="117" t="s">
        <v>662</v>
      </c>
      <c r="R74" s="117" t="s">
        <v>46</v>
      </c>
      <c r="S74" s="117" t="s">
        <v>290</v>
      </c>
      <c r="T74" s="117" t="s">
        <v>205</v>
      </c>
    </row>
    <row r="75" spans="3:20">
      <c r="C75" s="117" t="s">
        <v>73</v>
      </c>
      <c r="E75" s="117" t="s">
        <v>458</v>
      </c>
      <c r="F75" s="117" t="s">
        <v>459</v>
      </c>
      <c r="G75" s="117" t="s">
        <v>46</v>
      </c>
      <c r="I75" s="117" t="s">
        <v>205</v>
      </c>
      <c r="N75" s="117" t="s">
        <v>74</v>
      </c>
      <c r="P75" s="117" t="str">
        <f>+IND!C75</f>
        <v>OTH-BGS-BGS-Tech15</v>
      </c>
      <c r="Q75" s="117" t="s">
        <v>663</v>
      </c>
      <c r="R75" s="117" t="s">
        <v>46</v>
      </c>
      <c r="S75" s="117" t="s">
        <v>290</v>
      </c>
      <c r="T75" s="117" t="s">
        <v>205</v>
      </c>
    </row>
    <row r="76" spans="3:20">
      <c r="C76" s="117" t="s">
        <v>73</v>
      </c>
      <c r="E76" s="117" t="s">
        <v>278</v>
      </c>
      <c r="F76" s="117" t="s">
        <v>279</v>
      </c>
      <c r="G76" s="117" t="s">
        <v>46</v>
      </c>
      <c r="I76" s="117" t="s">
        <v>205</v>
      </c>
      <c r="N76" s="117" t="s">
        <v>74</v>
      </c>
      <c r="P76" s="117" t="str">
        <f>+IND!C76</f>
        <v>OTH-FOL-FOL-Tech15</v>
      </c>
      <c r="Q76" s="117" t="s">
        <v>664</v>
      </c>
      <c r="R76" s="117" t="s">
        <v>46</v>
      </c>
      <c r="S76" s="117" t="s">
        <v>290</v>
      </c>
      <c r="T76" s="117" t="s">
        <v>205</v>
      </c>
    </row>
    <row r="77" spans="3:20">
      <c r="C77" s="117" t="s">
        <v>73</v>
      </c>
      <c r="E77" s="117" t="s">
        <v>460</v>
      </c>
      <c r="F77" s="117" t="s">
        <v>461</v>
      </c>
      <c r="G77" s="117" t="s">
        <v>46</v>
      </c>
      <c r="I77" s="117" t="s">
        <v>205</v>
      </c>
      <c r="N77" s="117" t="s">
        <v>74</v>
      </c>
      <c r="P77" s="117" t="str">
        <f>+IND!C77</f>
        <v>CHMCL-PH-STM_HW-FOL-BLR15</v>
      </c>
      <c r="Q77" s="117" t="s">
        <v>665</v>
      </c>
      <c r="R77" s="117" t="s">
        <v>46</v>
      </c>
      <c r="S77" s="117" t="s">
        <v>290</v>
      </c>
      <c r="T77" s="117" t="s">
        <v>205</v>
      </c>
    </row>
    <row r="78" spans="3:20">
      <c r="C78" s="126" t="s">
        <v>73</v>
      </c>
      <c r="D78" s="126"/>
      <c r="E78" s="126" t="s">
        <v>462</v>
      </c>
      <c r="F78" s="126" t="s">
        <v>463</v>
      </c>
      <c r="G78" s="126" t="s">
        <v>46</v>
      </c>
      <c r="H78" s="126"/>
      <c r="I78" s="126" t="s">
        <v>205</v>
      </c>
      <c r="N78" s="117" t="s">
        <v>74</v>
      </c>
      <c r="P78" s="117" t="str">
        <f>+IND!C78</f>
        <v>CHMCL-PH-STM_HW-NGA-BLR15</v>
      </c>
      <c r="Q78" s="117" t="s">
        <v>666</v>
      </c>
      <c r="R78" s="117" t="s">
        <v>46</v>
      </c>
      <c r="S78" s="117" t="s">
        <v>290</v>
      </c>
      <c r="T78" s="117" t="s">
        <v>205</v>
      </c>
    </row>
    <row r="79" spans="3:20">
      <c r="C79" s="117" t="s">
        <v>73</v>
      </c>
      <c r="E79" s="117" t="s">
        <v>464</v>
      </c>
      <c r="F79" s="117" t="s">
        <v>465</v>
      </c>
      <c r="G79" s="117" t="s">
        <v>46</v>
      </c>
      <c r="I79" s="117" t="s">
        <v>205</v>
      </c>
      <c r="N79" s="117" t="s">
        <v>74</v>
      </c>
      <c r="P79" s="117" t="str">
        <f>+IND!C79</f>
        <v>CHMCL-MoTP-Stat-ELC-Mtr15</v>
      </c>
      <c r="Q79" s="117" t="s">
        <v>667</v>
      </c>
      <c r="R79" s="117" t="s">
        <v>46</v>
      </c>
      <c r="S79" s="117" t="s">
        <v>290</v>
      </c>
      <c r="T79" s="117" t="s">
        <v>205</v>
      </c>
    </row>
    <row r="80" spans="3:20">
      <c r="N80" s="117" t="s">
        <v>74</v>
      </c>
      <c r="P80" s="117" t="str">
        <f>+IND!C80</f>
        <v>CHMCL-MoTP-Stat-NGA-Pump15</v>
      </c>
      <c r="Q80" s="117" t="s">
        <v>668</v>
      </c>
      <c r="R80" s="117" t="s">
        <v>46</v>
      </c>
      <c r="S80" s="117" t="s">
        <v>290</v>
      </c>
      <c r="T80" s="117" t="s">
        <v>205</v>
      </c>
    </row>
    <row r="81" spans="14:20">
      <c r="N81" s="117" t="s">
        <v>74</v>
      </c>
      <c r="P81" s="117" t="str">
        <f>+IND!C81</f>
        <v>CHMCL-PH-REFRM-NGA-REFRM15</v>
      </c>
      <c r="Q81" s="117" t="s">
        <v>669</v>
      </c>
      <c r="R81" s="117" t="s">
        <v>46</v>
      </c>
      <c r="S81" s="117" t="s">
        <v>290</v>
      </c>
      <c r="T81" s="117" t="s">
        <v>205</v>
      </c>
    </row>
    <row r="82" spans="14:20">
      <c r="N82" s="117" t="s">
        <v>74</v>
      </c>
      <c r="P82" s="117" t="str">
        <f>+IND!C82</f>
        <v>CHMCL-PH-DirH-NGA-Burner15</v>
      </c>
      <c r="Q82" s="117" t="s">
        <v>670</v>
      </c>
      <c r="R82" s="117" t="s">
        <v>46</v>
      </c>
      <c r="S82" s="117" t="s">
        <v>290</v>
      </c>
      <c r="T82" s="117" t="s">
        <v>205</v>
      </c>
    </row>
    <row r="83" spans="14:20">
      <c r="N83" s="117" t="s">
        <v>74</v>
      </c>
      <c r="P83" s="117" t="str">
        <f>+IND!C83</f>
        <v>CHMCL-PH-DirH-ELC-Heater15</v>
      </c>
      <c r="Q83" s="117" t="s">
        <v>671</v>
      </c>
      <c r="R83" s="117" t="s">
        <v>46</v>
      </c>
      <c r="S83" s="117" t="s">
        <v>290</v>
      </c>
      <c r="T83" s="117" t="s">
        <v>205</v>
      </c>
    </row>
    <row r="84" spans="14:20">
      <c r="N84" s="117" t="s">
        <v>74</v>
      </c>
      <c r="P84" s="117" t="str">
        <f>+IND!C84</f>
        <v>CHMCL-PH-FURN-FOL-Furn15</v>
      </c>
      <c r="Q84" s="117" t="s">
        <v>672</v>
      </c>
      <c r="R84" s="117" t="s">
        <v>46</v>
      </c>
      <c r="S84" s="117" t="s">
        <v>290</v>
      </c>
      <c r="T84" s="117" t="s">
        <v>205</v>
      </c>
    </row>
    <row r="85" spans="14:20">
      <c r="N85" s="117" t="s">
        <v>74</v>
      </c>
      <c r="P85" s="117" t="str">
        <f>+IND!C85</f>
        <v>CHMCL-PH-FURN-NGA-Furn15</v>
      </c>
      <c r="Q85" s="117" t="s">
        <v>673</v>
      </c>
      <c r="R85" s="117" t="s">
        <v>46</v>
      </c>
      <c r="S85" s="117" t="s">
        <v>290</v>
      </c>
      <c r="T85" s="117" t="s">
        <v>205</v>
      </c>
    </row>
    <row r="86" spans="14:20">
      <c r="N86" s="117" t="s">
        <v>74</v>
      </c>
      <c r="P86" s="117" t="str">
        <f>+IND!C86</f>
        <v>REFI-PH-FURN-NGA-Furn15</v>
      </c>
      <c r="Q86" s="117" t="s">
        <v>674</v>
      </c>
      <c r="R86" s="117" t="s">
        <v>46</v>
      </c>
      <c r="S86" s="117" t="s">
        <v>290</v>
      </c>
      <c r="T86" s="117" t="s">
        <v>205</v>
      </c>
    </row>
    <row r="87" spans="14:20">
      <c r="N87" s="117" t="s">
        <v>74</v>
      </c>
      <c r="P87" s="117" t="str">
        <f>+IND!C87</f>
        <v>REFI-MoTP-Stat-ELC-Mtr15</v>
      </c>
      <c r="Q87" s="117" t="s">
        <v>675</v>
      </c>
      <c r="R87" s="117" t="s">
        <v>46</v>
      </c>
      <c r="S87" s="117" t="s">
        <v>290</v>
      </c>
      <c r="T87" s="117" t="s">
        <v>205</v>
      </c>
    </row>
    <row r="88" spans="14:20">
      <c r="N88" s="117" t="s">
        <v>74</v>
      </c>
      <c r="P88" s="117" t="str">
        <f>+IND!C88</f>
        <v>REFI-PH-STM_HW-NGA-BLR15</v>
      </c>
      <c r="Q88" s="117" t="s">
        <v>676</v>
      </c>
      <c r="R88" s="117" t="s">
        <v>46</v>
      </c>
      <c r="S88" s="117" t="s">
        <v>290</v>
      </c>
      <c r="T88" s="117" t="s">
        <v>205</v>
      </c>
    </row>
    <row r="89" spans="14:20">
      <c r="N89" s="117" t="s">
        <v>74</v>
      </c>
      <c r="P89" s="117" t="str">
        <f>+IND!C89</f>
        <v>UREA-FDSTCK-NGA-FDSTCK15</v>
      </c>
      <c r="Q89" s="117" t="s">
        <v>677</v>
      </c>
      <c r="R89" s="117" t="s">
        <v>46</v>
      </c>
      <c r="S89" s="117" t="s">
        <v>290</v>
      </c>
      <c r="T89" s="117" t="s">
        <v>205</v>
      </c>
    </row>
    <row r="90" spans="14:20">
      <c r="N90" s="117" t="s">
        <v>74</v>
      </c>
      <c r="P90" s="117" t="s">
        <v>594</v>
      </c>
      <c r="Q90" s="117" t="s">
        <v>678</v>
      </c>
      <c r="R90" s="117" t="s">
        <v>46</v>
      </c>
      <c r="S90" s="117" t="s">
        <v>290</v>
      </c>
      <c r="T90" s="117" t="s">
        <v>205</v>
      </c>
    </row>
    <row r="91" spans="14:20">
      <c r="N91" s="117" t="s">
        <v>74</v>
      </c>
      <c r="P91" s="117" t="str">
        <f>+IND!C91</f>
        <v>WOOD-PH-STM_HW-COA-BLR15</v>
      </c>
      <c r="Q91" s="117" t="s">
        <v>679</v>
      </c>
      <c r="R91" s="117" t="s">
        <v>46</v>
      </c>
      <c r="S91" s="117" t="s">
        <v>290</v>
      </c>
      <c r="T91" s="117" t="s">
        <v>205</v>
      </c>
    </row>
    <row r="92" spans="14:20">
      <c r="N92" s="117" t="s">
        <v>74</v>
      </c>
      <c r="P92" s="117" t="str">
        <f>+IND!C92</f>
        <v>WOOD-PH-STM_HW-DSL-BLR15</v>
      </c>
      <c r="Q92" s="117" t="s">
        <v>680</v>
      </c>
      <c r="R92" s="117" t="s">
        <v>46</v>
      </c>
      <c r="S92" s="117" t="s">
        <v>290</v>
      </c>
      <c r="T92" s="117" t="s">
        <v>205</v>
      </c>
    </row>
    <row r="93" spans="14:20">
      <c r="N93" s="117" t="s">
        <v>74</v>
      </c>
      <c r="P93" s="117" t="str">
        <f>+IND!C93</f>
        <v>WOOD-PH-STM_HW-ELC-BLR15</v>
      </c>
      <c r="Q93" s="117" t="s">
        <v>681</v>
      </c>
      <c r="R93" s="117" t="s">
        <v>46</v>
      </c>
      <c r="S93" s="117" t="s">
        <v>290</v>
      </c>
      <c r="T93" s="117" t="s">
        <v>205</v>
      </c>
    </row>
    <row r="94" spans="14:20">
      <c r="N94" s="117" t="s">
        <v>74</v>
      </c>
      <c r="P94" s="117" t="str">
        <f>+IND!C94</f>
        <v>WOOD-PH-STM_HW-FOL-BLR15</v>
      </c>
      <c r="Q94" s="117" t="s">
        <v>682</v>
      </c>
      <c r="R94" s="117" t="s">
        <v>46</v>
      </c>
      <c r="S94" s="117" t="s">
        <v>290</v>
      </c>
      <c r="T94" s="117" t="s">
        <v>205</v>
      </c>
    </row>
    <row r="95" spans="14:20">
      <c r="N95" s="117" t="s">
        <v>74</v>
      </c>
      <c r="P95" s="117" t="str">
        <f>+IND!C95</f>
        <v>WOOD-PH-STM_HW-GEO-Heat15</v>
      </c>
      <c r="Q95" s="117" t="s">
        <v>683</v>
      </c>
      <c r="R95" s="117" t="s">
        <v>46</v>
      </c>
      <c r="S95" s="117" t="s">
        <v>290</v>
      </c>
      <c r="T95" s="117" t="s">
        <v>205</v>
      </c>
    </row>
    <row r="96" spans="14:20">
      <c r="N96" s="117" t="s">
        <v>74</v>
      </c>
      <c r="P96" s="117" t="str">
        <f>+IND!C96</f>
        <v>WOOD-PH-STM_HW-NGA-BLR15</v>
      </c>
      <c r="Q96" s="117" t="s">
        <v>684</v>
      </c>
      <c r="R96" s="117" t="s">
        <v>46</v>
      </c>
      <c r="S96" s="117" t="s">
        <v>290</v>
      </c>
      <c r="T96" s="117" t="s">
        <v>205</v>
      </c>
    </row>
    <row r="97" spans="5:20">
      <c r="N97" s="117" t="s">
        <v>74</v>
      </c>
      <c r="P97" s="117" t="str">
        <f>+IND!C97</f>
        <v>WOOD-PH-STM_HW-WOD-BLR15</v>
      </c>
      <c r="Q97" s="117" t="s">
        <v>685</v>
      </c>
      <c r="R97" s="117" t="s">
        <v>46</v>
      </c>
      <c r="S97" s="117" t="s">
        <v>290</v>
      </c>
      <c r="T97" s="117" t="s">
        <v>205</v>
      </c>
    </row>
    <row r="98" spans="5:20">
      <c r="N98" s="117" t="s">
        <v>74</v>
      </c>
      <c r="P98" s="117" t="str">
        <f>+IND!C98</f>
        <v>WOOD-Fan-ELC-Fan15</v>
      </c>
      <c r="Q98" s="117" t="s">
        <v>686</v>
      </c>
      <c r="R98" s="117" t="s">
        <v>46</v>
      </c>
      <c r="S98" s="117" t="s">
        <v>290</v>
      </c>
      <c r="T98" s="117" t="s">
        <v>205</v>
      </c>
    </row>
    <row r="99" spans="5:20">
      <c r="E99"/>
      <c r="N99" s="117" t="s">
        <v>74</v>
      </c>
      <c r="P99" s="117" t="str">
        <f>+IND!C99</f>
        <v>WOOD-MoTP-Stat-ELC-Mtr15</v>
      </c>
      <c r="Q99" s="117" t="s">
        <v>687</v>
      </c>
      <c r="R99" s="117" t="s">
        <v>46</v>
      </c>
      <c r="S99" s="117" t="s">
        <v>290</v>
      </c>
      <c r="T99" s="117" t="s">
        <v>205</v>
      </c>
    </row>
    <row r="100" spans="5:20">
      <c r="E100"/>
      <c r="N100" s="141" t="s">
        <v>74</v>
      </c>
      <c r="O100" s="141"/>
      <c r="P100" s="141" t="str">
        <f>+IND!C100</f>
        <v>WOOD-Refin-ELC-Refinery15</v>
      </c>
      <c r="Q100" s="141" t="s">
        <v>688</v>
      </c>
      <c r="R100" s="141" t="s">
        <v>46</v>
      </c>
      <c r="S100" s="141" t="s">
        <v>290</v>
      </c>
      <c r="T100" s="141" t="s">
        <v>205</v>
      </c>
    </row>
    <row r="101" spans="5:20">
      <c r="E101"/>
      <c r="N101" s="117" t="s">
        <v>74</v>
      </c>
      <c r="P101" s="117" t="str">
        <f>+IND!C101</f>
        <v>WOOD-Pump-ELC-Pump15</v>
      </c>
      <c r="Q101" s="117" t="s">
        <v>689</v>
      </c>
      <c r="R101" s="117" t="s">
        <v>46</v>
      </c>
      <c r="S101" s="117" t="s">
        <v>290</v>
      </c>
      <c r="T101" s="117" t="s">
        <v>205</v>
      </c>
    </row>
    <row r="102" spans="5:20">
      <c r="E102"/>
      <c r="N102" s="117" t="s">
        <v>74</v>
      </c>
      <c r="P102" s="117" t="str">
        <f>+IND!C102</f>
        <v>WOOD-PH-FURN-NGA-Furn15</v>
      </c>
      <c r="Q102" s="117" t="s">
        <v>690</v>
      </c>
      <c r="R102" s="117" t="s">
        <v>46</v>
      </c>
      <c r="S102" s="117" t="s">
        <v>290</v>
      </c>
      <c r="T102" s="117" t="s">
        <v>205</v>
      </c>
    </row>
    <row r="103" spans="5:20">
      <c r="E103"/>
      <c r="N103" s="117" t="s">
        <v>74</v>
      </c>
      <c r="P103" s="117" t="str">
        <f>+IND!C103</f>
        <v>WOOD-AIR-ELC-CMPR15</v>
      </c>
      <c r="Q103" s="117" t="s">
        <v>691</v>
      </c>
      <c r="R103" s="117" t="s">
        <v>46</v>
      </c>
      <c r="S103" s="117" t="s">
        <v>290</v>
      </c>
      <c r="T103" s="117" t="s">
        <v>205</v>
      </c>
    </row>
    <row r="104" spans="5:20">
      <c r="E104"/>
      <c r="N104" s="117" t="s">
        <v>74</v>
      </c>
      <c r="P104" s="117" t="str">
        <f>+IND!C104</f>
        <v>PLPPPR-PH-STM_HW-COA-BLR15</v>
      </c>
      <c r="Q104" s="117" t="s">
        <v>692</v>
      </c>
      <c r="R104" s="117" t="s">
        <v>46</v>
      </c>
      <c r="S104" s="117" t="s">
        <v>290</v>
      </c>
      <c r="T104" s="117" t="s">
        <v>205</v>
      </c>
    </row>
    <row r="105" spans="5:20">
      <c r="E105"/>
      <c r="N105" s="117" t="s">
        <v>74</v>
      </c>
      <c r="P105" s="117" t="str">
        <f>+IND!C105</f>
        <v>PLPPPR-PH-STM_HW-FOL-BLR15</v>
      </c>
      <c r="Q105" s="117" t="s">
        <v>693</v>
      </c>
      <c r="R105" s="117" t="s">
        <v>46</v>
      </c>
      <c r="S105" s="117" t="s">
        <v>290</v>
      </c>
      <c r="T105" s="117" t="s">
        <v>205</v>
      </c>
    </row>
    <row r="106" spans="5:20">
      <c r="E106"/>
      <c r="N106" s="117" t="s">
        <v>74</v>
      </c>
      <c r="P106" s="117" t="str">
        <f>+IND!C106</f>
        <v>PLPPPR-PH-STM_HW-GEO-Heat15</v>
      </c>
      <c r="Q106" s="117" t="s">
        <v>694</v>
      </c>
      <c r="R106" s="117" t="s">
        <v>46</v>
      </c>
      <c r="S106" s="117" t="s">
        <v>290</v>
      </c>
      <c r="T106" s="117" t="s">
        <v>205</v>
      </c>
    </row>
    <row r="107" spans="5:20">
      <c r="E107"/>
      <c r="N107" s="117" t="s">
        <v>74</v>
      </c>
      <c r="P107" s="117" t="str">
        <f>+IND!C107</f>
        <v>PLPPPR-PH-STM_HW-NGA-BLR15</v>
      </c>
      <c r="Q107" s="117" t="s">
        <v>695</v>
      </c>
      <c r="R107" s="117" t="s">
        <v>46</v>
      </c>
      <c r="S107" s="117" t="s">
        <v>290</v>
      </c>
      <c r="T107" s="117" t="s">
        <v>205</v>
      </c>
    </row>
    <row r="108" spans="5:20">
      <c r="E108"/>
      <c r="N108" s="117" t="s">
        <v>74</v>
      </c>
      <c r="P108" s="117" t="str">
        <f>+IND!C108</f>
        <v>PLPPPR-PH-STM_HW-WOD-BLR15</v>
      </c>
      <c r="Q108" s="117" t="s">
        <v>696</v>
      </c>
      <c r="R108" s="117" t="s">
        <v>46</v>
      </c>
      <c r="S108" s="117" t="s">
        <v>290</v>
      </c>
      <c r="T108" s="117" t="s">
        <v>205</v>
      </c>
    </row>
    <row r="109" spans="5:20">
      <c r="E109"/>
      <c r="N109" s="141" t="s">
        <v>74</v>
      </c>
      <c r="O109" s="141"/>
      <c r="P109" s="141" t="str">
        <f>+IND!C109</f>
        <v>PLPPPR-Refin-ELC-REF15</v>
      </c>
      <c r="Q109" s="141" t="s">
        <v>697</v>
      </c>
      <c r="R109" s="141" t="s">
        <v>46</v>
      </c>
      <c r="S109" s="141" t="s">
        <v>290</v>
      </c>
      <c r="T109" s="141" t="s">
        <v>205</v>
      </c>
    </row>
    <row r="110" spans="5:20">
      <c r="E110"/>
      <c r="N110" s="117" t="s">
        <v>74</v>
      </c>
      <c r="P110" s="117" t="str">
        <f>+IND!C110</f>
        <v>PLPPPR-PH-FURN-NGA-Furn15</v>
      </c>
      <c r="Q110" s="117" t="s">
        <v>698</v>
      </c>
      <c r="R110" s="117" t="s">
        <v>46</v>
      </c>
      <c r="S110" s="117" t="s">
        <v>290</v>
      </c>
      <c r="T110" s="117" t="s">
        <v>205</v>
      </c>
    </row>
    <row r="111" spans="5:20">
      <c r="E111"/>
      <c r="N111" s="117" t="s">
        <v>74</v>
      </c>
      <c r="P111" s="117" t="str">
        <f>+IND!C111</f>
        <v>PLPPPR-Pump-ELC-Pump15</v>
      </c>
      <c r="Q111" s="117" t="s">
        <v>699</v>
      </c>
      <c r="R111" s="117" t="s">
        <v>46</v>
      </c>
      <c r="S111" s="117" t="s">
        <v>290</v>
      </c>
      <c r="T111" s="117" t="s">
        <v>205</v>
      </c>
    </row>
    <row r="112" spans="5:20">
      <c r="E112"/>
      <c r="N112" s="117" t="s">
        <v>74</v>
      </c>
      <c r="P112" s="117" t="str">
        <f>+IND!C112</f>
        <v>PLPPPR-MoTP-Stat-ELC-Mtr15</v>
      </c>
      <c r="Q112" s="117" t="s">
        <v>700</v>
      </c>
      <c r="R112" s="117" t="s">
        <v>46</v>
      </c>
      <c r="S112" s="117" t="s">
        <v>290</v>
      </c>
      <c r="T112" s="117" t="s">
        <v>205</v>
      </c>
    </row>
    <row r="113" spans="5:20">
      <c r="E113"/>
      <c r="N113" s="117" t="s">
        <v>74</v>
      </c>
      <c r="P113" s="117" t="str">
        <f>+IND!C113</f>
        <v>PLPPPR-Fan-ELC-Fan15</v>
      </c>
      <c r="Q113" s="117" t="s">
        <v>701</v>
      </c>
      <c r="R113" s="117" t="s">
        <v>46</v>
      </c>
      <c r="S113" s="117" t="s">
        <v>290</v>
      </c>
      <c r="T113" s="117" t="s">
        <v>205</v>
      </c>
    </row>
    <row r="114" spans="5:20">
      <c r="E114"/>
      <c r="N114" s="117" t="s">
        <v>74</v>
      </c>
      <c r="P114" s="117" t="str">
        <f>+IND!C114</f>
        <v>PLPPPR-PH-DirH-NGA-Burner15</v>
      </c>
      <c r="Q114" s="117" t="s">
        <v>702</v>
      </c>
      <c r="R114" s="117" t="s">
        <v>46</v>
      </c>
      <c r="S114" s="117" t="s">
        <v>290</v>
      </c>
      <c r="T114" s="117" t="s">
        <v>205</v>
      </c>
    </row>
    <row r="115" spans="5:20">
      <c r="E115"/>
      <c r="N115" s="117" t="s">
        <v>74</v>
      </c>
      <c r="P115" s="117" t="str">
        <f>+IND!C115</f>
        <v>PLPPPR-AIR-ELC-CMPR15</v>
      </c>
      <c r="Q115" s="117" t="s">
        <v>703</v>
      </c>
      <c r="R115" s="117" t="s">
        <v>46</v>
      </c>
      <c r="S115" s="117" t="s">
        <v>290</v>
      </c>
      <c r="T115" s="117" t="s">
        <v>205</v>
      </c>
    </row>
    <row r="116" spans="5:20">
      <c r="E116"/>
    </row>
    <row r="117" spans="5:20">
      <c r="E117"/>
    </row>
    <row r="118" spans="5:20">
      <c r="E118"/>
    </row>
    <row r="119" spans="5:20">
      <c r="E119"/>
    </row>
    <row r="120" spans="5:20">
      <c r="E120"/>
    </row>
    <row r="121" spans="5:20">
      <c r="E121"/>
    </row>
    <row r="122" spans="5:20">
      <c r="E122"/>
    </row>
    <row r="123" spans="5:20">
      <c r="E123"/>
    </row>
    <row r="124" spans="5:20">
      <c r="E124"/>
    </row>
    <row r="125" spans="5:20">
      <c r="E125"/>
    </row>
    <row r="126" spans="5:20">
      <c r="E126"/>
    </row>
    <row r="127" spans="5:20">
      <c r="E127"/>
    </row>
    <row r="128" spans="5:20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  <row r="139" spans="5:5">
      <c r="E139"/>
    </row>
    <row r="140" spans="5:5">
      <c r="E140"/>
    </row>
    <row r="141" spans="5:5">
      <c r="E141"/>
    </row>
    <row r="142" spans="5:5">
      <c r="E142"/>
    </row>
    <row r="143" spans="5:5">
      <c r="E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abSelected="1" topLeftCell="C4" zoomScale="85" zoomScaleNormal="85" workbookViewId="0">
      <pane xSplit="4" ySplit="4" topLeftCell="G53" activePane="bottomRight" state="frozen"/>
      <selection activeCell="C4" sqref="C4"/>
      <selection pane="topRight" activeCell="G4" sqref="G4"/>
      <selection pane="bottomLeft" activeCell="C8" sqref="C8"/>
      <selection pane="bottomRight" activeCell="N89" sqref="N89:N90"/>
    </sheetView>
  </sheetViews>
  <sheetFormatPr defaultColWidth="9.1796875" defaultRowHeight="16"/>
  <cols>
    <col min="1" max="2" width="9.1796875" style="117"/>
    <col min="3" max="3" width="46" style="117" customWidth="1"/>
    <col min="4" max="4" width="10.26953125" style="117" customWidth="1"/>
    <col min="5" max="5" width="18.453125" style="117" customWidth="1"/>
    <col min="6" max="6" width="10.7265625" style="117" customWidth="1"/>
    <col min="7" max="36" width="9.1796875" style="117"/>
    <col min="37" max="37" width="17.54296875" style="117" customWidth="1"/>
    <col min="38" max="16384" width="9.179687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313</v>
      </c>
    </row>
    <row r="5" spans="3:45" ht="26">
      <c r="C5" s="15" t="s">
        <v>1</v>
      </c>
      <c r="D5" s="15" t="s">
        <v>5</v>
      </c>
      <c r="E5" s="15" t="s">
        <v>6</v>
      </c>
      <c r="F5" s="16" t="s">
        <v>577</v>
      </c>
      <c r="G5" s="16" t="s">
        <v>219</v>
      </c>
      <c r="H5" s="16" t="s">
        <v>180</v>
      </c>
      <c r="I5" s="17" t="s">
        <v>576</v>
      </c>
      <c r="J5" s="17" t="s">
        <v>312</v>
      </c>
      <c r="K5" s="17" t="s">
        <v>704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578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309</v>
      </c>
      <c r="X5" s="17" t="s">
        <v>297</v>
      </c>
      <c r="Y5" s="17" t="s">
        <v>308</v>
      </c>
      <c r="Z5" s="17" t="s">
        <v>311</v>
      </c>
      <c r="AA5" s="17" t="s">
        <v>310</v>
      </c>
      <c r="AB5" s="129"/>
      <c r="AK5" s="117" t="s">
        <v>314</v>
      </c>
    </row>
    <row r="6" spans="3:45" ht="48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32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315</v>
      </c>
      <c r="AM6" s="117">
        <v>2018</v>
      </c>
      <c r="AN6" s="117">
        <v>2018</v>
      </c>
    </row>
    <row r="7" spans="3:45" ht="36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316</v>
      </c>
      <c r="AL7" s="117" t="s">
        <v>317</v>
      </c>
      <c r="AM7" s="117" t="s">
        <v>318</v>
      </c>
      <c r="AN7" s="117" t="s">
        <v>319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320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6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321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7">+AP9/AQ9</f>
        <v>#DIV/0!</v>
      </c>
      <c r="AS9" s="117" t="e">
        <f t="shared" ref="AS9:AS69" si="8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9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6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322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7"/>
        <v>#DIV/0!</v>
      </c>
      <c r="AS10" s="117" t="e">
        <f t="shared" si="8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9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6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323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7"/>
        <v>#DIV/0!</v>
      </c>
      <c r="AS11" s="117" t="e">
        <f t="shared" si="8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9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6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324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7"/>
        <v>#DIV/0!</v>
      </c>
      <c r="AS12" s="117" t="e">
        <f t="shared" si="8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9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6"/>
        <v>0.48</v>
      </c>
      <c r="W13" s="125">
        <f t="shared" ref="W13:W19" si="10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325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7"/>
        <v>#DIV/0!</v>
      </c>
      <c r="AS13" s="117" t="e">
        <f t="shared" si="8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9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6"/>
        <v>0.48</v>
      </c>
      <c r="W14" s="125">
        <f t="shared" si="10"/>
        <v>0.41199999999999998</v>
      </c>
      <c r="X14" s="125">
        <f t="shared" ref="X14:X19" si="11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326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7"/>
        <v>#DIV/0!</v>
      </c>
      <c r="AS14" s="117" t="e">
        <f t="shared" si="8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9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6"/>
        <v>0.48</v>
      </c>
      <c r="W15" s="125">
        <f t="shared" si="10"/>
        <v>0.58899999999999997</v>
      </c>
      <c r="X15" s="125">
        <f t="shared" si="11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327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7"/>
        <v>#DIV/0!</v>
      </c>
      <c r="AS15" s="117" t="e">
        <f t="shared" si="8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9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6"/>
        <v>0.48</v>
      </c>
      <c r="W16" s="125">
        <f t="shared" si="10"/>
        <v>0.41199999999999998</v>
      </c>
      <c r="X16" s="125">
        <f t="shared" si="11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328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7"/>
        <v>#DIV/0!</v>
      </c>
      <c r="AS16" s="117" t="e">
        <f t="shared" si="8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9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6"/>
        <v>0.48</v>
      </c>
      <c r="W17" s="125">
        <f t="shared" si="10"/>
        <v>0.58899999999999997</v>
      </c>
      <c r="X17" s="125">
        <f t="shared" si="11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329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7"/>
        <v>#DIV/0!</v>
      </c>
      <c r="AS17" s="117" t="e">
        <f t="shared" si="8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9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6"/>
        <v>0.48</v>
      </c>
      <c r="W18" s="125">
        <f t="shared" si="10"/>
        <v>0.41199999999999998</v>
      </c>
      <c r="X18" s="125">
        <f t="shared" si="11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330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7"/>
        <v>#DIV/0!</v>
      </c>
      <c r="AS18" s="117" t="e">
        <f t="shared" si="8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9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6"/>
        <v>0.48</v>
      </c>
      <c r="W19" s="125">
        <f t="shared" si="10"/>
        <v>0.58899999999999997</v>
      </c>
      <c r="X19" s="125">
        <f t="shared" si="11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331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7"/>
        <v>#DIV/0!</v>
      </c>
      <c r="AS19" s="117" t="e">
        <f t="shared" si="8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9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6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332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7"/>
        <v>#DIV/0!</v>
      </c>
      <c r="AS20" s="117" t="e">
        <f t="shared" si="8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9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6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333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7"/>
        <v>#DIV/0!</v>
      </c>
      <c r="AS21" s="117" t="e">
        <f t="shared" si="8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9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6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334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7"/>
        <v>#DIV/0!</v>
      </c>
      <c r="AS22" s="117" t="e">
        <f t="shared" si="8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9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6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335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7"/>
        <v>#DIV/0!</v>
      </c>
      <c r="AS23" s="117" t="e">
        <f t="shared" si="8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9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6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336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7"/>
        <v>#DIV/0!</v>
      </c>
      <c r="AS24" s="117" t="e">
        <f t="shared" si="8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9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6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337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7"/>
        <v>#DIV/0!</v>
      </c>
      <c r="AS25" s="117" t="e">
        <f t="shared" si="8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9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6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338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7"/>
        <v>#DIV/0!</v>
      </c>
      <c r="AS26" s="117" t="e">
        <f t="shared" si="8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9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6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339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7"/>
        <v>#DIV/0!</v>
      </c>
      <c r="AS27" s="117" t="e">
        <f t="shared" si="8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9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6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340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7"/>
        <v>#DIV/0!</v>
      </c>
      <c r="AS28" s="117" t="e">
        <f t="shared" si="8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9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6"/>
        <v>0.35</v>
      </c>
      <c r="W29" s="125">
        <f t="shared" ref="W29:W34" si="12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341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7"/>
        <v>#DIV/0!</v>
      </c>
      <c r="AS29" s="117" t="e">
        <f t="shared" si="8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9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6"/>
        <v>0.48</v>
      </c>
      <c r="W30" s="125">
        <f t="shared" si="12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342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7"/>
        <v>#DIV/0!</v>
      </c>
      <c r="AS30" s="117" t="e">
        <f t="shared" si="8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9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6"/>
        <v>0.48</v>
      </c>
      <c r="W31" s="125">
        <f t="shared" si="12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343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7"/>
        <v>#DIV/0!</v>
      </c>
      <c r="AS31" s="117" t="e">
        <f t="shared" si="8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9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6"/>
        <v>0.48</v>
      </c>
      <c r="W32" s="125">
        <f t="shared" si="12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344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7"/>
        <v>#DIV/0!</v>
      </c>
      <c r="AS32" s="117" t="e">
        <f t="shared" si="8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9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6"/>
        <v>0.63</v>
      </c>
      <c r="W33" s="125">
        <f t="shared" si="12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345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7"/>
        <v>#DIV/0!</v>
      </c>
      <c r="AS33" s="117" t="e">
        <f t="shared" si="8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9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6"/>
        <v>0.63</v>
      </c>
      <c r="W34" s="125">
        <f t="shared" si="12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346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7"/>
        <v>#DIV/0!</v>
      </c>
      <c r="AS34" s="117" t="e">
        <f t="shared" si="8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9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6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347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7"/>
        <v>#DIV/0!</v>
      </c>
      <c r="AS35" s="117" t="e">
        <f t="shared" si="8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9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6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348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7"/>
        <v>#DIV/0!</v>
      </c>
      <c r="AS36" s="117" t="e">
        <f t="shared" si="8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9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6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349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7"/>
        <v>#DIV/0!</v>
      </c>
      <c r="AS37" s="117" t="e">
        <f t="shared" si="8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9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6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350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7"/>
        <v>#DIV/0!</v>
      </c>
      <c r="AS38" s="117" t="e">
        <f t="shared" si="8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9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6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351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7"/>
        <v>#DIV/0!</v>
      </c>
      <c r="AS39" s="117" t="e">
        <f t="shared" si="8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9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6"/>
        <v>0.63</v>
      </c>
      <c r="W40" s="125"/>
      <c r="X40" s="125"/>
      <c r="Z40" s="117">
        <v>0</v>
      </c>
      <c r="AA40" s="117">
        <v>5</v>
      </c>
      <c r="AD40" s="117">
        <f t="shared" ref="AD40:AD71" si="13">+I40*$P40*$U40-R40</f>
        <v>5.3248000000039042E-3</v>
      </c>
      <c r="AE40" s="117">
        <f t="shared" ref="AE40:AE71" si="14">+J40*$P40*$U40-S40</f>
        <v>18.505324800000004</v>
      </c>
      <c r="AK40" s="117" t="s">
        <v>352</v>
      </c>
      <c r="AL40" s="117" t="s">
        <v>127</v>
      </c>
      <c r="AM40" s="132">
        <v>4.9333333333333299E-2</v>
      </c>
      <c r="AP40" s="117">
        <f t="shared" ref="AP40:AP69" si="15">+SUMIF($C$8:$C$115,AK40,$R$8:$R$115)</f>
        <v>0</v>
      </c>
      <c r="AQ40" s="131">
        <f t="shared" ref="AQ40:AQ69" si="16">+SUMIF($C$8:$C$115,AK40,$L$8:$L$115)</f>
        <v>0</v>
      </c>
      <c r="AR40" s="117" t="e">
        <f t="shared" si="7"/>
        <v>#DIV/0!</v>
      </c>
      <c r="AS40" s="117" t="e">
        <f t="shared" si="8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9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6"/>
        <v>0.63</v>
      </c>
      <c r="W41" s="125">
        <f t="shared" ref="W41:W47" si="17">+IF(SUMIF($E$8:$E$115,E41,$R$8:$R$115)=0,0.05,ROUNDUP(R41/SUMIF($E$8:$E$115,E41,$R$8:$R$115),3))</f>
        <v>0.73799999999999999</v>
      </c>
      <c r="X41" s="125">
        <f t="shared" ref="X41:X47" si="18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3"/>
        <v>1.0479200000000244E-2</v>
      </c>
      <c r="AE41" s="117">
        <f t="shared" si="14"/>
        <v>1.6461792000000002</v>
      </c>
      <c r="AK41" s="117" t="s">
        <v>353</v>
      </c>
      <c r="AL41" s="117" t="s">
        <v>127</v>
      </c>
      <c r="AM41" s="117">
        <v>1.47007406951257</v>
      </c>
      <c r="AP41" s="117">
        <f t="shared" si="15"/>
        <v>0</v>
      </c>
      <c r="AQ41" s="131">
        <f t="shared" si="16"/>
        <v>0</v>
      </c>
      <c r="AR41" s="117" t="e">
        <f t="shared" si="7"/>
        <v>#DIV/0!</v>
      </c>
      <c r="AS41" s="117" t="e">
        <f t="shared" si="8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9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6"/>
        <v>0.63</v>
      </c>
      <c r="W42" s="125">
        <f t="shared" si="17"/>
        <v>0.26300000000000001</v>
      </c>
      <c r="X42" s="125">
        <f t="shared" si="18"/>
        <v>0.05</v>
      </c>
      <c r="Y42" s="117">
        <v>5</v>
      </c>
      <c r="Z42" s="117">
        <v>0</v>
      </c>
      <c r="AA42" s="117">
        <v>5</v>
      </c>
      <c r="AD42" s="117">
        <f t="shared" si="13"/>
        <v>1.3130400000000098E-2</v>
      </c>
      <c r="AE42" s="117">
        <f t="shared" si="14"/>
        <v>0.59603040000000007</v>
      </c>
      <c r="AK42" s="117" t="s">
        <v>354</v>
      </c>
      <c r="AL42" s="117" t="s">
        <v>127</v>
      </c>
      <c r="AM42" s="117">
        <v>2E-3</v>
      </c>
      <c r="AP42" s="117">
        <f t="shared" si="15"/>
        <v>0</v>
      </c>
      <c r="AQ42" s="131">
        <f t="shared" si="16"/>
        <v>0</v>
      </c>
      <c r="AR42" s="117" t="e">
        <f t="shared" si="7"/>
        <v>#DIV/0!</v>
      </c>
      <c r="AS42" s="117" t="e">
        <f t="shared" si="8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9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6"/>
        <v>0.35</v>
      </c>
      <c r="W43" s="125">
        <f t="shared" si="17"/>
        <v>1</v>
      </c>
      <c r="X43" s="125">
        <f t="shared" si="18"/>
        <v>0.05</v>
      </c>
      <c r="Y43" s="117">
        <v>5</v>
      </c>
      <c r="Z43" s="117">
        <v>0</v>
      </c>
      <c r="AA43" s="117">
        <v>5</v>
      </c>
      <c r="AD43" s="117">
        <f t="shared" si="13"/>
        <v>9.152000000000049E-3</v>
      </c>
      <c r="AE43" s="117">
        <f t="shared" si="14"/>
        <v>0.61495200000000005</v>
      </c>
      <c r="AK43" s="117" t="s">
        <v>355</v>
      </c>
      <c r="AL43" s="117" t="s">
        <v>127</v>
      </c>
      <c r="AM43" s="117">
        <v>0.75555555555555698</v>
      </c>
      <c r="AP43" s="117">
        <f t="shared" si="15"/>
        <v>0</v>
      </c>
      <c r="AQ43" s="131">
        <f t="shared" si="16"/>
        <v>0</v>
      </c>
      <c r="AR43" s="117" t="e">
        <f t="shared" si="7"/>
        <v>#DIV/0!</v>
      </c>
      <c r="AS43" s="117" t="e">
        <f t="shared" si="8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9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6"/>
        <v>0.24</v>
      </c>
      <c r="W44" s="125">
        <f t="shared" si="17"/>
        <v>0.33200000000000002</v>
      </c>
      <c r="X44" s="125">
        <f t="shared" si="18"/>
        <v>0.96199999999999997</v>
      </c>
      <c r="Y44" s="117">
        <v>5</v>
      </c>
      <c r="Z44" s="117">
        <v>0</v>
      </c>
      <c r="AA44" s="117">
        <v>5</v>
      </c>
      <c r="AD44" s="117">
        <f t="shared" si="13"/>
        <v>3.0108800000000491E-3</v>
      </c>
      <c r="AE44" s="117">
        <f t="shared" si="14"/>
        <v>-0.13068911999999988</v>
      </c>
      <c r="AK44" s="117" t="s">
        <v>356</v>
      </c>
      <c r="AL44" s="117" t="s">
        <v>127</v>
      </c>
      <c r="AM44" s="117">
        <v>0.169999992605113</v>
      </c>
      <c r="AP44" s="117">
        <f t="shared" si="15"/>
        <v>0</v>
      </c>
      <c r="AQ44" s="131">
        <f t="shared" si="16"/>
        <v>0</v>
      </c>
      <c r="AR44" s="117" t="e">
        <f t="shared" si="7"/>
        <v>#DIV/0!</v>
      </c>
      <c r="AS44" s="117" t="e">
        <f t="shared" si="8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9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6"/>
        <v>0.24</v>
      </c>
      <c r="W45" s="125">
        <f t="shared" si="17"/>
        <v>0.65600000000000003</v>
      </c>
      <c r="X45" s="125">
        <f t="shared" si="18"/>
        <v>0</v>
      </c>
      <c r="Y45" s="117">
        <v>5</v>
      </c>
      <c r="Z45" s="117">
        <v>0</v>
      </c>
      <c r="AA45" s="117">
        <v>5</v>
      </c>
      <c r="AD45" s="117">
        <f t="shared" si="13"/>
        <v>1.0404912000000266E-2</v>
      </c>
      <c r="AE45" s="117">
        <f t="shared" si="14"/>
        <v>1.2872049120000002</v>
      </c>
      <c r="AK45" s="117" t="s">
        <v>357</v>
      </c>
      <c r="AL45" s="117" t="s">
        <v>127</v>
      </c>
      <c r="AM45" s="117">
        <v>3.2000000000000002E-3</v>
      </c>
      <c r="AP45" s="117">
        <f t="shared" si="15"/>
        <v>0</v>
      </c>
      <c r="AQ45" s="131">
        <f t="shared" si="16"/>
        <v>0</v>
      </c>
      <c r="AR45" s="117" t="e">
        <f t="shared" si="7"/>
        <v>#DIV/0!</v>
      </c>
      <c r="AS45" s="117" t="e">
        <f t="shared" si="8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9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6"/>
        <v>0.35</v>
      </c>
      <c r="W46" s="125">
        <f t="shared" si="17"/>
        <v>1.3999999999999999E-2</v>
      </c>
      <c r="X46" s="125">
        <f t="shared" si="18"/>
        <v>3.9E-2</v>
      </c>
      <c r="Y46" s="117">
        <v>5</v>
      </c>
      <c r="Z46" s="117">
        <v>0</v>
      </c>
      <c r="AA46" s="117">
        <v>5</v>
      </c>
      <c r="AD46" s="117">
        <f t="shared" si="13"/>
        <v>5.4359999999999999E-3</v>
      </c>
      <c r="AE46" s="117">
        <f t="shared" si="14"/>
        <v>3.6000000000001309E-5</v>
      </c>
      <c r="AK46" s="117" t="s">
        <v>358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5"/>
        <v>0</v>
      </c>
      <c r="AQ46" s="131">
        <f t="shared" si="16"/>
        <v>0</v>
      </c>
      <c r="AR46" s="117" t="e">
        <f t="shared" si="7"/>
        <v>#DIV/0!</v>
      </c>
      <c r="AS46" s="117" t="e">
        <f t="shared" si="8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9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6"/>
        <v>0.63</v>
      </c>
      <c r="W47" s="125">
        <f t="shared" si="17"/>
        <v>1</v>
      </c>
      <c r="X47" s="125">
        <f t="shared" si="18"/>
        <v>1</v>
      </c>
      <c r="Y47" s="117">
        <v>5</v>
      </c>
      <c r="Z47" s="117">
        <v>0</v>
      </c>
      <c r="AA47" s="117">
        <v>5</v>
      </c>
      <c r="AD47" s="117">
        <f t="shared" si="13"/>
        <v>2.4364800000000006E-2</v>
      </c>
      <c r="AE47" s="117">
        <f t="shared" si="14"/>
        <v>4.3264800000000006E-2</v>
      </c>
      <c r="AK47" s="117" t="s">
        <v>359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5"/>
        <v>0</v>
      </c>
      <c r="AQ47" s="131">
        <f t="shared" si="16"/>
        <v>0</v>
      </c>
      <c r="AR47" s="117" t="e">
        <f t="shared" si="7"/>
        <v>#DIV/0!</v>
      </c>
      <c r="AS47" s="117" t="e">
        <f t="shared" si="8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9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6"/>
        <v>0.7</v>
      </c>
      <c r="W48" s="125"/>
      <c r="X48" s="125"/>
      <c r="Z48" s="117">
        <v>0</v>
      </c>
      <c r="AA48" s="117">
        <v>5</v>
      </c>
      <c r="AD48" s="117">
        <f t="shared" si="13"/>
        <v>2.846800000000016E-2</v>
      </c>
      <c r="AE48" s="117">
        <f t="shared" si="14"/>
        <v>0.7114680000000001</v>
      </c>
      <c r="AK48" s="117" t="s">
        <v>360</v>
      </c>
      <c r="AL48" s="117" t="s">
        <v>127</v>
      </c>
      <c r="AM48" s="117">
        <v>1.2148148148148099</v>
      </c>
      <c r="AN48" s="117">
        <v>0.37037037284955898</v>
      </c>
      <c r="AP48" s="117">
        <f t="shared" si="15"/>
        <v>0</v>
      </c>
      <c r="AQ48" s="131">
        <f t="shared" si="16"/>
        <v>0</v>
      </c>
      <c r="AR48" s="117" t="e">
        <f t="shared" si="7"/>
        <v>#DIV/0!</v>
      </c>
      <c r="AS48" s="117" t="e">
        <f t="shared" si="8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9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6"/>
        <v>0.35</v>
      </c>
      <c r="W49" s="125"/>
      <c r="X49" s="125"/>
      <c r="Z49" s="117">
        <v>0</v>
      </c>
      <c r="AA49" s="117">
        <v>5</v>
      </c>
      <c r="AD49" s="117">
        <f t="shared" si="13"/>
        <v>8.676000000000017E-3</v>
      </c>
      <c r="AE49" s="117">
        <f t="shared" si="14"/>
        <v>0.298176</v>
      </c>
      <c r="AK49" s="117" t="s">
        <v>361</v>
      </c>
      <c r="AL49" s="117" t="s">
        <v>127</v>
      </c>
      <c r="AM49" s="117">
        <v>0.08</v>
      </c>
      <c r="AN49" s="117">
        <v>0.02</v>
      </c>
      <c r="AP49" s="117">
        <f t="shared" si="15"/>
        <v>0</v>
      </c>
      <c r="AQ49" s="131">
        <f t="shared" si="16"/>
        <v>0</v>
      </c>
      <c r="AR49" s="117" t="e">
        <f t="shared" si="7"/>
        <v>#DIV/0!</v>
      </c>
      <c r="AS49" s="117" t="e">
        <f t="shared" si="8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9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6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3"/>
        <v>6.164800000000005E-3</v>
      </c>
      <c r="AE50" s="117">
        <f t="shared" si="14"/>
        <v>4.4264800000000007E-2</v>
      </c>
      <c r="AK50" s="117" t="s">
        <v>362</v>
      </c>
      <c r="AL50" s="117" t="s">
        <v>127</v>
      </c>
      <c r="AM50" s="117">
        <v>0.103999997483984</v>
      </c>
      <c r="AN50" s="132">
        <v>2.5000002479193099E-2</v>
      </c>
      <c r="AP50" s="117">
        <f t="shared" si="15"/>
        <v>0</v>
      </c>
      <c r="AQ50" s="131">
        <f t="shared" si="16"/>
        <v>0</v>
      </c>
      <c r="AR50" s="117" t="e">
        <f t="shared" si="7"/>
        <v>#DIV/0!</v>
      </c>
      <c r="AS50" s="117" t="e">
        <f t="shared" si="8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9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6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3"/>
        <v>1.4864800000000004E-2</v>
      </c>
      <c r="AE51" s="117">
        <f t="shared" si="14"/>
        <v>-0.21043519999999999</v>
      </c>
      <c r="AK51" s="117" t="s">
        <v>363</v>
      </c>
      <c r="AL51" s="117" t="s">
        <v>127</v>
      </c>
      <c r="AM51" s="117">
        <v>0.97333333333333305</v>
      </c>
      <c r="AN51" s="117">
        <v>0.72</v>
      </c>
      <c r="AP51" s="117">
        <f t="shared" si="15"/>
        <v>0</v>
      </c>
      <c r="AQ51" s="131">
        <f t="shared" si="16"/>
        <v>0</v>
      </c>
      <c r="AR51" s="117" t="e">
        <f t="shared" si="7"/>
        <v>#DIV/0!</v>
      </c>
      <c r="AS51" s="117" t="e">
        <f t="shared" si="8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9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6"/>
        <v>0.63</v>
      </c>
      <c r="W52" s="125"/>
      <c r="X52" s="125"/>
      <c r="Z52" s="117">
        <v>0</v>
      </c>
      <c r="AA52" s="117">
        <v>5</v>
      </c>
      <c r="AD52" s="117">
        <f t="shared" si="13"/>
        <v>1.9031999999999938E-2</v>
      </c>
      <c r="AE52" s="117">
        <f t="shared" si="14"/>
        <v>1.561032</v>
      </c>
      <c r="AK52" s="117" t="s">
        <v>364</v>
      </c>
      <c r="AL52" s="117" t="s">
        <v>127</v>
      </c>
      <c r="AM52" s="117">
        <v>1.4899998212231E-2</v>
      </c>
      <c r="AP52" s="117">
        <f t="shared" si="15"/>
        <v>0</v>
      </c>
      <c r="AQ52" s="131">
        <f t="shared" si="16"/>
        <v>0</v>
      </c>
      <c r="AR52" s="117" t="e">
        <f t="shared" si="7"/>
        <v>#DIV/0!</v>
      </c>
      <c r="AS52" s="117" t="e">
        <f t="shared" si="8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9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6"/>
        <v>0.35</v>
      </c>
      <c r="W53" s="125"/>
      <c r="X53" s="125"/>
      <c r="Z53" s="117">
        <v>0</v>
      </c>
      <c r="AA53" s="117">
        <v>5</v>
      </c>
      <c r="AD53" s="117">
        <f t="shared" si="13"/>
        <v>7.5227400000000015</v>
      </c>
      <c r="AE53" s="117">
        <f t="shared" si="14"/>
        <v>0.63050399999999995</v>
      </c>
      <c r="AK53" s="117" t="s">
        <v>365</v>
      </c>
      <c r="AL53" s="117" t="s">
        <v>127</v>
      </c>
      <c r="AM53" s="132">
        <v>1.1111111111111099E-2</v>
      </c>
      <c r="AP53" s="117">
        <f t="shared" si="15"/>
        <v>0</v>
      </c>
      <c r="AQ53" s="131">
        <f t="shared" si="16"/>
        <v>0</v>
      </c>
      <c r="AR53" s="117" t="e">
        <f t="shared" si="7"/>
        <v>#DIV/0!</v>
      </c>
      <c r="AS53" s="117" t="e">
        <f t="shared" si="8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9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6"/>
        <v>0.7</v>
      </c>
      <c r="W54" s="125"/>
      <c r="X54" s="125"/>
      <c r="Z54" s="117">
        <v>0</v>
      </c>
      <c r="AA54" s="117">
        <v>5</v>
      </c>
      <c r="AD54" s="117">
        <f t="shared" si="13"/>
        <v>3.3519999999999939E-3</v>
      </c>
      <c r="AE54" s="117">
        <f t="shared" si="14"/>
        <v>0.16725200000000001</v>
      </c>
      <c r="AK54" s="117" t="s">
        <v>366</v>
      </c>
      <c r="AL54" s="117" t="s">
        <v>127</v>
      </c>
      <c r="AM54" s="117">
        <v>2.1999999999999999E-2</v>
      </c>
      <c r="AP54" s="117">
        <f t="shared" si="15"/>
        <v>0</v>
      </c>
      <c r="AQ54" s="131">
        <f t="shared" si="16"/>
        <v>0</v>
      </c>
      <c r="AR54" s="117" t="e">
        <f t="shared" si="7"/>
        <v>#DIV/0!</v>
      </c>
      <c r="AS54" s="117" t="e">
        <f t="shared" si="8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9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6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3"/>
        <v>2.4564800000000005E-2</v>
      </c>
      <c r="AE55" s="117">
        <f t="shared" si="14"/>
        <v>5.6764800000000004E-2</v>
      </c>
      <c r="AK55" s="117" t="s">
        <v>367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5"/>
        <v>0</v>
      </c>
      <c r="AQ55" s="131">
        <f t="shared" si="16"/>
        <v>0</v>
      </c>
      <c r="AR55" s="117" t="e">
        <f t="shared" si="7"/>
        <v>#DIV/0!</v>
      </c>
      <c r="AS55" s="117" t="e">
        <f t="shared" si="8"/>
        <v>#DIV/0!</v>
      </c>
    </row>
    <row r="56" spans="3:45">
      <c r="C56" s="117" t="str">
        <f>+Mod_Inp_sheet_IND!C56</f>
        <v>MTHOL-FDSTCK-NGA-FDSTCK15</v>
      </c>
      <c r="D56" s="117" t="s">
        <v>573</v>
      </c>
      <c r="E56" s="117" t="str">
        <f>+Mod_Inp_sheet_IND!E56</f>
        <v>MTHOL-FDSTCK</v>
      </c>
      <c r="I56" s="117">
        <f t="shared" si="4"/>
        <v>1.4469999999999998</v>
      </c>
      <c r="K56" s="117">
        <f>+ROUNDUP(R56/P56/U56,3)</f>
        <v>1.4469999999999998</v>
      </c>
      <c r="L56" s="117">
        <f>+Mod_Inp_sheet_IND!K56</f>
        <v>1</v>
      </c>
      <c r="M56" s="117">
        <f>+Mod_Inp_sheet_IND!L56</f>
        <v>100</v>
      </c>
      <c r="N56" s="168">
        <v>1000</v>
      </c>
      <c r="P56" s="117">
        <v>31.536000000000001</v>
      </c>
      <c r="Q56" s="117">
        <f t="shared" si="9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6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3"/>
        <v>4.3279999999867869E-4</v>
      </c>
      <c r="AE56" s="117">
        <f>+K56*$P56*$U56-S56</f>
        <v>41.069332799999998</v>
      </c>
      <c r="AK56" s="117" t="s">
        <v>368</v>
      </c>
      <c r="AL56" s="117" t="s">
        <v>127</v>
      </c>
      <c r="AM56" s="132">
        <v>3.2999927314763299E-3</v>
      </c>
      <c r="AP56" s="117">
        <f t="shared" si="15"/>
        <v>0</v>
      </c>
      <c r="AQ56" s="131">
        <f t="shared" si="16"/>
        <v>0</v>
      </c>
      <c r="AR56" s="117" t="e">
        <f t="shared" si="7"/>
        <v>#DIV/0!</v>
      </c>
      <c r="AS56" s="117" t="e">
        <f t="shared" si="8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K57" s="117">
        <f>+ROUNDUP(R57/P57/U57,3)</f>
        <v>1.0449999999999999</v>
      </c>
      <c r="L57" s="117">
        <f>+Mod_Inp_sheet_IND!K57</f>
        <v>1</v>
      </c>
      <c r="M57" s="117">
        <f>+Mod_Inp_sheet_IND!L57</f>
        <v>25</v>
      </c>
      <c r="N57" s="168">
        <v>1000</v>
      </c>
      <c r="P57" s="117">
        <v>31.536000000000001</v>
      </c>
      <c r="Q57" s="117">
        <f t="shared" si="9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6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3"/>
        <v>1.5760000000000218E-2</v>
      </c>
      <c r="AE57" s="117">
        <f>+K57*$P57*$U57-S57</f>
        <v>16.47756</v>
      </c>
      <c r="AK57" s="117" t="s">
        <v>369</v>
      </c>
      <c r="AL57" s="117" t="s">
        <v>127</v>
      </c>
      <c r="AM57" s="117">
        <v>0.44</v>
      </c>
      <c r="AN57" s="132">
        <v>2.66666666666667E-4</v>
      </c>
      <c r="AP57" s="117">
        <f t="shared" si="15"/>
        <v>0</v>
      </c>
      <c r="AQ57" s="131">
        <f t="shared" si="16"/>
        <v>0</v>
      </c>
      <c r="AR57" s="117" t="e">
        <f t="shared" si="7"/>
        <v>#DIV/0!</v>
      </c>
      <c r="AS57" s="117" t="e">
        <f t="shared" si="8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9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6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3"/>
        <v>6.5152000000003873E-3</v>
      </c>
      <c r="AE58" s="117">
        <f t="shared" si="14"/>
        <v>2.0719152000000003</v>
      </c>
      <c r="AK58" s="117" t="s">
        <v>370</v>
      </c>
      <c r="AL58" s="117" t="s">
        <v>127</v>
      </c>
      <c r="AM58" s="132">
        <v>2.2199992614376201E-2</v>
      </c>
      <c r="AP58" s="117">
        <f t="shared" si="15"/>
        <v>0</v>
      </c>
      <c r="AQ58" s="131">
        <f t="shared" si="16"/>
        <v>0</v>
      </c>
      <c r="AR58" s="117" t="e">
        <f t="shared" si="7"/>
        <v>#DIV/0!</v>
      </c>
      <c r="AS58" s="117" t="e">
        <f t="shared" si="8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9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6"/>
        <v>0.63</v>
      </c>
      <c r="W59" s="125"/>
      <c r="X59" s="125"/>
      <c r="Z59" s="117">
        <v>0</v>
      </c>
      <c r="AA59" s="117">
        <v>5</v>
      </c>
      <c r="AD59" s="117">
        <f t="shared" si="13"/>
        <v>2.71200000000002E-3</v>
      </c>
      <c r="AE59" s="117">
        <f t="shared" si="14"/>
        <v>0.14191200000000001</v>
      </c>
      <c r="AK59" s="117" t="s">
        <v>371</v>
      </c>
      <c r="AL59" s="117" t="s">
        <v>127</v>
      </c>
      <c r="AM59" s="117">
        <v>0.45925925925925898</v>
      </c>
      <c r="AP59" s="117">
        <f t="shared" si="15"/>
        <v>0</v>
      </c>
      <c r="AQ59" s="131">
        <f t="shared" si="16"/>
        <v>0</v>
      </c>
      <c r="AR59" s="117" t="e">
        <f t="shared" si="7"/>
        <v>#DIV/0!</v>
      </c>
      <c r="AS59" s="117" t="e">
        <f t="shared" si="8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9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6"/>
        <v>0.63</v>
      </c>
      <c r="W60" s="125"/>
      <c r="X60" s="125"/>
      <c r="Z60" s="117">
        <v>0</v>
      </c>
      <c r="AA60" s="117">
        <v>5</v>
      </c>
      <c r="AD60" s="117">
        <f t="shared" si="13"/>
        <v>-1.3640000000000001</v>
      </c>
      <c r="AE60" s="117">
        <f t="shared" si="14"/>
        <v>1.3907376000000002</v>
      </c>
      <c r="AK60" s="117" t="s">
        <v>372</v>
      </c>
      <c r="AL60" s="117" t="s">
        <v>127</v>
      </c>
      <c r="AM60" s="117">
        <v>0.16</v>
      </c>
      <c r="AP60" s="117">
        <f t="shared" si="15"/>
        <v>0</v>
      </c>
      <c r="AQ60" s="131">
        <f t="shared" si="16"/>
        <v>0</v>
      </c>
      <c r="AR60" s="117" t="e">
        <f t="shared" si="7"/>
        <v>#DIV/0!</v>
      </c>
      <c r="AS60" s="117" t="e">
        <f t="shared" si="8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9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6"/>
        <v>0.63</v>
      </c>
      <c r="W61" s="125"/>
      <c r="X61" s="125"/>
      <c r="Z61" s="117">
        <v>0</v>
      </c>
      <c r="AA61" s="117">
        <v>5</v>
      </c>
      <c r="AD61" s="117">
        <f t="shared" si="13"/>
        <v>1.053599999999999E-2</v>
      </c>
      <c r="AE61" s="117">
        <f t="shared" si="14"/>
        <v>0.425736</v>
      </c>
      <c r="AK61" s="117" t="s">
        <v>373</v>
      </c>
      <c r="AL61" s="117" t="s">
        <v>127</v>
      </c>
      <c r="AM61" s="117">
        <v>0.45333333333333298</v>
      </c>
      <c r="AP61" s="117">
        <f t="shared" si="15"/>
        <v>0</v>
      </c>
      <c r="AQ61" s="131">
        <f t="shared" si="16"/>
        <v>0</v>
      </c>
      <c r="AR61" s="117" t="e">
        <f t="shared" si="7"/>
        <v>#DIV/0!</v>
      </c>
      <c r="AS61" s="117" t="e">
        <f t="shared" si="8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9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6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3"/>
        <v>4.5439999999999925E-3</v>
      </c>
      <c r="AE62" s="117">
        <f t="shared" si="14"/>
        <v>0.52034400000000003</v>
      </c>
      <c r="AK62" s="117" t="s">
        <v>374</v>
      </c>
      <c r="AL62" s="117" t="s">
        <v>127</v>
      </c>
      <c r="AM62" s="132">
        <v>8.8888888888889002E-5</v>
      </c>
      <c r="AP62" s="117">
        <f t="shared" si="15"/>
        <v>0</v>
      </c>
      <c r="AQ62" s="131">
        <f t="shared" si="16"/>
        <v>0</v>
      </c>
      <c r="AR62" s="117" t="e">
        <f t="shared" si="7"/>
        <v>#DIV/0!</v>
      </c>
      <c r="AS62" s="117" t="e">
        <f t="shared" si="8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9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6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3"/>
        <v>9.9040000000000239E-3</v>
      </c>
      <c r="AE63" s="117">
        <f t="shared" si="14"/>
        <v>0.44150400000000001</v>
      </c>
      <c r="AK63" s="117" t="s">
        <v>375</v>
      </c>
      <c r="AL63" s="117" t="s">
        <v>127</v>
      </c>
      <c r="AM63" s="117">
        <v>2E-3</v>
      </c>
      <c r="AP63" s="117">
        <f t="shared" si="15"/>
        <v>0</v>
      </c>
      <c r="AQ63" s="131">
        <f t="shared" si="16"/>
        <v>0</v>
      </c>
      <c r="AR63" s="117" t="e">
        <f t="shared" si="7"/>
        <v>#DIV/0!</v>
      </c>
      <c r="AS63" s="117" t="e">
        <f t="shared" si="8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9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6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3"/>
        <v>5.4223999999991612E-4</v>
      </c>
      <c r="AE64" s="117">
        <f t="shared" si="14"/>
        <v>0.64144223999999994</v>
      </c>
      <c r="AK64" s="117" t="s">
        <v>376</v>
      </c>
      <c r="AL64" s="117" t="s">
        <v>127</v>
      </c>
      <c r="AM64" s="117">
        <v>0.10370370370370401</v>
      </c>
      <c r="AP64" s="117">
        <f t="shared" si="15"/>
        <v>0</v>
      </c>
      <c r="AQ64" s="131">
        <f t="shared" si="16"/>
        <v>0</v>
      </c>
      <c r="AR64" s="117" t="e">
        <f t="shared" si="7"/>
        <v>#DIV/0!</v>
      </c>
      <c r="AS64" s="117" t="e">
        <f t="shared" si="8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9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6"/>
        <v>0.35</v>
      </c>
      <c r="W65" s="125"/>
      <c r="X65" s="125"/>
      <c r="Z65" s="117">
        <v>0</v>
      </c>
      <c r="AA65" s="117">
        <v>5</v>
      </c>
      <c r="AD65" s="117">
        <f t="shared" si="13"/>
        <v>2.1840000000000748E-3</v>
      </c>
      <c r="AE65" s="117">
        <f t="shared" si="14"/>
        <v>0.99338400000000004</v>
      </c>
      <c r="AK65" s="117" t="s">
        <v>377</v>
      </c>
      <c r="AL65" s="117" t="s">
        <v>127</v>
      </c>
      <c r="AM65" s="132">
        <v>2.8571689482440098E-4</v>
      </c>
      <c r="AP65" s="117">
        <f t="shared" si="15"/>
        <v>0</v>
      </c>
      <c r="AQ65" s="131">
        <f t="shared" si="16"/>
        <v>0</v>
      </c>
      <c r="AR65" s="117" t="e">
        <f t="shared" si="7"/>
        <v>#DIV/0!</v>
      </c>
      <c r="AS65" s="117" t="e">
        <f t="shared" si="8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6"/>
        <v>0.35</v>
      </c>
      <c r="W66" s="125"/>
      <c r="X66" s="125">
        <f t="shared" ref="X66:X82" si="19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3"/>
        <v>1.1402040000000002</v>
      </c>
      <c r="AE66" s="117">
        <f t="shared" si="14"/>
        <v>9.4608000000000012E-2</v>
      </c>
      <c r="AK66" s="117" t="s">
        <v>378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5"/>
        <v>0</v>
      </c>
      <c r="AQ66" s="131">
        <f t="shared" si="16"/>
        <v>0</v>
      </c>
      <c r="AR66" s="117" t="e">
        <f t="shared" si="7"/>
        <v>#DIV/0!</v>
      </c>
      <c r="AS66" s="117" t="e">
        <f t="shared" si="8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6"/>
        <v>0.35</v>
      </c>
      <c r="W67" s="125"/>
      <c r="X67" s="125">
        <f t="shared" si="19"/>
        <v>0.05</v>
      </c>
      <c r="Y67" s="117">
        <v>5</v>
      </c>
      <c r="Z67" s="117">
        <v>0</v>
      </c>
      <c r="AA67" s="117">
        <v>5</v>
      </c>
      <c r="AD67" s="117">
        <f t="shared" si="13"/>
        <v>1.70888</v>
      </c>
      <c r="AE67" s="117">
        <f t="shared" si="14"/>
        <v>3.1536000000000002E-2</v>
      </c>
      <c r="AK67" s="117" t="s">
        <v>379</v>
      </c>
      <c r="AL67" s="117" t="s">
        <v>127</v>
      </c>
      <c r="AM67" s="117">
        <v>3.1555555555555599</v>
      </c>
      <c r="AN67" s="117">
        <v>0.97777778025712903</v>
      </c>
      <c r="AP67" s="117">
        <f t="shared" si="15"/>
        <v>0</v>
      </c>
      <c r="AQ67" s="131">
        <f t="shared" si="16"/>
        <v>0</v>
      </c>
      <c r="AR67" s="117" t="e">
        <f t="shared" si="7"/>
        <v>#DIV/0!</v>
      </c>
      <c r="AS67" s="117" t="e">
        <f t="shared" si="8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9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6"/>
        <v>0.35</v>
      </c>
      <c r="W68" s="125"/>
      <c r="X68" s="125">
        <f t="shared" si="19"/>
        <v>0.05</v>
      </c>
      <c r="Y68" s="117">
        <v>5</v>
      </c>
      <c r="Z68" s="117">
        <v>0</v>
      </c>
      <c r="AA68" s="117">
        <v>5</v>
      </c>
      <c r="AD68" s="117">
        <f t="shared" si="13"/>
        <v>1.2803200000000001</v>
      </c>
      <c r="AE68" s="117">
        <f t="shared" si="14"/>
        <v>0.14191200000000001</v>
      </c>
      <c r="AK68" s="117" t="s">
        <v>380</v>
      </c>
      <c r="AL68" s="117" t="s">
        <v>127</v>
      </c>
      <c r="AM68" s="117">
        <v>0.54948571733387097</v>
      </c>
      <c r="AN68" s="117">
        <v>0.171542859824733</v>
      </c>
      <c r="AP68" s="117">
        <f t="shared" si="15"/>
        <v>0</v>
      </c>
      <c r="AQ68" s="131">
        <f t="shared" si="16"/>
        <v>0</v>
      </c>
      <c r="AR68" s="117" t="e">
        <f t="shared" si="7"/>
        <v>#DIV/0!</v>
      </c>
      <c r="AS68" s="117" t="e">
        <f t="shared" si="8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9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6"/>
        <v>0.35</v>
      </c>
      <c r="W69" s="125"/>
      <c r="X69" s="125">
        <f t="shared" si="19"/>
        <v>1</v>
      </c>
      <c r="Y69" s="117">
        <v>5</v>
      </c>
      <c r="Z69" s="117">
        <v>0</v>
      </c>
      <c r="AA69" s="117">
        <v>5</v>
      </c>
      <c r="AD69" s="117">
        <f t="shared" si="13"/>
        <v>1.120000000005561E-4</v>
      </c>
      <c r="AE69" s="117">
        <f t="shared" si="14"/>
        <v>2.6901120000000009</v>
      </c>
      <c r="AK69" s="117" t="s">
        <v>381</v>
      </c>
      <c r="AL69" s="117" t="s">
        <v>127</v>
      </c>
      <c r="AM69" s="117">
        <v>0.24</v>
      </c>
      <c r="AN69" s="132">
        <v>6.6666666666666693E-2</v>
      </c>
      <c r="AP69" s="117">
        <f t="shared" si="15"/>
        <v>0</v>
      </c>
      <c r="AQ69" s="131">
        <f t="shared" si="16"/>
        <v>0</v>
      </c>
      <c r="AR69" s="117" t="e">
        <f t="shared" si="7"/>
        <v>#DIV/0!</v>
      </c>
      <c r="AS69" s="117" t="e">
        <f t="shared" si="8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9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6"/>
        <v>0.35</v>
      </c>
      <c r="W70" s="125">
        <f>+IF(SUMIF($E$8:$E$115,E70,$R$8:$R$115)=0,0.05,ROUNDUP(R70/SUMIF($E$8:$E$115,E70,$R$8:$R$115),3))</f>
        <v>1</v>
      </c>
      <c r="X70" s="125">
        <f t="shared" si="19"/>
        <v>1</v>
      </c>
      <c r="Y70" s="117">
        <v>5</v>
      </c>
      <c r="Z70" s="117">
        <v>0</v>
      </c>
      <c r="AA70" s="117">
        <v>5</v>
      </c>
      <c r="AD70" s="117">
        <f t="shared" si="13"/>
        <v>1.4776000000000344E-2</v>
      </c>
      <c r="AE70" s="117">
        <f t="shared" si="14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9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6"/>
        <v>0.35</v>
      </c>
      <c r="W71" s="125">
        <f>+IF(SUMIF($E$8:$E$115,E71,$R$8:$R$115)=0,0.05,ROUNDUP(R71/SUMIF($E$8:$E$115,E71,$R$8:$R$115),3))</f>
        <v>1</v>
      </c>
      <c r="X71" s="125">
        <f t="shared" si="19"/>
        <v>1</v>
      </c>
      <c r="Y71" s="117">
        <v>5</v>
      </c>
      <c r="Z71" s="117">
        <v>0</v>
      </c>
      <c r="AA71" s="117">
        <v>5</v>
      </c>
      <c r="AD71" s="117">
        <f t="shared" si="13"/>
        <v>1.0992000000000335E-2</v>
      </c>
      <c r="AE71" s="117">
        <f t="shared" si="14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9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6"/>
        <v>0.35</v>
      </c>
      <c r="W72" s="125"/>
      <c r="X72" s="125">
        <f t="shared" si="19"/>
        <v>1</v>
      </c>
      <c r="Y72" s="117">
        <v>5</v>
      </c>
      <c r="Z72" s="117">
        <v>0</v>
      </c>
      <c r="AA72" s="117">
        <v>5</v>
      </c>
      <c r="AD72" s="117">
        <f t="shared" ref="AD72:AD104" si="20">+I72*$P72*$U72-R72</f>
        <v>6.5520000000001133E-3</v>
      </c>
      <c r="AE72" s="117">
        <f t="shared" ref="AE72:AE104" si="21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2">+ROUNDUP(R73/P73/U73,3)</f>
        <v>6.7000000000000004E-2</v>
      </c>
      <c r="J73" s="117">
        <f t="shared" ref="J73:J115" si="23">+ROUNDUP(R73/P73/U73,3)</f>
        <v>6.7000000000000004E-2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4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5">+ROUND(U73*0.7,2)</f>
        <v>0.35</v>
      </c>
      <c r="W73" s="125"/>
      <c r="X73" s="125">
        <f t="shared" si="19"/>
        <v>0.05</v>
      </c>
      <c r="Y73" s="117">
        <v>5</v>
      </c>
      <c r="Z73" s="117">
        <v>0</v>
      </c>
      <c r="AA73" s="117">
        <v>5</v>
      </c>
      <c r="AD73" s="117">
        <f t="shared" si="20"/>
        <v>1.0560000000001679E-3</v>
      </c>
      <c r="AE73" s="117">
        <f t="shared" si="21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2"/>
        <v>4.0000000000000001E-3</v>
      </c>
      <c r="J74" s="117">
        <f t="shared" si="23"/>
        <v>4.0000000000000001E-3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4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5"/>
        <v>0.35</v>
      </c>
      <c r="W74" s="125"/>
      <c r="X74" s="125">
        <f t="shared" si="19"/>
        <v>1</v>
      </c>
      <c r="Y74" s="117">
        <v>5</v>
      </c>
      <c r="Z74" s="117">
        <v>0</v>
      </c>
      <c r="AA74" s="117">
        <v>5</v>
      </c>
      <c r="AD74" s="117">
        <f t="shared" si="20"/>
        <v>1.2972000000000004E-2</v>
      </c>
      <c r="AE74" s="117">
        <f t="shared" si="21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3"/>
        <v>3.0000000000000001E-3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4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5"/>
        <v>0.35</v>
      </c>
      <c r="W75" s="125"/>
      <c r="X75" s="125">
        <f t="shared" si="19"/>
        <v>1</v>
      </c>
      <c r="Y75" s="117">
        <v>5</v>
      </c>
      <c r="Z75" s="117">
        <v>0</v>
      </c>
      <c r="AA75" s="117">
        <v>5</v>
      </c>
      <c r="AD75" s="117">
        <f t="shared" si="20"/>
        <v>0.43334</v>
      </c>
      <c r="AE75" s="117">
        <f t="shared" si="21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2"/>
        <v>1E-3</v>
      </c>
      <c r="J76" s="117">
        <f t="shared" si="23"/>
        <v>1E-3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4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5"/>
        <v>0.35</v>
      </c>
      <c r="W76" s="125"/>
      <c r="X76" s="125">
        <f t="shared" si="19"/>
        <v>1</v>
      </c>
      <c r="Y76" s="117">
        <v>5</v>
      </c>
      <c r="Z76" s="117">
        <v>0</v>
      </c>
      <c r="AA76" s="117">
        <v>5</v>
      </c>
      <c r="AD76" s="117">
        <f t="shared" si="20"/>
        <v>7.4680000000000007E-3</v>
      </c>
      <c r="AE76" s="117">
        <f t="shared" si="21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2"/>
        <v>1.3000000000000001E-2</v>
      </c>
      <c r="J77" s="117">
        <f t="shared" si="23"/>
        <v>1.3000000000000001E-2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4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5"/>
        <v>0.35</v>
      </c>
      <c r="W77" s="125">
        <f t="shared" ref="W77:W82" si="26">+IF(SUMIF($E$8:$E$115,E77,$R$8:$R$115)=0,0.05,ROUNDUP(R77/SUMIF($E$8:$E$115,E77,$R$8:$R$115),3))</f>
        <v>4.2000000000000003E-2</v>
      </c>
      <c r="X77" s="125">
        <f t="shared" si="19"/>
        <v>0.05</v>
      </c>
      <c r="Y77" s="117">
        <v>5</v>
      </c>
      <c r="Z77" s="117">
        <v>0</v>
      </c>
      <c r="AA77" s="117">
        <v>5</v>
      </c>
      <c r="AD77" s="117">
        <f t="shared" si="20"/>
        <v>7.7840000000000409E-3</v>
      </c>
      <c r="AE77" s="117">
        <f t="shared" si="21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2"/>
        <v>0.28899999999999998</v>
      </c>
      <c r="J78" s="117">
        <f t="shared" si="23"/>
        <v>0.28899999999999998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4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5"/>
        <v>0.35</v>
      </c>
      <c r="W78" s="125">
        <f t="shared" si="26"/>
        <v>0.95899999999999996</v>
      </c>
      <c r="X78" s="125">
        <f t="shared" si="19"/>
        <v>0.05</v>
      </c>
      <c r="Y78" s="117">
        <v>5</v>
      </c>
      <c r="Z78" s="117">
        <v>0</v>
      </c>
      <c r="AA78" s="117">
        <v>5</v>
      </c>
      <c r="AD78" s="117">
        <f t="shared" si="20"/>
        <v>1.5520000000002199E-3</v>
      </c>
      <c r="AE78" s="117">
        <f t="shared" si="21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2"/>
        <v>6.7000000000000004E-2</v>
      </c>
      <c r="J79" s="117">
        <f t="shared" si="23"/>
        <v>6.7000000000000004E-2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4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5"/>
        <v>0.35</v>
      </c>
      <c r="W79" s="125">
        <f t="shared" si="26"/>
        <v>0.91</v>
      </c>
      <c r="X79" s="125">
        <f t="shared" si="19"/>
        <v>0.05</v>
      </c>
      <c r="Y79" s="117">
        <v>5</v>
      </c>
      <c r="Z79" s="117">
        <v>0</v>
      </c>
      <c r="AA79" s="117">
        <v>5</v>
      </c>
      <c r="AD79" s="117">
        <f t="shared" si="20"/>
        <v>8.556000000000008E-3</v>
      </c>
      <c r="AE79" s="117">
        <f t="shared" si="21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2"/>
        <v>7.0000000000000001E-3</v>
      </c>
      <c r="J80" s="117">
        <f t="shared" si="23"/>
        <v>7.0000000000000001E-3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4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5"/>
        <v>0.35</v>
      </c>
      <c r="W80" s="125">
        <f t="shared" si="26"/>
        <v>9.0999999999999998E-2</v>
      </c>
      <c r="X80" s="125">
        <f t="shared" si="19"/>
        <v>0.05</v>
      </c>
      <c r="Y80" s="117">
        <v>5</v>
      </c>
      <c r="Z80" s="117">
        <v>0</v>
      </c>
      <c r="AA80" s="117">
        <v>5</v>
      </c>
      <c r="AD80" s="117">
        <f t="shared" si="20"/>
        <v>6.5759999999999985E-3</v>
      </c>
      <c r="AE80" s="117">
        <f t="shared" si="21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2"/>
        <v>9.6000000000000002E-2</v>
      </c>
      <c r="J81" s="117">
        <f t="shared" si="23"/>
        <v>9.6000000000000002E-2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4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5"/>
        <v>0.35</v>
      </c>
      <c r="W81" s="125">
        <f t="shared" si="26"/>
        <v>1</v>
      </c>
      <c r="X81" s="125">
        <f t="shared" si="19"/>
        <v>0.05</v>
      </c>
      <c r="Y81" s="117">
        <v>5</v>
      </c>
      <c r="Z81" s="117">
        <v>0</v>
      </c>
      <c r="AA81" s="117">
        <v>5</v>
      </c>
      <c r="AD81" s="117">
        <f t="shared" si="20"/>
        <v>3.0280000000002527E-3</v>
      </c>
      <c r="AE81" s="117">
        <f t="shared" si="21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2"/>
        <v>9.0000000000000011E-3</v>
      </c>
      <c r="J82" s="117">
        <f t="shared" si="23"/>
        <v>9.0000000000000011E-3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4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5"/>
        <v>0.63</v>
      </c>
      <c r="W82" s="125">
        <f t="shared" si="26"/>
        <v>0.45300000000000001</v>
      </c>
      <c r="X82" s="125">
        <f t="shared" si="19"/>
        <v>0.05</v>
      </c>
      <c r="Y82" s="117">
        <v>5</v>
      </c>
      <c r="Z82" s="117">
        <v>0</v>
      </c>
      <c r="AA82" s="117">
        <v>5</v>
      </c>
      <c r="AD82" s="117">
        <f t="shared" si="20"/>
        <v>2.5241600000000058E-2</v>
      </c>
      <c r="AE82" s="117">
        <f t="shared" si="21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2"/>
        <v>9.9999999999999985E-3</v>
      </c>
      <c r="J83" s="117">
        <f t="shared" si="23"/>
        <v>9.9999999999999985E-3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4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5"/>
        <v>0.63</v>
      </c>
      <c r="W83" s="125"/>
      <c r="X83" s="125"/>
      <c r="Z83" s="117">
        <v>0</v>
      </c>
      <c r="AA83" s="117">
        <v>5</v>
      </c>
      <c r="AD83" s="117">
        <f t="shared" si="20"/>
        <v>5.3239999999999399E-3</v>
      </c>
      <c r="AE83" s="117">
        <f t="shared" si="21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3"/>
        <v>4.0000000000000001E-3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4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5"/>
        <v>0.63</v>
      </c>
      <c r="W84" s="125"/>
      <c r="X84" s="125"/>
      <c r="Z84" s="117">
        <v>0</v>
      </c>
      <c r="AA84" s="117">
        <v>5</v>
      </c>
      <c r="AD84" s="117">
        <f t="shared" si="20"/>
        <v>1.0297960000000002</v>
      </c>
      <c r="AE84" s="117">
        <f t="shared" si="21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2"/>
        <v>9.0000000000000011E-3</v>
      </c>
      <c r="J85" s="117">
        <f t="shared" si="23"/>
        <v>9.0000000000000011E-3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4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5"/>
        <v>0.63</v>
      </c>
      <c r="W85" s="125"/>
      <c r="X85" s="125"/>
      <c r="Z85" s="117">
        <v>0</v>
      </c>
      <c r="AA85" s="117">
        <v>5</v>
      </c>
      <c r="AD85" s="117">
        <f t="shared" si="20"/>
        <v>2.5841600000000048E-2</v>
      </c>
      <c r="AE85" s="117">
        <f t="shared" si="21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2"/>
        <v>8.2000000000000003E-2</v>
      </c>
      <c r="J86" s="117">
        <f t="shared" si="23"/>
        <v>8.2000000000000003E-2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4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5"/>
        <v>0.63</v>
      </c>
      <c r="W86" s="125"/>
      <c r="X86" s="125"/>
      <c r="Z86" s="117">
        <v>0</v>
      </c>
      <c r="AA86" s="117">
        <v>5</v>
      </c>
      <c r="AD86" s="117">
        <f t="shared" si="20"/>
        <v>1.3756800000000347E-2</v>
      </c>
      <c r="AE86" s="117">
        <f t="shared" si="21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2"/>
        <v>0.04</v>
      </c>
      <c r="J87" s="117">
        <f t="shared" si="23"/>
        <v>0.04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4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5"/>
        <v>0.35</v>
      </c>
      <c r="W87" s="125">
        <f t="shared" ref="W87:W94" si="27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0"/>
        <v>4.7200000000000575E-3</v>
      </c>
      <c r="AE87" s="117">
        <f t="shared" si="21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2"/>
        <v>2.7E-2</v>
      </c>
      <c r="J88" s="117">
        <f t="shared" si="23"/>
        <v>2.7E-2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4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5"/>
        <v>0.35</v>
      </c>
      <c r="W88" s="125">
        <f t="shared" si="27"/>
        <v>1</v>
      </c>
      <c r="X88" s="125">
        <f t="shared" ref="X88:X94" si="28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0"/>
        <v>8.1359999999999766E-3</v>
      </c>
      <c r="AE88" s="117">
        <f t="shared" si="21"/>
        <v>0.425736</v>
      </c>
    </row>
    <row r="89" spans="3:31">
      <c r="C89" s="117" t="str">
        <f>+Mod_Inp_sheet_IND!C89</f>
        <v>UREA-FDSTCK-NGA-FDSTCK15</v>
      </c>
      <c r="D89" s="117" t="s">
        <v>573</v>
      </c>
      <c r="E89" s="117" t="str">
        <f>+Mod_Inp_sheet_IND!E89</f>
        <v>UREA-FDSTCK</v>
      </c>
      <c r="I89" s="117">
        <f t="shared" si="22"/>
        <v>0.14100000000000001</v>
      </c>
      <c r="K89" s="117">
        <f>+ROUNDUP(R89/P89/U89,3)</f>
        <v>0.14100000000000001</v>
      </c>
      <c r="L89" s="117">
        <f>+Mod_Inp_sheet_IND!K89</f>
        <v>1</v>
      </c>
      <c r="M89" s="117">
        <f>+Mod_Inp_sheet_IND!L89</f>
        <v>100</v>
      </c>
      <c r="N89" s="168">
        <v>1000</v>
      </c>
      <c r="P89" s="117">
        <v>31.536000000000001</v>
      </c>
      <c r="Q89" s="117">
        <f t="shared" si="24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5"/>
        <v>0.63</v>
      </c>
      <c r="W89" s="125">
        <f t="shared" si="27"/>
        <v>1</v>
      </c>
      <c r="X89" s="125">
        <f t="shared" si="28"/>
        <v>0.05</v>
      </c>
      <c r="Y89" s="117">
        <v>5</v>
      </c>
      <c r="Z89" s="117">
        <v>0</v>
      </c>
      <c r="AA89" s="117">
        <v>5</v>
      </c>
      <c r="AD89" s="117">
        <f t="shared" si="20"/>
        <v>9.318400000000171E-3</v>
      </c>
      <c r="AE89" s="117">
        <f>+K89*$P89*$U89-S89</f>
        <v>4.0019184000000001</v>
      </c>
    </row>
    <row r="90" spans="3:31">
      <c r="C90" s="117" t="s">
        <v>594</v>
      </c>
      <c r="D90" s="117" t="s">
        <v>64</v>
      </c>
      <c r="E90" s="117" t="s">
        <v>593</v>
      </c>
      <c r="I90" s="117">
        <f t="shared" si="22"/>
        <v>0.124</v>
      </c>
      <c r="K90" s="117">
        <f>+ROUNDUP(R90/P90/U90,3)</f>
        <v>0.124</v>
      </c>
      <c r="L90" s="117">
        <v>1</v>
      </c>
      <c r="M90" s="117">
        <v>100</v>
      </c>
      <c r="N90" s="168">
        <v>1000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2"/>
        <v>9.0000000000000011E-3</v>
      </c>
      <c r="J91" s="117">
        <f t="shared" si="23"/>
        <v>9.0000000000000011E-3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4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5"/>
        <v>0.35</v>
      </c>
      <c r="W91" s="125">
        <f t="shared" si="27"/>
        <v>1.3000000000000001E-2</v>
      </c>
      <c r="X91" s="125">
        <f t="shared" si="28"/>
        <v>1.4999999999999999E-2</v>
      </c>
      <c r="Y91" s="117">
        <v>5</v>
      </c>
      <c r="Z91" s="117">
        <v>0</v>
      </c>
      <c r="AA91" s="117">
        <v>5</v>
      </c>
      <c r="AD91" s="117">
        <f t="shared" si="20"/>
        <v>3.53092069739952E-3</v>
      </c>
      <c r="AE91" s="117">
        <f t="shared" si="21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2"/>
        <v>2E-3</v>
      </c>
      <c r="J92" s="117">
        <f t="shared" si="23"/>
        <v>2E-3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4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5"/>
        <v>0.35</v>
      </c>
      <c r="W92" s="125">
        <f t="shared" si="27"/>
        <v>3.0000000000000001E-3</v>
      </c>
      <c r="X92" s="125">
        <f t="shared" si="28"/>
        <v>4.0000000000000001E-3</v>
      </c>
      <c r="Y92" s="117">
        <v>5</v>
      </c>
      <c r="Z92" s="117">
        <v>0</v>
      </c>
      <c r="AA92" s="117">
        <v>5</v>
      </c>
      <c r="AD92" s="117">
        <f t="shared" si="20"/>
        <v>5.823375244183096E-4</v>
      </c>
      <c r="AE92" s="117">
        <f t="shared" si="21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2"/>
        <v>2E-3</v>
      </c>
      <c r="J93" s="117">
        <f t="shared" si="23"/>
        <v>2E-3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4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5"/>
        <v>0.35</v>
      </c>
      <c r="W93" s="125">
        <f t="shared" si="27"/>
        <v>2E-3</v>
      </c>
      <c r="X93" s="125">
        <f t="shared" si="28"/>
        <v>2E-3</v>
      </c>
      <c r="Y93" s="117">
        <v>5</v>
      </c>
      <c r="Z93" s="117">
        <v>0</v>
      </c>
      <c r="AA93" s="117">
        <v>5</v>
      </c>
      <c r="AD93" s="117">
        <f t="shared" si="20"/>
        <v>1.4693566005933491E-2</v>
      </c>
      <c r="AE93" s="117">
        <f t="shared" si="21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2"/>
        <v>2E-3</v>
      </c>
      <c r="J94" s="117">
        <f t="shared" si="23"/>
        <v>2E-3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5"/>
        <v>0.35</v>
      </c>
      <c r="W94" s="125">
        <f t="shared" si="27"/>
        <v>3.0000000000000001E-3</v>
      </c>
      <c r="X94" s="125">
        <f t="shared" si="28"/>
        <v>3.0000000000000001E-3</v>
      </c>
      <c r="Y94" s="117">
        <v>5</v>
      </c>
      <c r="Z94" s="117">
        <v>0</v>
      </c>
      <c r="AA94" s="117">
        <v>5</v>
      </c>
      <c r="AD94" s="117">
        <f t="shared" si="20"/>
        <v>9.0794213412446582E-3</v>
      </c>
      <c r="AE94" s="117">
        <f t="shared" si="21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3"/>
        <v>3.5000000000000003E-2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5"/>
        <v>0.35</v>
      </c>
      <c r="W95" s="125"/>
      <c r="X95" s="125"/>
      <c r="Z95" s="117">
        <v>0</v>
      </c>
      <c r="AA95" s="117">
        <v>5</v>
      </c>
      <c r="AD95" s="117">
        <f t="shared" si="20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2"/>
        <v>3.1E-2</v>
      </c>
      <c r="J96" s="117">
        <f t="shared" si="23"/>
        <v>3.1E-2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4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5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29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0"/>
        <v>1.4408000000000032E-2</v>
      </c>
      <c r="AE96" s="117">
        <f t="shared" si="21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3"/>
        <v>0.61399999999999999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5"/>
        <v>0.35</v>
      </c>
      <c r="W97" s="125">
        <f>+IF(SUMIF($E$8:$E$115,E97,$R$8:$R$115)=0,0.05,ROUNDUP(R97/SUMIF($E$8:$E$115,E97,$R$8:$R$115),3))</f>
        <v>0.88800000000000001</v>
      </c>
      <c r="X97" s="125">
        <f t="shared" si="29"/>
        <v>0.97899999999999998</v>
      </c>
      <c r="Y97" s="117">
        <v>5</v>
      </c>
      <c r="Z97" s="117">
        <v>0</v>
      </c>
      <c r="AA97" s="117">
        <v>5</v>
      </c>
      <c r="AD97" s="117">
        <f t="shared" si="20"/>
        <v>0.56481275192872182</v>
      </c>
      <c r="AE97" s="117">
        <f t="shared" si="21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3"/>
        <v>4.5720000000000001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5"/>
        <v>0.35</v>
      </c>
      <c r="W98" s="125">
        <f>+IF(SUMIF($E$8:$E$115,E98,$R$8:$R$115)=0,0.05,ROUNDUP(R98/SUMIF($E$8:$E$115,E98,$R$8:$R$115),3))</f>
        <v>1</v>
      </c>
      <c r="X98" s="125">
        <f t="shared" si="29"/>
        <v>1</v>
      </c>
      <c r="Y98" s="117">
        <v>5</v>
      </c>
      <c r="Z98" s="117">
        <v>0</v>
      </c>
      <c r="AA98" s="117">
        <v>5</v>
      </c>
      <c r="AD98" s="117">
        <f t="shared" si="20"/>
        <v>57.337367837197419</v>
      </c>
      <c r="AE98" s="117">
        <f t="shared" si="21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2"/>
        <v>4.8000000000000001E-2</v>
      </c>
      <c r="J99" s="117">
        <f t="shared" si="23"/>
        <v>4.8000000000000001E-2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4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5"/>
        <v>0.35</v>
      </c>
      <c r="W99" s="125">
        <f>+IF(SUMIF($E$8:$E$115,E99,$R$8:$R$115)=0,0.05,ROUNDUP(R99/SUMIF($E$8:$E$115,E99,$R$8:$R$115),3))</f>
        <v>1</v>
      </c>
      <c r="X99" s="125">
        <f t="shared" si="29"/>
        <v>1</v>
      </c>
      <c r="Y99" s="117">
        <v>5</v>
      </c>
      <c r="Z99" s="117">
        <v>0</v>
      </c>
      <c r="AA99" s="117">
        <v>5</v>
      </c>
      <c r="AD99" s="117">
        <f t="shared" si="20"/>
        <v>7.2239536244543823E-3</v>
      </c>
      <c r="AE99" s="117">
        <f t="shared" si="21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3"/>
        <v>1.2E-2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5"/>
        <v>0.7</v>
      </c>
      <c r="W100" s="149">
        <f>+IF(SUMIF($E$8:$E$115,E100,$R$8:$R$115)=0,0.05,ROUNDUP(R100/SUMIF($E$8:$E$115,E100,$R$8:$R$115),3))</f>
        <v>1</v>
      </c>
      <c r="X100" s="149">
        <f t="shared" si="29"/>
        <v>1</v>
      </c>
      <c r="Y100" s="147">
        <v>5</v>
      </c>
      <c r="Z100" s="147">
        <v>0</v>
      </c>
      <c r="AA100" s="147">
        <v>5</v>
      </c>
      <c r="AD100" s="147">
        <f t="shared" si="20"/>
        <v>0.3556289871482608</v>
      </c>
      <c r="AE100" s="147">
        <f t="shared" si="21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2"/>
        <v>1.4999999999999999E-2</v>
      </c>
      <c r="J101" s="117">
        <f t="shared" si="23"/>
        <v>1.4999999999999999E-2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4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5"/>
        <v>0.35</v>
      </c>
      <c r="W101" s="125"/>
      <c r="X101" s="125">
        <f t="shared" si="29"/>
        <v>1</v>
      </c>
      <c r="Y101" s="117">
        <v>5</v>
      </c>
      <c r="Z101" s="117">
        <v>0</v>
      </c>
      <c r="AA101" s="117">
        <v>5</v>
      </c>
      <c r="AD101" s="117">
        <f t="shared" si="20"/>
        <v>1.5604591007929436E-3</v>
      </c>
      <c r="AE101" s="117">
        <f t="shared" si="21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3"/>
        <v>8.0000000000000002E-3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4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5"/>
        <v>0.63</v>
      </c>
      <c r="W102" s="125"/>
      <c r="X102" s="125">
        <f t="shared" si="29"/>
        <v>0.05</v>
      </c>
      <c r="Y102" s="117">
        <v>5</v>
      </c>
      <c r="Z102" s="117">
        <v>0</v>
      </c>
      <c r="AA102" s="117">
        <v>5</v>
      </c>
      <c r="AD102" s="117">
        <f t="shared" si="20"/>
        <v>2.0511920000000003</v>
      </c>
      <c r="AE102" s="117">
        <f t="shared" si="21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2"/>
        <v>9.0000000000000011E-3</v>
      </c>
      <c r="J103" s="117">
        <f t="shared" si="23"/>
        <v>9.0000000000000011E-3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4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5"/>
        <v>0.48</v>
      </c>
      <c r="W103" s="125"/>
      <c r="X103" s="125">
        <f t="shared" si="29"/>
        <v>1</v>
      </c>
      <c r="Y103" s="117">
        <v>5</v>
      </c>
      <c r="Z103" s="117">
        <v>0</v>
      </c>
      <c r="AA103" s="117">
        <v>5</v>
      </c>
      <c r="AD103" s="117">
        <f t="shared" si="20"/>
        <v>5.9127423902342047E-3</v>
      </c>
      <c r="AE103" s="117">
        <f t="shared" si="21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2"/>
        <v>9.0000000000000011E-3</v>
      </c>
      <c r="J104" s="117">
        <f t="shared" si="23"/>
        <v>9.0000000000000011E-3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4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5"/>
        <v>0.35</v>
      </c>
      <c r="W104" s="125"/>
      <c r="X104" s="125">
        <f t="shared" si="29"/>
        <v>0.86699999999999999</v>
      </c>
      <c r="Y104" s="117">
        <v>5</v>
      </c>
      <c r="Z104" s="117">
        <v>0</v>
      </c>
      <c r="AA104" s="117">
        <v>5</v>
      </c>
      <c r="AD104" s="117">
        <f t="shared" si="20"/>
        <v>9.01200000000002E-3</v>
      </c>
      <c r="AE104" s="117">
        <f t="shared" si="21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2"/>
        <v>7.0000000000000001E-3</v>
      </c>
      <c r="J105" s="117">
        <f t="shared" si="23"/>
        <v>7.0000000000000001E-3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4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5"/>
        <v>0.35</v>
      </c>
      <c r="W105" s="125">
        <f>+IF(SUMIF($E$8:$E$115,E105,$R$8:$R$115)=0,0.05,ROUNDUP(R105/SUMIF($E$8:$E$115,E105,$R$8:$R$115),3))</f>
        <v>4.0000000000000001E-3</v>
      </c>
      <c r="X105" s="125">
        <f t="shared" si="29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0">+I105*$P105*$U105-R105</f>
        <v>1.3275999999999996E-2</v>
      </c>
      <c r="AE105" s="117">
        <f t="shared" ref="AE105:AE115" si="31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3"/>
        <v>0.24299999999999999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5"/>
        <v>0.35</v>
      </c>
      <c r="W106" s="125">
        <f>+IF(SUMIF($E$8:$E$115,E106,$R$8:$R$115)=0,0.05,ROUNDUP(R106/SUMIF($E$8:$E$115,E106,$R$8:$R$115),3))</f>
        <v>0.125</v>
      </c>
      <c r="X106" s="125">
        <f t="shared" si="29"/>
        <v>0</v>
      </c>
      <c r="Y106" s="117">
        <v>5</v>
      </c>
      <c r="Z106" s="117">
        <v>0</v>
      </c>
      <c r="AA106" s="117">
        <v>5</v>
      </c>
      <c r="AD106" s="117">
        <f t="shared" si="30"/>
        <v>1.9476879999999999</v>
      </c>
      <c r="AE106" s="117">
        <f t="shared" si="31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2"/>
        <v>0.151</v>
      </c>
      <c r="J107" s="117">
        <f t="shared" si="23"/>
        <v>0.151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4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5"/>
        <v>0.35</v>
      </c>
      <c r="W107" s="125"/>
      <c r="X107" s="125">
        <f t="shared" si="29"/>
        <v>0</v>
      </c>
      <c r="Y107" s="117">
        <v>5</v>
      </c>
      <c r="Z107" s="117">
        <v>0</v>
      </c>
      <c r="AA107" s="117">
        <v>5</v>
      </c>
      <c r="AD107" s="117">
        <f t="shared" si="30"/>
        <v>1.3867999999999991E-2</v>
      </c>
      <c r="AE107" s="117">
        <f t="shared" si="31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2"/>
        <v>1.5479999999999998</v>
      </c>
      <c r="J108" s="117">
        <f t="shared" si="23"/>
        <v>1.5479999999999998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4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5"/>
        <v>0.35</v>
      </c>
      <c r="W108" s="125"/>
      <c r="X108" s="125">
        <f t="shared" si="29"/>
        <v>0</v>
      </c>
      <c r="Y108" s="117">
        <v>5</v>
      </c>
      <c r="Z108" s="117">
        <v>0</v>
      </c>
      <c r="AA108" s="117">
        <v>5</v>
      </c>
      <c r="AD108" s="117">
        <f t="shared" si="30"/>
        <v>5.0639999999972929E-3</v>
      </c>
      <c r="AE108" s="117">
        <f t="shared" si="31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3"/>
        <v>7.2999999999999995E-2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4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5"/>
        <v>0.7</v>
      </c>
      <c r="W109" s="149"/>
      <c r="X109" s="149">
        <f t="shared" si="29"/>
        <v>1</v>
      </c>
      <c r="Y109" s="147">
        <v>5</v>
      </c>
      <c r="Z109" s="147">
        <v>0</v>
      </c>
      <c r="AA109" s="147">
        <v>5</v>
      </c>
      <c r="AD109" s="147">
        <f t="shared" si="30"/>
        <v>2.9428000000000232E-2</v>
      </c>
      <c r="AE109" s="147">
        <f t="shared" si="31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2"/>
        <v>2.8000000000000001E-2</v>
      </c>
      <c r="J110" s="117">
        <f t="shared" si="23"/>
        <v>2.8000000000000001E-2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4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5"/>
        <v>0.63</v>
      </c>
      <c r="W110" s="125"/>
      <c r="X110" s="125">
        <f t="shared" si="29"/>
        <v>0.05</v>
      </c>
      <c r="Y110" s="117">
        <v>5</v>
      </c>
      <c r="Z110" s="117">
        <v>0</v>
      </c>
      <c r="AA110" s="117">
        <v>5</v>
      </c>
      <c r="AD110" s="117">
        <f t="shared" si="30"/>
        <v>1.7207200000000089E-2</v>
      </c>
      <c r="AE110" s="117">
        <f t="shared" si="31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3"/>
        <v>0.04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5"/>
        <v>0.35</v>
      </c>
      <c r="W111" s="125"/>
      <c r="X111" s="125">
        <f t="shared" si="29"/>
        <v>1</v>
      </c>
      <c r="Y111" s="117">
        <v>5</v>
      </c>
      <c r="Z111" s="117">
        <v>0</v>
      </c>
      <c r="AA111" s="117">
        <v>5</v>
      </c>
      <c r="AD111" s="117">
        <f t="shared" si="30"/>
        <v>1.58392</v>
      </c>
      <c r="AE111" s="117">
        <f t="shared" si="31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2"/>
        <v>2.9000000000000001E-2</v>
      </c>
      <c r="J112" s="117">
        <f t="shared" si="23"/>
        <v>2.9000000000000001E-2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2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5"/>
        <v>0.35</v>
      </c>
      <c r="W112" s="125"/>
      <c r="X112" s="125">
        <f t="shared" si="29"/>
        <v>1</v>
      </c>
      <c r="Y112" s="117">
        <v>5</v>
      </c>
      <c r="Z112" s="117">
        <v>0</v>
      </c>
      <c r="AA112" s="117">
        <v>5</v>
      </c>
      <c r="AD112" s="117">
        <f t="shared" si="30"/>
        <v>6.8720000000000447E-3</v>
      </c>
      <c r="AE112" s="117">
        <f t="shared" si="31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2"/>
        <v>0.621</v>
      </c>
      <c r="J113" s="117">
        <f>+ROUNDUP(R113/P113/U113,3)</f>
        <v>0.621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2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5"/>
        <v>0.35</v>
      </c>
      <c r="W113" s="125"/>
      <c r="X113" s="125">
        <f t="shared" si="29"/>
        <v>1</v>
      </c>
      <c r="Y113" s="117">
        <v>5</v>
      </c>
      <c r="Z113" s="117">
        <v>0</v>
      </c>
      <c r="AA113" s="117">
        <v>5</v>
      </c>
      <c r="AD113" s="117">
        <f t="shared" si="30"/>
        <v>1.0328000000001225E-2</v>
      </c>
      <c r="AE113" s="117">
        <f t="shared" si="31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2"/>
        <v>6.0000000000000001E-3</v>
      </c>
      <c r="J114" s="117">
        <f t="shared" si="23"/>
        <v>6.0000000000000001E-3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2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5"/>
        <v>0.63</v>
      </c>
      <c r="W114" s="125"/>
      <c r="X114" s="125">
        <f t="shared" si="29"/>
        <v>0.05</v>
      </c>
      <c r="Y114" s="117">
        <v>5</v>
      </c>
      <c r="Z114" s="117">
        <v>0</v>
      </c>
      <c r="AA114" s="117">
        <v>5</v>
      </c>
      <c r="AD114" s="117">
        <f t="shared" si="30"/>
        <v>1.6294400000000014E-2</v>
      </c>
      <c r="AE114" s="117">
        <f t="shared" si="31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3"/>
        <v>4.0000000000000001E-3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2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5"/>
        <v>0.48</v>
      </c>
      <c r="W115" s="125"/>
      <c r="X115" s="125">
        <f t="shared" si="29"/>
        <v>1</v>
      </c>
      <c r="Y115" s="117">
        <v>5</v>
      </c>
      <c r="Z115" s="117">
        <v>0</v>
      </c>
      <c r="AA115" s="117">
        <v>5</v>
      </c>
      <c r="AD115" s="117">
        <f t="shared" si="30"/>
        <v>0.78977920000000013</v>
      </c>
      <c r="AE115" s="117">
        <f t="shared" si="31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A99" sqref="A99:XFD99"/>
    </sheetView>
  </sheetViews>
  <sheetFormatPr defaultColWidth="9.1796875" defaultRowHeight="16"/>
  <cols>
    <col min="1" max="2" width="9.1796875" style="117"/>
    <col min="3" max="3" width="24" style="117" bestFit="1" customWidth="1"/>
    <col min="4" max="4" width="10.26953125" style="117" customWidth="1"/>
    <col min="5" max="5" width="10.453125" style="117" customWidth="1"/>
    <col min="6" max="6" width="10.7265625" style="117" customWidth="1"/>
    <col min="7" max="16384" width="9.1796875" style="117"/>
  </cols>
  <sheetData>
    <row r="4" spans="3:24">
      <c r="C4" s="122"/>
      <c r="D4" s="122"/>
      <c r="E4" s="140" t="s">
        <v>466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9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383</v>
      </c>
      <c r="J5" s="16" t="s">
        <v>384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385</v>
      </c>
      <c r="R5" s="135" t="s">
        <v>283</v>
      </c>
      <c r="S5" s="135" t="s">
        <v>386</v>
      </c>
      <c r="T5" s="135" t="s">
        <v>387</v>
      </c>
      <c r="U5" s="135" t="s">
        <v>388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36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467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523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524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525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526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527</v>
      </c>
      <c r="D13" s="117" t="s">
        <v>63</v>
      </c>
      <c r="E13" s="117" t="s">
        <v>391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528</v>
      </c>
      <c r="D14" s="117" t="s">
        <v>64</v>
      </c>
      <c r="E14" s="117" t="s">
        <v>391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529</v>
      </c>
      <c r="D15" s="117" t="s">
        <v>63</v>
      </c>
      <c r="E15" s="117" t="s">
        <v>393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530</v>
      </c>
      <c r="D16" s="117" t="s">
        <v>64</v>
      </c>
      <c r="E16" s="117" t="s">
        <v>393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531</v>
      </c>
      <c r="D17" s="117" t="s">
        <v>63</v>
      </c>
      <c r="E17" s="117" t="s">
        <v>395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532</v>
      </c>
      <c r="D18" s="117" t="s">
        <v>64</v>
      </c>
      <c r="E18" s="117" t="s">
        <v>395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533</v>
      </c>
      <c r="D19" s="117" t="s">
        <v>63</v>
      </c>
      <c r="E19" s="117" t="s">
        <v>397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534</v>
      </c>
      <c r="D20" s="117" t="s">
        <v>64</v>
      </c>
      <c r="E20" s="117" t="s">
        <v>397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535</v>
      </c>
      <c r="D21" s="117" t="s">
        <v>63</v>
      </c>
      <c r="E21" s="117" t="s">
        <v>399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536</v>
      </c>
      <c r="D22" s="117" t="s">
        <v>64</v>
      </c>
      <c r="E22" s="117" t="s">
        <v>399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468</v>
      </c>
      <c r="D23" s="117" t="s">
        <v>127</v>
      </c>
      <c r="E23" s="117" t="s">
        <v>401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469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470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537</v>
      </c>
      <c r="D26" s="117" t="s">
        <v>114</v>
      </c>
      <c r="E26" s="117" t="s">
        <v>403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471</v>
      </c>
      <c r="D27" s="117" t="s">
        <v>65</v>
      </c>
      <c r="E27" s="117" t="s">
        <v>403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538</v>
      </c>
      <c r="D28" s="117" t="s">
        <v>115</v>
      </c>
      <c r="E28" s="117" t="s">
        <v>403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539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472</v>
      </c>
      <c r="D30" s="117" t="s">
        <v>127</v>
      </c>
      <c r="E30" s="117" t="s">
        <v>389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540</v>
      </c>
      <c r="D31" s="117" t="s">
        <v>63</v>
      </c>
      <c r="E31" s="117" t="s">
        <v>407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541</v>
      </c>
      <c r="D32" s="117" t="s">
        <v>64</v>
      </c>
      <c r="E32" s="117" t="s">
        <v>407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473</v>
      </c>
      <c r="D33" s="117" t="s">
        <v>63</v>
      </c>
      <c r="E33" s="117" t="s">
        <v>405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474</v>
      </c>
      <c r="D34" s="117" t="s">
        <v>127</v>
      </c>
      <c r="E34" s="117" t="s">
        <v>405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475</v>
      </c>
      <c r="D35" s="117" t="s">
        <v>64</v>
      </c>
      <c r="E35" s="117" t="s">
        <v>405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476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542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477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478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479</v>
      </c>
      <c r="D40" s="117" t="s">
        <v>40</v>
      </c>
      <c r="E40" s="117" t="s">
        <v>409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480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481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543</v>
      </c>
      <c r="D43" s="117" t="s">
        <v>127</v>
      </c>
      <c r="E43" s="117" t="s">
        <v>411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544</v>
      </c>
      <c r="D44" s="117" t="s">
        <v>63</v>
      </c>
      <c r="E44" s="117" t="s">
        <v>413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545</v>
      </c>
      <c r="D45" s="117" t="s">
        <v>64</v>
      </c>
      <c r="E45" s="117" t="s">
        <v>413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546</v>
      </c>
      <c r="D46" s="117" t="s">
        <v>67</v>
      </c>
      <c r="E46" s="117" t="s">
        <v>413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482</v>
      </c>
      <c r="D47" s="117" t="s">
        <v>127</v>
      </c>
      <c r="E47" s="117" t="s">
        <v>415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483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547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484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485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486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548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487</v>
      </c>
      <c r="D54" s="117" t="s">
        <v>127</v>
      </c>
      <c r="E54" s="117" t="s">
        <v>417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488</v>
      </c>
      <c r="D55" s="117" t="s">
        <v>64</v>
      </c>
      <c r="E55" s="117" t="s">
        <v>419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489</v>
      </c>
      <c r="D56" s="117" t="s">
        <v>573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490</v>
      </c>
      <c r="D57" s="117" t="s">
        <v>64</v>
      </c>
      <c r="E57" s="117" t="s">
        <v>421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491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492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493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494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549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550</v>
      </c>
      <c r="D63" s="117" t="s">
        <v>64</v>
      </c>
      <c r="E63" s="117" t="s">
        <v>423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551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552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553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554</v>
      </c>
      <c r="D67" s="117" t="s">
        <v>116</v>
      </c>
      <c r="E67" s="117" t="s">
        <v>425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555</v>
      </c>
      <c r="D68" s="117" t="s">
        <v>64</v>
      </c>
      <c r="E68" s="117" t="s">
        <v>425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495</v>
      </c>
      <c r="D69" s="117" t="s">
        <v>127</v>
      </c>
      <c r="E69" s="117" t="s">
        <v>427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496</v>
      </c>
      <c r="D70" s="117" t="s">
        <v>114</v>
      </c>
      <c r="E70" s="117" t="s">
        <v>429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497</v>
      </c>
      <c r="D71" s="117" t="s">
        <v>115</v>
      </c>
      <c r="E71" s="117" t="s">
        <v>431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498</v>
      </c>
      <c r="D72" s="117" t="s">
        <v>63</v>
      </c>
      <c r="E72" s="117" t="s">
        <v>433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499</v>
      </c>
      <c r="D73" s="117" t="s">
        <v>64</v>
      </c>
      <c r="E73" s="117" t="s">
        <v>435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500</v>
      </c>
      <c r="D74" s="117" t="s">
        <v>113</v>
      </c>
      <c r="E74" s="117" t="s">
        <v>437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501</v>
      </c>
      <c r="D75" s="117" t="s">
        <v>66</v>
      </c>
      <c r="E75" s="117" t="s">
        <v>439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502</v>
      </c>
      <c r="D76" s="117" t="s">
        <v>116</v>
      </c>
      <c r="E76" s="117" t="s">
        <v>441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556</v>
      </c>
      <c r="D77" s="117" t="s">
        <v>116</v>
      </c>
      <c r="E77" s="117" t="s">
        <v>443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557</v>
      </c>
      <c r="D78" s="117" t="s">
        <v>64</v>
      </c>
      <c r="E78" s="117" t="s">
        <v>443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558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503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574</v>
      </c>
      <c r="D81" s="117" t="s">
        <v>64</v>
      </c>
      <c r="E81" s="117" t="s">
        <v>575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504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505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506</v>
      </c>
      <c r="D84" s="117" t="s">
        <v>116</v>
      </c>
      <c r="E84" s="117" t="s">
        <v>446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507</v>
      </c>
      <c r="D85" s="117" t="s">
        <v>64</v>
      </c>
      <c r="E85" s="117" t="s">
        <v>446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508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559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590</v>
      </c>
    </row>
    <row r="88" spans="3:27">
      <c r="C88" s="117" t="s">
        <v>560</v>
      </c>
      <c r="D88" s="117" t="s">
        <v>64</v>
      </c>
      <c r="E88" s="117" t="s">
        <v>448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509</v>
      </c>
      <c r="D89" s="117" t="s">
        <v>573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561</v>
      </c>
      <c r="D90" s="117" t="s">
        <v>63</v>
      </c>
      <c r="E90" s="117" t="s">
        <v>450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562</v>
      </c>
      <c r="D91" s="117" t="s">
        <v>114</v>
      </c>
      <c r="E91" s="117" t="s">
        <v>450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563</v>
      </c>
      <c r="D92" s="117" t="s">
        <v>127</v>
      </c>
      <c r="E92" s="117" t="s">
        <v>450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564</v>
      </c>
      <c r="D93" s="117" t="s">
        <v>116</v>
      </c>
      <c r="E93" s="117" t="s">
        <v>450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510</v>
      </c>
      <c r="D94" s="117" t="s">
        <v>65</v>
      </c>
      <c r="E94" s="117" t="s">
        <v>450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565</v>
      </c>
      <c r="D95" s="117" t="s">
        <v>64</v>
      </c>
      <c r="E95" s="117" t="s">
        <v>450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566</v>
      </c>
      <c r="D96" s="117" t="s">
        <v>67</v>
      </c>
      <c r="E96" s="117" t="s">
        <v>450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511</v>
      </c>
      <c r="D97" s="117" t="s">
        <v>127</v>
      </c>
      <c r="E97" s="117" t="s">
        <v>452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567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512</v>
      </c>
      <c r="D99" s="141" t="s">
        <v>127</v>
      </c>
      <c r="E99" s="141" t="s">
        <v>454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513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514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515</v>
      </c>
      <c r="D102" s="117" t="s">
        <v>127</v>
      </c>
      <c r="E102" s="117" t="s">
        <v>456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568</v>
      </c>
      <c r="D103" s="117" t="s">
        <v>63</v>
      </c>
      <c r="E103" s="117" t="s">
        <v>458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569</v>
      </c>
      <c r="D104" s="117" t="s">
        <v>116</v>
      </c>
      <c r="E104" s="117" t="s">
        <v>458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516</v>
      </c>
      <c r="D105" s="117" t="s">
        <v>65</v>
      </c>
      <c r="E105" s="117" t="s">
        <v>458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570</v>
      </c>
      <c r="D106" s="117" t="s">
        <v>64</v>
      </c>
      <c r="E106" s="117" t="s">
        <v>458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571</v>
      </c>
      <c r="D107" s="117" t="s">
        <v>67</v>
      </c>
      <c r="E107" s="117" t="s">
        <v>458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517</v>
      </c>
      <c r="D108" s="141" t="s">
        <v>127</v>
      </c>
      <c r="E108" s="141" t="s">
        <v>462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518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519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572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520</v>
      </c>
      <c r="D112" s="117" t="s">
        <v>127</v>
      </c>
      <c r="E112" s="117" t="s">
        <v>460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521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522</v>
      </c>
      <c r="D114" s="117" t="s">
        <v>127</v>
      </c>
      <c r="E114" s="117" t="s">
        <v>464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topLeftCell="A23" workbookViewId="0">
      <selection activeCell="J33" sqref="J33"/>
    </sheetView>
  </sheetViews>
  <sheetFormatPr defaultRowHeight="12.5"/>
  <cols>
    <col min="3" max="3" width="22.453125" customWidth="1"/>
    <col min="4" max="4" width="16" customWidth="1"/>
    <col min="5" max="5" width="16.1796875" customWidth="1"/>
    <col min="6" max="6" width="11.7265625" customWidth="1"/>
  </cols>
  <sheetData>
    <row r="4" spans="3:6" ht="13">
      <c r="C4" s="4" t="s">
        <v>76</v>
      </c>
      <c r="D4" s="4"/>
    </row>
    <row r="5" spans="3:6" ht="13">
      <c r="C5" s="9" t="s">
        <v>0</v>
      </c>
      <c r="D5" s="9" t="s">
        <v>579</v>
      </c>
      <c r="E5" s="9" t="s">
        <v>580</v>
      </c>
      <c r="F5" s="9" t="s">
        <v>382</v>
      </c>
    </row>
    <row r="6" spans="3:6" ht="13" thickBot="1">
      <c r="C6" s="127" t="s">
        <v>303</v>
      </c>
      <c r="D6" s="127" t="s">
        <v>304</v>
      </c>
      <c r="E6" s="127" t="s">
        <v>304</v>
      </c>
      <c r="F6" s="127" t="s">
        <v>304</v>
      </c>
    </row>
    <row r="7" spans="3:6" ht="13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 ht="13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 ht="13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 ht="13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 ht="13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 ht="13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 ht="13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 ht="13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 ht="13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 ht="13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 ht="13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 ht="13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 ht="13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 ht="13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 ht="13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 ht="13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 ht="13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 ht="13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 ht="13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 ht="13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 ht="13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 ht="13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 ht="13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 ht="13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 ht="13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 ht="13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 ht="13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 ht="13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 ht="13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 ht="13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 ht="13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 ht="13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 ht="13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 ht="13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 ht="13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 ht="13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 ht="13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 ht="13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 ht="13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 ht="13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 ht="13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 ht="13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 ht="13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 ht="13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 ht="13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 ht="13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 ht="13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 ht="13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 ht="13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 ht="13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 ht="13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 ht="13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 ht="13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 ht="13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 ht="13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 ht="13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 ht="13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 ht="13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 ht="13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 ht="13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 ht="13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 ht="13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 ht="13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 ht="13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 ht="13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 ht="13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 ht="13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 ht="13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 ht="13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 ht="13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 ht="13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 ht="13">
      <c r="C78" s="8"/>
      <c r="D78" s="128"/>
      <c r="F78" s="128"/>
    </row>
    <row r="79" spans="3:6" ht="13">
      <c r="C79" s="8"/>
      <c r="D79" s="128"/>
      <c r="F79" s="128"/>
    </row>
    <row r="80" spans="3:6" ht="13">
      <c r="C80" s="8"/>
      <c r="D80" s="128"/>
      <c r="F80" s="128"/>
    </row>
    <row r="81" spans="3:6" ht="13">
      <c r="C81" s="8"/>
      <c r="D81" s="128"/>
      <c r="F81" s="128"/>
    </row>
    <row r="82" spans="3:6" ht="13">
      <c r="C82" s="8"/>
      <c r="D82" s="128"/>
      <c r="F82" s="128"/>
    </row>
    <row r="83" spans="3:6" ht="13">
      <c r="C83" s="8"/>
      <c r="D83" s="128"/>
      <c r="F83" s="128"/>
    </row>
    <row r="84" spans="3:6" ht="13">
      <c r="C84" s="8"/>
      <c r="D84" s="128"/>
      <c r="F84" s="128"/>
    </row>
    <row r="85" spans="3:6" ht="13">
      <c r="C85" s="8"/>
      <c r="D85" s="128"/>
      <c r="F85" s="128"/>
    </row>
    <row r="86" spans="3:6" ht="13">
      <c r="C86" s="8"/>
      <c r="D86" s="128"/>
      <c r="F86" s="128"/>
    </row>
    <row r="87" spans="3:6" ht="13">
      <c r="C87" s="8"/>
      <c r="D87" s="128"/>
      <c r="F87" s="128"/>
    </row>
    <row r="88" spans="3:6" ht="13">
      <c r="C88" s="8"/>
      <c r="D88" s="128"/>
      <c r="F88" s="128"/>
    </row>
    <row r="89" spans="3:6" ht="13">
      <c r="C89" s="8"/>
      <c r="D89" s="128"/>
      <c r="F89" s="128"/>
    </row>
    <row r="90" spans="3:6" ht="13">
      <c r="C90" s="8"/>
      <c r="D90" s="128"/>
      <c r="F90" s="128"/>
    </row>
    <row r="91" spans="3:6" ht="13">
      <c r="C91" s="8"/>
      <c r="D91" s="128"/>
      <c r="F91" s="128"/>
    </row>
    <row r="92" spans="3:6" ht="13">
      <c r="C92" s="8"/>
      <c r="D92" s="128"/>
      <c r="F92" s="128"/>
    </row>
    <row r="93" spans="3:6" ht="13">
      <c r="C93" s="8"/>
      <c r="D93" s="128"/>
      <c r="F93" s="128"/>
    </row>
    <row r="94" spans="3:6" ht="13">
      <c r="C94" s="8"/>
      <c r="D94" s="128"/>
      <c r="F94" s="128"/>
    </row>
    <row r="95" spans="3:6" ht="13">
      <c r="C95" s="8"/>
      <c r="D95" s="128"/>
      <c r="F95" s="128"/>
    </row>
    <row r="96" spans="3:6" ht="13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R8" sqref="R8"/>
    </sheetView>
  </sheetViews>
  <sheetFormatPr defaultColWidth="9.1796875" defaultRowHeight="13"/>
  <cols>
    <col min="1" max="1" width="9.1796875" style="1"/>
    <col min="2" max="2" width="14.453125" style="1" customWidth="1"/>
    <col min="3" max="3" width="9.1796875" style="1"/>
    <col min="4" max="4" width="14" style="1" customWidth="1"/>
    <col min="5" max="5" width="9.1796875" style="1"/>
    <col min="6" max="6" width="26.26953125" style="1" customWidth="1"/>
    <col min="7" max="16384" width="9.1796875" style="1"/>
  </cols>
  <sheetData>
    <row r="2" spans="2:10" ht="18.5">
      <c r="C2" s="34"/>
    </row>
    <row r="3" spans="2:10" ht="18.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581</v>
      </c>
      <c r="E34" s="1" t="s">
        <v>582</v>
      </c>
    </row>
    <row r="35" spans="2:5">
      <c r="B35" s="1" t="s">
        <v>588</v>
      </c>
      <c r="C35" s="1">
        <f>0.007</f>
        <v>7.0000000000000001E-3</v>
      </c>
      <c r="D35" s="1" t="s">
        <v>586</v>
      </c>
      <c r="E35" s="1" t="s">
        <v>583</v>
      </c>
    </row>
    <row r="36" spans="2:5">
      <c r="C36" s="1">
        <f>C35*1000</f>
        <v>7</v>
      </c>
      <c r="D36" s="1" t="s">
        <v>587</v>
      </c>
      <c r="E36" s="1" t="s">
        <v>584</v>
      </c>
    </row>
    <row r="37" spans="2:5">
      <c r="B37" s="1" t="s">
        <v>589</v>
      </c>
      <c r="C37" s="1">
        <v>3.5000000000000001E-3</v>
      </c>
      <c r="D37" s="1" t="str">
        <f>D35</f>
        <v>tCO2/GJ</v>
      </c>
      <c r="E37" s="1" t="s">
        <v>585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2004-11-16T14:57:57Z</cp:lastPrinted>
  <dcterms:created xsi:type="dcterms:W3CDTF">2000-12-13T15:53:11Z</dcterms:created>
  <dcterms:modified xsi:type="dcterms:W3CDTF">2023-09-05T06:23:46Z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536205768585205</vt:r8>
  </property>
</Properties>
</file>