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174D8839-8CB3-4888-BCE1-55A3ED184032}" xr6:coauthVersionLast="47" xr6:coauthVersionMax="47" xr10:uidLastSave="{00000000-0000-0000-0000-000000000000}"/>
  <bookViews>
    <workbookView xWindow="38280" yWindow="-120" windowWidth="38640" windowHeight="21120" tabRatio="694" activeTab="2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55" l="1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Z10" i="140"/>
  <c r="Z11" i="140"/>
  <c r="Z12" i="140"/>
  <c r="Z13" i="140"/>
  <c r="Z14" i="140"/>
  <c r="Z15" i="140"/>
  <c r="Z16" i="140"/>
  <c r="Z17" i="140"/>
  <c r="Z9" i="140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A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A17" i="155"/>
  <c r="AA18" i="155"/>
  <c r="AA19" i="155"/>
  <c r="AA20" i="155"/>
  <c r="AA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A10" i="155"/>
  <c r="AA11" i="155"/>
  <c r="AA12" i="155"/>
  <c r="AA13" i="155"/>
  <c r="AA14" i="155"/>
  <c r="AA15" i="155"/>
  <c r="AA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A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A15" i="140"/>
  <c r="C25" i="140"/>
  <c r="C26" i="140"/>
  <c r="C27" i="140"/>
  <c r="C28" i="140"/>
  <c r="AA16" i="140"/>
  <c r="AA10" i="140"/>
  <c r="AA11" i="140"/>
  <c r="AA12" i="140"/>
  <c r="AA13" i="140"/>
  <c r="AA14" i="140"/>
  <c r="AA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<sst xmlns="http://schemas.openxmlformats.org/spreadsheetml/2006/main" count="936" uniqueCount="365">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</sst>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127" fillId="112" borderId="0" xfId="36134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236</v>
      </c>
      <c r="B1" t="s">
        <v>237</v>
      </c>
      <c r="L1" s="183"/>
      <c r="M1">
        <v>1000</v>
      </c>
      <c r="P1">
        <v>1000</v>
      </c>
    </row>
    <row r="2" spans="1:24" ht="15">
      <c r="A2" t="s">
        <v>238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187</v>
      </c>
      <c r="C4" s="58" t="s">
        <v>188</v>
      </c>
      <c r="D4" s="59" t="s">
        <v>189</v>
      </c>
      <c r="E4" s="59" t="s">
        <v>190</v>
      </c>
      <c r="F4" s="105" t="s">
        <v>239</v>
      </c>
      <c r="G4" s="60" t="s">
        <v>191</v>
      </c>
      <c r="H4" s="105" t="s">
        <v>240</v>
      </c>
      <c r="I4" s="61" t="s">
        <v>192</v>
      </c>
      <c r="J4" s="62" t="s">
        <v>103</v>
      </c>
      <c r="K4" s="62" t="s">
        <v>193</v>
      </c>
      <c r="L4" s="62" t="s">
        <v>194</v>
      </c>
      <c r="M4" s="62" t="s">
        <v>195</v>
      </c>
      <c r="N4" s="62" t="s">
        <v>319</v>
      </c>
      <c r="O4" s="62" t="s">
        <v>196</v>
      </c>
      <c r="P4" s="62" t="s">
        <v>197</v>
      </c>
      <c r="Q4" s="62" t="s">
        <v>198</v>
      </c>
      <c r="R4" s="63" t="s">
        <v>199</v>
      </c>
      <c r="S4" s="64" t="s">
        <v>200</v>
      </c>
      <c r="T4" s="53"/>
    </row>
    <row r="5" spans="1:24" s="206" customFormat="1" ht="13.5" thickBot="1">
      <c r="B5" s="298" t="s">
        <v>201</v>
      </c>
      <c r="C5" s="295" t="s">
        <v>202</v>
      </c>
      <c r="D5" s="207" t="s">
        <v>203</v>
      </c>
      <c r="E5" s="207" t="s">
        <v>204</v>
      </c>
      <c r="F5" s="208" t="s">
        <v>204</v>
      </c>
      <c r="G5" s="209" t="s">
        <v>156</v>
      </c>
      <c r="H5" s="209" t="s">
        <v>230</v>
      </c>
      <c r="I5" s="210" t="s">
        <v>205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3"/>
      <c r="C6" s="296"/>
      <c r="D6" s="65" t="s">
        <v>203</v>
      </c>
      <c r="E6" s="70" t="s">
        <v>204</v>
      </c>
      <c r="F6" s="88" t="s">
        <v>204</v>
      </c>
      <c r="G6" s="71" t="s">
        <v>157</v>
      </c>
      <c r="H6" s="71" t="s">
        <v>231</v>
      </c>
      <c r="I6" s="72" t="s">
        <v>205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3"/>
      <c r="C7" s="296"/>
      <c r="D7" s="65" t="s">
        <v>203</v>
      </c>
      <c r="E7" s="70" t="s">
        <v>206</v>
      </c>
      <c r="F7" s="88" t="s">
        <v>206</v>
      </c>
      <c r="G7" s="71" t="s">
        <v>155</v>
      </c>
      <c r="H7" s="71" t="s">
        <v>232</v>
      </c>
      <c r="I7" s="72" t="s">
        <v>205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3"/>
      <c r="C8" s="296"/>
      <c r="D8" s="65" t="s">
        <v>203</v>
      </c>
      <c r="E8" s="70" t="s">
        <v>207</v>
      </c>
      <c r="F8" s="88" t="s">
        <v>206</v>
      </c>
      <c r="G8" s="71" t="s">
        <v>155</v>
      </c>
      <c r="H8" s="71" t="s">
        <v>233</v>
      </c>
      <c r="I8" s="72" t="s">
        <v>205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3"/>
      <c r="C9" s="296"/>
      <c r="D9" s="65" t="s">
        <v>203</v>
      </c>
      <c r="E9" s="70" t="s">
        <v>204</v>
      </c>
      <c r="F9" s="88" t="s">
        <v>204</v>
      </c>
      <c r="G9" s="71" t="s">
        <v>133</v>
      </c>
      <c r="H9" s="71" t="s">
        <v>133</v>
      </c>
      <c r="I9" s="72" t="s">
        <v>208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3"/>
      <c r="C10" s="296"/>
      <c r="D10" s="207" t="s">
        <v>203</v>
      </c>
      <c r="E10" s="216" t="s">
        <v>209</v>
      </c>
      <c r="F10" s="217" t="s">
        <v>229</v>
      </c>
      <c r="G10" s="218" t="s">
        <v>156</v>
      </c>
      <c r="H10" s="218" t="s">
        <v>230</v>
      </c>
      <c r="I10" s="219" t="s">
        <v>208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3"/>
      <c r="C11" s="296"/>
      <c r="D11" s="207" t="s">
        <v>203</v>
      </c>
      <c r="E11" s="225" t="s">
        <v>210</v>
      </c>
      <c r="F11" s="226" t="s">
        <v>210</v>
      </c>
      <c r="G11" s="218" t="s">
        <v>156</v>
      </c>
      <c r="H11" s="227" t="s">
        <v>230</v>
      </c>
      <c r="I11" s="228" t="s">
        <v>208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3"/>
      <c r="C12" s="297"/>
      <c r="D12" s="77" t="s">
        <v>203</v>
      </c>
      <c r="E12" s="78" t="s">
        <v>210</v>
      </c>
      <c r="F12" s="89" t="s">
        <v>210</v>
      </c>
      <c r="G12" s="79" t="s">
        <v>155</v>
      </c>
      <c r="H12" s="79"/>
      <c r="I12" s="80" t="s">
        <v>208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3"/>
      <c r="C13" s="295" t="s">
        <v>211</v>
      </c>
      <c r="D13" s="207" t="s">
        <v>212</v>
      </c>
      <c r="E13" s="207" t="s">
        <v>204</v>
      </c>
      <c r="F13" s="208" t="s">
        <v>204</v>
      </c>
      <c r="G13" s="209" t="s">
        <v>156</v>
      </c>
      <c r="H13" s="209" t="s">
        <v>230</v>
      </c>
      <c r="I13" s="210" t="s">
        <v>205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3"/>
      <c r="C14" s="296"/>
      <c r="D14" s="70" t="s">
        <v>212</v>
      </c>
      <c r="E14" s="70" t="s">
        <v>204</v>
      </c>
      <c r="F14" s="70" t="s">
        <v>204</v>
      </c>
      <c r="G14" s="85" t="s">
        <v>157</v>
      </c>
      <c r="H14" s="71" t="s">
        <v>231</v>
      </c>
      <c r="I14" s="72" t="s">
        <v>205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9"/>
      <c r="C15" s="290"/>
      <c r="D15" s="70" t="s">
        <v>212</v>
      </c>
      <c r="E15" s="70" t="s">
        <v>206</v>
      </c>
      <c r="F15" s="70" t="s">
        <v>206</v>
      </c>
      <c r="G15" s="85" t="s">
        <v>155</v>
      </c>
      <c r="H15" s="71" t="s">
        <v>232</v>
      </c>
      <c r="I15" s="72" t="s">
        <v>205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9"/>
      <c r="C16" s="290"/>
      <c r="D16" s="70" t="s">
        <v>212</v>
      </c>
      <c r="E16" s="70" t="s">
        <v>204</v>
      </c>
      <c r="F16" s="70" t="s">
        <v>204</v>
      </c>
      <c r="G16" s="85" t="s">
        <v>133</v>
      </c>
      <c r="H16" s="71" t="s">
        <v>133</v>
      </c>
      <c r="I16" s="72" t="s">
        <v>208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9"/>
      <c r="C17" s="297"/>
      <c r="D17" s="229" t="s">
        <v>212</v>
      </c>
      <c r="E17" s="229" t="s">
        <v>209</v>
      </c>
      <c r="F17" s="229" t="s">
        <v>229</v>
      </c>
      <c r="G17" s="230" t="s">
        <v>156</v>
      </c>
      <c r="H17" s="231" t="s">
        <v>230</v>
      </c>
      <c r="I17" s="232" t="s">
        <v>208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2" t="s">
        <v>213</v>
      </c>
      <c r="C18" s="295" t="s">
        <v>214</v>
      </c>
      <c r="D18" s="207" t="s">
        <v>215</v>
      </c>
      <c r="E18" s="207" t="s">
        <v>204</v>
      </c>
      <c r="F18" s="208" t="s">
        <v>204</v>
      </c>
      <c r="G18" s="208" t="s">
        <v>156</v>
      </c>
      <c r="H18" s="208" t="s">
        <v>230</v>
      </c>
      <c r="I18" s="210" t="s">
        <v>205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3"/>
      <c r="C19" s="296"/>
      <c r="D19" s="70" t="s">
        <v>215</v>
      </c>
      <c r="E19" s="70" t="s">
        <v>204</v>
      </c>
      <c r="F19" s="87" t="s">
        <v>204</v>
      </c>
      <c r="G19" s="88" t="s">
        <v>157</v>
      </c>
      <c r="H19" s="88" t="s">
        <v>231</v>
      </c>
      <c r="I19" s="72" t="s">
        <v>205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3"/>
      <c r="C20" s="297"/>
      <c r="D20" s="78" t="s">
        <v>215</v>
      </c>
      <c r="E20" s="78" t="s">
        <v>206</v>
      </c>
      <c r="F20" s="89" t="s">
        <v>206</v>
      </c>
      <c r="G20" s="89" t="s">
        <v>155</v>
      </c>
      <c r="H20" s="89" t="s">
        <v>85</v>
      </c>
      <c r="I20" s="86" t="s">
        <v>208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4"/>
      <c r="C21" s="90" t="s">
        <v>305</v>
      </c>
      <c r="D21" s="77" t="s">
        <v>216</v>
      </c>
      <c r="E21" s="77" t="s">
        <v>204</v>
      </c>
      <c r="F21" s="87" t="s">
        <v>204</v>
      </c>
      <c r="G21" s="91" t="s">
        <v>157</v>
      </c>
      <c r="H21" s="91" t="s">
        <v>231</v>
      </c>
      <c r="I21" s="59" t="s">
        <v>205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306</v>
      </c>
      <c r="D22" s="252" t="s">
        <v>307</v>
      </c>
      <c r="E22" s="252" t="s">
        <v>204</v>
      </c>
      <c r="F22" s="87" t="s">
        <v>204</v>
      </c>
      <c r="G22" s="253" t="s">
        <v>157</v>
      </c>
      <c r="H22" s="253" t="s">
        <v>231</v>
      </c>
      <c r="I22" s="254" t="s">
        <v>205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2" t="s">
        <v>217</v>
      </c>
      <c r="C23" s="295" t="s">
        <v>218</v>
      </c>
      <c r="D23" s="207" t="s">
        <v>219</v>
      </c>
      <c r="E23" s="207" t="s">
        <v>204</v>
      </c>
      <c r="F23" s="208" t="s">
        <v>204</v>
      </c>
      <c r="G23" s="209" t="s">
        <v>156</v>
      </c>
      <c r="H23" s="209" t="s">
        <v>230</v>
      </c>
      <c r="I23" s="210" t="s">
        <v>205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3"/>
      <c r="C24" s="296"/>
      <c r="D24" s="70" t="s">
        <v>219</v>
      </c>
      <c r="E24" s="70" t="s">
        <v>204</v>
      </c>
      <c r="F24" s="87" t="s">
        <v>204</v>
      </c>
      <c r="G24" s="71" t="s">
        <v>157</v>
      </c>
      <c r="H24" s="71" t="s">
        <v>231</v>
      </c>
      <c r="I24" s="72" t="s">
        <v>205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4"/>
      <c r="C25" s="297"/>
      <c r="D25" s="78" t="s">
        <v>219</v>
      </c>
      <c r="E25" s="78" t="s">
        <v>206</v>
      </c>
      <c r="F25" s="89" t="s">
        <v>206</v>
      </c>
      <c r="G25" s="79" t="s">
        <v>155</v>
      </c>
      <c r="H25" s="79" t="s">
        <v>232</v>
      </c>
      <c r="I25" s="86" t="s">
        <v>205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169</v>
      </c>
      <c r="C26" s="239"/>
      <c r="D26" s="240" t="s">
        <v>220</v>
      </c>
      <c r="E26" s="240" t="s">
        <v>204</v>
      </c>
      <c r="F26" s="208" t="s">
        <v>204</v>
      </c>
      <c r="G26" s="241" t="s">
        <v>156</v>
      </c>
      <c r="H26" s="241" t="s">
        <v>230</v>
      </c>
      <c r="I26" s="242" t="s">
        <v>205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85" t="s">
        <v>221</v>
      </c>
      <c r="C27" s="96" t="s">
        <v>222</v>
      </c>
      <c r="D27" s="65"/>
      <c r="E27" s="65"/>
      <c r="F27" s="87"/>
      <c r="G27" s="66" t="s">
        <v>223</v>
      </c>
      <c r="H27" s="66" t="s">
        <v>106</v>
      </c>
      <c r="I27" s="67" t="s">
        <v>205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86"/>
      <c r="C28" s="97" t="s">
        <v>224</v>
      </c>
      <c r="D28" s="78"/>
      <c r="E28" s="78"/>
      <c r="F28" s="89"/>
      <c r="G28" s="79" t="s">
        <v>223</v>
      </c>
      <c r="H28" s="79" t="s">
        <v>106</v>
      </c>
      <c r="I28" s="86" t="s">
        <v>205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85" t="s">
        <v>225</v>
      </c>
      <c r="C29" s="288" t="s">
        <v>202</v>
      </c>
      <c r="D29" s="65"/>
      <c r="E29" s="65"/>
      <c r="F29" s="87"/>
      <c r="G29" s="66" t="s">
        <v>157</v>
      </c>
      <c r="H29" s="66" t="s">
        <v>231</v>
      </c>
      <c r="I29" s="67" t="s">
        <v>205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87"/>
      <c r="C30" s="289"/>
      <c r="D30" s="70"/>
      <c r="E30" s="70"/>
      <c r="F30" s="88"/>
      <c r="G30" s="71" t="s">
        <v>155</v>
      </c>
      <c r="H30" s="71" t="s">
        <v>85</v>
      </c>
      <c r="I30" s="72" t="s">
        <v>205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87"/>
      <c r="C31" s="290" t="s">
        <v>226</v>
      </c>
      <c r="D31" s="70"/>
      <c r="E31" s="70"/>
      <c r="F31" s="88"/>
      <c r="G31" s="71" t="s">
        <v>157</v>
      </c>
      <c r="H31" s="71" t="s">
        <v>231</v>
      </c>
      <c r="I31" s="72" t="s">
        <v>205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86"/>
      <c r="C32" s="291"/>
      <c r="D32" s="78"/>
      <c r="E32" s="78"/>
      <c r="F32" s="89"/>
      <c r="G32" s="79" t="s">
        <v>155</v>
      </c>
      <c r="H32" s="79" t="s">
        <v>85</v>
      </c>
      <c r="I32" s="86" t="s">
        <v>205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85" t="s">
        <v>167</v>
      </c>
      <c r="C33" s="96" t="s">
        <v>222</v>
      </c>
      <c r="D33" s="65"/>
      <c r="E33" s="65"/>
      <c r="F33" s="87"/>
      <c r="G33" s="66" t="s">
        <v>158</v>
      </c>
      <c r="H33" s="66" t="s">
        <v>107</v>
      </c>
      <c r="I33" s="67" t="s">
        <v>205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86"/>
      <c r="C34" s="97" t="s">
        <v>227</v>
      </c>
      <c r="D34" s="78"/>
      <c r="E34" s="78"/>
      <c r="F34" s="89"/>
      <c r="G34" s="79" t="s">
        <v>158</v>
      </c>
      <c r="H34" s="79" t="s">
        <v>107</v>
      </c>
      <c r="I34" s="86" t="s">
        <v>205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327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328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329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325</v>
      </c>
      <c r="I42">
        <v>0.81960848535632747</v>
      </c>
      <c r="K42" t="s">
        <v>321</v>
      </c>
      <c r="L42">
        <v>175</v>
      </c>
    </row>
    <row r="43" spans="2:19">
      <c r="H43" s="54" t="s">
        <v>218</v>
      </c>
      <c r="I43">
        <v>0.68453212409913244</v>
      </c>
      <c r="K43" t="s">
        <v>322</v>
      </c>
      <c r="L43">
        <v>2533</v>
      </c>
    </row>
    <row r="44" spans="2:19">
      <c r="H44" s="54" t="s">
        <v>326</v>
      </c>
      <c r="I44">
        <v>1.5379655004445401</v>
      </c>
      <c r="K44" t="s">
        <v>323</v>
      </c>
      <c r="L44">
        <v>0</v>
      </c>
    </row>
    <row r="45" spans="2:19">
      <c r="K45" t="s">
        <v>210</v>
      </c>
      <c r="L45">
        <v>0</v>
      </c>
    </row>
    <row r="46" spans="2:19">
      <c r="K46" t="s">
        <v>206</v>
      </c>
      <c r="L46">
        <v>26</v>
      </c>
    </row>
    <row r="47" spans="2:19">
      <c r="K47" t="s">
        <v>324</v>
      </c>
      <c r="L47">
        <v>0</v>
      </c>
    </row>
    <row r="49" spans="11:13">
      <c r="M49">
        <v>0.81960848535632747</v>
      </c>
    </row>
    <row r="50" spans="11:13">
      <c r="K50" t="s">
        <v>322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320</v>
      </c>
      <c r="L51">
        <v>79080</v>
      </c>
      <c r="M51">
        <f t="shared" si="1"/>
        <v>0.79221941259415718</v>
      </c>
    </row>
    <row r="52" spans="11:13">
      <c r="K52" t="s">
        <v>206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63"/>
  <sheetViews>
    <sheetView tabSelected="1" topLeftCell="S3" zoomScaleNormal="100" workbookViewId="0">
      <selection activeCell="S10" sqref="S1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2" ht="36" customHeight="1">
      <c r="A1" s="36" t="s">
        <v>78</v>
      </c>
    </row>
    <row r="2" spans="1:32" ht="15.75" customHeight="1"/>
    <row r="3" spans="1:32" ht="15.75" customHeight="1"/>
    <row r="4" spans="1:32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2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2" ht="15.75" customHeight="1">
      <c r="B6" s="14" t="s">
        <v>7</v>
      </c>
      <c r="C6" s="15" t="s">
        <v>28</v>
      </c>
      <c r="D6" s="14" t="s">
        <v>0</v>
      </c>
      <c r="E6" s="14" t="s">
        <v>345</v>
      </c>
      <c r="F6" s="14" t="s">
        <v>343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330</v>
      </c>
      <c r="W6" s="5" t="s">
        <v>331</v>
      </c>
      <c r="X6" s="5" t="s">
        <v>344</v>
      </c>
      <c r="Y6" s="5" t="s">
        <v>345</v>
      </c>
      <c r="Z6" s="5" t="s">
        <v>2</v>
      </c>
      <c r="AA6" s="28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1:32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8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1:32" ht="15.75" customHeight="1">
      <c r="B8" s="18" t="s">
        <v>39</v>
      </c>
      <c r="C8" s="18" t="s">
        <v>50</v>
      </c>
      <c r="D8" s="32" t="s">
        <v>54</v>
      </c>
      <c r="E8" s="32" t="s">
        <v>355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165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>
      <c r="B9" s="18" t="s">
        <v>39</v>
      </c>
      <c r="C9" s="18" t="s">
        <v>50</v>
      </c>
      <c r="D9" s="32" t="s">
        <v>55</v>
      </c>
      <c r="E9" s="32" t="s">
        <v>356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165</v>
      </c>
      <c r="K9" s="18" t="s">
        <v>51</v>
      </c>
      <c r="L9" s="19"/>
      <c r="M9" s="19"/>
      <c r="S9" s="18" t="s">
        <v>364</v>
      </c>
      <c r="T9" s="18" t="s">
        <v>50</v>
      </c>
      <c r="U9" s="24" t="str">
        <f t="shared" ref="U9:U15" si="1">$A$19&amp;D8</f>
        <v>FTE_TRANGA</v>
      </c>
      <c r="V9" s="32" t="s">
        <v>333</v>
      </c>
      <c r="W9" s="32"/>
      <c r="X9" s="32"/>
      <c r="Y9" s="32" t="s">
        <v>355</v>
      </c>
      <c r="Z9" s="32" t="str">
        <f t="shared" ref="Z9:Z17" si="2" xml:space="preserve"> _xlfn.CONCAT( V9, " -:- ", W9, " -:- ", X9, " -:- ", Y9)</f>
        <v>Transport -:-  -:-  -:- Natural Gas</v>
      </c>
      <c r="AA9" s="21" t="str">
        <f t="shared" ref="AA9:AA17" si="3">"Distribution of "&amp;H8</f>
        <v>Distribution of Transport Natural Gas</v>
      </c>
      <c r="AB9" s="18" t="s">
        <v>40</v>
      </c>
      <c r="AC9" s="18" t="s">
        <v>57</v>
      </c>
      <c r="AD9" s="18"/>
      <c r="AE9" s="18"/>
      <c r="AF9" s="18"/>
    </row>
    <row r="10" spans="1:32" ht="15.75" customHeight="1">
      <c r="B10" s="18" t="s">
        <v>39</v>
      </c>
      <c r="C10" s="18" t="s">
        <v>50</v>
      </c>
      <c r="D10" s="32" t="s">
        <v>63</v>
      </c>
      <c r="E10" s="32" t="s">
        <v>133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165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333</v>
      </c>
      <c r="W10" s="32"/>
      <c r="X10" s="32"/>
      <c r="Y10" s="32" t="s">
        <v>356</v>
      </c>
      <c r="Z10" s="32" t="str">
        <f t="shared" si="2"/>
        <v>Transport -:-  -:-  -:- Bio Liquids</v>
      </c>
      <c r="AA10" s="21" t="str">
        <f t="shared" si="3"/>
        <v>Distribution of Transport Bio Liquids</v>
      </c>
      <c r="AB10" s="18" t="s">
        <v>40</v>
      </c>
      <c r="AC10" s="18" t="s">
        <v>57</v>
      </c>
      <c r="AD10" s="18"/>
      <c r="AE10" s="18"/>
      <c r="AF10" s="18"/>
    </row>
    <row r="11" spans="1:32" ht="15.75" customHeight="1">
      <c r="B11" s="18" t="s">
        <v>39</v>
      </c>
      <c r="C11" s="18" t="s">
        <v>50</v>
      </c>
      <c r="D11" s="32" t="s">
        <v>64</v>
      </c>
      <c r="E11" s="32" t="s">
        <v>156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165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333</v>
      </c>
      <c r="W11" s="32"/>
      <c r="X11" s="32"/>
      <c r="Y11" s="32" t="s">
        <v>133</v>
      </c>
      <c r="Z11" s="32" t="str">
        <f t="shared" si="2"/>
        <v>Transport -:-  -:-  -:- LPG</v>
      </c>
      <c r="AA11" s="21" t="str">
        <f t="shared" si="3"/>
        <v>Distribution of Transport LPG</v>
      </c>
      <c r="AB11" s="18" t="s">
        <v>40</v>
      </c>
      <c r="AC11" s="18" t="s">
        <v>57</v>
      </c>
      <c r="AD11" s="18"/>
      <c r="AE11" s="18"/>
      <c r="AF11" s="18"/>
    </row>
    <row r="12" spans="1:32" ht="15.75" customHeight="1">
      <c r="B12" s="18" t="s">
        <v>39</v>
      </c>
      <c r="C12" s="18" t="s">
        <v>50</v>
      </c>
      <c r="D12" s="32" t="s">
        <v>65</v>
      </c>
      <c r="E12" s="32" t="s">
        <v>157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165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333</v>
      </c>
      <c r="W12" s="32"/>
      <c r="X12" s="32"/>
      <c r="Y12" s="32" t="s">
        <v>156</v>
      </c>
      <c r="Z12" s="32" t="str">
        <f t="shared" si="2"/>
        <v>Transport -:-  -:-  -:- Petrol</v>
      </c>
      <c r="AA12" s="21" t="str">
        <f t="shared" si="3"/>
        <v>Distribution of Transport Petrol</v>
      </c>
      <c r="AB12" s="18" t="s">
        <v>40</v>
      </c>
      <c r="AC12" s="18" t="s">
        <v>57</v>
      </c>
      <c r="AD12" s="18"/>
      <c r="AE12" s="18"/>
      <c r="AF12" s="18"/>
    </row>
    <row r="13" spans="1:32" ht="15.75" customHeight="1">
      <c r="B13" s="18" t="s">
        <v>39</v>
      </c>
      <c r="C13" s="18" t="s">
        <v>50</v>
      </c>
      <c r="D13" s="32" t="s">
        <v>72</v>
      </c>
      <c r="E13" s="32" t="s">
        <v>353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165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333</v>
      </c>
      <c r="W13" s="32"/>
      <c r="X13" s="32"/>
      <c r="Y13" s="32" t="s">
        <v>157</v>
      </c>
      <c r="Z13" s="32" t="str">
        <f t="shared" si="2"/>
        <v>Transport -:-  -:-  -:- Diesel</v>
      </c>
      <c r="AA13" s="21" t="str">
        <f t="shared" si="3"/>
        <v>Distribution of Transport Diesel</v>
      </c>
      <c r="AB13" s="18" t="s">
        <v>40</v>
      </c>
      <c r="AC13" s="18" t="s">
        <v>57</v>
      </c>
      <c r="AD13" s="18"/>
      <c r="AE13" s="18"/>
      <c r="AF13" s="18"/>
    </row>
    <row r="14" spans="1:32" ht="15.75" customHeight="1">
      <c r="B14" s="18" t="s">
        <v>39</v>
      </c>
      <c r="C14" s="18" t="s">
        <v>50</v>
      </c>
      <c r="D14" s="32" t="s">
        <v>80</v>
      </c>
      <c r="E14" s="32" t="s">
        <v>342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165</v>
      </c>
      <c r="K14" s="18" t="s">
        <v>168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333</v>
      </c>
      <c r="W14" s="32"/>
      <c r="X14" s="32"/>
      <c r="Y14" s="32" t="s">
        <v>353</v>
      </c>
      <c r="Z14" s="32" t="str">
        <f t="shared" si="2"/>
        <v>Transport -:-  -:-  -:- Jet Fuel</v>
      </c>
      <c r="AA14" s="45" t="str">
        <f t="shared" si="3"/>
        <v>Distribution of Transport Aviation fuel_Kero</v>
      </c>
      <c r="AB14" s="18" t="s">
        <v>40</v>
      </c>
      <c r="AC14" s="18" t="s">
        <v>57</v>
      </c>
      <c r="AD14" s="18"/>
      <c r="AE14" s="25"/>
      <c r="AF14" s="25"/>
    </row>
    <row r="15" spans="1:32" ht="15.75" customHeight="1">
      <c r="B15" s="18" t="s">
        <v>39</v>
      </c>
      <c r="C15" s="18" t="s">
        <v>50</v>
      </c>
      <c r="D15" s="32" t="s">
        <v>56</v>
      </c>
      <c r="E15" s="32" t="s">
        <v>155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165</v>
      </c>
      <c r="K15" s="18" t="s">
        <v>168</v>
      </c>
      <c r="L15" s="19"/>
      <c r="M15" s="19" t="s">
        <v>85</v>
      </c>
      <c r="S15" s="25" t="s">
        <v>299</v>
      </c>
      <c r="T15" s="18" t="s">
        <v>50</v>
      </c>
      <c r="U15" s="24" t="str">
        <f t="shared" si="1"/>
        <v>FTE_TRAH2R</v>
      </c>
      <c r="V15" s="32" t="s">
        <v>333</v>
      </c>
      <c r="W15" s="32"/>
      <c r="X15" s="32"/>
      <c r="Y15" s="32" t="s">
        <v>342</v>
      </c>
      <c r="Z15" s="32" t="str">
        <f t="shared" si="2"/>
        <v>Transport -:-  -:-  -:- Green Hydrogen</v>
      </c>
      <c r="AA15" s="21" t="str">
        <f t="shared" si="3"/>
        <v>Distribution of Transport jet Hydrogen</v>
      </c>
      <c r="AB15" s="18" t="s">
        <v>40</v>
      </c>
      <c r="AC15" s="18" t="s">
        <v>74</v>
      </c>
      <c r="AD15" s="18" t="s">
        <v>168</v>
      </c>
      <c r="AE15" s="25"/>
      <c r="AF15" s="25"/>
    </row>
    <row r="16" spans="1:32" ht="15.75" customHeight="1">
      <c r="B16" s="18" t="s">
        <v>39</v>
      </c>
      <c r="C16" s="18" t="s">
        <v>50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51</v>
      </c>
      <c r="L16" s="19"/>
      <c r="M16" s="19"/>
      <c r="T16" s="18" t="s">
        <v>50</v>
      </c>
      <c r="U16" s="24" t="s">
        <v>176</v>
      </c>
      <c r="V16" s="32" t="s">
        <v>333</v>
      </c>
      <c r="W16" s="32"/>
      <c r="X16" s="32"/>
      <c r="Y16" s="32" t="s">
        <v>155</v>
      </c>
      <c r="Z16" s="32" t="str">
        <f t="shared" si="2"/>
        <v>Transport -:-  -:-  -:- Electricity</v>
      </c>
      <c r="AA16" s="21" t="str">
        <f t="shared" si="3"/>
        <v xml:space="preserve">Distribution of Transport electricity </v>
      </c>
      <c r="AB16" s="18" t="s">
        <v>40</v>
      </c>
      <c r="AC16" s="18" t="s">
        <v>74</v>
      </c>
      <c r="AD16" s="18" t="s">
        <v>168</v>
      </c>
    </row>
    <row r="17" spans="1:30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333</v>
      </c>
      <c r="W17" s="32"/>
      <c r="X17" s="32"/>
      <c r="Y17" s="32" t="s">
        <v>158</v>
      </c>
      <c r="Z17" s="32" t="str">
        <f t="shared" si="2"/>
        <v>Transport -:-  -:-  -:- Fuel Oil</v>
      </c>
      <c r="AA17" s="21" t="str">
        <f t="shared" si="3"/>
        <v>Distribution of Transport LFO</v>
      </c>
      <c r="AB17" s="18" t="s">
        <v>40</v>
      </c>
      <c r="AC17" s="18" t="s">
        <v>57</v>
      </c>
      <c r="AD17" s="18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0" ht="15.75" customHeight="1">
      <c r="A19" s="2" t="s">
        <v>104</v>
      </c>
    </row>
    <row r="20" spans="1:30" ht="15.75" customHeight="1">
      <c r="D20" s="31" t="s">
        <v>70</v>
      </c>
      <c r="E20" s="10"/>
      <c r="F20" s="10"/>
    </row>
    <row r="21" spans="1:30" ht="15.75" customHeight="1">
      <c r="B21" s="11" t="s">
        <v>1</v>
      </c>
      <c r="C21" s="11" t="s">
        <v>5</v>
      </c>
      <c r="D21" s="11" t="s">
        <v>6</v>
      </c>
      <c r="E21" s="11" t="s">
        <v>172</v>
      </c>
      <c r="F21" s="11" t="s">
        <v>288</v>
      </c>
      <c r="G21" s="11" t="s">
        <v>173</v>
      </c>
      <c r="H21" s="11" t="s">
        <v>291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301</v>
      </c>
    </row>
    <row r="22" spans="1:30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292</v>
      </c>
      <c r="L22" s="2" t="s">
        <v>296</v>
      </c>
    </row>
    <row r="23" spans="1:30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294</v>
      </c>
      <c r="L23" s="2" t="s">
        <v>293</v>
      </c>
    </row>
    <row r="24" spans="1:30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0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174</v>
      </c>
    </row>
    <row r="26" spans="1:30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0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0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/>
      <c r="C29" s="23" t="s">
        <v>163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0" ht="15.75" customHeight="1">
      <c r="B30" s="24"/>
      <c r="C30" s="23" t="s">
        <v>300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0" ht="15.75" customHeight="1">
      <c r="B31" s="24" t="str">
        <f>+U14</f>
        <v>FTE_TRAJET</v>
      </c>
      <c r="C31" s="23" t="s">
        <v>106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0" ht="15.75" customHeight="1">
      <c r="B32" s="24"/>
      <c r="C32" s="23" t="s">
        <v>302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299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175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107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290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172</v>
      </c>
      <c r="F39" s="197" t="s">
        <v>288</v>
      </c>
      <c r="G39" s="197" t="s">
        <v>173</v>
      </c>
      <c r="H39" s="197" t="s">
        <v>164</v>
      </c>
      <c r="I39" s="198" t="s">
        <v>43</v>
      </c>
      <c r="J39" s="198" t="s">
        <v>41</v>
      </c>
      <c r="K39" s="198" t="s">
        <v>89</v>
      </c>
      <c r="L39" s="198" t="s">
        <v>295</v>
      </c>
      <c r="M39" s="205"/>
    </row>
    <row r="40" spans="2:13" ht="15.75" customHeight="1">
      <c r="B40" s="199" t="s">
        <v>289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X1" zoomScaleNormal="100" workbookViewId="0">
      <selection activeCell="AB11" sqref="AB1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3.5703125" style="2" bestFit="1" customWidth="1"/>
    <col min="7" max="7" width="19" style="2" bestFit="1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54.28515625" style="2" bestFit="1" customWidth="1"/>
    <col min="27" max="27" width="56.85546875" style="2" bestFit="1" customWidth="1"/>
    <col min="28" max="28" width="14.28515625" style="2" bestFit="1" customWidth="1"/>
    <col min="29" max="29" width="8.5703125" style="2" bestFit="1" customWidth="1"/>
    <col min="30" max="30" width="9.42578125" style="2" bestFit="1" customWidth="1"/>
    <col min="31" max="31" width="8.85546875" style="2" bestFit="1" customWidth="1"/>
    <col min="32" max="32" width="6.5703125" style="2" bestFit="1" customWidth="1"/>
    <col min="33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I4" s="4"/>
      <c r="J4" s="4"/>
      <c r="K4" s="4"/>
      <c r="L4" s="4"/>
    </row>
    <row r="5" spans="2:32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67" t="s">
        <v>345</v>
      </c>
      <c r="G6" s="267" t="s">
        <v>343</v>
      </c>
      <c r="H6" s="267" t="s">
        <v>3</v>
      </c>
      <c r="I6" s="267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330</v>
      </c>
      <c r="W6" s="272" t="s">
        <v>331</v>
      </c>
      <c r="X6" s="272" t="s">
        <v>344</v>
      </c>
      <c r="Y6" s="272" t="s">
        <v>345</v>
      </c>
      <c r="Z6" s="272" t="s">
        <v>2</v>
      </c>
      <c r="AA6" s="27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/>
      <c r="G8" s="32" t="s">
        <v>203</v>
      </c>
      <c r="H8" s="32" t="str">
        <f xml:space="preserve"> _xlfn.CONCAT(F8, " -:- ", G8 )</f>
        <v xml:space="preserve"> -:- Car/SUV</v>
      </c>
      <c r="I8" s="32" t="s">
        <v>228</v>
      </c>
      <c r="J8" s="18" t="s">
        <v>92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180</v>
      </c>
      <c r="F9" s="32"/>
      <c r="G9" s="32" t="s">
        <v>336</v>
      </c>
      <c r="H9" s="32" t="str">
        <f t="shared" ref="H9:H21" si="0" xml:space="preserve"> _xlfn.CONCAT(F9, " -:- ", G9 )</f>
        <v xml:space="preserve"> -:- Van/Ute</v>
      </c>
      <c r="I9" s="32" t="s">
        <v>181</v>
      </c>
      <c r="J9" s="18" t="s">
        <v>92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333</v>
      </c>
      <c r="W9" s="24" t="s">
        <v>334</v>
      </c>
      <c r="X9" s="24" t="s">
        <v>347</v>
      </c>
      <c r="Y9" s="24" t="s">
        <v>156</v>
      </c>
      <c r="Z9" s="24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96</v>
      </c>
      <c r="AC9" s="18" t="s">
        <v>283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91</v>
      </c>
      <c r="F10" s="32"/>
      <c r="G10" s="32" t="s">
        <v>169</v>
      </c>
      <c r="H10" s="32" t="str">
        <f t="shared" si="0"/>
        <v xml:space="preserve"> -:- Motorcycles</v>
      </c>
      <c r="I10" s="32" t="s">
        <v>182</v>
      </c>
      <c r="J10" s="18" t="s">
        <v>92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333</v>
      </c>
      <c r="W10" s="24" t="s">
        <v>334</v>
      </c>
      <c r="X10" s="24" t="s">
        <v>347</v>
      </c>
      <c r="Y10" s="24" t="s">
        <v>157</v>
      </c>
      <c r="Z10" s="24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96</v>
      </c>
      <c r="AC10" s="18" t="s">
        <v>283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90</v>
      </c>
      <c r="F11" s="32"/>
      <c r="G11" s="32" t="s">
        <v>219</v>
      </c>
      <c r="H11" s="32" t="str">
        <f t="shared" si="0"/>
        <v xml:space="preserve"> -:- Bus</v>
      </c>
      <c r="I11" s="32" t="s">
        <v>183</v>
      </c>
      <c r="J11" s="18" t="s">
        <v>92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333</v>
      </c>
      <c r="W11" s="24" t="s">
        <v>334</v>
      </c>
      <c r="X11" s="24" t="s">
        <v>348</v>
      </c>
      <c r="Y11" s="24" t="s">
        <v>155</v>
      </c>
      <c r="Z11" s="24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96</v>
      </c>
      <c r="AC11" s="18" t="s">
        <v>283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254</v>
      </c>
      <c r="F12" s="32"/>
      <c r="G12" s="32" t="s">
        <v>215</v>
      </c>
      <c r="H12" s="32" t="str">
        <f t="shared" si="0"/>
        <v xml:space="preserve"> -:- Medium Truck</v>
      </c>
      <c r="I12" s="32" t="s">
        <v>256</v>
      </c>
      <c r="J12" s="18" t="s">
        <v>92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333</v>
      </c>
      <c r="W12" s="24" t="s">
        <v>334</v>
      </c>
      <c r="X12" s="24" t="s">
        <v>348</v>
      </c>
      <c r="Y12" s="24" t="s">
        <v>155</v>
      </c>
      <c r="Z12" s="24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96</v>
      </c>
      <c r="AC12" s="18" t="s">
        <v>283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255</v>
      </c>
      <c r="F13" s="32"/>
      <c r="G13" s="32" t="s">
        <v>272</v>
      </c>
      <c r="H13" s="32" t="str">
        <f t="shared" si="0"/>
        <v xml:space="preserve"> -:- Heavy Truck</v>
      </c>
      <c r="I13" s="32" t="s">
        <v>257</v>
      </c>
      <c r="J13" s="18" t="s">
        <v>92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333</v>
      </c>
      <c r="W13" s="24" t="s">
        <v>334</v>
      </c>
      <c r="X13" s="24" t="s">
        <v>347</v>
      </c>
      <c r="Y13" s="24" t="s">
        <v>133</v>
      </c>
      <c r="Z13" s="24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96</v>
      </c>
      <c r="AC13" s="18" t="s">
        <v>283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303</v>
      </c>
      <c r="F14" s="32"/>
      <c r="G14" s="32" t="s">
        <v>307</v>
      </c>
      <c r="H14" s="32" t="str">
        <f t="shared" si="0"/>
        <v xml:space="preserve"> -:- Very Heavy Truck</v>
      </c>
      <c r="I14" s="32" t="s">
        <v>304</v>
      </c>
      <c r="J14" s="18" t="s">
        <v>92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333</v>
      </c>
      <c r="W14" s="24" t="s">
        <v>334</v>
      </c>
      <c r="X14" s="24" t="s">
        <v>349</v>
      </c>
      <c r="Y14" s="24" t="s">
        <v>156</v>
      </c>
      <c r="Z14" s="24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96</v>
      </c>
      <c r="AC14" s="18" t="s">
        <v>283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186</v>
      </c>
      <c r="F15" s="32"/>
      <c r="G15" s="32" t="s">
        <v>337</v>
      </c>
      <c r="H15" s="32" t="str">
        <f t="shared" si="0"/>
        <v xml:space="preserve"> -:- Freight Rail</v>
      </c>
      <c r="I15" s="32" t="s">
        <v>184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333</v>
      </c>
      <c r="W15" s="132" t="s">
        <v>334</v>
      </c>
      <c r="X15" s="132" t="s">
        <v>350</v>
      </c>
      <c r="Y15" s="132" t="s">
        <v>155</v>
      </c>
      <c r="Z15" s="132" t="str">
        <f t="shared" si="1"/>
        <v>Transport -:- Road Transport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96</v>
      </c>
      <c r="AC15" s="131" t="s">
        <v>283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177</v>
      </c>
      <c r="F16" s="32"/>
      <c r="G16" s="32" t="s">
        <v>273</v>
      </c>
      <c r="H16" s="32" t="str">
        <f t="shared" si="0"/>
        <v xml:space="preserve"> -:- Passenger Rail</v>
      </c>
      <c r="I16" s="32" t="s">
        <v>185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333</v>
      </c>
      <c r="W16" s="136" t="s">
        <v>334</v>
      </c>
      <c r="X16" s="136" t="s">
        <v>347</v>
      </c>
      <c r="Y16" s="136" t="s">
        <v>156</v>
      </c>
      <c r="Z16" s="136" t="str">
        <f t="shared" si="1"/>
        <v>Transport -:- Road Transport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96</v>
      </c>
      <c r="AC16" s="135" t="s">
        <v>283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269</v>
      </c>
      <c r="F17" s="32"/>
      <c r="G17" s="32" t="s">
        <v>338</v>
      </c>
      <c r="H17" s="32" t="str">
        <f t="shared" si="0"/>
        <v xml:space="preserve"> -:- Domestic Shipping</v>
      </c>
      <c r="I17" s="32" t="s">
        <v>267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333</v>
      </c>
      <c r="W17" s="139" t="s">
        <v>334</v>
      </c>
      <c r="X17" s="139" t="s">
        <v>347</v>
      </c>
      <c r="Y17" s="139" t="s">
        <v>157</v>
      </c>
      <c r="Z17" s="139" t="str">
        <f t="shared" si="1"/>
        <v>Transport -:- Road Transport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96</v>
      </c>
      <c r="AC17" s="138" t="s">
        <v>283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270</v>
      </c>
      <c r="F18" s="32"/>
      <c r="G18" s="32" t="s">
        <v>339</v>
      </c>
      <c r="H18" s="32" t="str">
        <f t="shared" si="0"/>
        <v xml:space="preserve"> -:- International Shipping</v>
      </c>
      <c r="I18" s="32" t="s">
        <v>268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333</v>
      </c>
      <c r="W18" s="139" t="s">
        <v>334</v>
      </c>
      <c r="X18" s="139" t="s">
        <v>348</v>
      </c>
      <c r="Y18" s="139" t="s">
        <v>155</v>
      </c>
      <c r="Z18" s="139" t="str">
        <f t="shared" si="1"/>
        <v>Transport -:- Road Transport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96</v>
      </c>
      <c r="AC18" s="138" t="s">
        <v>283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102</v>
      </c>
      <c r="F19" s="32"/>
      <c r="G19" s="32" t="s">
        <v>340</v>
      </c>
      <c r="H19" s="32" t="str">
        <f t="shared" si="0"/>
        <v xml:space="preserve"> -:- Domestic Aviation</v>
      </c>
      <c r="I19" s="32" t="s">
        <v>93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333</v>
      </c>
      <c r="W19" s="139" t="s">
        <v>334</v>
      </c>
      <c r="X19" s="139" t="s">
        <v>347</v>
      </c>
      <c r="Y19" s="139" t="s">
        <v>133</v>
      </c>
      <c r="Z19" s="139" t="str">
        <f t="shared" si="1"/>
        <v>Transport -:- Road Transport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96</v>
      </c>
      <c r="AC19" s="138" t="s">
        <v>283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162</v>
      </c>
      <c r="F20" s="32"/>
      <c r="G20" s="32" t="s">
        <v>341</v>
      </c>
      <c r="H20" s="32" t="str">
        <f t="shared" si="0"/>
        <v xml:space="preserve"> -:- International Aviation</v>
      </c>
      <c r="I20" s="32" t="s">
        <v>161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333</v>
      </c>
      <c r="W20" s="142" t="s">
        <v>334</v>
      </c>
      <c r="X20" s="142" t="s">
        <v>349</v>
      </c>
      <c r="Y20" s="142" t="s">
        <v>156</v>
      </c>
      <c r="Z20" s="142" t="str">
        <f t="shared" si="1"/>
        <v>Transport -:- Road Transport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96</v>
      </c>
      <c r="AC20" s="141" t="s">
        <v>283</v>
      </c>
      <c r="AD20" s="141"/>
      <c r="AE20" s="141"/>
      <c r="AF20" s="141"/>
    </row>
    <row r="21" spans="3:32" ht="15.75" customHeight="1" thickBot="1">
      <c r="C21" s="269" t="s">
        <v>39</v>
      </c>
      <c r="D21" s="269" t="s">
        <v>50</v>
      </c>
      <c r="E21" s="269" t="s">
        <v>87</v>
      </c>
      <c r="F21" s="271" t="s">
        <v>342</v>
      </c>
      <c r="G21" s="284" t="s">
        <v>363</v>
      </c>
      <c r="H21" s="271" t="str">
        <f t="shared" si="0"/>
        <v>Green Hydrogen -:- Green Hydrogen Fuel</v>
      </c>
      <c r="I21" s="271" t="s">
        <v>88</v>
      </c>
      <c r="J21" s="269" t="s">
        <v>40</v>
      </c>
      <c r="K21" s="269" t="s">
        <v>165</v>
      </c>
      <c r="L21" s="269"/>
      <c r="M21" s="270"/>
      <c r="N21" s="270"/>
      <c r="S21" s="131" t="s">
        <v>68</v>
      </c>
      <c r="T21" s="131" t="s">
        <v>50</v>
      </c>
      <c r="U21" s="132" t="s">
        <v>94</v>
      </c>
      <c r="V21" s="154" t="s">
        <v>333</v>
      </c>
      <c r="W21" s="154" t="s">
        <v>334</v>
      </c>
      <c r="X21" s="154" t="s">
        <v>347</v>
      </c>
      <c r="Y21" s="154" t="s">
        <v>156</v>
      </c>
      <c r="Z21" s="154" t="str">
        <f t="shared" si="1"/>
        <v>Transport -:- Road Transport -:- Internal Combustion Engine -:- Petrol</v>
      </c>
      <c r="AA21" s="133" t="s">
        <v>95</v>
      </c>
      <c r="AB21" s="131" t="s">
        <v>96</v>
      </c>
      <c r="AC21" s="131" t="s">
        <v>284</v>
      </c>
      <c r="AD21" s="131"/>
      <c r="AE21" s="131"/>
      <c r="AF21" s="131"/>
    </row>
    <row r="22" spans="3:32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97</v>
      </c>
      <c r="V22" s="136" t="s">
        <v>333</v>
      </c>
      <c r="W22" s="136" t="s">
        <v>334</v>
      </c>
      <c r="X22" s="136" t="s">
        <v>347</v>
      </c>
      <c r="Y22" s="136" t="s">
        <v>156</v>
      </c>
      <c r="Z22" s="136" t="str">
        <f t="shared" si="1"/>
        <v>Transport -:- Road Transport -:- Internal Combustion Engine -:- Petrol</v>
      </c>
      <c r="AA22" s="140" t="str">
        <f>+EECA_data_18!D23&amp;"- "&amp;EECA_data_18!F23&amp;"-"&amp;EECA_data_18!H23</f>
        <v>Bus- ICE-PET</v>
      </c>
      <c r="AB22" s="138" t="s">
        <v>96</v>
      </c>
      <c r="AC22" s="138" t="s">
        <v>285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98</v>
      </c>
      <c r="V23" s="139" t="s">
        <v>333</v>
      </c>
      <c r="W23" s="139" t="s">
        <v>334</v>
      </c>
      <c r="X23" s="139" t="s">
        <v>347</v>
      </c>
      <c r="Y23" s="139" t="s">
        <v>157</v>
      </c>
      <c r="Z23" s="139" t="str">
        <f t="shared" si="1"/>
        <v>Transport -:- Road Transport -:- Internal Combustion Engine -:- Diesel</v>
      </c>
      <c r="AA23" s="140" t="str">
        <f>+EECA_data_18!D24&amp;"- "&amp;EECA_data_18!F24&amp;"-"&amp;EECA_data_18!H24</f>
        <v>Bus- ICE-DSL</v>
      </c>
      <c r="AB23" s="138" t="s">
        <v>96</v>
      </c>
      <c r="AC23" s="138" t="s">
        <v>285</v>
      </c>
      <c r="AD23" s="138"/>
      <c r="AE23" s="138"/>
      <c r="AF23" s="138"/>
    </row>
    <row r="24" spans="3:32" ht="15.75" customHeight="1" thickBot="1">
      <c r="S24" s="141" t="s">
        <v>68</v>
      </c>
      <c r="T24" s="141" t="s">
        <v>50</v>
      </c>
      <c r="U24" s="142" t="s">
        <v>99</v>
      </c>
      <c r="V24" s="142" t="s">
        <v>333</v>
      </c>
      <c r="W24" s="142" t="s">
        <v>334</v>
      </c>
      <c r="X24" s="142" t="s">
        <v>348</v>
      </c>
      <c r="Y24" s="142" t="s">
        <v>155</v>
      </c>
      <c r="Z24" s="142" t="str">
        <f t="shared" si="1"/>
        <v>Transport -:- Road Transport -:- Battery Electric Vehicle -:- Electricity</v>
      </c>
      <c r="AA24" s="143" t="str">
        <f>+EECA_data_18!D25&amp;"- "&amp;EECA_data_18!F25&amp;"-"&amp;EECA_data_18!H25</f>
        <v>Bus- BEV-NEW</v>
      </c>
      <c r="AB24" s="141" t="s">
        <v>96</v>
      </c>
      <c r="AC24" s="141" t="s">
        <v>285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258</v>
      </c>
      <c r="V25" s="130" t="s">
        <v>333</v>
      </c>
      <c r="W25" s="130" t="s">
        <v>334</v>
      </c>
      <c r="X25" s="130" t="s">
        <v>347</v>
      </c>
      <c r="Y25" s="130" t="s">
        <v>156</v>
      </c>
      <c r="Z25" s="130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96</v>
      </c>
      <c r="AC25" s="18" t="s">
        <v>286</v>
      </c>
      <c r="AD25" s="18"/>
      <c r="AE25" s="18"/>
      <c r="AF25" s="18"/>
    </row>
    <row r="26" spans="3:32" ht="15.75" customHeight="1">
      <c r="S26" s="18" t="s">
        <v>68</v>
      </c>
      <c r="T26" s="18" t="s">
        <v>50</v>
      </c>
      <c r="U26" s="24" t="s">
        <v>259</v>
      </c>
      <c r="V26" s="24" t="s">
        <v>333</v>
      </c>
      <c r="W26" s="24" t="s">
        <v>334</v>
      </c>
      <c r="X26" s="24" t="s">
        <v>347</v>
      </c>
      <c r="Y26" s="24" t="s">
        <v>157</v>
      </c>
      <c r="Z26" s="24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96</v>
      </c>
      <c r="AC26" s="18" t="s">
        <v>286</v>
      </c>
      <c r="AD26" s="18"/>
      <c r="AE26" s="18"/>
      <c r="AF26" s="18"/>
    </row>
    <row r="27" spans="3:32" ht="15.75" customHeight="1" thickBot="1">
      <c r="S27" s="131" t="s">
        <v>68</v>
      </c>
      <c r="T27" s="131" t="s">
        <v>50</v>
      </c>
      <c r="U27" s="133" t="s">
        <v>260</v>
      </c>
      <c r="V27" s="132" t="s">
        <v>333</v>
      </c>
      <c r="W27" s="132" t="s">
        <v>334</v>
      </c>
      <c r="X27" s="132" t="s">
        <v>348</v>
      </c>
      <c r="Y27" s="132" t="s">
        <v>155</v>
      </c>
      <c r="Z27" s="132" t="str">
        <f t="shared" si="1"/>
        <v>Transport -:- Road Transport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96</v>
      </c>
      <c r="AC27" s="131" t="s">
        <v>286</v>
      </c>
      <c r="AD27" s="131"/>
      <c r="AE27" s="131"/>
      <c r="AF27" s="131"/>
    </row>
    <row r="28" spans="3:32" ht="15.75" customHeight="1" thickBot="1">
      <c r="S28" s="141" t="s">
        <v>68</v>
      </c>
      <c r="T28" s="141" t="s">
        <v>50</v>
      </c>
      <c r="U28" s="143" t="s">
        <v>261</v>
      </c>
      <c r="V28" s="275" t="s">
        <v>333</v>
      </c>
      <c r="W28" s="275" t="s">
        <v>334</v>
      </c>
      <c r="X28" s="275" t="s">
        <v>347</v>
      </c>
      <c r="Y28" s="275" t="s">
        <v>157</v>
      </c>
      <c r="Z28" s="275" t="str">
        <f t="shared" si="1"/>
        <v>Transport -:- Road Transport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96</v>
      </c>
      <c r="AC28" s="141" t="s">
        <v>286</v>
      </c>
      <c r="AD28" s="141"/>
      <c r="AE28" s="141"/>
      <c r="AF28" s="141"/>
    </row>
    <row r="29" spans="3:32" ht="15.75" customHeight="1" thickBot="1">
      <c r="S29" s="141" t="s">
        <v>68</v>
      </c>
      <c r="T29" s="141" t="s">
        <v>50</v>
      </c>
      <c r="U29" s="143" t="s">
        <v>308</v>
      </c>
      <c r="V29" s="275" t="s">
        <v>333</v>
      </c>
      <c r="W29" s="275" t="s">
        <v>334</v>
      </c>
      <c r="X29" s="275" t="s">
        <v>347</v>
      </c>
      <c r="Y29" s="275" t="s">
        <v>157</v>
      </c>
      <c r="Z29" s="275" t="str">
        <f t="shared" si="1"/>
        <v>Transport -:- Road Transport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96</v>
      </c>
      <c r="AC29" s="141" t="s">
        <v>286</v>
      </c>
      <c r="AD29" s="141"/>
      <c r="AE29" s="141"/>
      <c r="AF29" s="141"/>
    </row>
    <row r="30" spans="3:32" ht="15.75" customHeight="1" thickBot="1">
      <c r="S30" s="152" t="s">
        <v>68</v>
      </c>
      <c r="T30" s="153" t="s">
        <v>50</v>
      </c>
      <c r="U30" s="154" t="s">
        <v>265</v>
      </c>
      <c r="V30" s="276" t="s">
        <v>333</v>
      </c>
      <c r="W30" s="277" t="s">
        <v>335</v>
      </c>
      <c r="X30" s="277" t="s">
        <v>351</v>
      </c>
      <c r="Y30" s="277" t="s">
        <v>158</v>
      </c>
      <c r="Z30" s="277" t="str">
        <f t="shared" si="1"/>
        <v>Transport -:- Shipping -:- Ship -:- Fuel Oil</v>
      </c>
      <c r="AA30" s="155" t="s">
        <v>267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S31" s="148" t="s">
        <v>68</v>
      </c>
      <c r="T31" s="149" t="s">
        <v>50</v>
      </c>
      <c r="U31" s="150" t="s">
        <v>266</v>
      </c>
      <c r="V31" s="275" t="s">
        <v>333</v>
      </c>
      <c r="W31" s="275" t="s">
        <v>335</v>
      </c>
      <c r="X31" s="275" t="s">
        <v>351</v>
      </c>
      <c r="Y31" s="275" t="s">
        <v>158</v>
      </c>
      <c r="Z31" s="275" t="str">
        <f t="shared" si="1"/>
        <v>Transport -:- Shipping -:- Ship -:- Fuel Oil</v>
      </c>
      <c r="AA31" s="151" t="s">
        <v>268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S32" s="144" t="s">
        <v>68</v>
      </c>
      <c r="T32" s="129" t="s">
        <v>50</v>
      </c>
      <c r="U32" s="130" t="s">
        <v>101</v>
      </c>
      <c r="V32" s="130" t="s">
        <v>333</v>
      </c>
      <c r="W32" s="130" t="s">
        <v>221</v>
      </c>
      <c r="X32" s="130" t="s">
        <v>352</v>
      </c>
      <c r="Y32" s="130" t="s">
        <v>353</v>
      </c>
      <c r="Z32" s="130" t="str">
        <f t="shared" si="1"/>
        <v>Transport -:- Aviation -:- Plane -:- Jet Fuel</v>
      </c>
      <c r="AA32" s="145" t="s">
        <v>100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S33" s="146" t="s">
        <v>68</v>
      </c>
      <c r="T33" s="141" t="s">
        <v>50</v>
      </c>
      <c r="U33" s="142" t="s">
        <v>159</v>
      </c>
      <c r="V33" s="142" t="s">
        <v>333</v>
      </c>
      <c r="W33" s="142" t="s">
        <v>221</v>
      </c>
      <c r="X33" s="142" t="s">
        <v>352</v>
      </c>
      <c r="Y33" s="142" t="s">
        <v>353</v>
      </c>
      <c r="Z33" s="142" t="str">
        <f t="shared" si="1"/>
        <v>Transport -:- Aviation -:- Plane -:- Jet Fuel</v>
      </c>
      <c r="AA33" s="147" t="s">
        <v>160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S34" s="278" t="s">
        <v>68</v>
      </c>
      <c r="T34" s="279" t="s">
        <v>50</v>
      </c>
      <c r="U34" s="280" t="s">
        <v>357</v>
      </c>
      <c r="V34" s="280" t="s">
        <v>333</v>
      </c>
      <c r="W34" s="280" t="s">
        <v>225</v>
      </c>
      <c r="X34" s="280" t="s">
        <v>354</v>
      </c>
      <c r="Y34" s="280" t="s">
        <v>157</v>
      </c>
      <c r="Z34" s="280" t="str">
        <f t="shared" si="1"/>
        <v>Transport -:- Rail -:- Train -:- Diesel</v>
      </c>
      <c r="AA34" s="281" t="s">
        <v>170</v>
      </c>
      <c r="AB34" s="279" t="s">
        <v>40</v>
      </c>
      <c r="AC34" s="279" t="s">
        <v>57</v>
      </c>
      <c r="AD34" s="279"/>
      <c r="AE34" s="278"/>
      <c r="AF34" s="278"/>
    </row>
    <row r="35" spans="3:85" ht="15.75" customHeight="1" thickBot="1">
      <c r="S35" s="146" t="s">
        <v>68</v>
      </c>
      <c r="T35" s="141" t="s">
        <v>50</v>
      </c>
      <c r="U35" s="142" t="s">
        <v>178</v>
      </c>
      <c r="V35" s="142" t="s">
        <v>333</v>
      </c>
      <c r="W35" s="142" t="s">
        <v>225</v>
      </c>
      <c r="X35" s="142" t="s">
        <v>354</v>
      </c>
      <c r="Y35" s="142" t="s">
        <v>155</v>
      </c>
      <c r="Z35" s="142" t="str">
        <f t="shared" si="1"/>
        <v>Transport -:- Rail -:- Train -:- Electricity</v>
      </c>
      <c r="AA35" s="147" t="s">
        <v>179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316</v>
      </c>
      <c r="S39">
        <v>0.70448204835116923</v>
      </c>
    </row>
    <row r="40" spans="3:85" ht="15.75" customHeight="1">
      <c r="O40" s="2" t="s">
        <v>311</v>
      </c>
      <c r="P40" s="51"/>
      <c r="Q40" s="51"/>
      <c r="R40" s="51"/>
      <c r="S40" s="51"/>
    </row>
    <row r="41" spans="3:85" ht="15.75" customHeight="1">
      <c r="O41" s="2" t="s">
        <v>312</v>
      </c>
      <c r="P41" s="2" t="s">
        <v>313</v>
      </c>
      <c r="Q41" s="2" t="s">
        <v>314</v>
      </c>
      <c r="R41" s="2" t="s">
        <v>315</v>
      </c>
      <c r="T41" s="51"/>
      <c r="U41" s="51"/>
    </row>
    <row r="42" spans="3:85" ht="15.75" customHeight="1">
      <c r="N42" s="2" t="s">
        <v>309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310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282</v>
      </c>
    </row>
    <row r="44" spans="3:85" ht="15.75" customHeight="1">
      <c r="N44" s="2" t="s">
        <v>317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318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264</v>
      </c>
      <c r="G48" s="119" t="s">
        <v>41</v>
      </c>
      <c r="H48" s="120" t="s">
        <v>171</v>
      </c>
      <c r="I48" s="119" t="s">
        <v>279</v>
      </c>
      <c r="J48" s="119" t="s">
        <v>280</v>
      </c>
      <c r="K48" s="119" t="s">
        <v>53</v>
      </c>
      <c r="L48" s="119" t="s">
        <v>274</v>
      </c>
      <c r="M48" s="119" t="s">
        <v>83</v>
      </c>
      <c r="N48" s="119" t="s">
        <v>82</v>
      </c>
      <c r="O48" s="119" t="s">
        <v>84</v>
      </c>
      <c r="P48" s="120" t="s">
        <v>275</v>
      </c>
      <c r="Q48" s="119" t="s">
        <v>276</v>
      </c>
      <c r="R48" s="119" t="s">
        <v>277</v>
      </c>
      <c r="S48" s="119" t="s">
        <v>278</v>
      </c>
      <c r="T48" s="119" t="s">
        <v>262</v>
      </c>
      <c r="U48" s="119" t="s">
        <v>263</v>
      </c>
      <c r="V48" s="119" t="s">
        <v>297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234</v>
      </c>
      <c r="I49" s="122" t="s">
        <v>235</v>
      </c>
      <c r="J49" s="122" t="s">
        <v>241</v>
      </c>
      <c r="K49" s="122" t="s">
        <v>242</v>
      </c>
      <c r="L49" s="122" t="s">
        <v>250</v>
      </c>
      <c r="M49" s="122" t="s">
        <v>245</v>
      </c>
      <c r="N49" s="122" t="s">
        <v>246</v>
      </c>
      <c r="O49" s="122" t="s">
        <v>247</v>
      </c>
      <c r="P49" s="124" t="s">
        <v>248</v>
      </c>
      <c r="Q49" s="122" t="s">
        <v>249</v>
      </c>
      <c r="R49" s="122" t="s">
        <v>253</v>
      </c>
      <c r="S49" s="122" t="s">
        <v>249</v>
      </c>
      <c r="T49" s="122" t="s">
        <v>251</v>
      </c>
      <c r="U49" s="122" t="s">
        <v>252</v>
      </c>
      <c r="V49" s="122" t="s">
        <v>298</v>
      </c>
    </row>
    <row r="50" spans="2:34" ht="24">
      <c r="C50" s="121" t="s">
        <v>45</v>
      </c>
      <c r="D50" s="121"/>
      <c r="E50" s="121"/>
      <c r="F50" s="121" t="s">
        <v>103</v>
      </c>
      <c r="G50" s="121" t="s">
        <v>46</v>
      </c>
      <c r="H50" s="124"/>
      <c r="I50" s="122">
        <v>2018</v>
      </c>
      <c r="J50" s="122"/>
      <c r="K50" s="122" t="s">
        <v>243</v>
      </c>
      <c r="L50" s="122" t="s">
        <v>244</v>
      </c>
      <c r="M50" s="122" t="s">
        <v>287</v>
      </c>
      <c r="N50" s="122" t="s">
        <v>287</v>
      </c>
      <c r="O50" s="122" t="s">
        <v>287</v>
      </c>
      <c r="P50" s="124" t="s">
        <v>281</v>
      </c>
      <c r="Q50" s="124" t="s">
        <v>281</v>
      </c>
      <c r="R50" s="124" t="s">
        <v>281</v>
      </c>
      <c r="S50" s="124" t="s">
        <v>281</v>
      </c>
      <c r="T50" s="122" t="s">
        <v>244</v>
      </c>
      <c r="U50" s="122"/>
      <c r="V50" s="122" t="s">
        <v>244</v>
      </c>
    </row>
    <row r="51" spans="2:34" ht="15.75" customHeight="1">
      <c r="B51" s="300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108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107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166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154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303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271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2024-05-12T22:39:38Z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