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82\"/>
    </mc:Choice>
  </mc:AlternateContent>
  <xr:revisionPtr revIDLastSave="0" documentId="13_ncr:1_{9F0B4D04-CA83-4FA8-AD43-117EBB1236D3}" xr6:coauthVersionLast="47" xr6:coauthVersionMax="47" xr10:uidLastSave="{00000000-0000-0000-0000-000000000000}"/>
  <bookViews>
    <workbookView xWindow="28680" yWindow="-120" windowWidth="29040" windowHeight="17790" tabRatio="694" activeTab="4" xr2:uid="{00000000-000D-0000-FFFF-FFFF00000000}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0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O89" i="157"/>
  <c r="N90" i="157"/>
  <c r="O90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M105" i="157"/>
  <c r="N105" i="157"/>
  <c r="O105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O8" i="157"/>
  <c r="N8" i="157"/>
  <c r="M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0" i="157"/>
  <c r="P90" i="156" s="1"/>
  <c r="D90" i="157"/>
  <c r="E90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D8" i="157"/>
  <c r="E8" i="157"/>
  <c r="C8" i="157"/>
  <c r="P8" i="156" s="1"/>
  <c r="M114" i="157"/>
  <c r="J114" i="159"/>
  <c r="X114" i="159" s="1"/>
  <c r="I114" i="159"/>
  <c r="W114" i="159" s="1"/>
  <c r="M113" i="157"/>
  <c r="J112" i="159"/>
  <c r="X112" i="159" s="1"/>
  <c r="M112" i="157"/>
  <c r="I112" i="159"/>
  <c r="W112" i="159" s="1"/>
  <c r="I111" i="159"/>
  <c r="W111" i="159" s="1"/>
  <c r="M111" i="157"/>
  <c r="J111" i="159"/>
  <c r="X111" i="159" s="1"/>
  <c r="J110" i="159"/>
  <c r="X110" i="159" s="1"/>
  <c r="M110" i="157"/>
  <c r="I110" i="159"/>
  <c r="W110" i="159" s="1"/>
  <c r="J109" i="159"/>
  <c r="X109" i="159" s="1"/>
  <c r="M109" i="157"/>
  <c r="J108" i="159"/>
  <c r="X108" i="159" s="1"/>
  <c r="M108" i="157"/>
  <c r="I108" i="159"/>
  <c r="W108" i="159" s="1"/>
  <c r="I107" i="159"/>
  <c r="W107" i="159" s="1"/>
  <c r="M107" i="157"/>
  <c r="J107" i="159"/>
  <c r="X107" i="159" s="1"/>
  <c r="J106" i="159"/>
  <c r="X106" i="159" s="1"/>
  <c r="M106" i="157"/>
  <c r="I106" i="159"/>
  <c r="W106" i="159" s="1"/>
  <c r="J105" i="159"/>
  <c r="X105" i="159" s="1"/>
  <c r="J104" i="159"/>
  <c r="X104" i="159" s="1"/>
  <c r="I104" i="159"/>
  <c r="W104" i="159" s="1"/>
  <c r="M104" i="157"/>
  <c r="I103" i="159"/>
  <c r="W103" i="159" s="1"/>
  <c r="M103" i="157"/>
  <c r="J103" i="159"/>
  <c r="X103" i="159" s="1"/>
  <c r="J102" i="159"/>
  <c r="X102" i="159" s="1"/>
  <c r="M102" i="157"/>
  <c r="I102" i="159"/>
  <c r="W102" i="159" s="1"/>
  <c r="M101" i="157"/>
  <c r="J100" i="159"/>
  <c r="X100" i="159" s="1"/>
  <c r="I100" i="159"/>
  <c r="W100" i="159" s="1"/>
  <c r="M100" i="157"/>
  <c r="I99" i="159"/>
  <c r="W99" i="159" s="1"/>
  <c r="M99" i="157"/>
  <c r="J99" i="159"/>
  <c r="X99" i="159" s="1"/>
  <c r="J98" i="159"/>
  <c r="X98" i="159" s="1"/>
  <c r="M98" i="157"/>
  <c r="I98" i="159"/>
  <c r="W98" i="159" s="1"/>
  <c r="I97" i="159"/>
  <c r="W97" i="159" s="1"/>
  <c r="M97" i="157"/>
  <c r="J96" i="159"/>
  <c r="X96" i="159" s="1"/>
  <c r="I96" i="159"/>
  <c r="W96" i="159" s="1"/>
  <c r="M96" i="157"/>
  <c r="I95" i="159"/>
  <c r="W95" i="159" s="1"/>
  <c r="M95" i="157"/>
  <c r="J95" i="159"/>
  <c r="X95" i="159" s="1"/>
  <c r="M94" i="157"/>
  <c r="J94" i="159"/>
  <c r="X94" i="159" s="1"/>
  <c r="I94" i="159"/>
  <c r="W94" i="159" s="1"/>
  <c r="I93" i="159"/>
  <c r="W93" i="159" s="1"/>
  <c r="J93" i="159"/>
  <c r="X93" i="159" s="1"/>
  <c r="M93" i="157"/>
  <c r="J92" i="159"/>
  <c r="X92" i="159" s="1"/>
  <c r="I92" i="159"/>
  <c r="W92" i="159" s="1"/>
  <c r="M92" i="157"/>
  <c r="I91" i="159"/>
  <c r="W91" i="159" s="1"/>
  <c r="M91" i="157"/>
  <c r="J91" i="159"/>
  <c r="X91" i="159" s="1"/>
  <c r="M90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R9" i="157" s="1"/>
  <c r="AS9" i="157" s="1"/>
  <c r="AP10" i="157"/>
  <c r="AP11" i="157"/>
  <c r="AP12" i="157"/>
  <c r="AP13" i="157"/>
  <c r="AR13" i="157" s="1"/>
  <c r="AS13" i="157" s="1"/>
  <c r="AP14" i="157"/>
  <c r="AP15" i="157"/>
  <c r="AP16" i="157"/>
  <c r="AP17" i="157"/>
  <c r="AR17" i="157" s="1"/>
  <c r="AS17" i="157" s="1"/>
  <c r="AP18" i="157"/>
  <c r="AP19" i="157"/>
  <c r="AP20" i="157"/>
  <c r="AP21" i="157"/>
  <c r="AR21" i="157" s="1"/>
  <c r="AS21" i="157" s="1"/>
  <c r="AP22" i="157"/>
  <c r="AP23" i="157"/>
  <c r="AP24" i="157"/>
  <c r="AP25" i="157"/>
  <c r="AP26" i="157"/>
  <c r="AP27" i="157"/>
  <c r="AP28" i="157"/>
  <c r="AP29" i="157"/>
  <c r="AR29" i="157" s="1"/>
  <c r="AS29" i="157" s="1"/>
  <c r="AP30" i="157"/>
  <c r="AP31" i="157"/>
  <c r="AP32" i="157"/>
  <c r="AP33" i="157"/>
  <c r="AP34" i="157"/>
  <c r="AP35" i="157"/>
  <c r="AP36" i="157"/>
  <c r="AP37" i="157"/>
  <c r="AR37" i="157" s="1"/>
  <c r="AS37" i="157" s="1"/>
  <c r="AP38" i="157"/>
  <c r="AP39" i="157"/>
  <c r="AP40" i="157"/>
  <c r="AP41" i="157"/>
  <c r="AP42" i="157"/>
  <c r="AP43" i="157"/>
  <c r="AP44" i="157"/>
  <c r="AP45" i="157"/>
  <c r="AR45" i="157" s="1"/>
  <c r="AS45" i="157" s="1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49" i="157" l="1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0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89" i="157"/>
  <c r="L90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0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8" i="157"/>
  <c r="R114" i="157" l="1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6" i="157"/>
  <c r="R94" i="157"/>
  <c r="R93" i="157"/>
  <c r="R92" i="157"/>
  <c r="R91" i="157"/>
  <c r="R90" i="157"/>
  <c r="R89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5" i="157" l="1"/>
  <c r="K47" i="157" l="1"/>
  <c r="K95" i="157"/>
  <c r="K114" i="157" l="1"/>
  <c r="AF114" i="157" s="1"/>
  <c r="AE114" i="157"/>
  <c r="K113" i="157"/>
  <c r="AF113" i="157" s="1"/>
  <c r="AE113" i="157"/>
  <c r="K112" i="157"/>
  <c r="AF112" i="157" s="1"/>
  <c r="AE112" i="157"/>
  <c r="K111" i="157"/>
  <c r="AF111" i="157" s="1"/>
  <c r="K110" i="157"/>
  <c r="AF110" i="157" s="1"/>
  <c r="AE110" i="157"/>
  <c r="K109" i="157"/>
  <c r="AF109" i="157" s="1"/>
  <c r="AE109" i="157"/>
  <c r="K108" i="157"/>
  <c r="AF108" i="157" s="1"/>
  <c r="AE108" i="157"/>
  <c r="AE107" i="157"/>
  <c r="K107" i="157"/>
  <c r="AF107" i="157" s="1"/>
  <c r="K106" i="157"/>
  <c r="AF106" i="157" s="1"/>
  <c r="AE106" i="157"/>
  <c r="AE105" i="157"/>
  <c r="K105" i="157"/>
  <c r="AF105" i="157" s="1"/>
  <c r="K104" i="157"/>
  <c r="AF104" i="157" s="1"/>
  <c r="AE104" i="157"/>
  <c r="AE103" i="157"/>
  <c r="K103" i="157"/>
  <c r="AF103" i="157" s="1"/>
  <c r="K102" i="157"/>
  <c r="AF102" i="157" s="1"/>
  <c r="AE102" i="157"/>
  <c r="AE101" i="157"/>
  <c r="K101" i="157"/>
  <c r="AF101" i="157" s="1"/>
  <c r="K100" i="157"/>
  <c r="AF100" i="157" s="1"/>
  <c r="AE100" i="157"/>
  <c r="AE99" i="157"/>
  <c r="K99" i="157"/>
  <c r="AF99" i="157" s="1"/>
  <c r="K98" i="157"/>
  <c r="AF98" i="157" s="1"/>
  <c r="AE98" i="157"/>
  <c r="AE97" i="157"/>
  <c r="K97" i="157"/>
  <c r="AF97" i="157" s="1"/>
  <c r="K96" i="157"/>
  <c r="AF96" i="157" s="1"/>
  <c r="AE96" i="157"/>
  <c r="AE95" i="157"/>
  <c r="AF95" i="157"/>
  <c r="K94" i="157"/>
  <c r="AF94" i="157" s="1"/>
  <c r="AE94" i="157"/>
  <c r="AE93" i="157"/>
  <c r="K93" i="157"/>
  <c r="AF93" i="157" s="1"/>
  <c r="K92" i="157"/>
  <c r="AF92" i="157" s="1"/>
  <c r="AE92" i="157"/>
  <c r="K91" i="157"/>
  <c r="AF91" i="157" s="1"/>
  <c r="AE91" i="157"/>
  <c r="K90" i="157"/>
  <c r="AF90" i="157" s="1"/>
  <c r="AE90" i="157"/>
  <c r="K89" i="157"/>
  <c r="AF89" i="157" s="1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1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E9" i="158" s="1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6" i="157"/>
  <c r="D62" i="158"/>
  <c r="E62" i="158" s="1"/>
  <c r="D48" i="158"/>
  <c r="D53" i="158"/>
  <c r="D32" i="158"/>
  <c r="D44" i="158"/>
  <c r="D51" i="158"/>
  <c r="D50" i="158"/>
  <c r="E50" i="158" s="1"/>
  <c r="D59" i="158"/>
  <c r="D57" i="158"/>
  <c r="D23" i="158"/>
  <c r="E23" i="158" s="1"/>
  <c r="Y98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E37" i="158" s="1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E47" i="158" s="1"/>
  <c r="D71" i="158"/>
  <c r="D38" i="158"/>
  <c r="D29" i="158"/>
  <c r="E29" i="158" s="1"/>
  <c r="D20" i="158"/>
  <c r="D26" i="158"/>
  <c r="E26" i="158" s="1"/>
  <c r="D7" i="158"/>
  <c r="D33" i="158"/>
  <c r="D39" i="158"/>
  <c r="D30" i="158"/>
  <c r="D21" i="158"/>
  <c r="D76" i="158"/>
  <c r="E76" i="158" s="1"/>
  <c r="D12" i="158"/>
  <c r="D18" i="158"/>
  <c r="E18" i="158" s="1"/>
  <c r="D25" i="158"/>
  <c r="D22" i="158"/>
  <c r="D77" i="158"/>
  <c r="E77" i="158" s="1"/>
  <c r="D13" i="158"/>
  <c r="D68" i="158"/>
  <c r="D11" i="158"/>
  <c r="E11" i="158" s="1"/>
  <c r="D74" i="158"/>
  <c r="D10" i="158"/>
  <c r="E10" i="158" s="1"/>
  <c r="D17" i="158"/>
  <c r="D69" i="158"/>
  <c r="D60" i="158"/>
  <c r="E60" i="158" s="1"/>
  <c r="D15" i="158"/>
  <c r="E15" i="158" s="1"/>
  <c r="D61" i="158"/>
  <c r="E61" i="158" s="1"/>
  <c r="D64" i="158"/>
  <c r="E64" i="158" s="1"/>
  <c r="D52" i="158"/>
  <c r="E52" i="158" s="1"/>
  <c r="D67" i="158"/>
  <c r="D58" i="158"/>
  <c r="E58" i="158" s="1"/>
  <c r="D75" i="158"/>
  <c r="D65" i="158"/>
  <c r="Y88" i="157"/>
  <c r="Y64" i="157"/>
  <c r="Y16" i="157"/>
  <c r="X80" i="157"/>
  <c r="Y74" i="157"/>
  <c r="Y10" i="157"/>
  <c r="X32" i="157"/>
  <c r="Y102" i="157"/>
  <c r="X17" i="157"/>
  <c r="X13" i="157"/>
  <c r="X9" i="157"/>
  <c r="X29" i="157"/>
  <c r="Y112" i="157"/>
  <c r="X104" i="157"/>
  <c r="X96" i="157"/>
  <c r="X92" i="157"/>
  <c r="Y80" i="157"/>
  <c r="Y70" i="157"/>
  <c r="Y66" i="157"/>
  <c r="X58" i="157"/>
  <c r="X50" i="157"/>
  <c r="X44" i="157"/>
  <c r="Y111" i="157"/>
  <c r="Y95" i="157"/>
  <c r="X95" i="157"/>
  <c r="X87" i="157"/>
  <c r="Y72" i="157"/>
  <c r="X62" i="157"/>
  <c r="Y42" i="157"/>
  <c r="Y34" i="157"/>
  <c r="Y30" i="157"/>
  <c r="X18" i="157"/>
  <c r="X14" i="157"/>
  <c r="X10" i="157"/>
  <c r="Y99" i="157"/>
  <c r="X99" i="157"/>
  <c r="Y78" i="157"/>
  <c r="Y73" i="157"/>
  <c r="Y69" i="157"/>
  <c r="Y45" i="157"/>
  <c r="Y41" i="157"/>
  <c r="Y17" i="157"/>
  <c r="Y9" i="157"/>
  <c r="Y101" i="157"/>
  <c r="X41" i="157"/>
  <c r="X25" i="157"/>
  <c r="Y100" i="157"/>
  <c r="Y96" i="157"/>
  <c r="Y76" i="157"/>
  <c r="Y50" i="157"/>
  <c r="X70" i="157"/>
  <c r="X56" i="157"/>
  <c r="X34" i="157"/>
  <c r="X30" i="157"/>
  <c r="X26" i="157"/>
  <c r="Y18" i="157"/>
  <c r="Y14" i="157"/>
  <c r="Y81" i="157"/>
  <c r="X81" i="157"/>
  <c r="Y113" i="157"/>
  <c r="Y97" i="157"/>
  <c r="X97" i="157"/>
  <c r="X71" i="157"/>
  <c r="X63" i="157"/>
  <c r="X55" i="157"/>
  <c r="X47" i="157"/>
  <c r="X43" i="157"/>
  <c r="X27" i="157"/>
  <c r="X23" i="157"/>
  <c r="X19" i="157"/>
  <c r="X15" i="157"/>
  <c r="Y105" i="157"/>
  <c r="X105" i="157"/>
  <c r="Y89" i="157"/>
  <c r="X89" i="157"/>
  <c r="X78" i="157"/>
  <c r="X57" i="157"/>
  <c r="X45" i="157"/>
  <c r="X33" i="157"/>
  <c r="Y108" i="157"/>
  <c r="Y104" i="157"/>
  <c r="Y92" i="157"/>
  <c r="X82" i="157"/>
  <c r="Y58" i="157"/>
  <c r="X90" i="157"/>
  <c r="X42" i="157"/>
  <c r="Y46" i="157"/>
  <c r="Y114" i="157"/>
  <c r="Y110" i="157"/>
  <c r="X98" i="157"/>
  <c r="X88" i="157"/>
  <c r="Y82" i="157"/>
  <c r="Y68" i="157"/>
  <c r="Y103" i="157"/>
  <c r="Y90" i="157"/>
  <c r="Y79" i="157"/>
  <c r="X79" i="157"/>
  <c r="Y56" i="157"/>
  <c r="Y32" i="157"/>
  <c r="Y24" i="157"/>
  <c r="X16" i="157"/>
  <c r="X8" i="157"/>
  <c r="Y107" i="157"/>
  <c r="Y91" i="157"/>
  <c r="X91" i="157"/>
  <c r="Y75" i="157"/>
  <c r="Y71" i="157"/>
  <c r="Y67" i="157"/>
  <c r="Y63" i="157"/>
  <c r="Y51" i="157"/>
  <c r="Y47" i="157"/>
  <c r="Y43" i="157"/>
  <c r="Y27" i="157"/>
  <c r="Y23" i="157"/>
  <c r="Y19" i="157"/>
  <c r="Y15" i="157"/>
  <c r="Y109" i="157"/>
  <c r="Y93" i="157"/>
  <c r="X93" i="157"/>
  <c r="Y77" i="157"/>
  <c r="X77" i="157"/>
  <c r="Z10" i="155"/>
  <c r="E68" i="158" l="1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5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<sst xmlns="http://schemas.openxmlformats.org/spreadsheetml/2006/main" count="1729" uniqueCount="588">
  <si>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</si>
  <si>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</si>
  <si>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</si>
  <si>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</si>
  <si>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</si>
  <si>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</si>
  <si>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</si>
  <si>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</si>
  <si>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</si>
  <si>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</si>
  <si>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</si>
  <si>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</si>
  <si>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</si>
  <si>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</si>
  <si>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</si>
  <si>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</si>
  <si>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</si>
  <si>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</si>
  <si>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</si>
  <si>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</si>
  <si>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</si>
  <si>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</si>
  <si>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</si>
  <si>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</si>
  <si>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</si>
  <si>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</si>
  <si>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</si>
  <si>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</si>
  <si>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</si>
  <si>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</si>
  <si>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</si>
  <si>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</si>
  <si>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</si>
  <si>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</si>
  <si>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</si>
  <si>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</si>
  <si>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</si>
  <si>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</si>
  <si>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</si>
  <si>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</si>
  <si>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</si>
  <si>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</si>
  <si>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</si>
  <si>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</si>
  <si>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</si>
  <si>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</si>
  <si>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</si>
  <si>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</si>
  <si>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</si>
  <si>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</si>
  <si>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</si>
  <si>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</si>
  <si>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</si>
  <si>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</si>
  <si>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</si>
  <si>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</si>
  <si>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</si>
  <si>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</si>
  <si>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</si>
  <si>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</si>
  <si>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</si>
  <si>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</si>
  <si>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</si>
  <si>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</si>
  <si>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</si>
  <si>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</si>
  <si>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</si>
  <si>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</si>
  <si>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</si>
  <si>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</si>
  <si>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</si>
  <si>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</si>
  <si>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</si>
  <si>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</si>
  <si>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</si>
  <si>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</si>
  <si>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</si>
  <si>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</si>
  <si>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</si>
  <si>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</si>
  <si>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</si>
  <si>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</si>
  <si>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</si>
  <si>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</si>
  <si>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</si>
  <si>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</si>
  <si>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</si>
  <si>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</si>
  <si>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</si>
  <si>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</si>
  <si>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</si>
  <si>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</si>
  <si>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</si>
  <si>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</si>
  <si>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</si>
  <si>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</si>
  <si>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</si>
  <si>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</si>
  <si>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</si>
  <si>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</si>
  <si>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</si>
  <si>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</si>
  <si>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</si>
  <si>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</si>
  <si>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</si>
  <si>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</si>
  <si>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</si>
  <si>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</si>
  <si>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</si>
  <si>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</si>
  <si>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</si>
  <si>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</si>
  <si>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</si>
  <si>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</si>
  <si>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</si>
  <si>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</si>
  <si>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</si>
  <si>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</si>
  <si>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</si>
  <si>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</si>
  <si>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</si>
  <si>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</si>
  <si>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</si>
  <si>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</si>
  <si>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</si>
  <si>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</si>
  <si>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</si>
  <si>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</si>
  <si>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</si>
  <si>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</si>
  <si>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</si>
  <si>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</si>
  <si>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</si>
  <si>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</si>
  <si>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</si>
  <si>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</si>
  <si>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</si>
  <si>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</si>
  <si>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</si>
  <si>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</si>
  <si>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</si>
  <si>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</si>
  <si>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</si>
  <si>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</si>
  <si>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</si>
  <si>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</si>
  <si>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</si>
  <si>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</si>
  <si>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</si>
  <si>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</si>
  <si>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</si>
  <si>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</si>
  <si>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</si>
  <si>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</si>
  <si>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</si>
  <si>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</si>
  <si>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</si>
  <si>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</si>
  <si>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</si>
  <si>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</si>
  <si>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</si>
  <si>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</si>
  <si>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</si>
  <si>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</si>
  <si>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</si>
  <si>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</si>
  <si>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</si>
  <si>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</si>
  <si>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</si>
  <si>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</si>
  <si>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</si>
  <si>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</si>
  <si>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</si>
  <si>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</si>
  <si>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</si>
  <si>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</si>
  <si>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</si>
  <si>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</si>
  <si>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</si>
  <si>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</si>
  <si>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</si>
  <si>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</si>
  <si>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</si>
  <si>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</si>
  <si>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</si>
  <si>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</si>
  <si>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</si>
  <si>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</si>
  <si>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</si>
  <si>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</si>
  <si>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</si>
  <si>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</si>
  <si>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</si>
  <si>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</si>
  <si>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</si>
  <si>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</si>
  <si>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</si>
  <si>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</si>
  <si>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</si>
  <si>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</si>
  <si>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</si>
  <si>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</si>
  <si>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</si>
  <si>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</si>
  <si>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</si>
  <si>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</si>
  <si>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</si>
  <si>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</si>
  <si>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</si>
  <si>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</si>
  <si>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</si>
  <si>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</si>
  <si>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</si>
  <si>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</si>
  <si>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</si>
  <si>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</si>
  <si>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</si>
  <si>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</si>
  <si>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</si>
  <si>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</si>
  <si>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</si>
  <si>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</si>
  <si>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</si>
  <si>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MW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</si>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</sst>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67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69" fontId="16" fillId="0" borderId="0"/>
    <xf numFmtId="0" fontId="11" fillId="0" borderId="0"/>
    <xf numFmtId="0" fontId="11" fillId="0" borderId="0"/>
    <xf numFmtId="167" fontId="16" fillId="0" borderId="0"/>
    <xf numFmtId="0" fontId="64" fillId="0" borderId="0"/>
    <xf numFmtId="169" fontId="64" fillId="0" borderId="0"/>
    <xf numFmtId="167" fontId="16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0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0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0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0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0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0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0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0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0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0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0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0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0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0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0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0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0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0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0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0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0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0" fontId="75" fillId="0" borderId="0"/>
    <xf numFmtId="170" fontId="65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0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20" borderId="1" applyNumberFormat="0" applyAlignment="0" applyProtection="0"/>
    <xf numFmtId="0" fontId="19" fillId="20" borderId="1" applyNumberFormat="0" applyAlignment="0" applyProtection="0"/>
    <xf numFmtId="170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0" fillId="0" borderId="0"/>
    <xf numFmtId="170" fontId="10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11" fillId="0" borderId="0">
      <alignment horizontal="center"/>
    </xf>
    <xf numFmtId="170" fontId="11" fillId="0" borderId="0">
      <alignment wrapText="1"/>
    </xf>
    <xf numFmtId="170" fontId="73" fillId="0" borderId="0"/>
    <xf numFmtId="170" fontId="68" fillId="0" borderId="0"/>
    <xf numFmtId="170" fontId="68" fillId="0" borderId="0"/>
    <xf numFmtId="170" fontId="68" fillId="0" borderId="0"/>
    <xf numFmtId="170" fontId="68" fillId="0" borderId="0"/>
    <xf numFmtId="170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7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82" fillId="0" borderId="0"/>
    <xf numFmtId="170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0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0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0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0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2" fontId="69" fillId="93" borderId="0"/>
    <xf numFmtId="173" fontId="69" fillId="93" borderId="0"/>
    <xf numFmtId="174" fontId="69" fillId="93" borderId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7" borderId="1" applyNumberFormat="0" applyAlignment="0" applyProtection="0"/>
    <xf numFmtId="0" fontId="26" fillId="7" borderId="1" applyNumberFormat="0" applyAlignment="0" applyProtection="0"/>
    <xf numFmtId="17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0" fontId="11" fillId="93" borderId="0">
      <protection locked="0"/>
    </xf>
    <xf numFmtId="170" fontId="11" fillId="93" borderId="0">
      <protection locked="0"/>
    </xf>
    <xf numFmtId="170" fontId="10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73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2" fontId="68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170" fontId="11" fillId="0" borderId="0"/>
    <xf numFmtId="170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0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170" fontId="81" fillId="95" borderId="7" applyNumberForma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8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0" fontId="29" fillId="61" borderId="8" applyNumberFormat="0" applyAlignment="0" applyProtection="0"/>
    <xf numFmtId="170" fontId="29" fillId="61" borderId="8" applyNumberFormat="0" applyAlignment="0" applyProtection="0"/>
    <xf numFmtId="17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20" borderId="8" applyNumberFormat="0" applyAlignment="0" applyProtection="0"/>
    <xf numFmtId="0" fontId="29" fillId="20" borderId="8" applyNumberFormat="0" applyAlignment="0" applyProtection="0"/>
    <xf numFmtId="170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66" fillId="96" borderId="0" applyNumberFormat="0" applyFont="0" applyBorder="0" applyAlignment="0" applyProtection="0"/>
    <xf numFmtId="172" fontId="11" fillId="0" borderId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0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4" fillId="0" borderId="0">
      <alignment horizontal="center"/>
    </xf>
    <xf numFmtId="170" fontId="95" fillId="67" borderId="0"/>
    <xf numFmtId="170" fontId="96" fillId="100" borderId="0"/>
    <xf numFmtId="170" fontId="95" fillId="67" borderId="0"/>
    <xf numFmtId="170" fontId="95" fillId="60" borderId="0"/>
    <xf numFmtId="170" fontId="97" fillId="67" borderId="26">
      <alignment horizontal="center" vertical="center"/>
    </xf>
    <xf numFmtId="170" fontId="97" fillId="67" borderId="26">
      <alignment horizontal="center" vertical="center"/>
    </xf>
    <xf numFmtId="170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1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0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80">
    <xf numFmtId="0" fontId="0" fillId="0" borderId="0" xfId="0"/>
    <xf numFmtId="0" fontId="58" fillId="0" borderId="0" xfId="0" applyFont="1"/>
    <xf numFmtId="0" fontId="35" fillId="44" borderId="0" xfId="2" applyFont="1" applyAlignment="1">
      <alignment horizontal="left" vertical="top"/>
    </xf>
    <xf numFmtId="0" fontId="35" fillId="0" borderId="0" xfId="2" applyFont="1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8" fontId="61" fillId="0" borderId="0" xfId="0" applyNumberFormat="1" applyFont="1" applyAlignment="1">
      <alignment horizontal="left" vertical="top"/>
    </xf>
    <xf numFmtId="168" fontId="58" fillId="0" borderId="0" xfId="0" applyNumberFormat="1" applyFont="1" applyAlignment="1">
      <alignment horizontal="left" vertical="top"/>
    </xf>
    <xf numFmtId="0" fontId="58" fillId="0" borderId="0" xfId="0" applyFont="1" applyFill="1" applyAlignment="1">
      <alignment horizontal="left" vertical="top"/>
    </xf>
    <xf numFmtId="168" fontId="59" fillId="24" borderId="10" xfId="0" applyNumberFormat="1" applyFont="1" applyFill="1" applyBorder="1" applyAlignment="1">
      <alignment horizontal="left" vertical="top"/>
    </xf>
    <xf numFmtId="168" fontId="59" fillId="24" borderId="12" xfId="0" applyNumberFormat="1" applyFont="1" applyFill="1" applyBorder="1" applyAlignment="1">
      <alignment horizontal="left" vertical="top"/>
    </xf>
    <xf numFmtId="168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Fill="1" applyBorder="1" applyAlignment="1">
      <alignment horizontal="left" vertical="top"/>
    </xf>
    <xf numFmtId="0" fontId="58" fillId="0" borderId="0" xfId="6" applyFont="1" applyFill="1" applyBorder="1" applyAlignment="1">
      <alignment horizontal="left" vertical="top" wrapText="1"/>
    </xf>
    <xf numFmtId="0" fontId="61" fillId="0" borderId="0" xfId="8" applyFont="1" applyFill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Border="1" applyAlignment="1">
      <alignment horizontal="left" vertical="top"/>
    </xf>
    <xf numFmtId="0" fontId="58" fillId="0" borderId="0" xfId="0" applyFont="1" applyFill="1" applyBorder="1" applyAlignment="1">
      <alignment horizontal="left" vertical="top"/>
    </xf>
    <xf numFmtId="168" fontId="62" fillId="29" borderId="10" xfId="1" applyNumberFormat="1" applyFont="1" applyBorder="1" applyAlignment="1">
      <alignment horizontal="left" vertical="top" wrapText="1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8" fontId="58" fillId="0" borderId="24" xfId="0" applyNumberFormat="1" applyFont="1" applyFill="1" applyBorder="1" applyAlignment="1">
      <alignment horizontal="left" vertical="top"/>
    </xf>
    <xf numFmtId="168" fontId="58" fillId="0" borderId="24" xfId="6" applyNumberFormat="1" applyFont="1" applyFill="1" applyBorder="1" applyAlignment="1">
      <alignment horizontal="center" vertical="center"/>
    </xf>
    <xf numFmtId="168" fontId="58" fillId="0" borderId="24" xfId="0" applyNumberFormat="1" applyFont="1" applyFill="1" applyBorder="1" applyAlignment="1">
      <alignment horizontal="center" vertical="center" wrapText="1"/>
    </xf>
    <xf numFmtId="168" fontId="58" fillId="0" borderId="24" xfId="0" applyNumberFormat="1" applyFont="1" applyFill="1" applyBorder="1" applyAlignment="1">
      <alignment horizontal="center" vertical="center"/>
    </xf>
    <xf numFmtId="0" fontId="58" fillId="58" borderId="24" xfId="5" applyFont="1" applyFill="1" applyBorder="1"/>
    <xf numFmtId="168" fontId="58" fillId="0" borderId="24" xfId="6" applyNumberFormat="1" applyFont="1" applyFill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Fill="1" applyBorder="1"/>
    <xf numFmtId="0" fontId="58" fillId="0" borderId="24" xfId="6" applyFont="1" applyBorder="1"/>
    <xf numFmtId="168" fontId="58" fillId="0" borderId="24" xfId="6" applyNumberFormat="1" applyFont="1" applyBorder="1"/>
    <xf numFmtId="0" fontId="61" fillId="0" borderId="0" xfId="0" applyFont="1" applyFill="1" applyAlignment="1">
      <alignment horizontal="left"/>
    </xf>
    <xf numFmtId="0" fontId="104" fillId="0" borderId="0" xfId="0" applyFont="1" applyFill="1"/>
    <xf numFmtId="0" fontId="58" fillId="0" borderId="0" xfId="0" applyFont="1" applyFill="1" applyBorder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Border="1" applyAlignment="1">
      <alignment horizontal="left" vertical="center"/>
    </xf>
    <xf numFmtId="2" fontId="58" fillId="59" borderId="0" xfId="0" applyNumberFormat="1" applyFont="1" applyFill="1"/>
    <xf numFmtId="2" fontId="58" fillId="59" borderId="0" xfId="0" applyNumberFormat="1" applyFont="1" applyFill="1" applyBorder="1"/>
    <xf numFmtId="0" fontId="58" fillId="0" borderId="0" xfId="0" applyFont="1"/>
    <xf numFmtId="168" fontId="105" fillId="0" borderId="0" xfId="6" applyNumberFormat="1" applyFont="1"/>
    <xf numFmtId="168" fontId="61" fillId="0" borderId="0" xfId="6" applyNumberFormat="1" applyFont="1"/>
    <xf numFmtId="0" fontId="61" fillId="0" borderId="0" xfId="9" applyFont="1" applyFill="1" applyAlignment="1">
      <alignment horizontal="left"/>
    </xf>
    <xf numFmtId="0" fontId="67" fillId="60" borderId="0" xfId="36096" applyFont="1" applyFill="1" applyBorder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ont="1" applyFill="1" applyAlignment="1" applyProtection="1">
      <alignment vertical="center"/>
      <protection locked="0"/>
    </xf>
    <xf numFmtId="43" fontId="11" fillId="60" borderId="0" xfId="36096" applyNumberFormat="1" applyFon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ont="1" applyFill="1" applyAlignment="1">
      <alignment vertical="center"/>
    </xf>
    <xf numFmtId="0" fontId="10" fillId="60" borderId="0" xfId="36096" applyFont="1" applyFill="1" applyAlignment="1">
      <alignment vertical="center"/>
    </xf>
    <xf numFmtId="0" fontId="10" fillId="60" borderId="0" xfId="36096" applyFont="1" applyFill="1" applyBorder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Border="1" applyAlignment="1" applyProtection="1">
      <alignment vertical="center"/>
      <protection locked="0"/>
    </xf>
    <xf numFmtId="0" fontId="113" fillId="60" borderId="0" xfId="36096" applyFont="1" applyFill="1" applyBorder="1" applyAlignment="1" applyProtection="1">
      <alignment horizontal="center" vertical="center"/>
      <protection locked="0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Border="1" applyAlignment="1">
      <alignment horizontal="centerContinuous" vertical="center"/>
    </xf>
    <xf numFmtId="0" fontId="114" fillId="60" borderId="0" xfId="36096" applyFont="1" applyFill="1" applyAlignment="1">
      <alignment horizontal="centerContinuous" vertical="center"/>
    </xf>
    <xf numFmtId="180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8" fillId="0" borderId="24" xfId="6" applyNumberFormat="1" applyFont="1" applyFill="1" applyBorder="1"/>
    <xf numFmtId="168" fontId="58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 applyFill="1" applyBorder="1"/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126" fillId="108" borderId="0" xfId="36912" applyNumberFormat="1" applyFont="1" applyFill="1" applyBorder="1" applyAlignment="1">
      <alignment horizontal="left" vertical="center" wrapText="1"/>
    </xf>
    <xf numFmtId="43" fontId="3" fillId="108" borderId="0" xfId="36912" applyNumberFormat="1" applyFont="1" applyFill="1"/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49" fillId="108" borderId="0" xfId="36912" applyNumberFormat="1" applyFont="1" applyFill="1" applyBorder="1" applyAlignment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8" fontId="58" fillId="0" borderId="0" xfId="0" applyNumberFormat="1" applyFont="1" applyFill="1" applyBorder="1" applyAlignment="1">
      <alignment horizontal="center" vertical="center" wrapText="1"/>
    </xf>
    <xf numFmtId="168" fontId="58" fillId="0" borderId="0" xfId="6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168" fontId="58" fillId="0" borderId="0" xfId="0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49" fillId="108" borderId="0" xfId="36912" applyNumberFormat="1" applyFont="1" applyFill="1" applyAlignment="1">
      <alignment horizontal="left" indent="1"/>
    </xf>
    <xf numFmtId="182" fontId="58" fillId="0" borderId="0" xfId="0" applyNumberFormat="1" applyFont="1" applyAlignment="1">
      <alignment horizontal="left" vertical="top"/>
    </xf>
    <xf numFmtId="0" fontId="128" fillId="0" borderId="0" xfId="46713"/>
    <xf numFmtId="168" fontId="61" fillId="0" borderId="0" xfId="46714" applyNumberFormat="1" applyFont="1" applyAlignment="1">
      <alignment horizontal="left" vertical="top"/>
    </xf>
    <xf numFmtId="168" fontId="58" fillId="0" borderId="0" xfId="46714" applyNumberFormat="1" applyFont="1" applyAlignment="1">
      <alignment horizontal="left" vertical="top"/>
    </xf>
    <xf numFmtId="168" fontId="60" fillId="24" borderId="10" xfId="46714" applyNumberFormat="1" applyFont="1" applyFill="1" applyBorder="1" applyAlignment="1">
      <alignment horizontal="left" vertical="top"/>
    </xf>
    <xf numFmtId="168" fontId="60" fillId="24" borderId="12" xfId="46714" applyNumberFormat="1" applyFont="1" applyFill="1" applyBorder="1" applyAlignment="1">
      <alignment horizontal="left" vertical="top"/>
    </xf>
    <xf numFmtId="168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0" fontId="63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Fill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Border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2" fontId="58" fillId="0" borderId="0" xfId="0" applyNumberFormat="1" applyFont="1" applyAlignment="1">
      <alignment horizontal="left" vertical="top"/>
    </xf>
    <xf numFmtId="2" fontId="58" fillId="0" borderId="0" xfId="0" applyNumberFormat="1" applyFont="1" applyFill="1" applyAlignment="1">
      <alignment horizontal="left" vertical="top"/>
    </xf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Border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0" fontId="108" fillId="0" borderId="10" xfId="36097" applyNumberFormat="1" applyFont="1" applyBorder="1" applyAlignment="1">
      <alignment horizontal="center" vertical="center" wrapText="1"/>
    </xf>
    <xf numFmtId="180" fontId="108" fillId="0" borderId="46" xfId="36097" applyNumberFormat="1" applyFont="1" applyBorder="1" applyAlignment="1">
      <alignment horizontal="center" vertical="center" wrapText="1"/>
    </xf>
    <xf numFmtId="180" fontId="108" fillId="0" borderId="0" xfId="36097" applyNumberFormat="1" applyFont="1" applyBorder="1" applyAlignment="1">
      <alignment horizontal="center" vertical="center" wrapText="1"/>
    </xf>
    <xf numFmtId="180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7" t="s">
        <v>89</v>
      </c>
      <c r="C2" s="167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68">
        <v>2015</v>
      </c>
      <c r="C3" s="169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70" t="s">
        <v>90</v>
      </c>
      <c r="C4" s="171"/>
      <c r="D4" s="92"/>
      <c r="E4" s="174" t="s">
        <v>91</v>
      </c>
      <c r="F4" s="175"/>
      <c r="G4" s="175"/>
      <c r="H4" s="175"/>
      <c r="I4" s="176"/>
      <c r="J4" s="177" t="s">
        <v>92</v>
      </c>
      <c r="K4" s="178"/>
      <c r="L4" s="178"/>
      <c r="M4" s="178"/>
      <c r="N4" s="178"/>
      <c r="O4" s="178"/>
      <c r="P4" s="178"/>
      <c r="Q4" s="179"/>
      <c r="R4" s="93" t="s">
        <v>93</v>
      </c>
      <c r="S4" s="163" t="s">
        <v>94</v>
      </c>
      <c r="T4" s="164"/>
      <c r="U4" s="164"/>
      <c r="V4" s="164"/>
      <c r="W4" s="164"/>
      <c r="X4" s="164"/>
      <c r="Y4" s="164"/>
      <c r="Z4" s="165"/>
      <c r="AA4" s="94" t="s">
        <v>95</v>
      </c>
    </row>
    <row r="5" spans="2:29" ht="60.75" thickBot="1">
      <c r="B5" s="172"/>
      <c r="C5" s="173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6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6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6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6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6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6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6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6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6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6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2" t="s">
        <v>195</v>
      </c>
      <c r="U24" s="162"/>
      <c r="V24" s="162"/>
      <c r="W24" s="162"/>
      <c r="X24" s="162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210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211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212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213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214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215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216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217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0"/>
  <sheetViews>
    <sheetView zoomScale="85" zoomScaleNormal="85" workbookViewId="0">
      <selection activeCell="M41" sqref="M41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209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206</v>
      </c>
      <c r="O21" s="18" t="s">
        <v>586</v>
      </c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207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208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  <c r="N26" s="160">
        <v>0.92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  <c r="N27" s="160">
        <v>0.92</v>
      </c>
    </row>
    <row r="28" spans="2:20" ht="15.75" customHeight="1">
      <c r="B28" s="36"/>
      <c r="C28" s="35" t="s">
        <v>585</v>
      </c>
      <c r="D28" s="28"/>
      <c r="E28" s="34">
        <v>1</v>
      </c>
      <c r="F28" s="34">
        <v>1</v>
      </c>
      <c r="G28" s="34">
        <v>5</v>
      </c>
      <c r="H28" s="34"/>
      <c r="I28" s="33"/>
      <c r="J28" s="31"/>
      <c r="N28" s="160"/>
      <c r="O28" s="4">
        <v>2.4</v>
      </c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  <c r="N29" s="160"/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161">
        <v>0.92</v>
      </c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161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2"/>
  <sheetViews>
    <sheetView topLeftCell="G58" zoomScale="70" zoomScaleNormal="70" workbookViewId="0">
      <selection activeCell="P81" sqref="P81"/>
    </sheetView>
  </sheetViews>
  <sheetFormatPr defaultRowHeight="14.25"/>
  <cols>
    <col min="1" max="2" width="11.7109375" style="140" customWidth="1"/>
    <col min="3" max="5" width="26" style="140" customWidth="1"/>
    <col min="6" max="6" width="58.285156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45" t="s">
        <v>33</v>
      </c>
      <c r="D7" s="145" t="s">
        <v>29</v>
      </c>
      <c r="E7" s="145" t="s">
        <v>24</v>
      </c>
      <c r="F7" s="145" t="s">
        <v>25</v>
      </c>
      <c r="G7" s="145" t="s">
        <v>4</v>
      </c>
      <c r="H7" s="145" t="s">
        <v>36</v>
      </c>
      <c r="I7" s="145" t="s">
        <v>37</v>
      </c>
      <c r="J7" s="145" t="s">
        <v>26</v>
      </c>
      <c r="K7" s="145" t="s">
        <v>27</v>
      </c>
      <c r="N7" s="145" t="s">
        <v>34</v>
      </c>
      <c r="O7" s="145" t="s">
        <v>29</v>
      </c>
      <c r="P7" s="145" t="s">
        <v>19</v>
      </c>
      <c r="Q7" s="145" t="s">
        <v>20</v>
      </c>
      <c r="R7" s="145" t="s">
        <v>21</v>
      </c>
      <c r="S7" s="145" t="s">
        <v>22</v>
      </c>
      <c r="T7" s="145" t="s">
        <v>39</v>
      </c>
      <c r="U7" s="145" t="s">
        <v>38</v>
      </c>
      <c r="V7" s="145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I8" s="140" t="s">
        <v>205</v>
      </c>
      <c r="N8" s="140" t="s">
        <v>74</v>
      </c>
      <c r="P8" s="140" t="str">
        <f>+IND!C8</f>
        <v>ALU-PH-FURN-ELC-Furn15</v>
      </c>
      <c r="R8" s="140" t="s">
        <v>46</v>
      </c>
      <c r="S8" s="140" t="s">
        <v>223</v>
      </c>
      <c r="T8" s="140" t="s">
        <v>205</v>
      </c>
    </row>
    <row r="9" spans="3:22">
      <c r="C9" s="140" t="s">
        <v>73</v>
      </c>
      <c r="E9" s="140" t="s">
        <v>302</v>
      </c>
      <c r="F9" s="140" t="s">
        <v>224</v>
      </c>
      <c r="G9" s="140" t="s">
        <v>46</v>
      </c>
      <c r="I9" s="140" t="s">
        <v>205</v>
      </c>
      <c r="N9" s="140" t="s">
        <v>74</v>
      </c>
      <c r="P9" s="140" t="str">
        <f>+IND!C9</f>
        <v>CNST-MoTP-Mob-DSL-ICE_Off15</v>
      </c>
      <c r="R9" s="140" t="s">
        <v>46</v>
      </c>
      <c r="S9" s="140" t="s">
        <v>223</v>
      </c>
      <c r="T9" s="140" t="s">
        <v>205</v>
      </c>
    </row>
    <row r="10" spans="3:22">
      <c r="C10" s="140" t="s">
        <v>73</v>
      </c>
      <c r="E10" s="140" t="s">
        <v>303</v>
      </c>
      <c r="F10" s="140" t="s">
        <v>225</v>
      </c>
      <c r="G10" s="140" t="s">
        <v>46</v>
      </c>
      <c r="I10" s="140" t="s">
        <v>205</v>
      </c>
      <c r="N10" s="140" t="s">
        <v>74</v>
      </c>
      <c r="P10" s="140" t="str">
        <f>+IND!C10</f>
        <v>CNST-MoTP-Mob-NGA-ICE_Off15</v>
      </c>
      <c r="R10" s="140" t="s">
        <v>46</v>
      </c>
      <c r="S10" s="140" t="s">
        <v>223</v>
      </c>
      <c r="T10" s="140" t="s">
        <v>205</v>
      </c>
    </row>
    <row r="11" spans="3:22">
      <c r="C11" s="140" t="s">
        <v>73</v>
      </c>
      <c r="E11" s="140" t="s">
        <v>400</v>
      </c>
      <c r="F11" s="140" t="s">
        <v>431</v>
      </c>
      <c r="G11" s="140" t="s">
        <v>46</v>
      </c>
      <c r="I11" s="140" t="s">
        <v>205</v>
      </c>
      <c r="N11" s="140" t="s">
        <v>74</v>
      </c>
      <c r="P11" s="140" t="str">
        <f>+IND!C11</f>
        <v>CNST-MoTP-Stat-ELC-Mtr15</v>
      </c>
      <c r="R11" s="140" t="s">
        <v>46</v>
      </c>
      <c r="S11" s="140" t="s">
        <v>223</v>
      </c>
      <c r="T11" s="140" t="s">
        <v>205</v>
      </c>
    </row>
    <row r="12" spans="3:22">
      <c r="C12" s="140" t="s">
        <v>73</v>
      </c>
      <c r="E12" s="140" t="s">
        <v>299</v>
      </c>
      <c r="F12" s="140" t="s">
        <v>226</v>
      </c>
      <c r="G12" s="140" t="s">
        <v>46</v>
      </c>
      <c r="I12" s="140" t="s">
        <v>205</v>
      </c>
      <c r="N12" s="140" t="s">
        <v>74</v>
      </c>
      <c r="P12" s="140" t="str">
        <f>+IND!C12</f>
        <v>CNST-MoTP-Stat-DSL-St_ngn15</v>
      </c>
      <c r="R12" s="140" t="s">
        <v>46</v>
      </c>
      <c r="S12" s="140" t="s">
        <v>223</v>
      </c>
      <c r="T12" s="140" t="s">
        <v>205</v>
      </c>
    </row>
    <row r="13" spans="3:22">
      <c r="C13" s="140" t="s">
        <v>73</v>
      </c>
      <c r="E13" s="140" t="s">
        <v>393</v>
      </c>
      <c r="F13" s="140" t="s">
        <v>432</v>
      </c>
      <c r="G13" s="140" t="s">
        <v>46</v>
      </c>
      <c r="I13" s="140" t="s">
        <v>205</v>
      </c>
      <c r="N13" s="140" t="s">
        <v>74</v>
      </c>
      <c r="P13" s="140" t="str">
        <f>+IND!C13</f>
        <v>DARY-PH-MVR_DRY-COA-BLR15</v>
      </c>
      <c r="R13" s="140" t="s">
        <v>46</v>
      </c>
      <c r="S13" s="140" t="s">
        <v>223</v>
      </c>
      <c r="T13" s="140" t="s">
        <v>205</v>
      </c>
    </row>
    <row r="14" spans="3:22">
      <c r="C14" s="140" t="s">
        <v>73</v>
      </c>
      <c r="E14" s="140" t="s">
        <v>394</v>
      </c>
      <c r="F14" s="140" t="s">
        <v>433</v>
      </c>
      <c r="G14" s="140" t="s">
        <v>46</v>
      </c>
      <c r="I14" s="140" t="s">
        <v>205</v>
      </c>
      <c r="N14" s="140" t="s">
        <v>74</v>
      </c>
      <c r="P14" s="140" t="str">
        <f>+IND!C14</f>
        <v>DARY-PH-MVR_DRY-NGA-BLR15</v>
      </c>
      <c r="R14" s="140" t="s">
        <v>46</v>
      </c>
      <c r="S14" s="140" t="s">
        <v>223</v>
      </c>
      <c r="T14" s="140" t="s">
        <v>205</v>
      </c>
    </row>
    <row r="15" spans="3:22">
      <c r="C15" s="140" t="s">
        <v>73</v>
      </c>
      <c r="E15" s="140" t="s">
        <v>395</v>
      </c>
      <c r="F15" s="140" t="s">
        <v>434</v>
      </c>
      <c r="G15" s="140" t="s">
        <v>46</v>
      </c>
      <c r="I15" s="140" t="s">
        <v>205</v>
      </c>
      <c r="N15" s="140" t="s">
        <v>74</v>
      </c>
      <c r="P15" s="140" t="str">
        <f>+IND!C15</f>
        <v>DARY-PH-MVR_PRE-COA-BLR15</v>
      </c>
      <c r="R15" s="140" t="s">
        <v>46</v>
      </c>
      <c r="S15" s="140" t="s">
        <v>223</v>
      </c>
      <c r="T15" s="140" t="s">
        <v>205</v>
      </c>
    </row>
    <row r="16" spans="3:22">
      <c r="C16" s="140" t="s">
        <v>73</v>
      </c>
      <c r="E16" s="140" t="s">
        <v>396</v>
      </c>
      <c r="F16" s="140" t="s">
        <v>435</v>
      </c>
      <c r="G16" s="140" t="s">
        <v>46</v>
      </c>
      <c r="I16" s="140" t="s">
        <v>205</v>
      </c>
      <c r="N16" s="140" t="s">
        <v>74</v>
      </c>
      <c r="P16" s="140" t="str">
        <f>+IND!C16</f>
        <v>DARY-PH-MVR_PRE-NGA-BLR15</v>
      </c>
      <c r="R16" s="140" t="s">
        <v>46</v>
      </c>
      <c r="S16" s="140" t="s">
        <v>223</v>
      </c>
      <c r="T16" s="140" t="s">
        <v>205</v>
      </c>
    </row>
    <row r="17" spans="3:20">
      <c r="C17" s="140" t="s">
        <v>73</v>
      </c>
      <c r="E17" s="140" t="s">
        <v>397</v>
      </c>
      <c r="F17" s="140" t="s">
        <v>436</v>
      </c>
      <c r="G17" s="140" t="s">
        <v>46</v>
      </c>
      <c r="I17" s="140" t="s">
        <v>205</v>
      </c>
      <c r="N17" s="140" t="s">
        <v>74</v>
      </c>
      <c r="P17" s="140" t="str">
        <f>+IND!C17</f>
        <v>DARY-PH-TVR_EVP-COA-BLR15</v>
      </c>
      <c r="R17" s="140" t="s">
        <v>46</v>
      </c>
      <c r="S17" s="140" t="s">
        <v>223</v>
      </c>
      <c r="T17" s="140" t="s">
        <v>205</v>
      </c>
    </row>
    <row r="18" spans="3:20">
      <c r="C18" s="140" t="s">
        <v>73</v>
      </c>
      <c r="E18" s="140" t="s">
        <v>398</v>
      </c>
      <c r="F18" s="140" t="s">
        <v>437</v>
      </c>
      <c r="G18" s="140" t="s">
        <v>46</v>
      </c>
      <c r="I18" s="140" t="s">
        <v>205</v>
      </c>
      <c r="N18" s="140" t="s">
        <v>74</v>
      </c>
      <c r="P18" s="140" t="str">
        <f>+IND!C18</f>
        <v>DARY-PH-TVR_EVP-NGA-BLR15</v>
      </c>
      <c r="R18" s="140" t="s">
        <v>46</v>
      </c>
      <c r="S18" s="140" t="s">
        <v>223</v>
      </c>
      <c r="T18" s="140" t="s">
        <v>205</v>
      </c>
    </row>
    <row r="19" spans="3:20">
      <c r="C19" s="140" t="s">
        <v>73</v>
      </c>
      <c r="E19" s="140" t="s">
        <v>399</v>
      </c>
      <c r="F19" s="140" t="s">
        <v>438</v>
      </c>
      <c r="G19" s="140" t="s">
        <v>46</v>
      </c>
      <c r="I19" s="140" t="s">
        <v>205</v>
      </c>
      <c r="N19" s="140" t="s">
        <v>74</v>
      </c>
      <c r="P19" s="140" t="str">
        <f>+IND!C19</f>
        <v>DARY-PH-TVR_DRY-COA-BLR15</v>
      </c>
      <c r="R19" s="140" t="s">
        <v>46</v>
      </c>
      <c r="S19" s="140" t="s">
        <v>223</v>
      </c>
      <c r="T19" s="140" t="s">
        <v>205</v>
      </c>
    </row>
    <row r="20" spans="3:20">
      <c r="C20" s="140" t="s">
        <v>73</v>
      </c>
      <c r="E20" s="140" t="s">
        <v>300</v>
      </c>
      <c r="F20" s="140" t="s">
        <v>227</v>
      </c>
      <c r="G20" s="140" t="s">
        <v>46</v>
      </c>
      <c r="I20" s="140" t="s">
        <v>205</v>
      </c>
      <c r="N20" s="140" t="s">
        <v>74</v>
      </c>
      <c r="P20" s="140" t="str">
        <f>+IND!C20</f>
        <v>DARY-PH-TVR_DRY-NGA-BLR15</v>
      </c>
      <c r="R20" s="140" t="s">
        <v>46</v>
      </c>
      <c r="S20" s="140" t="s">
        <v>223</v>
      </c>
      <c r="T20" s="140" t="s">
        <v>205</v>
      </c>
    </row>
    <row r="21" spans="3:20">
      <c r="C21" s="140" t="s">
        <v>73</v>
      </c>
      <c r="E21" s="140" t="s">
        <v>301</v>
      </c>
      <c r="F21" s="140" t="s">
        <v>228</v>
      </c>
      <c r="G21" s="140" t="s">
        <v>46</v>
      </c>
      <c r="I21" s="140" t="s">
        <v>205</v>
      </c>
      <c r="N21" s="140" t="s">
        <v>74</v>
      </c>
      <c r="P21" s="140" t="str">
        <f>+IND!C21</f>
        <v>DARY-PH-MVR_TVR-COA-BLR15</v>
      </c>
      <c r="R21" s="140" t="s">
        <v>46</v>
      </c>
      <c r="S21" s="140" t="s">
        <v>223</v>
      </c>
      <c r="T21" s="140" t="s">
        <v>205</v>
      </c>
    </row>
    <row r="22" spans="3:20">
      <c r="C22" s="140" t="s">
        <v>73</v>
      </c>
      <c r="E22" s="140" t="s">
        <v>229</v>
      </c>
      <c r="F22" s="140" t="s">
        <v>230</v>
      </c>
      <c r="G22" s="140" t="s">
        <v>46</v>
      </c>
      <c r="I22" s="140" t="s">
        <v>205</v>
      </c>
      <c r="N22" s="140" t="s">
        <v>74</v>
      </c>
      <c r="P22" s="140" t="str">
        <f>+IND!C22</f>
        <v>DARY-PH-MVR_TVR-NGA-BLR15</v>
      </c>
      <c r="R22" s="140" t="s">
        <v>46</v>
      </c>
      <c r="S22" s="140" t="s">
        <v>223</v>
      </c>
      <c r="T22" s="140" t="s">
        <v>205</v>
      </c>
    </row>
    <row r="23" spans="3:20">
      <c r="C23" s="140" t="s">
        <v>73</v>
      </c>
      <c r="E23" s="140" t="s">
        <v>231</v>
      </c>
      <c r="F23" s="140" t="s">
        <v>232</v>
      </c>
      <c r="G23" s="140" t="s">
        <v>46</v>
      </c>
      <c r="I23" s="140" t="s">
        <v>205</v>
      </c>
      <c r="N23" s="140" t="s">
        <v>74</v>
      </c>
      <c r="P23" s="140" t="str">
        <f>+IND!C23</f>
        <v>DARY-PH-MVR_Fan-ELC-Fan15</v>
      </c>
      <c r="R23" s="140" t="s">
        <v>46</v>
      </c>
      <c r="S23" s="140" t="s">
        <v>223</v>
      </c>
      <c r="T23" s="140" t="s">
        <v>205</v>
      </c>
    </row>
    <row r="24" spans="3:20">
      <c r="C24" s="140" t="s">
        <v>73</v>
      </c>
      <c r="E24" s="140" t="s">
        <v>402</v>
      </c>
      <c r="F24" s="140" t="s">
        <v>439</v>
      </c>
      <c r="G24" s="140" t="s">
        <v>46</v>
      </c>
      <c r="I24" s="140" t="s">
        <v>205</v>
      </c>
      <c r="N24" s="140" t="s">
        <v>74</v>
      </c>
      <c r="P24" s="140" t="str">
        <f>+IND!C24</f>
        <v>DARY-Pump-ELC-Pump15</v>
      </c>
      <c r="R24" s="140" t="s">
        <v>46</v>
      </c>
      <c r="S24" s="140" t="s">
        <v>223</v>
      </c>
      <c r="T24" s="140" t="s">
        <v>205</v>
      </c>
    </row>
    <row r="25" spans="3:20">
      <c r="C25" s="140" t="s">
        <v>73</v>
      </c>
      <c r="E25" s="140" t="s">
        <v>401</v>
      </c>
      <c r="F25" s="140" t="s">
        <v>440</v>
      </c>
      <c r="G25" s="140" t="s">
        <v>46</v>
      </c>
      <c r="I25" s="140" t="s">
        <v>205</v>
      </c>
      <c r="N25" s="140" t="s">
        <v>74</v>
      </c>
      <c r="P25" s="140" t="str">
        <f>+IND!C25</f>
        <v>DARY-RFGR-ELC-Refriger15</v>
      </c>
      <c r="R25" s="140" t="s">
        <v>46</v>
      </c>
      <c r="S25" s="140" t="s">
        <v>223</v>
      </c>
      <c r="T25" s="140" t="s">
        <v>205</v>
      </c>
    </row>
    <row r="26" spans="3:20">
      <c r="C26" s="140" t="s">
        <v>73</v>
      </c>
      <c r="E26" s="140" t="s">
        <v>233</v>
      </c>
      <c r="F26" s="140" t="s">
        <v>234</v>
      </c>
      <c r="G26" s="140" t="s">
        <v>46</v>
      </c>
      <c r="I26" s="140" t="s">
        <v>205</v>
      </c>
      <c r="N26" s="140" t="s">
        <v>74</v>
      </c>
      <c r="P26" s="140" t="str">
        <f>+IND!C26</f>
        <v>DARY-PH-STM_HW-DSL-BLR15</v>
      </c>
      <c r="R26" s="140" t="s">
        <v>46</v>
      </c>
      <c r="S26" s="140" t="s">
        <v>223</v>
      </c>
      <c r="T26" s="140" t="s">
        <v>205</v>
      </c>
    </row>
    <row r="27" spans="3:20">
      <c r="C27" s="140" t="s">
        <v>73</v>
      </c>
      <c r="E27" s="140" t="s">
        <v>235</v>
      </c>
      <c r="F27" s="140" t="s">
        <v>236</v>
      </c>
      <c r="G27" s="140" t="s">
        <v>46</v>
      </c>
      <c r="I27" s="140" t="s">
        <v>205</v>
      </c>
      <c r="N27" s="140" t="s">
        <v>74</v>
      </c>
      <c r="P27" s="140" t="str">
        <f>+IND!C27</f>
        <v>DARY-PH-STM_HW-GEO-Heat15</v>
      </c>
      <c r="R27" s="140" t="s">
        <v>46</v>
      </c>
      <c r="S27" s="140" t="s">
        <v>223</v>
      </c>
      <c r="T27" s="140" t="s">
        <v>205</v>
      </c>
    </row>
    <row r="28" spans="3:20">
      <c r="C28" s="140" t="s">
        <v>73</v>
      </c>
      <c r="E28" s="140" t="s">
        <v>403</v>
      </c>
      <c r="F28" s="140" t="s">
        <v>441</v>
      </c>
      <c r="G28" s="140" t="s">
        <v>46</v>
      </c>
      <c r="I28" s="140" t="s">
        <v>205</v>
      </c>
      <c r="N28" s="140" t="s">
        <v>74</v>
      </c>
      <c r="P28" s="140" t="str">
        <f>+IND!C28</f>
        <v>DARY-PH-STM_HW-LPG-BLR15</v>
      </c>
      <c r="R28" s="140" t="s">
        <v>46</v>
      </c>
      <c r="S28" s="140" t="s">
        <v>223</v>
      </c>
      <c r="T28" s="140" t="s">
        <v>205</v>
      </c>
    </row>
    <row r="29" spans="3:20">
      <c r="C29" s="140" t="s">
        <v>73</v>
      </c>
      <c r="E29" s="140" t="s">
        <v>404</v>
      </c>
      <c r="F29" s="140" t="s">
        <v>442</v>
      </c>
      <c r="G29" s="140" t="s">
        <v>46</v>
      </c>
      <c r="I29" s="140" t="s">
        <v>205</v>
      </c>
      <c r="N29" s="140" t="s">
        <v>74</v>
      </c>
      <c r="P29" s="140" t="str">
        <f>+IND!C29</f>
        <v>DARY-MoTP-Stat-ELC-Mtr15</v>
      </c>
      <c r="R29" s="140" t="s">
        <v>46</v>
      </c>
      <c r="S29" s="140" t="s">
        <v>223</v>
      </c>
      <c r="T29" s="140" t="s">
        <v>205</v>
      </c>
    </row>
    <row r="30" spans="3:20">
      <c r="C30" s="140" t="s">
        <v>73</v>
      </c>
      <c r="E30" s="140" t="s">
        <v>237</v>
      </c>
      <c r="F30" s="140" t="s">
        <v>238</v>
      </c>
      <c r="G30" s="140" t="s">
        <v>46</v>
      </c>
      <c r="I30" s="140" t="s">
        <v>205</v>
      </c>
      <c r="N30" s="140" t="s">
        <v>74</v>
      </c>
      <c r="P30" s="140" t="str">
        <f>+IND!C30</f>
        <v>DARY-AIR-ELC-CMPR15</v>
      </c>
      <c r="R30" s="140" t="s">
        <v>46</v>
      </c>
      <c r="S30" s="140" t="s">
        <v>223</v>
      </c>
      <c r="T30" s="140" t="s">
        <v>205</v>
      </c>
    </row>
    <row r="31" spans="3:20">
      <c r="C31" s="140" t="s">
        <v>73</v>
      </c>
      <c r="E31" s="140" t="s">
        <v>239</v>
      </c>
      <c r="F31" s="140" t="s">
        <v>240</v>
      </c>
      <c r="G31" s="140" t="s">
        <v>46</v>
      </c>
      <c r="I31" s="140" t="s">
        <v>205</v>
      </c>
      <c r="N31" s="140" t="s">
        <v>74</v>
      </c>
      <c r="P31" s="140" t="str">
        <f>+IND!C31</f>
        <v>FOOD-PH-STM_HW-COA-BLR15</v>
      </c>
      <c r="R31" s="140" t="s">
        <v>46</v>
      </c>
      <c r="S31" s="140" t="s">
        <v>223</v>
      </c>
      <c r="T31" s="140" t="s">
        <v>205</v>
      </c>
    </row>
    <row r="32" spans="3:20">
      <c r="C32" s="140" t="s">
        <v>73</v>
      </c>
      <c r="E32" s="140" t="s">
        <v>405</v>
      </c>
      <c r="F32" s="140" t="s">
        <v>443</v>
      </c>
      <c r="G32" s="140" t="s">
        <v>46</v>
      </c>
      <c r="I32" s="140" t="s">
        <v>205</v>
      </c>
      <c r="N32" s="140" t="s">
        <v>74</v>
      </c>
      <c r="P32" s="140" t="str">
        <f>+IND!C32</f>
        <v>FOOD-PH-STM_HW-NGA-BLR15</v>
      </c>
      <c r="R32" s="140" t="s">
        <v>46</v>
      </c>
      <c r="S32" s="140" t="s">
        <v>223</v>
      </c>
      <c r="T32" s="140" t="s">
        <v>205</v>
      </c>
    </row>
    <row r="33" spans="3:20">
      <c r="C33" s="140" t="s">
        <v>73</v>
      </c>
      <c r="E33" s="140" t="s">
        <v>406</v>
      </c>
      <c r="F33" s="140" t="s">
        <v>444</v>
      </c>
      <c r="G33" s="140" t="s">
        <v>46</v>
      </c>
      <c r="I33" s="140" t="s">
        <v>205</v>
      </c>
      <c r="N33" s="140" t="s">
        <v>74</v>
      </c>
      <c r="P33" s="140" t="str">
        <f>+IND!C33</f>
        <v>FOOD-PH-OVN-COA-Oven15</v>
      </c>
      <c r="R33" s="140" t="s">
        <v>46</v>
      </c>
      <c r="S33" s="140" t="s">
        <v>223</v>
      </c>
      <c r="T33" s="140" t="s">
        <v>205</v>
      </c>
    </row>
    <row r="34" spans="3:20">
      <c r="C34" s="140" t="s">
        <v>73</v>
      </c>
      <c r="E34" s="140" t="s">
        <v>241</v>
      </c>
      <c r="F34" s="140" t="s">
        <v>242</v>
      </c>
      <c r="G34" s="140" t="s">
        <v>46</v>
      </c>
      <c r="I34" s="140" t="s">
        <v>205</v>
      </c>
      <c r="N34" s="140" t="s">
        <v>74</v>
      </c>
      <c r="P34" s="140" t="str">
        <f>+IND!C34</f>
        <v>FOOD-PH-OVN-ELC-Oven15</v>
      </c>
      <c r="R34" s="140" t="s">
        <v>46</v>
      </c>
      <c r="S34" s="140" t="s">
        <v>223</v>
      </c>
      <c r="T34" s="140" t="s">
        <v>205</v>
      </c>
    </row>
    <row r="35" spans="3:20">
      <c r="C35" s="140" t="s">
        <v>73</v>
      </c>
      <c r="E35" s="140" t="s">
        <v>243</v>
      </c>
      <c r="F35" s="140" t="s">
        <v>244</v>
      </c>
      <c r="G35" s="140" t="s">
        <v>46</v>
      </c>
      <c r="I35" s="140" t="s">
        <v>205</v>
      </c>
      <c r="N35" s="140" t="s">
        <v>74</v>
      </c>
      <c r="P35" s="140" t="str">
        <f>+IND!C35</f>
        <v>FOOD-PH-OVN-NGA-Oven15</v>
      </c>
      <c r="R35" s="140" t="s">
        <v>46</v>
      </c>
      <c r="S35" s="140" t="s">
        <v>223</v>
      </c>
      <c r="T35" s="140" t="s">
        <v>205</v>
      </c>
    </row>
    <row r="36" spans="3:20">
      <c r="C36" s="140" t="s">
        <v>73</v>
      </c>
      <c r="E36" s="140" t="s">
        <v>245</v>
      </c>
      <c r="F36" s="140" t="s">
        <v>246</v>
      </c>
      <c r="G36" s="140" t="s">
        <v>46</v>
      </c>
      <c r="I36" s="140" t="s">
        <v>205</v>
      </c>
      <c r="N36" s="140" t="s">
        <v>74</v>
      </c>
      <c r="P36" s="140" t="str">
        <f>+IND!C36</f>
        <v>FOOD-Pump-ELC-Pump15</v>
      </c>
      <c r="R36" s="140" t="s">
        <v>46</v>
      </c>
      <c r="S36" s="140" t="s">
        <v>223</v>
      </c>
      <c r="T36" s="140" t="s">
        <v>205</v>
      </c>
    </row>
    <row r="37" spans="3:20">
      <c r="C37" s="140" t="s">
        <v>73</v>
      </c>
      <c r="E37" s="140" t="s">
        <v>407</v>
      </c>
      <c r="F37" s="140" t="s">
        <v>445</v>
      </c>
      <c r="G37" s="140" t="s">
        <v>46</v>
      </c>
      <c r="I37" s="140" t="s">
        <v>205</v>
      </c>
      <c r="N37" s="140" t="s">
        <v>74</v>
      </c>
      <c r="P37" s="140" t="str">
        <f>+IND!C37</f>
        <v>FOOD-MoTP-Stat-ELC-Mtr15</v>
      </c>
      <c r="R37" s="140" t="s">
        <v>46</v>
      </c>
      <c r="S37" s="140" t="s">
        <v>223</v>
      </c>
      <c r="T37" s="140" t="s">
        <v>205</v>
      </c>
    </row>
    <row r="38" spans="3:20">
      <c r="C38" s="140" t="s">
        <v>73</v>
      </c>
      <c r="E38" s="140" t="s">
        <v>408</v>
      </c>
      <c r="F38" s="140" t="s">
        <v>446</v>
      </c>
      <c r="G38" s="140" t="s">
        <v>46</v>
      </c>
      <c r="I38" s="140" t="s">
        <v>205</v>
      </c>
      <c r="N38" s="140" t="s">
        <v>74</v>
      </c>
      <c r="P38" s="140" t="str">
        <f>+IND!C38</f>
        <v>FOOD-RFGR-ELC-Refriger15</v>
      </c>
      <c r="R38" s="140" t="s">
        <v>46</v>
      </c>
      <c r="S38" s="140" t="s">
        <v>223</v>
      </c>
      <c r="T38" s="140" t="s">
        <v>205</v>
      </c>
    </row>
    <row r="39" spans="3:20">
      <c r="C39" s="140" t="s">
        <v>73</v>
      </c>
      <c r="E39" s="140" t="s">
        <v>247</v>
      </c>
      <c r="F39" s="140" t="s">
        <v>248</v>
      </c>
      <c r="G39" s="140" t="s">
        <v>46</v>
      </c>
      <c r="I39" s="140" t="s">
        <v>205</v>
      </c>
      <c r="N39" s="140" t="s">
        <v>74</v>
      </c>
      <c r="P39" s="140" t="str">
        <f>+IND!C39</f>
        <v>FOOD-PH-DirH-ELC-Heater15</v>
      </c>
      <c r="R39" s="140" t="s">
        <v>46</v>
      </c>
      <c r="S39" s="140" t="s">
        <v>223</v>
      </c>
      <c r="T39" s="140" t="s">
        <v>205</v>
      </c>
    </row>
    <row r="40" spans="3:20">
      <c r="C40" s="140" t="s">
        <v>73</v>
      </c>
      <c r="E40" s="140" t="s">
        <v>409</v>
      </c>
      <c r="F40" s="140" t="s">
        <v>447</v>
      </c>
      <c r="G40" s="140" t="s">
        <v>46</v>
      </c>
      <c r="I40" s="140" t="s">
        <v>205</v>
      </c>
      <c r="N40" s="140" t="s">
        <v>74</v>
      </c>
      <c r="P40" s="140" t="str">
        <f>+IND!C40</f>
        <v>IIS-FDSTCK-COA-_15</v>
      </c>
      <c r="R40" s="140" t="s">
        <v>46</v>
      </c>
      <c r="S40" s="140" t="s">
        <v>223</v>
      </c>
      <c r="T40" s="140" t="s">
        <v>205</v>
      </c>
    </row>
    <row r="41" spans="3:20">
      <c r="C41" s="140" t="s">
        <v>73</v>
      </c>
      <c r="E41" s="140" t="s">
        <v>249</v>
      </c>
      <c r="F41" s="140" t="s">
        <v>250</v>
      </c>
      <c r="G41" s="140" t="s">
        <v>46</v>
      </c>
      <c r="I41" s="140" t="s">
        <v>205</v>
      </c>
      <c r="N41" s="140" t="s">
        <v>74</v>
      </c>
      <c r="P41" s="140" t="str">
        <f>+IND!C41</f>
        <v>IIS-PH-FURN-ELC-Furn15</v>
      </c>
      <c r="R41" s="140" t="s">
        <v>46</v>
      </c>
      <c r="S41" s="140" t="s">
        <v>223</v>
      </c>
      <c r="T41" s="140" t="s">
        <v>205</v>
      </c>
    </row>
    <row r="42" spans="3:20">
      <c r="C42" s="140" t="s">
        <v>73</v>
      </c>
      <c r="E42" s="140" t="s">
        <v>251</v>
      </c>
      <c r="F42" s="140" t="s">
        <v>252</v>
      </c>
      <c r="G42" s="140" t="s">
        <v>46</v>
      </c>
      <c r="I42" s="140" t="s">
        <v>205</v>
      </c>
      <c r="N42" s="140" t="s">
        <v>74</v>
      </c>
      <c r="P42" s="140" t="str">
        <f>+IND!C42</f>
        <v>IIS-PH-FURN-NGA-Furn15</v>
      </c>
      <c r="R42" s="140" t="s">
        <v>46</v>
      </c>
      <c r="S42" s="140" t="s">
        <v>223</v>
      </c>
      <c r="T42" s="140" t="s">
        <v>205</v>
      </c>
    </row>
    <row r="43" spans="3:20">
      <c r="C43" s="140" t="s">
        <v>73</v>
      </c>
      <c r="E43" s="140" t="s">
        <v>410</v>
      </c>
      <c r="F43" s="140" t="s">
        <v>448</v>
      </c>
      <c r="G43" s="140" t="s">
        <v>46</v>
      </c>
      <c r="I43" s="140" t="s">
        <v>205</v>
      </c>
      <c r="N43" s="140" t="s">
        <v>74</v>
      </c>
      <c r="P43" s="140" t="str">
        <f>+IND!C43</f>
        <v>IIS-MoTP-Stat-ELC-Mtr15</v>
      </c>
      <c r="R43" s="140" t="s">
        <v>46</v>
      </c>
      <c r="S43" s="140" t="s">
        <v>223</v>
      </c>
      <c r="T43" s="140" t="s">
        <v>205</v>
      </c>
    </row>
    <row r="44" spans="3:20">
      <c r="C44" s="140" t="s">
        <v>73</v>
      </c>
      <c r="E44" s="140" t="s">
        <v>253</v>
      </c>
      <c r="F44" s="140" t="s">
        <v>254</v>
      </c>
      <c r="G44" s="140" t="s">
        <v>46</v>
      </c>
      <c r="I44" s="140" t="s">
        <v>205</v>
      </c>
      <c r="N44" s="140" t="s">
        <v>74</v>
      </c>
      <c r="P44" s="140" t="str">
        <f>+IND!C44</f>
        <v>MEAT-PH-STM_HW-COA-BLR15</v>
      </c>
      <c r="R44" s="140" t="s">
        <v>46</v>
      </c>
      <c r="S44" s="140" t="s">
        <v>223</v>
      </c>
      <c r="T44" s="140" t="s">
        <v>205</v>
      </c>
    </row>
    <row r="45" spans="3:20">
      <c r="C45" s="140" t="s">
        <v>73</v>
      </c>
      <c r="E45" s="140" t="s">
        <v>255</v>
      </c>
      <c r="F45" s="140" t="s">
        <v>256</v>
      </c>
      <c r="G45" s="140" t="s">
        <v>46</v>
      </c>
      <c r="I45" s="140" t="s">
        <v>205</v>
      </c>
      <c r="N45" s="140" t="s">
        <v>74</v>
      </c>
      <c r="P45" s="140" t="str">
        <f>+IND!C45</f>
        <v>MEAT-PH-STM_HW-NGA-BLR15</v>
      </c>
      <c r="R45" s="140" t="s">
        <v>46</v>
      </c>
      <c r="S45" s="140" t="s">
        <v>223</v>
      </c>
      <c r="T45" s="140" t="s">
        <v>205</v>
      </c>
    </row>
    <row r="46" spans="3:20">
      <c r="C46" s="140" t="s">
        <v>73</v>
      </c>
      <c r="E46" s="140" t="s">
        <v>411</v>
      </c>
      <c r="F46" s="140" t="s">
        <v>449</v>
      </c>
      <c r="G46" s="140" t="s">
        <v>46</v>
      </c>
      <c r="I46" s="140" t="s">
        <v>205</v>
      </c>
      <c r="N46" s="140" t="s">
        <v>74</v>
      </c>
      <c r="P46" s="140" t="str">
        <f>+IND!C46</f>
        <v>MEAT-PH-STM_HW-WOD-BLR15</v>
      </c>
      <c r="R46" s="140" t="s">
        <v>46</v>
      </c>
      <c r="S46" s="140" t="s">
        <v>223</v>
      </c>
      <c r="T46" s="140" t="s">
        <v>205</v>
      </c>
    </row>
    <row r="47" spans="3:20">
      <c r="C47" s="140" t="s">
        <v>73</v>
      </c>
      <c r="E47" s="140" t="s">
        <v>412</v>
      </c>
      <c r="F47" s="140" t="s">
        <v>450</v>
      </c>
      <c r="G47" s="140" t="s">
        <v>46</v>
      </c>
      <c r="I47" s="140" t="s">
        <v>205</v>
      </c>
      <c r="N47" s="140" t="s">
        <v>74</v>
      </c>
      <c r="P47" s="140" t="str">
        <f>+IND!C47</f>
        <v>MEAT-PH-DirH-ELC-Heater15</v>
      </c>
      <c r="R47" s="140" t="s">
        <v>46</v>
      </c>
      <c r="S47" s="140" t="s">
        <v>223</v>
      </c>
      <c r="T47" s="140" t="s">
        <v>205</v>
      </c>
    </row>
    <row r="48" spans="3:20">
      <c r="C48" s="140" t="s">
        <v>73</v>
      </c>
      <c r="E48" s="140" t="s">
        <v>413</v>
      </c>
      <c r="F48" s="140" t="s">
        <v>451</v>
      </c>
      <c r="G48" s="140" t="s">
        <v>46</v>
      </c>
      <c r="I48" s="140" t="s">
        <v>205</v>
      </c>
      <c r="N48" s="140" t="s">
        <v>74</v>
      </c>
      <c r="P48" s="140" t="str">
        <f>+IND!C48</f>
        <v>MEAT-RFGR-ELC-Refriger15</v>
      </c>
      <c r="R48" s="140" t="s">
        <v>46</v>
      </c>
      <c r="S48" s="140" t="s">
        <v>223</v>
      </c>
      <c r="T48" s="140" t="s">
        <v>205</v>
      </c>
    </row>
    <row r="49" spans="3:20">
      <c r="C49" s="140" t="s">
        <v>73</v>
      </c>
      <c r="E49" s="140" t="s">
        <v>414</v>
      </c>
      <c r="F49" s="140" t="s">
        <v>452</v>
      </c>
      <c r="G49" s="140" t="s">
        <v>46</v>
      </c>
      <c r="I49" s="140" t="s">
        <v>205</v>
      </c>
      <c r="N49" s="140" t="s">
        <v>74</v>
      </c>
      <c r="P49" s="140" t="str">
        <f>+IND!C49</f>
        <v>MEAT-MoTP-Stat-ELC-Mtr15</v>
      </c>
      <c r="R49" s="140" t="s">
        <v>46</v>
      </c>
      <c r="S49" s="140" t="s">
        <v>223</v>
      </c>
      <c r="T49" s="140" t="s">
        <v>205</v>
      </c>
    </row>
    <row r="50" spans="3:20">
      <c r="C50" s="140" t="s">
        <v>73</v>
      </c>
      <c r="E50" s="140" t="s">
        <v>415</v>
      </c>
      <c r="F50" s="140" t="s">
        <v>453</v>
      </c>
      <c r="G50" s="140" t="s">
        <v>46</v>
      </c>
      <c r="I50" s="140" t="s">
        <v>205</v>
      </c>
      <c r="N50" s="140" t="s">
        <v>74</v>
      </c>
      <c r="P50" s="140" t="str">
        <f>+IND!C50</f>
        <v>METAL-PH-FURN-ELC-Furn15</v>
      </c>
      <c r="R50" s="140" t="s">
        <v>46</v>
      </c>
      <c r="S50" s="140" t="s">
        <v>223</v>
      </c>
      <c r="T50" s="140" t="s">
        <v>205</v>
      </c>
    </row>
    <row r="51" spans="3:20">
      <c r="C51" s="140" t="s">
        <v>73</v>
      </c>
      <c r="E51" s="140" t="s">
        <v>416</v>
      </c>
      <c r="F51" s="140" t="s">
        <v>454</v>
      </c>
      <c r="G51" s="140" t="s">
        <v>46</v>
      </c>
      <c r="I51" s="140" t="s">
        <v>205</v>
      </c>
      <c r="N51" s="140" t="s">
        <v>74</v>
      </c>
      <c r="P51" s="140" t="str">
        <f>+IND!C51</f>
        <v>METAL-PH-FURN-FOL-Furn15</v>
      </c>
      <c r="R51" s="140" t="s">
        <v>46</v>
      </c>
      <c r="S51" s="140" t="s">
        <v>223</v>
      </c>
      <c r="T51" s="140" t="s">
        <v>205</v>
      </c>
    </row>
    <row r="52" spans="3:20">
      <c r="C52" s="140" t="s">
        <v>73</v>
      </c>
      <c r="E52" s="140" t="s">
        <v>417</v>
      </c>
      <c r="F52" s="140" t="s">
        <v>455</v>
      </c>
      <c r="G52" s="140" t="s">
        <v>46</v>
      </c>
      <c r="I52" s="140" t="s">
        <v>205</v>
      </c>
      <c r="N52" s="140" t="s">
        <v>74</v>
      </c>
      <c r="P52" s="140" t="str">
        <f>+IND!C52</f>
        <v>METAL-PH-FURN-NGA-Furn15</v>
      </c>
      <c r="R52" s="140" t="s">
        <v>46</v>
      </c>
      <c r="S52" s="140" t="s">
        <v>223</v>
      </c>
      <c r="T52" s="140" t="s">
        <v>205</v>
      </c>
    </row>
    <row r="53" spans="3:20">
      <c r="C53" s="140" t="s">
        <v>73</v>
      </c>
      <c r="E53" s="140" t="s">
        <v>418</v>
      </c>
      <c r="F53" s="140" t="s">
        <v>456</v>
      </c>
      <c r="G53" s="140" t="s">
        <v>46</v>
      </c>
      <c r="I53" s="140" t="s">
        <v>205</v>
      </c>
      <c r="N53" s="140" t="s">
        <v>74</v>
      </c>
      <c r="P53" s="140" t="str">
        <f>+IND!C53</f>
        <v>METAL-MoTP-Stat-ELC-Mtr15</v>
      </c>
      <c r="R53" s="140" t="s">
        <v>46</v>
      </c>
      <c r="S53" s="140" t="s">
        <v>223</v>
      </c>
      <c r="T53" s="140" t="s">
        <v>205</v>
      </c>
    </row>
    <row r="54" spans="3:20">
      <c r="C54" s="140" t="s">
        <v>73</v>
      </c>
      <c r="E54" s="140" t="s">
        <v>419</v>
      </c>
      <c r="F54" s="140" t="s">
        <v>457</v>
      </c>
      <c r="G54" s="140" t="s">
        <v>46</v>
      </c>
      <c r="I54" s="140" t="s">
        <v>205</v>
      </c>
      <c r="N54" s="140" t="s">
        <v>74</v>
      </c>
      <c r="P54" s="140" t="str">
        <f>+IND!C54</f>
        <v>METAL-RFGR-ELC-Refriger15</v>
      </c>
      <c r="R54" s="140" t="s">
        <v>46</v>
      </c>
      <c r="S54" s="140" t="s">
        <v>223</v>
      </c>
      <c r="T54" s="140" t="s">
        <v>205</v>
      </c>
    </row>
    <row r="55" spans="3:20">
      <c r="C55" s="140" t="s">
        <v>73</v>
      </c>
      <c r="E55" s="140" t="s">
        <v>257</v>
      </c>
      <c r="F55" s="140" t="s">
        <v>258</v>
      </c>
      <c r="G55" s="140" t="s">
        <v>46</v>
      </c>
      <c r="I55" s="140" t="s">
        <v>205</v>
      </c>
      <c r="N55" s="140" t="s">
        <v>74</v>
      </c>
      <c r="P55" s="140" t="str">
        <f>+IND!C55</f>
        <v>METAL-PH-DirH-NGA-Burner15</v>
      </c>
      <c r="R55" s="140" t="s">
        <v>46</v>
      </c>
      <c r="S55" s="140" t="s">
        <v>223</v>
      </c>
      <c r="T55" s="140" t="s">
        <v>205</v>
      </c>
    </row>
    <row r="56" spans="3:20">
      <c r="C56" s="140" t="s">
        <v>73</v>
      </c>
      <c r="E56" s="140" t="s">
        <v>259</v>
      </c>
      <c r="F56" s="140" t="s">
        <v>260</v>
      </c>
      <c r="G56" s="140" t="s">
        <v>46</v>
      </c>
      <c r="I56" s="140" t="s">
        <v>205</v>
      </c>
      <c r="N56" s="140" t="s">
        <v>74</v>
      </c>
      <c r="P56" s="140" t="str">
        <f>+IND!C56</f>
        <v>MTHOL-FDSTCK-NGA-FDSTCK15</v>
      </c>
      <c r="R56" s="140" t="s">
        <v>46</v>
      </c>
      <c r="S56" s="140" t="s">
        <v>223</v>
      </c>
      <c r="T56" s="140" t="s">
        <v>205</v>
      </c>
    </row>
    <row r="57" spans="3:20">
      <c r="C57" s="140" t="s">
        <v>73</v>
      </c>
      <c r="E57" s="140" t="s">
        <v>420</v>
      </c>
      <c r="F57" s="140" t="s">
        <v>458</v>
      </c>
      <c r="G57" s="140" t="s">
        <v>46</v>
      </c>
      <c r="I57" s="140" t="s">
        <v>205</v>
      </c>
      <c r="N57" s="140" t="s">
        <v>74</v>
      </c>
      <c r="P57" s="140" t="str">
        <f>+IND!C57</f>
        <v>MTHOL-PH_REFRM-NGA-REFRM15</v>
      </c>
      <c r="R57" s="140" t="s">
        <v>46</v>
      </c>
      <c r="S57" s="140" t="s">
        <v>223</v>
      </c>
      <c r="T57" s="140" t="s">
        <v>205</v>
      </c>
    </row>
    <row r="58" spans="3:20">
      <c r="C58" s="140" t="s">
        <v>73</v>
      </c>
      <c r="E58" s="140" t="s">
        <v>578</v>
      </c>
      <c r="F58" s="140" t="s">
        <v>459</v>
      </c>
      <c r="G58" s="140" t="s">
        <v>46</v>
      </c>
      <c r="I58" s="140" t="s">
        <v>205</v>
      </c>
      <c r="N58" s="140" t="s">
        <v>74</v>
      </c>
      <c r="P58" s="140" t="str">
        <f>+IND!C58</f>
        <v>MNRL-PH-FURN-COA-Furn15</v>
      </c>
      <c r="R58" s="140" t="s">
        <v>46</v>
      </c>
      <c r="S58" s="140" t="s">
        <v>223</v>
      </c>
      <c r="T58" s="140" t="s">
        <v>205</v>
      </c>
    </row>
    <row r="59" spans="3:20">
      <c r="C59" s="140" t="s">
        <v>73</v>
      </c>
      <c r="E59" s="140" t="s">
        <v>421</v>
      </c>
      <c r="F59" s="140" t="s">
        <v>460</v>
      </c>
      <c r="G59" s="140" t="s">
        <v>46</v>
      </c>
      <c r="I59" s="140" t="s">
        <v>205</v>
      </c>
      <c r="N59" s="140" t="s">
        <v>74</v>
      </c>
      <c r="P59" s="140" t="str">
        <f>+IND!C59</f>
        <v>MNRL-PH-FURN-ELC-Furn15</v>
      </c>
      <c r="R59" s="140" t="s">
        <v>46</v>
      </c>
      <c r="S59" s="140" t="s">
        <v>223</v>
      </c>
      <c r="T59" s="140" t="s">
        <v>205</v>
      </c>
    </row>
    <row r="60" spans="3:20">
      <c r="C60" s="140" t="s">
        <v>73</v>
      </c>
      <c r="E60" s="140" t="s">
        <v>261</v>
      </c>
      <c r="F60" s="140" t="s">
        <v>262</v>
      </c>
      <c r="G60" s="140" t="s">
        <v>46</v>
      </c>
      <c r="I60" s="140" t="s">
        <v>205</v>
      </c>
      <c r="N60" s="140" t="s">
        <v>74</v>
      </c>
      <c r="P60" s="140" t="str">
        <f>+IND!C60</f>
        <v>MNRL-PH-FURN-NGA-Furn15</v>
      </c>
      <c r="R60" s="140" t="s">
        <v>46</v>
      </c>
      <c r="S60" s="140" t="s">
        <v>223</v>
      </c>
      <c r="T60" s="140" t="s">
        <v>205</v>
      </c>
    </row>
    <row r="61" spans="3:20">
      <c r="C61" s="140" t="s">
        <v>73</v>
      </c>
      <c r="E61" s="140" t="s">
        <v>263</v>
      </c>
      <c r="F61" s="140" t="s">
        <v>264</v>
      </c>
      <c r="G61" s="140" t="s">
        <v>46</v>
      </c>
      <c r="I61" s="140" t="s">
        <v>205</v>
      </c>
      <c r="N61" s="140" t="s">
        <v>74</v>
      </c>
      <c r="P61" s="140" t="str">
        <f>+IND!C61</f>
        <v>MNRL-PH-FURN-WOD-Furn15</v>
      </c>
      <c r="R61" s="140" t="s">
        <v>46</v>
      </c>
      <c r="S61" s="140" t="s">
        <v>223</v>
      </c>
      <c r="T61" s="140" t="s">
        <v>205</v>
      </c>
    </row>
    <row r="62" spans="3:20">
      <c r="C62" s="140" t="s">
        <v>73</v>
      </c>
      <c r="E62" s="140" t="s">
        <v>422</v>
      </c>
      <c r="F62" s="140" t="s">
        <v>461</v>
      </c>
      <c r="G62" s="140" t="s">
        <v>46</v>
      </c>
      <c r="I62" s="140" t="s">
        <v>205</v>
      </c>
      <c r="N62" s="140" t="s">
        <v>74</v>
      </c>
      <c r="P62" s="140" t="str">
        <f>+IND!C62</f>
        <v>MNRL-MoTP-Stat-ELC-Mtr15</v>
      </c>
      <c r="R62" s="140" t="s">
        <v>46</v>
      </c>
      <c r="S62" s="140" t="s">
        <v>223</v>
      </c>
      <c r="T62" s="140" t="s">
        <v>205</v>
      </c>
    </row>
    <row r="63" spans="3:20">
      <c r="C63" s="140" t="s">
        <v>73</v>
      </c>
      <c r="E63" s="140" t="s">
        <v>265</v>
      </c>
      <c r="F63" s="140" t="s">
        <v>266</v>
      </c>
      <c r="G63" s="140" t="s">
        <v>46</v>
      </c>
      <c r="I63" s="140" t="s">
        <v>205</v>
      </c>
      <c r="N63" s="140" t="s">
        <v>74</v>
      </c>
      <c r="P63" s="140" t="str">
        <f>+IND!C63</f>
        <v>MNRL-PH-STM_HW-NGA-BLR15</v>
      </c>
      <c r="R63" s="140" t="s">
        <v>46</v>
      </c>
      <c r="S63" s="140" t="s">
        <v>223</v>
      </c>
      <c r="T63" s="140" t="s">
        <v>205</v>
      </c>
    </row>
    <row r="64" spans="3:20">
      <c r="C64" s="140" t="s">
        <v>73</v>
      </c>
      <c r="E64" s="140" t="s">
        <v>267</v>
      </c>
      <c r="F64" s="140" t="s">
        <v>268</v>
      </c>
      <c r="G64" s="140" t="s">
        <v>46</v>
      </c>
      <c r="I64" s="140" t="s">
        <v>205</v>
      </c>
      <c r="N64" s="140" t="s">
        <v>74</v>
      </c>
      <c r="P64" s="140" t="str">
        <f>+IND!C64</f>
        <v>MNNG-MoTP-Mob-DSL-ICE_Off15</v>
      </c>
      <c r="R64" s="140" t="s">
        <v>46</v>
      </c>
      <c r="S64" s="140" t="s">
        <v>223</v>
      </c>
      <c r="T64" s="140" t="s">
        <v>205</v>
      </c>
    </row>
    <row r="65" spans="3:20">
      <c r="C65" s="140" t="s">
        <v>73</v>
      </c>
      <c r="E65" s="140" t="s">
        <v>269</v>
      </c>
      <c r="F65" s="140" t="s">
        <v>270</v>
      </c>
      <c r="G65" s="140" t="s">
        <v>46</v>
      </c>
      <c r="I65" s="140" t="s">
        <v>205</v>
      </c>
      <c r="N65" s="140" t="s">
        <v>74</v>
      </c>
      <c r="P65" s="140" t="str">
        <f>+IND!C65</f>
        <v>MNNG-MoTP-Stat-ELC-Mtr15</v>
      </c>
      <c r="R65" s="140" t="s">
        <v>46</v>
      </c>
      <c r="S65" s="140" t="s">
        <v>223</v>
      </c>
      <c r="T65" s="140" t="s">
        <v>205</v>
      </c>
    </row>
    <row r="66" spans="3:20">
      <c r="C66" s="140" t="s">
        <v>73</v>
      </c>
      <c r="E66" s="140" t="s">
        <v>423</v>
      </c>
      <c r="F66" s="140" t="s">
        <v>462</v>
      </c>
      <c r="G66" s="140" t="s">
        <v>46</v>
      </c>
      <c r="I66" s="140" t="s">
        <v>205</v>
      </c>
      <c r="N66" s="140" t="s">
        <v>74</v>
      </c>
      <c r="P66" s="140" t="str">
        <f>+IND!C66</f>
        <v>MNNG-MoTP-Stat-DSL-St_ngn15</v>
      </c>
      <c r="R66" s="140" t="s">
        <v>46</v>
      </c>
      <c r="S66" s="140" t="s">
        <v>223</v>
      </c>
      <c r="T66" s="140" t="s">
        <v>205</v>
      </c>
    </row>
    <row r="67" spans="3:20">
      <c r="C67" s="140" t="s">
        <v>73</v>
      </c>
      <c r="E67" s="140" t="s">
        <v>271</v>
      </c>
      <c r="F67" s="140" t="s">
        <v>272</v>
      </c>
      <c r="G67" s="140" t="s">
        <v>46</v>
      </c>
      <c r="I67" s="140" t="s">
        <v>205</v>
      </c>
      <c r="N67" s="140" t="s">
        <v>74</v>
      </c>
      <c r="P67" s="140" t="str">
        <f>+IND!C67</f>
        <v>MNNG-PH-STM_HW-FOL-BLR15</v>
      </c>
      <c r="R67" s="140" t="s">
        <v>46</v>
      </c>
      <c r="S67" s="140" t="s">
        <v>223</v>
      </c>
      <c r="T67" s="140" t="s">
        <v>205</v>
      </c>
    </row>
    <row r="68" spans="3:20">
      <c r="C68" s="140" t="s">
        <v>73</v>
      </c>
      <c r="E68" s="140" t="s">
        <v>424</v>
      </c>
      <c r="F68" s="140" t="s">
        <v>463</v>
      </c>
      <c r="G68" s="140" t="s">
        <v>46</v>
      </c>
      <c r="I68" s="140" t="s">
        <v>205</v>
      </c>
      <c r="N68" s="140" t="s">
        <v>74</v>
      </c>
      <c r="P68" s="140" t="str">
        <f>+IND!C68</f>
        <v>MNNG-PH-STM_HW-NGA-BLR15</v>
      </c>
      <c r="R68" s="140" t="s">
        <v>46</v>
      </c>
      <c r="S68" s="140" t="s">
        <v>223</v>
      </c>
      <c r="T68" s="140" t="s">
        <v>205</v>
      </c>
    </row>
    <row r="69" spans="3:20">
      <c r="C69" s="140" t="s">
        <v>73</v>
      </c>
      <c r="E69" s="140" t="s">
        <v>425</v>
      </c>
      <c r="F69" s="140" t="s">
        <v>464</v>
      </c>
      <c r="G69" s="140" t="s">
        <v>46</v>
      </c>
      <c r="I69" s="140" t="s">
        <v>205</v>
      </c>
      <c r="N69" s="140" t="s">
        <v>74</v>
      </c>
      <c r="P69" s="140" t="str">
        <f>+IND!C69</f>
        <v>OTH-ELC-ELC-Tech15</v>
      </c>
      <c r="R69" s="140" t="s">
        <v>46</v>
      </c>
      <c r="S69" s="140" t="s">
        <v>223</v>
      </c>
      <c r="T69" s="140" t="s">
        <v>205</v>
      </c>
    </row>
    <row r="70" spans="3:20">
      <c r="C70" s="140" t="s">
        <v>73</v>
      </c>
      <c r="E70" s="140" t="s">
        <v>426</v>
      </c>
      <c r="F70" s="140" t="s">
        <v>465</v>
      </c>
      <c r="G70" s="140" t="s">
        <v>46</v>
      </c>
      <c r="I70" s="140" t="s">
        <v>205</v>
      </c>
      <c r="N70" s="140" t="s">
        <v>74</v>
      </c>
      <c r="P70" s="140" t="str">
        <f>+IND!C70</f>
        <v>OTH-DSL-DSL-Tech15</v>
      </c>
      <c r="R70" s="140" t="s">
        <v>46</v>
      </c>
      <c r="S70" s="140" t="s">
        <v>223</v>
      </c>
      <c r="T70" s="140" t="s">
        <v>205</v>
      </c>
    </row>
    <row r="71" spans="3:20">
      <c r="C71" s="140" t="s">
        <v>73</v>
      </c>
      <c r="E71" s="140" t="s">
        <v>273</v>
      </c>
      <c r="F71" s="140" t="s">
        <v>274</v>
      </c>
      <c r="G71" s="140" t="s">
        <v>46</v>
      </c>
      <c r="I71" s="140" t="s">
        <v>205</v>
      </c>
      <c r="N71" s="140" t="s">
        <v>74</v>
      </c>
      <c r="P71" s="140" t="str">
        <f>+IND!C71</f>
        <v>OTH-LPG-LPG-Tech15</v>
      </c>
      <c r="R71" s="140" t="s">
        <v>46</v>
      </c>
      <c r="S71" s="140" t="s">
        <v>223</v>
      </c>
      <c r="T71" s="140" t="s">
        <v>205</v>
      </c>
    </row>
    <row r="72" spans="3:20">
      <c r="C72" s="140" t="s">
        <v>73</v>
      </c>
      <c r="E72" s="140" t="s">
        <v>275</v>
      </c>
      <c r="F72" s="140" t="s">
        <v>276</v>
      </c>
      <c r="G72" s="140" t="s">
        <v>46</v>
      </c>
      <c r="I72" s="140" t="s">
        <v>205</v>
      </c>
      <c r="N72" s="140" t="s">
        <v>74</v>
      </c>
      <c r="P72" s="140" t="str">
        <f>+IND!C72</f>
        <v>OTH-COA-COA-Tech15</v>
      </c>
      <c r="R72" s="140" t="s">
        <v>46</v>
      </c>
      <c r="S72" s="140" t="s">
        <v>223</v>
      </c>
      <c r="T72" s="140" t="s">
        <v>205</v>
      </c>
    </row>
    <row r="73" spans="3:20">
      <c r="C73" s="140" t="s">
        <v>73</v>
      </c>
      <c r="E73" s="140" t="s">
        <v>277</v>
      </c>
      <c r="F73" s="140" t="s">
        <v>278</v>
      </c>
      <c r="G73" s="140" t="s">
        <v>46</v>
      </c>
      <c r="I73" s="140" t="s">
        <v>205</v>
      </c>
      <c r="N73" s="140" t="s">
        <v>74</v>
      </c>
      <c r="P73" s="140" t="str">
        <f>+IND!C73</f>
        <v>OTH-NGA-NGA-Tech15</v>
      </c>
      <c r="R73" s="140" t="s">
        <v>46</v>
      </c>
      <c r="S73" s="140" t="s">
        <v>223</v>
      </c>
      <c r="T73" s="140" t="s">
        <v>205</v>
      </c>
    </row>
    <row r="74" spans="3:20">
      <c r="C74" s="140" t="s">
        <v>73</v>
      </c>
      <c r="E74" s="140" t="s">
        <v>427</v>
      </c>
      <c r="F74" s="140" t="s">
        <v>466</v>
      </c>
      <c r="G74" s="140" t="s">
        <v>46</v>
      </c>
      <c r="I74" s="140" t="s">
        <v>205</v>
      </c>
      <c r="N74" s="140" t="s">
        <v>74</v>
      </c>
      <c r="P74" s="140" t="str">
        <f>+IND!C74</f>
        <v>OTH-PET-PET-Tech15</v>
      </c>
      <c r="R74" s="140" t="s">
        <v>46</v>
      </c>
      <c r="S74" s="140" t="s">
        <v>223</v>
      </c>
      <c r="T74" s="140" t="s">
        <v>205</v>
      </c>
    </row>
    <row r="75" spans="3:20">
      <c r="C75" s="140" t="s">
        <v>73</v>
      </c>
      <c r="E75" s="140" t="s">
        <v>279</v>
      </c>
      <c r="F75" s="140" t="s">
        <v>280</v>
      </c>
      <c r="G75" s="140" t="s">
        <v>46</v>
      </c>
      <c r="I75" s="140" t="s">
        <v>205</v>
      </c>
      <c r="N75" s="140" t="s">
        <v>74</v>
      </c>
      <c r="P75" s="140" t="str">
        <f>+IND!C75</f>
        <v>OTH-BGS-BGS-Tech15</v>
      </c>
      <c r="R75" s="140" t="s">
        <v>46</v>
      </c>
      <c r="S75" s="140" t="s">
        <v>223</v>
      </c>
      <c r="T75" s="140" t="s">
        <v>205</v>
      </c>
    </row>
    <row r="76" spans="3:20">
      <c r="C76" s="140" t="s">
        <v>73</v>
      </c>
      <c r="E76" s="140" t="s">
        <v>429</v>
      </c>
      <c r="F76" s="140" t="s">
        <v>467</v>
      </c>
      <c r="G76" s="140" t="s">
        <v>46</v>
      </c>
      <c r="I76" s="140" t="s">
        <v>205</v>
      </c>
      <c r="N76" s="140" t="s">
        <v>74</v>
      </c>
      <c r="P76" s="140" t="str">
        <f>+IND!C76</f>
        <v>OTH-FOL-FOL-Tech15</v>
      </c>
      <c r="R76" s="140" t="s">
        <v>46</v>
      </c>
      <c r="S76" s="140" t="s">
        <v>223</v>
      </c>
      <c r="T76" s="140" t="s">
        <v>205</v>
      </c>
    </row>
    <row r="77" spans="3:20">
      <c r="C77" s="140" t="s">
        <v>73</v>
      </c>
      <c r="E77" s="140" t="s">
        <v>428</v>
      </c>
      <c r="F77" s="140" t="s">
        <v>468</v>
      </c>
      <c r="G77" s="140" t="s">
        <v>46</v>
      </c>
      <c r="I77" s="140" t="s">
        <v>205</v>
      </c>
      <c r="N77" s="140" t="s">
        <v>74</v>
      </c>
      <c r="P77" s="140" t="str">
        <f>+IND!C77</f>
        <v>CHMCL-PH-STM_HW-FOL-BLR15</v>
      </c>
      <c r="R77" s="140" t="s">
        <v>46</v>
      </c>
      <c r="S77" s="140" t="s">
        <v>223</v>
      </c>
      <c r="T77" s="140" t="s">
        <v>205</v>
      </c>
    </row>
    <row r="78" spans="3:20">
      <c r="C78" s="140" t="s">
        <v>73</v>
      </c>
      <c r="E78" s="140" t="s">
        <v>430</v>
      </c>
      <c r="F78" s="140" t="s">
        <v>469</v>
      </c>
      <c r="G78" s="140" t="s">
        <v>46</v>
      </c>
      <c r="I78" s="140" t="s">
        <v>205</v>
      </c>
      <c r="N78" s="140" t="s">
        <v>74</v>
      </c>
      <c r="P78" s="140" t="str">
        <f>+IND!C78</f>
        <v>CHMCL-PH-STM_HW-NGA-BLR15</v>
      </c>
      <c r="R78" s="140" t="s">
        <v>46</v>
      </c>
      <c r="S78" s="140" t="s">
        <v>223</v>
      </c>
      <c r="T78" s="140" t="s">
        <v>205</v>
      </c>
    </row>
    <row r="79" spans="3:20">
      <c r="N79" s="140" t="s">
        <v>74</v>
      </c>
      <c r="P79" s="140" t="str">
        <f>+IND!C79</f>
        <v>CHMCL-MoTP-Stat-ELC-Mtr15</v>
      </c>
      <c r="R79" s="140" t="s">
        <v>46</v>
      </c>
      <c r="S79" s="140" t="s">
        <v>223</v>
      </c>
      <c r="T79" s="140" t="s">
        <v>205</v>
      </c>
    </row>
    <row r="80" spans="3:20">
      <c r="N80" s="140" t="s">
        <v>74</v>
      </c>
      <c r="P80" s="140" t="str">
        <f>+IND!C80</f>
        <v>CHMCL-MoTP-Stat-NGA-Pump15</v>
      </c>
      <c r="R80" s="140" t="s">
        <v>46</v>
      </c>
      <c r="S80" s="140" t="s">
        <v>223</v>
      </c>
      <c r="T80" s="140" t="s">
        <v>205</v>
      </c>
    </row>
    <row r="81" spans="14:20">
      <c r="N81" s="140" t="s">
        <v>74</v>
      </c>
      <c r="P81" s="140" t="str">
        <f>+IND!C81</f>
        <v>CHMCL-PH-REFRM-NGA-REFRM15</v>
      </c>
      <c r="R81" s="140" t="s">
        <v>46</v>
      </c>
      <c r="S81" s="140" t="s">
        <v>223</v>
      </c>
      <c r="T81" s="140" t="s">
        <v>205</v>
      </c>
    </row>
    <row r="82" spans="14:20">
      <c r="N82" s="140" t="s">
        <v>74</v>
      </c>
      <c r="P82" s="140" t="str">
        <f>+IND!C82</f>
        <v>CHMCL-PH-DirH-NGA-Burner15</v>
      </c>
      <c r="R82" s="140" t="s">
        <v>46</v>
      </c>
      <c r="S82" s="140" t="s">
        <v>223</v>
      </c>
      <c r="T82" s="140" t="s">
        <v>205</v>
      </c>
    </row>
    <row r="83" spans="14:20">
      <c r="N83" s="140" t="s">
        <v>74</v>
      </c>
      <c r="P83" s="140" t="str">
        <f>+IND!C83</f>
        <v>CHMCL-PH-DirH-ELC-Heater15</v>
      </c>
      <c r="R83" s="140" t="s">
        <v>46</v>
      </c>
      <c r="S83" s="140" t="s">
        <v>223</v>
      </c>
      <c r="T83" s="140" t="s">
        <v>205</v>
      </c>
    </row>
    <row r="84" spans="14:20">
      <c r="N84" s="140" t="s">
        <v>74</v>
      </c>
      <c r="P84" s="140" t="str">
        <f>+IND!C84</f>
        <v>CHMCL-PH-FURN-FOL-Furn15</v>
      </c>
      <c r="R84" s="140" t="s">
        <v>46</v>
      </c>
      <c r="S84" s="140" t="s">
        <v>223</v>
      </c>
      <c r="T84" s="140" t="s">
        <v>205</v>
      </c>
    </row>
    <row r="85" spans="14:20">
      <c r="N85" s="140" t="s">
        <v>74</v>
      </c>
      <c r="P85" s="140" t="str">
        <f>+IND!C85</f>
        <v>CHMCL-PH-FURN-NGA-Furn15</v>
      </c>
      <c r="R85" s="140" t="s">
        <v>46</v>
      </c>
      <c r="S85" s="140" t="s">
        <v>223</v>
      </c>
      <c r="T85" s="140" t="s">
        <v>205</v>
      </c>
    </row>
    <row r="86" spans="14:20">
      <c r="N86" s="140" t="s">
        <v>74</v>
      </c>
      <c r="P86" s="140" t="str">
        <f>+IND!C86</f>
        <v>REFI-PH-FURN-NGA-Furn15</v>
      </c>
      <c r="R86" s="140" t="s">
        <v>46</v>
      </c>
      <c r="S86" s="140" t="s">
        <v>223</v>
      </c>
      <c r="T86" s="140" t="s">
        <v>205</v>
      </c>
    </row>
    <row r="87" spans="14:20">
      <c r="N87" s="140" t="s">
        <v>74</v>
      </c>
      <c r="P87" s="140" t="str">
        <f>+IND!C87</f>
        <v>REFI-MoTP-Stat-ELC-Mtr15</v>
      </c>
      <c r="R87" s="140" t="s">
        <v>46</v>
      </c>
      <c r="S87" s="140" t="s">
        <v>223</v>
      </c>
      <c r="T87" s="140" t="s">
        <v>205</v>
      </c>
    </row>
    <row r="88" spans="14:20">
      <c r="N88" s="140" t="s">
        <v>74</v>
      </c>
      <c r="P88" s="140" t="str">
        <f>+IND!C88</f>
        <v>REFI-PH-STM_HW-NGA-BLR15</v>
      </c>
      <c r="R88" s="140" t="s">
        <v>46</v>
      </c>
      <c r="S88" s="140" t="s">
        <v>223</v>
      </c>
      <c r="T88" s="140" t="s">
        <v>205</v>
      </c>
    </row>
    <row r="89" spans="14:20">
      <c r="N89" s="140" t="s">
        <v>74</v>
      </c>
      <c r="P89" s="140" t="str">
        <f>+IND!C89</f>
        <v>UREA-FDSTCK-NGA-FDSTCK15</v>
      </c>
      <c r="R89" s="140" t="s">
        <v>46</v>
      </c>
      <c r="S89" s="140" t="s">
        <v>223</v>
      </c>
      <c r="T89" s="140" t="s">
        <v>205</v>
      </c>
    </row>
    <row r="90" spans="14:20">
      <c r="N90" s="140" t="s">
        <v>74</v>
      </c>
      <c r="P90" s="140" t="str">
        <f>+IND!C90</f>
        <v>WOOD-PH-STM_HW-COA-BLR15</v>
      </c>
      <c r="R90" s="140" t="s">
        <v>46</v>
      </c>
      <c r="S90" s="140" t="s">
        <v>223</v>
      </c>
      <c r="T90" s="140" t="s">
        <v>205</v>
      </c>
    </row>
    <row r="91" spans="14:20">
      <c r="N91" s="140" t="s">
        <v>74</v>
      </c>
      <c r="P91" s="140" t="str">
        <f>+IND!C91</f>
        <v>WOOD-PH-STM_HW-DSL-BLR15</v>
      </c>
      <c r="R91" s="140" t="s">
        <v>46</v>
      </c>
      <c r="S91" s="140" t="s">
        <v>223</v>
      </c>
      <c r="T91" s="140" t="s">
        <v>205</v>
      </c>
    </row>
    <row r="92" spans="14:20">
      <c r="N92" s="140" t="s">
        <v>74</v>
      </c>
      <c r="P92" s="140" t="str">
        <f>+IND!C92</f>
        <v>WOOD-PH-STM_HW-ELC-BLR15</v>
      </c>
      <c r="R92" s="140" t="s">
        <v>46</v>
      </c>
      <c r="S92" s="140" t="s">
        <v>223</v>
      </c>
      <c r="T92" s="140" t="s">
        <v>205</v>
      </c>
    </row>
    <row r="93" spans="14:20">
      <c r="N93" s="140" t="s">
        <v>74</v>
      </c>
      <c r="P93" s="140" t="str">
        <f>+IND!C93</f>
        <v>WOOD-PH-STM_HW-FOL-BLR15</v>
      </c>
      <c r="R93" s="140" t="s">
        <v>46</v>
      </c>
      <c r="S93" s="140" t="s">
        <v>223</v>
      </c>
      <c r="T93" s="140" t="s">
        <v>205</v>
      </c>
    </row>
    <row r="94" spans="14:20">
      <c r="N94" s="140" t="s">
        <v>74</v>
      </c>
      <c r="P94" s="140" t="str">
        <f>+IND!C94</f>
        <v>WOOD-PH-STM_HW-GEO-Heat15</v>
      </c>
      <c r="R94" s="140" t="s">
        <v>46</v>
      </c>
      <c r="S94" s="140" t="s">
        <v>223</v>
      </c>
      <c r="T94" s="140" t="s">
        <v>205</v>
      </c>
    </row>
    <row r="95" spans="14:20">
      <c r="N95" s="140" t="s">
        <v>74</v>
      </c>
      <c r="P95" s="140" t="str">
        <f>+IND!C95</f>
        <v>WOOD-PH-STM_HW-NGA-BLR15</v>
      </c>
      <c r="R95" s="140" t="s">
        <v>46</v>
      </c>
      <c r="S95" s="140" t="s">
        <v>223</v>
      </c>
      <c r="T95" s="140" t="s">
        <v>205</v>
      </c>
    </row>
    <row r="96" spans="14:20">
      <c r="N96" s="140" t="s">
        <v>74</v>
      </c>
      <c r="P96" s="140" t="str">
        <f>+IND!C96</f>
        <v>WOOD-PH-STM_HW-WOD-BLR15</v>
      </c>
      <c r="R96" s="140" t="s">
        <v>46</v>
      </c>
      <c r="S96" s="140" t="s">
        <v>223</v>
      </c>
      <c r="T96" s="140" t="s">
        <v>205</v>
      </c>
    </row>
    <row r="97" spans="5:20">
      <c r="N97" s="140" t="s">
        <v>74</v>
      </c>
      <c r="P97" s="140" t="str">
        <f>+IND!C97</f>
        <v>WOOD-Fan-ELC-Fan15</v>
      </c>
      <c r="R97" s="140" t="s">
        <v>46</v>
      </c>
      <c r="S97" s="140" t="s">
        <v>223</v>
      </c>
      <c r="T97" s="140" t="s">
        <v>205</v>
      </c>
    </row>
    <row r="98" spans="5:20">
      <c r="E98"/>
      <c r="N98" s="140" t="s">
        <v>74</v>
      </c>
      <c r="P98" s="140" t="str">
        <f>+IND!C98</f>
        <v>WOOD-MoTP-Stat-ELC-Mtr15</v>
      </c>
      <c r="R98" s="140" t="s">
        <v>46</v>
      </c>
      <c r="S98" s="140" t="s">
        <v>223</v>
      </c>
      <c r="T98" s="140" t="s">
        <v>205</v>
      </c>
    </row>
    <row r="99" spans="5:20">
      <c r="E99"/>
      <c r="N99" s="140" t="s">
        <v>74</v>
      </c>
      <c r="P99" s="140" t="str">
        <f>+IND!C99</f>
        <v>WOOD-Refin-ELC-Refinery15</v>
      </c>
      <c r="R99" s="140" t="s">
        <v>46</v>
      </c>
      <c r="S99" s="140" t="s">
        <v>223</v>
      </c>
      <c r="T99" s="140" t="s">
        <v>205</v>
      </c>
    </row>
    <row r="100" spans="5:20">
      <c r="E100"/>
      <c r="N100" s="140" t="s">
        <v>74</v>
      </c>
      <c r="P100" s="140" t="str">
        <f>+IND!C100</f>
        <v>WOOD-Pump-ELC-Pump15</v>
      </c>
      <c r="R100" s="140" t="s">
        <v>46</v>
      </c>
      <c r="S100" s="140" t="s">
        <v>223</v>
      </c>
      <c r="T100" s="140" t="s">
        <v>205</v>
      </c>
    </row>
    <row r="101" spans="5:20">
      <c r="E101"/>
      <c r="N101" s="140" t="s">
        <v>74</v>
      </c>
      <c r="P101" s="140" t="str">
        <f>+IND!C101</f>
        <v>WOOD-PH-FURN-NGA-Furn15</v>
      </c>
      <c r="R101" s="140" t="s">
        <v>46</v>
      </c>
      <c r="S101" s="140" t="s">
        <v>223</v>
      </c>
      <c r="T101" s="140" t="s">
        <v>205</v>
      </c>
    </row>
    <row r="102" spans="5:20">
      <c r="E102"/>
      <c r="N102" s="140" t="s">
        <v>74</v>
      </c>
      <c r="P102" s="140" t="str">
        <f>+IND!C102</f>
        <v>WOOD-AIR-ELC-CMPR15</v>
      </c>
      <c r="R102" s="140" t="s">
        <v>46</v>
      </c>
      <c r="S102" s="140" t="s">
        <v>223</v>
      </c>
      <c r="T102" s="140" t="s">
        <v>205</v>
      </c>
    </row>
    <row r="103" spans="5:20">
      <c r="E103"/>
      <c r="N103" s="140" t="s">
        <v>74</v>
      </c>
      <c r="P103" s="140" t="str">
        <f>+IND!C103</f>
        <v>PLPPPR-PH-STM_HW-COA-BLR15</v>
      </c>
      <c r="R103" s="140" t="s">
        <v>46</v>
      </c>
      <c r="S103" s="140" t="s">
        <v>223</v>
      </c>
      <c r="T103" s="140" t="s">
        <v>205</v>
      </c>
    </row>
    <row r="104" spans="5:20">
      <c r="E104"/>
      <c r="N104" s="140" t="s">
        <v>74</v>
      </c>
      <c r="P104" s="140" t="str">
        <f>+IND!C104</f>
        <v>PLPPPR-PH-STM_HW-FOL-BLR15</v>
      </c>
      <c r="R104" s="140" t="s">
        <v>46</v>
      </c>
      <c r="S104" s="140" t="s">
        <v>223</v>
      </c>
      <c r="T104" s="140" t="s">
        <v>205</v>
      </c>
    </row>
    <row r="105" spans="5:20">
      <c r="E105"/>
      <c r="N105" s="140" t="s">
        <v>74</v>
      </c>
      <c r="P105" s="140" t="str">
        <f>+IND!C105</f>
        <v>PLPPPR-PH-STM_HW-GEO-Heat15</v>
      </c>
      <c r="R105" s="140" t="s">
        <v>46</v>
      </c>
      <c r="S105" s="140" t="s">
        <v>223</v>
      </c>
      <c r="T105" s="140" t="s">
        <v>205</v>
      </c>
    </row>
    <row r="106" spans="5:20">
      <c r="E106"/>
      <c r="N106" s="140" t="s">
        <v>74</v>
      </c>
      <c r="P106" s="140" t="str">
        <f>+IND!C106</f>
        <v>PLPPPR-PH-STM_HW-NGA-BLR15</v>
      </c>
      <c r="R106" s="140" t="s">
        <v>46</v>
      </c>
      <c r="S106" s="140" t="s">
        <v>223</v>
      </c>
      <c r="T106" s="140" t="s">
        <v>205</v>
      </c>
    </row>
    <row r="107" spans="5:20">
      <c r="E107"/>
      <c r="N107" s="140" t="s">
        <v>74</v>
      </c>
      <c r="P107" s="140" t="str">
        <f>+IND!C107</f>
        <v>PLPPPR-PH-STM_HW-WOD-BLR15</v>
      </c>
      <c r="R107" s="140" t="s">
        <v>46</v>
      </c>
      <c r="S107" s="140" t="s">
        <v>223</v>
      </c>
      <c r="T107" s="140" t="s">
        <v>205</v>
      </c>
    </row>
    <row r="108" spans="5:20">
      <c r="E108"/>
      <c r="N108" s="140" t="s">
        <v>74</v>
      </c>
      <c r="P108" s="140" t="str">
        <f>+IND!C108</f>
        <v>PLPPPR-Refin-ELC-REF15</v>
      </c>
      <c r="R108" s="140" t="s">
        <v>46</v>
      </c>
      <c r="S108" s="140" t="s">
        <v>223</v>
      </c>
      <c r="T108" s="140" t="s">
        <v>205</v>
      </c>
    </row>
    <row r="109" spans="5:20">
      <c r="E109"/>
      <c r="N109" s="140" t="s">
        <v>74</v>
      </c>
      <c r="P109" s="140" t="str">
        <f>+IND!C109</f>
        <v>PLPPPR-PH-FURN-NGA-Furn15</v>
      </c>
      <c r="R109" s="140" t="s">
        <v>46</v>
      </c>
      <c r="S109" s="140" t="s">
        <v>223</v>
      </c>
      <c r="T109" s="140" t="s">
        <v>205</v>
      </c>
    </row>
    <row r="110" spans="5:20">
      <c r="E110"/>
      <c r="N110" s="140" t="s">
        <v>74</v>
      </c>
      <c r="P110" s="140" t="str">
        <f>+IND!C110</f>
        <v>PLPPPR-Pump-ELC-Pump15</v>
      </c>
      <c r="R110" s="140" t="s">
        <v>46</v>
      </c>
      <c r="S110" s="140" t="s">
        <v>223</v>
      </c>
      <c r="T110" s="140" t="s">
        <v>205</v>
      </c>
    </row>
    <row r="111" spans="5:20">
      <c r="E111"/>
      <c r="N111" s="140" t="s">
        <v>74</v>
      </c>
      <c r="P111" s="140" t="str">
        <f>+IND!C111</f>
        <v>PLPPPR-MoTP-Stat-ELC-Mtr15</v>
      </c>
      <c r="R111" s="140" t="s">
        <v>46</v>
      </c>
      <c r="S111" s="140" t="s">
        <v>223</v>
      </c>
      <c r="T111" s="140" t="s">
        <v>205</v>
      </c>
    </row>
    <row r="112" spans="5:20">
      <c r="E112"/>
      <c r="N112" s="140" t="s">
        <v>74</v>
      </c>
      <c r="P112" s="140" t="str">
        <f>+IND!C112</f>
        <v>PLPPPR-Fan-ELC-Fan15</v>
      </c>
      <c r="R112" s="140" t="s">
        <v>46</v>
      </c>
      <c r="S112" s="140" t="s">
        <v>223</v>
      </c>
      <c r="T112" s="140" t="s">
        <v>205</v>
      </c>
    </row>
    <row r="113" spans="5:20">
      <c r="E113"/>
      <c r="N113" s="140" t="s">
        <v>74</v>
      </c>
      <c r="P113" s="140" t="str">
        <f>+IND!C113</f>
        <v>PLPPPR-PH-DirH-NGA-Burner15</v>
      </c>
      <c r="R113" s="140" t="s">
        <v>46</v>
      </c>
      <c r="S113" s="140" t="s">
        <v>223</v>
      </c>
      <c r="T113" s="140" t="s">
        <v>205</v>
      </c>
    </row>
    <row r="114" spans="5:20">
      <c r="E114"/>
      <c r="N114" s="140" t="s">
        <v>74</v>
      </c>
      <c r="P114" s="140" t="str">
        <f>+IND!C114</f>
        <v>PLPPPR-AIR-ELC-CMPR15</v>
      </c>
      <c r="R114" s="140" t="s">
        <v>46</v>
      </c>
      <c r="S114" s="140" t="s">
        <v>223</v>
      </c>
      <c r="T114" s="140" t="s">
        <v>205</v>
      </c>
    </row>
    <row r="115" spans="5:20">
      <c r="E115"/>
    </row>
    <row r="116" spans="5:20">
      <c r="E116"/>
    </row>
    <row r="117" spans="5:20">
      <c r="E117"/>
    </row>
    <row r="118" spans="5:20">
      <c r="E118"/>
    </row>
    <row r="119" spans="5:20">
      <c r="E119"/>
    </row>
    <row r="120" spans="5:20">
      <c r="E120"/>
    </row>
    <row r="121" spans="5:20">
      <c r="E121"/>
    </row>
    <row r="122" spans="5:20">
      <c r="E122"/>
    </row>
    <row r="123" spans="5:20">
      <c r="E123"/>
    </row>
    <row r="124" spans="5:20">
      <c r="E124"/>
    </row>
    <row r="125" spans="5:20">
      <c r="E125"/>
    </row>
    <row r="126" spans="5:20">
      <c r="E126"/>
    </row>
    <row r="127" spans="5:20">
      <c r="E127"/>
    </row>
    <row r="128" spans="5:20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2"/>
  <sheetViews>
    <sheetView zoomScale="80" zoomScaleNormal="80" workbookViewId="0">
      <pane ySplit="7" topLeftCell="A8" activePane="bottomLeft" state="frozen"/>
      <selection activeCell="C1" sqref="C1"/>
      <selection pane="bottomLeft" activeCell="L14" sqref="L14"/>
    </sheetView>
  </sheetViews>
  <sheetFormatPr defaultRowHeight="14.25"/>
  <cols>
    <col min="1" max="2" width="9.140625" style="140"/>
    <col min="3" max="3" width="37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26" width="9.140625" style="140"/>
    <col min="27" max="27" width="13.28515625" style="140" customWidth="1"/>
    <col min="28" max="16384" width="9.140625" style="140"/>
  </cols>
  <sheetData>
    <row r="4" spans="1:45">
      <c r="C4" s="146"/>
      <c r="D4" s="146"/>
      <c r="E4" s="48" t="s">
        <v>76</v>
      </c>
      <c r="F4" s="15"/>
      <c r="G4" s="15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AK4" s="140" t="s">
        <v>317</v>
      </c>
    </row>
    <row r="5" spans="1:45" ht="38.25">
      <c r="C5" s="16" t="s">
        <v>1</v>
      </c>
      <c r="D5" s="16" t="s">
        <v>5</v>
      </c>
      <c r="E5" s="16" t="s">
        <v>6</v>
      </c>
      <c r="F5" s="17" t="s">
        <v>579</v>
      </c>
      <c r="G5" s="17" t="s">
        <v>580</v>
      </c>
      <c r="H5" s="17" t="s">
        <v>180</v>
      </c>
      <c r="I5" s="18" t="s">
        <v>312</v>
      </c>
      <c r="J5" s="18" t="s">
        <v>315</v>
      </c>
      <c r="K5" s="18" t="s">
        <v>581</v>
      </c>
      <c r="L5" s="18" t="s">
        <v>316</v>
      </c>
      <c r="M5" s="18" t="s">
        <v>49</v>
      </c>
      <c r="N5" s="18" t="s">
        <v>47</v>
      </c>
      <c r="O5" s="18" t="s">
        <v>281</v>
      </c>
      <c r="P5" s="18" t="s">
        <v>206</v>
      </c>
      <c r="Q5" s="18" t="s">
        <v>282</v>
      </c>
      <c r="R5" s="18" t="s">
        <v>582</v>
      </c>
      <c r="S5" s="18" t="s">
        <v>297</v>
      </c>
      <c r="T5" s="18" t="s">
        <v>283</v>
      </c>
      <c r="U5" s="18" t="s">
        <v>306</v>
      </c>
      <c r="V5" s="18" t="s">
        <v>284</v>
      </c>
      <c r="W5" s="18" t="s">
        <v>307</v>
      </c>
      <c r="X5" s="18" t="s">
        <v>298</v>
      </c>
      <c r="Y5" s="18" t="s">
        <v>309</v>
      </c>
      <c r="Z5" s="18" t="s">
        <v>310</v>
      </c>
      <c r="AA5" s="18" t="s">
        <v>314</v>
      </c>
      <c r="AB5" s="18" t="s">
        <v>313</v>
      </c>
      <c r="AK5" s="140" t="s">
        <v>318</v>
      </c>
    </row>
    <row r="6" spans="1:45" ht="60">
      <c r="C6" s="147" t="s">
        <v>35</v>
      </c>
      <c r="D6" s="147" t="s">
        <v>30</v>
      </c>
      <c r="E6" s="147" t="s">
        <v>31</v>
      </c>
      <c r="F6" s="147" t="s">
        <v>60</v>
      </c>
      <c r="G6" s="147" t="s">
        <v>60</v>
      </c>
      <c r="H6" s="147" t="s">
        <v>60</v>
      </c>
      <c r="I6" s="147" t="s">
        <v>32</v>
      </c>
      <c r="J6" s="147" t="s">
        <v>32</v>
      </c>
      <c r="K6" s="147" t="s">
        <v>32</v>
      </c>
      <c r="L6" s="147" t="s">
        <v>311</v>
      </c>
      <c r="M6" s="147" t="s">
        <v>50</v>
      </c>
      <c r="N6" s="147" t="s">
        <v>62</v>
      </c>
      <c r="O6" s="147" t="s">
        <v>285</v>
      </c>
      <c r="P6" s="147" t="s">
        <v>286</v>
      </c>
      <c r="Q6" s="147" t="s">
        <v>287</v>
      </c>
      <c r="R6" s="147" t="s">
        <v>288</v>
      </c>
      <c r="S6" s="147" t="s">
        <v>288</v>
      </c>
      <c r="T6" s="147" t="s">
        <v>288</v>
      </c>
      <c r="U6" s="147" t="s">
        <v>288</v>
      </c>
      <c r="V6" s="147" t="s">
        <v>289</v>
      </c>
      <c r="W6" s="147" t="s">
        <v>289</v>
      </c>
      <c r="X6" s="147" t="s">
        <v>290</v>
      </c>
      <c r="Y6" s="147" t="s">
        <v>290</v>
      </c>
      <c r="Z6" s="147" t="s">
        <v>290</v>
      </c>
      <c r="AA6" s="147" t="s">
        <v>308</v>
      </c>
      <c r="AB6" s="147"/>
      <c r="AL6" s="140" t="s">
        <v>382</v>
      </c>
      <c r="AM6" s="140">
        <v>2018</v>
      </c>
      <c r="AN6" s="140">
        <v>2018</v>
      </c>
    </row>
    <row r="7" spans="1:45" ht="48">
      <c r="C7" s="147" t="s">
        <v>51</v>
      </c>
      <c r="D7" s="147"/>
      <c r="E7" s="147"/>
      <c r="F7" s="147"/>
      <c r="G7" s="147"/>
      <c r="H7" s="147"/>
      <c r="I7" s="147" t="s">
        <v>291</v>
      </c>
      <c r="J7" s="147" t="s">
        <v>291</v>
      </c>
      <c r="K7" s="147" t="s">
        <v>291</v>
      </c>
      <c r="L7" s="147" t="s">
        <v>52</v>
      </c>
      <c r="M7" s="147" t="s">
        <v>292</v>
      </c>
      <c r="N7" s="147" t="s">
        <v>52</v>
      </c>
      <c r="O7" s="147" t="s">
        <v>293</v>
      </c>
      <c r="P7" s="147" t="s">
        <v>208</v>
      </c>
      <c r="Q7" s="147"/>
      <c r="R7" s="147" t="s">
        <v>294</v>
      </c>
      <c r="S7" s="147" t="s">
        <v>294</v>
      </c>
      <c r="T7" s="147" t="s">
        <v>294</v>
      </c>
      <c r="U7" s="147" t="s">
        <v>294</v>
      </c>
      <c r="V7" s="147" t="s">
        <v>292</v>
      </c>
      <c r="W7" s="147" t="s">
        <v>292</v>
      </c>
      <c r="X7" s="147" t="s">
        <v>292</v>
      </c>
      <c r="Y7" s="147" t="s">
        <v>292</v>
      </c>
      <c r="Z7" s="147" t="s">
        <v>295</v>
      </c>
      <c r="AA7" s="147"/>
      <c r="AB7" s="147"/>
      <c r="AE7" s="148" t="s">
        <v>296</v>
      </c>
      <c r="AF7" s="148" t="s">
        <v>296</v>
      </c>
      <c r="AK7" s="140" t="s">
        <v>319</v>
      </c>
      <c r="AL7" s="140" t="s">
        <v>383</v>
      </c>
      <c r="AM7" s="140" t="s">
        <v>384</v>
      </c>
      <c r="AN7" s="140" t="s">
        <v>385</v>
      </c>
    </row>
    <row r="8" spans="1:45">
      <c r="A8" s="140">
        <v>1971</v>
      </c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+ROUNDUP(T8/Q8/V8,3)</f>
        <v>0.51600000000000001</v>
      </c>
      <c r="M8" s="140">
        <f>+Mod_Inp_sheet_IND!K8</f>
        <v>0.8</v>
      </c>
      <c r="N8" s="140">
        <f>+Mod_Inp_sheet_IND!L8</f>
        <v>25</v>
      </c>
      <c r="O8" s="140">
        <f>+Mod_Inp_sheet_IND!M8</f>
        <v>63</v>
      </c>
      <c r="Q8" s="140">
        <v>31.536000000000001</v>
      </c>
      <c r="R8" s="140">
        <f t="shared" ref="R8:R16" si="0">+ROUND(T8,3)</f>
        <v>14.628</v>
      </c>
      <c r="S8" s="140">
        <v>0</v>
      </c>
      <c r="T8" s="140">
        <f>+Mod_Inp_sheet_IND!Q8</f>
        <v>14.6282</v>
      </c>
      <c r="U8" s="140">
        <v>5</v>
      </c>
      <c r="V8" s="140">
        <f>+Mod_Inp_sheet_IND!R8</f>
        <v>0.9</v>
      </c>
      <c r="W8" s="140">
        <f>+ROUND(V8*0.7,2)</f>
        <v>0.63</v>
      </c>
      <c r="X8" s="149">
        <f>+IF(SUMIF($E$8:$E$142,E8,$S$8:$S$142)=0,0.05,ROUNDUP(S8/SUMIF($E$8:$E$142,E8,$S$8:$S$142),3))</f>
        <v>0.05</v>
      </c>
      <c r="Y8" s="149"/>
      <c r="Z8" s="140">
        <v>5</v>
      </c>
      <c r="AA8" s="140">
        <v>0</v>
      </c>
      <c r="AB8" s="140">
        <v>5</v>
      </c>
      <c r="AE8" s="140">
        <f t="shared" ref="AE8:AE39" si="1">+J8*$Q8*$V8-S8</f>
        <v>0</v>
      </c>
      <c r="AF8" s="140">
        <f>+I8*$Q8*$V8-T8</f>
        <v>1.7118400000001088E-2</v>
      </c>
      <c r="AK8" s="140" t="s">
        <v>320</v>
      </c>
      <c r="AL8" s="140" t="s">
        <v>127</v>
      </c>
      <c r="AN8" s="140">
        <v>17.062500002424599</v>
      </c>
      <c r="AP8" s="140">
        <f>+SUMIF($C$8:$C$142,AK8,$T$8:$T$142)</f>
        <v>0</v>
      </c>
      <c r="AQ8" s="153">
        <f>+SUMIF($C$8:$C$142,AK8,$M$8:$M$142)</f>
        <v>0</v>
      </c>
      <c r="AR8" s="140" t="e">
        <f>+AP8/AQ8</f>
        <v>#DIV/0!</v>
      </c>
      <c r="AS8" s="140" t="e">
        <f>+AR8-AN8</f>
        <v>#DIV/0!</v>
      </c>
    </row>
    <row r="9" spans="1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J9" s="140">
        <f>+ROUNDUP(T9/Q9/V9,3)</f>
        <v>0.123</v>
      </c>
      <c r="K9" s="140">
        <f>+ROUNDUP(T9/Q9/V9,3)</f>
        <v>0.123</v>
      </c>
      <c r="L9" s="140">
        <f>+IF(N9&gt;5,N9-4,N9)</f>
        <v>16</v>
      </c>
      <c r="M9" s="140">
        <f>+Mod_Inp_sheet_IND!K9</f>
        <v>0.18000000000000002</v>
      </c>
      <c r="N9" s="140">
        <f>+Mod_Inp_sheet_IND!L9</f>
        <v>20</v>
      </c>
      <c r="O9" s="140">
        <f>+Mod_Inp_sheet_IND!M9</f>
        <v>2388</v>
      </c>
      <c r="Q9" s="140">
        <v>31.536000000000001</v>
      </c>
      <c r="R9" s="140">
        <f t="shared" si="0"/>
        <v>0.34599999999999997</v>
      </c>
      <c r="S9" s="140">
        <v>2.9504999999999999</v>
      </c>
      <c r="T9" s="140">
        <v>0.34638799999999997</v>
      </c>
      <c r="U9" s="140">
        <v>5</v>
      </c>
      <c r="V9" s="140">
        <f>+Mod_Inp_sheet_IND!R9</f>
        <v>0.09</v>
      </c>
      <c r="W9" s="140">
        <f t="shared" ref="W9:W72" si="2">+ROUND(V9*0.7,2)</f>
        <v>0.06</v>
      </c>
      <c r="X9" s="149">
        <f>+IF(SUMIF($E$8:$E$142,E9,$S$8:$S$142)=0,0.05,ROUNDUP(S9/SUMIF($E$8:$E$142,E9,$S$8:$S$142),3))</f>
        <v>0.83299999999999996</v>
      </c>
      <c r="Y9" s="149">
        <f>+IF(SUMIF($E$8:$E$142,E9,$T$8:$T$142)=0,0.05,ROUNDUP(T9/SUMIF($E$8:$E$142,E9,$T$8:$T$142),3))</f>
        <v>1</v>
      </c>
      <c r="Z9" s="140">
        <v>5</v>
      </c>
      <c r="AA9" s="140">
        <v>0</v>
      </c>
      <c r="AB9" s="140">
        <v>5</v>
      </c>
      <c r="AE9" s="140">
        <f>+J9*$Q9*$V9-S9</f>
        <v>-2.60139648</v>
      </c>
      <c r="AF9" s="140">
        <f t="shared" ref="AF9:AF40" si="3">+K9*$Q9*$V9-T9</f>
        <v>2.7155200000000268E-3</v>
      </c>
      <c r="AK9" s="140" t="s">
        <v>321</v>
      </c>
      <c r="AL9" s="140" t="s">
        <v>127</v>
      </c>
      <c r="AM9" s="152">
        <v>5.5555555555555601E-2</v>
      </c>
      <c r="AP9" s="140">
        <f t="shared" ref="AP9:AP69" si="4">+SUMIF($C$8:$C$142,AK9,$T$8:$T$142)</f>
        <v>0</v>
      </c>
      <c r="AQ9" s="153">
        <f t="shared" ref="AQ9:AQ69" si="5">+SUMIF($C$8:$C$142,AK9,$M$8:$M$142)</f>
        <v>0</v>
      </c>
      <c r="AR9" s="140" t="e">
        <f t="shared" ref="AR9:AR69" si="6">+AP9/AQ9</f>
        <v>#DIV/0!</v>
      </c>
      <c r="AS9" s="140" t="e">
        <f t="shared" ref="AS9:AS69" si="7">+AR9-AN9</f>
        <v>#DIV/0!</v>
      </c>
    </row>
    <row r="10" spans="1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J10" s="140">
        <f t="shared" ref="J10:J73" si="8">+ROUNDUP(T10/Q10/V10,3)</f>
        <v>0</v>
      </c>
      <c r="K10" s="140">
        <f t="shared" ref="K10:K46" si="9">+ROUNDUP(T10/Q10/V10,3)</f>
        <v>0</v>
      </c>
      <c r="L10" s="140">
        <f t="shared" ref="L10:L73" si="10">+IF(N10&gt;5,N10-4,N10)</f>
        <v>16</v>
      </c>
      <c r="M10" s="140">
        <f>+Mod_Inp_sheet_IND!K10</f>
        <v>0.13</v>
      </c>
      <c r="N10" s="140">
        <f>+Mod_Inp_sheet_IND!L10</f>
        <v>20</v>
      </c>
      <c r="O10" s="140">
        <f>+Mod_Inp_sheet_IND!M10</f>
        <v>2723</v>
      </c>
      <c r="Q10" s="140">
        <v>31.536000000000001</v>
      </c>
      <c r="R10" s="140">
        <f t="shared" si="0"/>
        <v>0</v>
      </c>
      <c r="S10" s="140">
        <v>0.59319999999999995</v>
      </c>
      <c r="T10" s="140">
        <f>+Mod_Inp_sheet_IND!Q10</f>
        <v>0</v>
      </c>
      <c r="U10" s="140">
        <v>5</v>
      </c>
      <c r="V10" s="140">
        <f>+Mod_Inp_sheet_IND!R10</f>
        <v>0.09</v>
      </c>
      <c r="W10" s="140">
        <f t="shared" si="2"/>
        <v>0.06</v>
      </c>
      <c r="X10" s="149">
        <f>+IF(SUMIF($E$8:$E$142,E10,$S$8:$S$142)=0,0.05,ROUNDUP(S10/SUMIF($E$8:$E$142,E10,$S$8:$S$142),3))</f>
        <v>0.16800000000000001</v>
      </c>
      <c r="Y10" s="149">
        <f>+IF(SUMIF($E$8:$E$142,E10,$T$8:$T$142)=0,0.05,ROUNDUP(T10/SUMIF($E$8:$E$142,E10,$T$8:$T$142),3))</f>
        <v>0</v>
      </c>
      <c r="Z10" s="140">
        <v>5</v>
      </c>
      <c r="AA10" s="140">
        <v>0</v>
      </c>
      <c r="AB10" s="140">
        <v>5</v>
      </c>
      <c r="AE10" s="140">
        <f t="shared" si="1"/>
        <v>-0.59319999999999995</v>
      </c>
      <c r="AF10" s="140">
        <f t="shared" si="3"/>
        <v>0</v>
      </c>
      <c r="AK10" s="140" t="s">
        <v>322</v>
      </c>
      <c r="AL10" s="140" t="s">
        <v>127</v>
      </c>
      <c r="AM10" s="140">
        <v>0.16666666666666699</v>
      </c>
      <c r="AP10" s="140">
        <f t="shared" si="4"/>
        <v>0</v>
      </c>
      <c r="AQ10" s="153">
        <f t="shared" si="5"/>
        <v>0</v>
      </c>
      <c r="AR10" s="140" t="e">
        <f t="shared" si="6"/>
        <v>#DIV/0!</v>
      </c>
      <c r="AS10" s="140" t="e">
        <f t="shared" si="7"/>
        <v>#DIV/0!</v>
      </c>
    </row>
    <row r="11" spans="1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J11" s="140">
        <f t="shared" si="8"/>
        <v>9.9999999999999985E-3</v>
      </c>
      <c r="K11" s="140">
        <f t="shared" si="9"/>
        <v>9.9999999999999985E-3</v>
      </c>
      <c r="L11" s="140">
        <f t="shared" si="10"/>
        <v>6</v>
      </c>
      <c r="M11" s="140">
        <f>+Mod_Inp_sheet_IND!K11</f>
        <v>0.67500000000000004</v>
      </c>
      <c r="N11" s="140">
        <f>+Mod_Inp_sheet_IND!L11</f>
        <v>10</v>
      </c>
      <c r="O11" s="140">
        <f>+Mod_Inp_sheet_IND!M11</f>
        <v>280</v>
      </c>
      <c r="Q11" s="140">
        <v>31.536000000000001</v>
      </c>
      <c r="R11" s="140">
        <f t="shared" si="0"/>
        <v>0.155</v>
      </c>
      <c r="S11" s="140">
        <v>1.0800000000000001E-2</v>
      </c>
      <c r="T11" s="140">
        <f>+Mod_Inp_sheet_IND!Q11</f>
        <v>0.1547</v>
      </c>
      <c r="U11" s="140">
        <v>5</v>
      </c>
      <c r="V11" s="140">
        <f>+Mod_Inp_sheet_IND!R11</f>
        <v>0.5</v>
      </c>
      <c r="W11" s="140">
        <f t="shared" si="2"/>
        <v>0.35</v>
      </c>
      <c r="X11" s="149"/>
      <c r="Y11" s="149"/>
      <c r="AA11" s="140">
        <v>0</v>
      </c>
      <c r="AB11" s="140">
        <v>5</v>
      </c>
      <c r="AE11" s="140">
        <f t="shared" si="1"/>
        <v>0.14687999999999998</v>
      </c>
      <c r="AF11" s="140">
        <f t="shared" si="3"/>
        <v>2.9799999999999827E-3</v>
      </c>
      <c r="AK11" s="140" t="s">
        <v>323</v>
      </c>
      <c r="AL11" s="140" t="s">
        <v>127</v>
      </c>
      <c r="AM11" s="140">
        <v>0.42962962962962897</v>
      </c>
      <c r="AP11" s="140">
        <f t="shared" si="4"/>
        <v>0</v>
      </c>
      <c r="AQ11" s="153">
        <f t="shared" si="5"/>
        <v>0</v>
      </c>
      <c r="AR11" s="140" t="e">
        <f t="shared" si="6"/>
        <v>#DIV/0!</v>
      </c>
      <c r="AS11" s="140" t="e">
        <f t="shared" si="7"/>
        <v>#DIV/0!</v>
      </c>
    </row>
    <row r="12" spans="1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J12" s="140">
        <f t="shared" si="8"/>
        <v>0</v>
      </c>
      <c r="K12" s="140">
        <f t="shared" si="9"/>
        <v>0</v>
      </c>
      <c r="L12" s="140">
        <f t="shared" si="10"/>
        <v>16</v>
      </c>
      <c r="M12" s="140">
        <f>+Mod_Inp_sheet_IND!K12</f>
        <v>0.22</v>
      </c>
      <c r="N12" s="140">
        <f>+Mod_Inp_sheet_IND!L12</f>
        <v>20</v>
      </c>
      <c r="O12" s="140">
        <f>+Mod_Inp_sheet_IND!M12</f>
        <v>455</v>
      </c>
      <c r="Q12" s="140">
        <v>31.536000000000001</v>
      </c>
      <c r="R12" s="140">
        <f t="shared" si="0"/>
        <v>0</v>
      </c>
      <c r="S12" s="140">
        <v>6.0000000000000001E-3</v>
      </c>
      <c r="T12" s="140">
        <f>+Mod_Inp_sheet_IND!Q12</f>
        <v>0</v>
      </c>
      <c r="U12" s="140">
        <v>5</v>
      </c>
      <c r="V12" s="140">
        <f>+Mod_Inp_sheet_IND!R12</f>
        <v>0.5</v>
      </c>
      <c r="W12" s="140">
        <f t="shared" si="2"/>
        <v>0.35</v>
      </c>
      <c r="X12" s="149"/>
      <c r="Y12" s="149"/>
      <c r="AA12" s="140">
        <v>0</v>
      </c>
      <c r="AB12" s="140">
        <v>5</v>
      </c>
      <c r="AE12" s="140">
        <f t="shared" si="1"/>
        <v>-6.0000000000000001E-3</v>
      </c>
      <c r="AF12" s="140">
        <f t="shared" si="3"/>
        <v>0</v>
      </c>
      <c r="AK12" s="140" t="s">
        <v>324</v>
      </c>
      <c r="AL12" s="140" t="s">
        <v>127</v>
      </c>
      <c r="AM12" s="140">
        <v>0.61</v>
      </c>
      <c r="AP12" s="140">
        <f t="shared" si="4"/>
        <v>0</v>
      </c>
      <c r="AQ12" s="153">
        <f t="shared" si="5"/>
        <v>0</v>
      </c>
      <c r="AR12" s="140" t="e">
        <f t="shared" si="6"/>
        <v>#DIV/0!</v>
      </c>
      <c r="AS12" s="140" t="e">
        <f t="shared" si="7"/>
        <v>#DIV/0!</v>
      </c>
    </row>
    <row r="13" spans="1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J13" s="140">
        <f t="shared" si="8"/>
        <v>0.128</v>
      </c>
      <c r="K13" s="140">
        <f t="shared" si="9"/>
        <v>0.128</v>
      </c>
      <c r="L13" s="140">
        <f t="shared" si="10"/>
        <v>16</v>
      </c>
      <c r="M13" s="140">
        <f>+Mod_Inp_sheet_IND!K13</f>
        <v>0.8</v>
      </c>
      <c r="N13" s="140">
        <f>+Mod_Inp_sheet_IND!L13</f>
        <v>20</v>
      </c>
      <c r="O13" s="140">
        <f>+Mod_Inp_sheet_IND!M13</f>
        <v>750</v>
      </c>
      <c r="Q13" s="140">
        <v>31.536000000000001</v>
      </c>
      <c r="R13" s="140">
        <f t="shared" si="0"/>
        <v>2.7480000000000002</v>
      </c>
      <c r="S13" s="140">
        <v>0.72099999999999997</v>
      </c>
      <c r="T13" s="140">
        <f>+Mod_Inp_sheet_IND!Q13</f>
        <v>2.7475999999999998</v>
      </c>
      <c r="U13" s="140">
        <v>5</v>
      </c>
      <c r="V13" s="140">
        <f>+Mod_Inp_sheet_IND!R13</f>
        <v>0.68500000000000005</v>
      </c>
      <c r="W13" s="140">
        <f t="shared" si="2"/>
        <v>0.48</v>
      </c>
      <c r="X13" s="149">
        <f t="shared" ref="X13:X19" si="11">+IF(SUMIF($E$8:$E$142,E13,$S$8:$S$142)=0,0.05,ROUNDUP(S13/SUMIF($E$8:$E$142,E13,$S$8:$S$142),3))</f>
        <v>0.92</v>
      </c>
      <c r="Y13" s="149"/>
      <c r="Z13" s="140">
        <v>5</v>
      </c>
      <c r="AA13" s="140">
        <v>0</v>
      </c>
      <c r="AB13" s="140">
        <v>5</v>
      </c>
      <c r="AE13" s="140">
        <f t="shared" si="1"/>
        <v>2.0440764800000002</v>
      </c>
      <c r="AF13" s="140">
        <f t="shared" si="3"/>
        <v>1.7476480000000461E-2</v>
      </c>
      <c r="AK13" s="140" t="s">
        <v>325</v>
      </c>
      <c r="AL13" s="140" t="s">
        <v>127</v>
      </c>
      <c r="AM13" s="140">
        <v>0.21333333333333299</v>
      </c>
      <c r="AP13" s="140">
        <f t="shared" si="4"/>
        <v>0</v>
      </c>
      <c r="AQ13" s="153">
        <f t="shared" si="5"/>
        <v>0</v>
      </c>
      <c r="AR13" s="140" t="e">
        <f t="shared" si="6"/>
        <v>#DIV/0!</v>
      </c>
      <c r="AS13" s="140" t="e">
        <f t="shared" si="7"/>
        <v>#DIV/0!</v>
      </c>
    </row>
    <row r="14" spans="1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J14" s="140">
        <f t="shared" si="8"/>
        <v>0</v>
      </c>
      <c r="K14" s="140">
        <f t="shared" si="9"/>
        <v>0</v>
      </c>
      <c r="L14" s="140">
        <f t="shared" si="10"/>
        <v>21</v>
      </c>
      <c r="M14" s="140">
        <f>+Mod_Inp_sheet_IND!K14</f>
        <v>0.87</v>
      </c>
      <c r="N14" s="140">
        <f>+Mod_Inp_sheet_IND!L14</f>
        <v>25</v>
      </c>
      <c r="O14" s="140">
        <f>+Mod_Inp_sheet_IND!M14</f>
        <v>250</v>
      </c>
      <c r="Q14" s="140">
        <v>31.536000000000001</v>
      </c>
      <c r="R14" s="140">
        <f t="shared" si="0"/>
        <v>0</v>
      </c>
      <c r="S14" s="140">
        <v>6.2799999999999995E-2</v>
      </c>
      <c r="T14" s="140">
        <f>+Mod_Inp_sheet_IND!Q14</f>
        <v>0</v>
      </c>
      <c r="U14" s="140">
        <v>5</v>
      </c>
      <c r="V14" s="140">
        <f>+Mod_Inp_sheet_IND!R14</f>
        <v>0.68500000000000005</v>
      </c>
      <c r="W14" s="140">
        <f t="shared" si="2"/>
        <v>0.48</v>
      </c>
      <c r="X14" s="149">
        <f t="shared" si="11"/>
        <v>8.1000000000000003E-2</v>
      </c>
      <c r="Y14" s="149">
        <f t="shared" ref="Y14:Y19" si="12">+IF(SUMIF($E$8:$E$142,E14,$T$8:$T$142)=0,0.05,ROUNDUP(T14/SUMIF($E$8:$E$142,E14,$T$8:$T$142),3))</f>
        <v>0</v>
      </c>
      <c r="Z14" s="140">
        <v>5</v>
      </c>
      <c r="AA14" s="140">
        <v>0</v>
      </c>
      <c r="AB14" s="140">
        <v>5</v>
      </c>
      <c r="AE14" s="140">
        <f t="shared" si="1"/>
        <v>-6.2799999999999995E-2</v>
      </c>
      <c r="AF14" s="140">
        <f t="shared" si="3"/>
        <v>0</v>
      </c>
      <c r="AK14" s="140" t="s">
        <v>326</v>
      </c>
      <c r="AL14" s="140" t="s">
        <v>127</v>
      </c>
      <c r="AM14" s="152">
        <v>1.1111111111111099E-2</v>
      </c>
      <c r="AN14" s="152">
        <v>2.13333333333333E-3</v>
      </c>
      <c r="AP14" s="140">
        <f t="shared" si="4"/>
        <v>0</v>
      </c>
      <c r="AQ14" s="153">
        <f t="shared" si="5"/>
        <v>0</v>
      </c>
      <c r="AR14" s="140" t="e">
        <f t="shared" si="6"/>
        <v>#DIV/0!</v>
      </c>
      <c r="AS14" s="140" t="e">
        <f t="shared" si="7"/>
        <v>#DIV/0!</v>
      </c>
    </row>
    <row r="15" spans="1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J15" s="140">
        <f t="shared" si="8"/>
        <v>3.5000000000000003E-2</v>
      </c>
      <c r="K15" s="140">
        <f t="shared" si="9"/>
        <v>3.5000000000000003E-2</v>
      </c>
      <c r="L15" s="140">
        <f t="shared" si="10"/>
        <v>16</v>
      </c>
      <c r="M15" s="140">
        <f>+Mod_Inp_sheet_IND!K15</f>
        <v>0.8</v>
      </c>
      <c r="N15" s="140">
        <f>+Mod_Inp_sheet_IND!L15</f>
        <v>20</v>
      </c>
      <c r="O15" s="140">
        <f>+Mod_Inp_sheet_IND!M15</f>
        <v>750</v>
      </c>
      <c r="Q15" s="140">
        <v>31.536000000000001</v>
      </c>
      <c r="R15" s="140">
        <f t="shared" si="0"/>
        <v>0.73499999999999999</v>
      </c>
      <c r="S15" s="140">
        <v>1E-4</v>
      </c>
      <c r="T15" s="140">
        <f>+Mod_Inp_sheet_IND!Q15</f>
        <v>0.73470000000000002</v>
      </c>
      <c r="U15" s="140">
        <v>5</v>
      </c>
      <c r="V15" s="140">
        <f>+Mod_Inp_sheet_IND!R15</f>
        <v>0.68500000000000005</v>
      </c>
      <c r="W15" s="140">
        <f t="shared" si="2"/>
        <v>0.48</v>
      </c>
      <c r="X15" s="149">
        <f t="shared" si="11"/>
        <v>1E-3</v>
      </c>
      <c r="Y15" s="149">
        <f t="shared" si="12"/>
        <v>1</v>
      </c>
      <c r="Z15" s="140">
        <v>5</v>
      </c>
      <c r="AA15" s="140">
        <v>0</v>
      </c>
      <c r="AB15" s="140">
        <v>5</v>
      </c>
      <c r="AE15" s="140">
        <f t="shared" si="1"/>
        <v>0.75597560000000008</v>
      </c>
      <c r="AF15" s="140">
        <f t="shared" si="3"/>
        <v>2.137560000000005E-2</v>
      </c>
      <c r="AK15" s="140" t="s">
        <v>327</v>
      </c>
      <c r="AL15" s="140" t="s">
        <v>127</v>
      </c>
      <c r="AM15" s="152">
        <v>4.0666666666666698E-2</v>
      </c>
      <c r="AN15" s="152">
        <v>1.7333333333333301E-2</v>
      </c>
      <c r="AP15" s="140">
        <f t="shared" si="4"/>
        <v>0</v>
      </c>
      <c r="AQ15" s="153">
        <f t="shared" si="5"/>
        <v>0</v>
      </c>
      <c r="AR15" s="140" t="e">
        <f t="shared" si="6"/>
        <v>#DIV/0!</v>
      </c>
      <c r="AS15" s="140" t="e">
        <f t="shared" si="7"/>
        <v>#DIV/0!</v>
      </c>
    </row>
    <row r="16" spans="1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J16" s="140">
        <f t="shared" si="8"/>
        <v>0</v>
      </c>
      <c r="K16" s="140">
        <f t="shared" si="9"/>
        <v>0</v>
      </c>
      <c r="L16" s="140">
        <f t="shared" si="10"/>
        <v>21</v>
      </c>
      <c r="M16" s="140">
        <f>+Mod_Inp_sheet_IND!K16</f>
        <v>0.87</v>
      </c>
      <c r="N16" s="140">
        <f>+Mod_Inp_sheet_IND!L16</f>
        <v>25</v>
      </c>
      <c r="O16" s="140">
        <f>+Mod_Inp_sheet_IND!M16</f>
        <v>250</v>
      </c>
      <c r="Q16" s="140">
        <v>31.536000000000001</v>
      </c>
      <c r="R16" s="140">
        <f t="shared" si="0"/>
        <v>0</v>
      </c>
      <c r="S16" s="140">
        <v>0.3589</v>
      </c>
      <c r="T16" s="140">
        <f>+Mod_Inp_sheet_IND!Q16</f>
        <v>0</v>
      </c>
      <c r="U16" s="140">
        <v>5</v>
      </c>
      <c r="V16" s="140">
        <f>+Mod_Inp_sheet_IND!R16</f>
        <v>0.68500000000000005</v>
      </c>
      <c r="W16" s="140">
        <f t="shared" si="2"/>
        <v>0.48</v>
      </c>
      <c r="X16" s="149">
        <f t="shared" si="11"/>
        <v>1</v>
      </c>
      <c r="Y16" s="149">
        <f t="shared" si="12"/>
        <v>0</v>
      </c>
      <c r="Z16" s="140">
        <v>5</v>
      </c>
      <c r="AA16" s="140">
        <v>0</v>
      </c>
      <c r="AB16" s="140">
        <v>5</v>
      </c>
      <c r="AE16" s="140">
        <f t="shared" si="1"/>
        <v>-0.3589</v>
      </c>
      <c r="AF16" s="140">
        <f t="shared" si="3"/>
        <v>0</v>
      </c>
      <c r="AK16" s="140" t="s">
        <v>328</v>
      </c>
      <c r="AL16" s="140" t="s">
        <v>127</v>
      </c>
      <c r="AM16" s="140">
        <v>0.53170369917841298</v>
      </c>
      <c r="AN16" s="140">
        <v>0.22948148174436001</v>
      </c>
      <c r="AP16" s="140">
        <f t="shared" si="4"/>
        <v>0</v>
      </c>
      <c r="AQ16" s="153">
        <f t="shared" si="5"/>
        <v>0</v>
      </c>
      <c r="AR16" s="140" t="e">
        <f t="shared" si="6"/>
        <v>#DIV/0!</v>
      </c>
      <c r="AS16" s="140" t="e">
        <f t="shared" si="7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J17" s="140">
        <f t="shared" si="8"/>
        <v>2.9000000000000001E-2</v>
      </c>
      <c r="K17" s="140">
        <f t="shared" si="9"/>
        <v>2.9000000000000001E-2</v>
      </c>
      <c r="L17" s="140">
        <f t="shared" si="10"/>
        <v>16</v>
      </c>
      <c r="M17" s="140">
        <f>+Mod_Inp_sheet_IND!K17</f>
        <v>0.8</v>
      </c>
      <c r="N17" s="140">
        <f>+Mod_Inp_sheet_IND!L17</f>
        <v>20</v>
      </c>
      <c r="O17" s="140">
        <f>+Mod_Inp_sheet_IND!M17</f>
        <v>750</v>
      </c>
      <c r="Q17" s="140">
        <v>31.536000000000001</v>
      </c>
      <c r="R17" s="140">
        <f>+ROUND(T17,3)</f>
        <v>0.61099999999999999</v>
      </c>
      <c r="S17" s="140">
        <v>0.10630000000000001</v>
      </c>
      <c r="T17" s="140">
        <f>+Mod_Inp_sheet_IND!Q17</f>
        <v>0.6109</v>
      </c>
      <c r="U17" s="140">
        <v>5</v>
      </c>
      <c r="V17" s="140">
        <f>+Mod_Inp_sheet_IND!R17</f>
        <v>0.68500000000000005</v>
      </c>
      <c r="W17" s="140">
        <f t="shared" si="2"/>
        <v>0.48</v>
      </c>
      <c r="X17" s="149">
        <f t="shared" si="11"/>
        <v>0.99199999999999999</v>
      </c>
      <c r="Y17" s="149">
        <f t="shared" si="12"/>
        <v>1</v>
      </c>
      <c r="Z17" s="140">
        <v>5</v>
      </c>
      <c r="AA17" s="140">
        <v>0</v>
      </c>
      <c r="AB17" s="140">
        <v>5</v>
      </c>
      <c r="AE17" s="140">
        <f t="shared" si="1"/>
        <v>0.52016264000000012</v>
      </c>
      <c r="AF17" s="140">
        <f t="shared" si="3"/>
        <v>1.5562640000000183E-2</v>
      </c>
      <c r="AK17" s="140" t="s">
        <v>329</v>
      </c>
      <c r="AL17" s="140" t="s">
        <v>127</v>
      </c>
      <c r="AM17" s="140">
        <v>0.28000000000000003</v>
      </c>
      <c r="AN17" s="140">
        <v>0.120000002478597</v>
      </c>
      <c r="AP17" s="140">
        <f t="shared" si="4"/>
        <v>0</v>
      </c>
      <c r="AQ17" s="153">
        <f t="shared" si="5"/>
        <v>0</v>
      </c>
      <c r="AR17" s="140" t="e">
        <f t="shared" si="6"/>
        <v>#DIV/0!</v>
      </c>
      <c r="AS17" s="140" t="e">
        <f t="shared" si="7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J18" s="140">
        <f t="shared" si="8"/>
        <v>0</v>
      </c>
      <c r="K18" s="140">
        <f t="shared" si="9"/>
        <v>0</v>
      </c>
      <c r="L18" s="140">
        <f t="shared" si="10"/>
        <v>21</v>
      </c>
      <c r="M18" s="140">
        <f>+Mod_Inp_sheet_IND!K18</f>
        <v>0.87000000000000011</v>
      </c>
      <c r="N18" s="140">
        <f>+Mod_Inp_sheet_IND!L18</f>
        <v>25</v>
      </c>
      <c r="O18" s="140">
        <f>+Mod_Inp_sheet_IND!M18</f>
        <v>250</v>
      </c>
      <c r="Q18" s="140">
        <v>31.536000000000001</v>
      </c>
      <c r="R18" s="140">
        <f t="shared" ref="R18:R46" si="13">+ROUND(T18,3)</f>
        <v>0</v>
      </c>
      <c r="S18" s="140">
        <v>8.9999999999999998E-4</v>
      </c>
      <c r="T18" s="140">
        <f>+Mod_Inp_sheet_IND!Q18</f>
        <v>0</v>
      </c>
      <c r="U18" s="140">
        <v>5</v>
      </c>
      <c r="V18" s="140">
        <f>+Mod_Inp_sheet_IND!R18</f>
        <v>0.68500000000000005</v>
      </c>
      <c r="W18" s="140">
        <f t="shared" si="2"/>
        <v>0.48</v>
      </c>
      <c r="X18" s="149">
        <f t="shared" si="11"/>
        <v>9.0000000000000011E-3</v>
      </c>
      <c r="Y18" s="149">
        <f t="shared" si="12"/>
        <v>0</v>
      </c>
      <c r="Z18" s="140">
        <v>5</v>
      </c>
      <c r="AA18" s="140">
        <v>0</v>
      </c>
      <c r="AB18" s="140">
        <v>5</v>
      </c>
      <c r="AE18" s="140">
        <f t="shared" si="1"/>
        <v>-8.9999999999999998E-4</v>
      </c>
      <c r="AF18" s="140">
        <f t="shared" si="3"/>
        <v>0</v>
      </c>
      <c r="AK18" s="140" t="s">
        <v>330</v>
      </c>
      <c r="AL18" s="140" t="s">
        <v>127</v>
      </c>
      <c r="AM18" s="152">
        <v>1.1111111111111099E-2</v>
      </c>
      <c r="AN18" s="152">
        <v>2.2222222222222199E-2</v>
      </c>
      <c r="AP18" s="140">
        <f t="shared" si="4"/>
        <v>0</v>
      </c>
      <c r="AQ18" s="153">
        <f t="shared" si="5"/>
        <v>0</v>
      </c>
      <c r="AR18" s="140" t="e">
        <f t="shared" si="6"/>
        <v>#DIV/0!</v>
      </c>
      <c r="AS18" s="140" t="e">
        <f t="shared" si="7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J19" s="140">
        <f t="shared" si="8"/>
        <v>2.8000000000000001E-2</v>
      </c>
      <c r="K19" s="140">
        <f t="shared" si="9"/>
        <v>2.8000000000000001E-2</v>
      </c>
      <c r="L19" s="140">
        <f t="shared" si="10"/>
        <v>16</v>
      </c>
      <c r="M19" s="140">
        <f>+Mod_Inp_sheet_IND!K19</f>
        <v>0.8</v>
      </c>
      <c r="N19" s="140">
        <f>+Mod_Inp_sheet_IND!L19</f>
        <v>20</v>
      </c>
      <c r="O19" s="140">
        <f>+Mod_Inp_sheet_IND!M19</f>
        <v>750</v>
      </c>
      <c r="Q19" s="140">
        <v>31.536000000000001</v>
      </c>
      <c r="R19" s="140">
        <f t="shared" si="13"/>
        <v>0.59399999999999997</v>
      </c>
      <c r="S19" s="140">
        <v>1E-4</v>
      </c>
      <c r="T19" s="140">
        <f>+Mod_Inp_sheet_IND!Q19</f>
        <v>0.59419999999999995</v>
      </c>
      <c r="U19" s="140">
        <v>5</v>
      </c>
      <c r="V19" s="140">
        <f>+Mod_Inp_sheet_IND!R19</f>
        <v>0.68500000000000005</v>
      </c>
      <c r="W19" s="140">
        <f t="shared" si="2"/>
        <v>0.48</v>
      </c>
      <c r="X19" s="149">
        <f t="shared" si="11"/>
        <v>1E-3</v>
      </c>
      <c r="Y19" s="149">
        <f t="shared" si="12"/>
        <v>1</v>
      </c>
      <c r="Z19" s="140">
        <v>5</v>
      </c>
      <c r="AA19" s="140">
        <v>0</v>
      </c>
      <c r="AB19" s="140">
        <v>5</v>
      </c>
      <c r="AE19" s="140">
        <f t="shared" si="1"/>
        <v>0.60476048000000004</v>
      </c>
      <c r="AF19" s="140">
        <f t="shared" si="3"/>
        <v>1.0660480000000083E-2</v>
      </c>
      <c r="AK19" s="140" t="s">
        <v>331</v>
      </c>
      <c r="AL19" s="140" t="s">
        <v>127</v>
      </c>
      <c r="AM19" s="152">
        <v>2.0666666666666701E-2</v>
      </c>
      <c r="AN19" s="152">
        <v>4.33333333333333E-2</v>
      </c>
      <c r="AP19" s="140">
        <f t="shared" si="4"/>
        <v>0</v>
      </c>
      <c r="AQ19" s="153">
        <f t="shared" si="5"/>
        <v>0</v>
      </c>
      <c r="AR19" s="140" t="e">
        <f t="shared" si="6"/>
        <v>#DIV/0!</v>
      </c>
      <c r="AS19" s="140" t="e">
        <f t="shared" si="7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J20" s="140">
        <f t="shared" si="8"/>
        <v>0</v>
      </c>
      <c r="K20" s="140">
        <f t="shared" si="9"/>
        <v>0</v>
      </c>
      <c r="L20" s="140">
        <f t="shared" si="10"/>
        <v>21</v>
      </c>
      <c r="M20" s="140">
        <f>+Mod_Inp_sheet_IND!K20</f>
        <v>0.87</v>
      </c>
      <c r="N20" s="140">
        <f>+Mod_Inp_sheet_IND!L20</f>
        <v>25</v>
      </c>
      <c r="O20" s="140">
        <f>+Mod_Inp_sheet_IND!M20</f>
        <v>250</v>
      </c>
      <c r="Q20" s="140">
        <v>31.536000000000001</v>
      </c>
      <c r="R20" s="140">
        <f t="shared" si="13"/>
        <v>0</v>
      </c>
      <c r="S20" s="140">
        <v>0.28039999999999998</v>
      </c>
      <c r="T20" s="140">
        <f>+Mod_Inp_sheet_IND!Q20</f>
        <v>0</v>
      </c>
      <c r="U20" s="140">
        <v>5</v>
      </c>
      <c r="V20" s="140">
        <f>+Mod_Inp_sheet_IND!R20</f>
        <v>0.68500000000000005</v>
      </c>
      <c r="W20" s="140">
        <f t="shared" si="2"/>
        <v>0.48</v>
      </c>
      <c r="X20" s="149"/>
      <c r="Y20" s="149"/>
      <c r="AA20" s="140">
        <v>0</v>
      </c>
      <c r="AB20" s="140">
        <v>5</v>
      </c>
      <c r="AE20" s="140">
        <f t="shared" si="1"/>
        <v>-0.28039999999999998</v>
      </c>
      <c r="AF20" s="140">
        <f t="shared" si="3"/>
        <v>0</v>
      </c>
      <c r="AK20" s="140" t="s">
        <v>332</v>
      </c>
      <c r="AL20" s="140" t="s">
        <v>127</v>
      </c>
      <c r="AM20" s="140">
        <v>0.23349999745881</v>
      </c>
      <c r="AN20" s="140">
        <v>0.51</v>
      </c>
      <c r="AP20" s="140">
        <f t="shared" si="4"/>
        <v>0</v>
      </c>
      <c r="AQ20" s="153">
        <f t="shared" si="5"/>
        <v>0</v>
      </c>
      <c r="AR20" s="140" t="e">
        <f t="shared" si="6"/>
        <v>#DIV/0!</v>
      </c>
      <c r="AS20" s="140" t="e">
        <f t="shared" si="7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J21" s="140">
        <f t="shared" si="8"/>
        <v>1.3999999999999999E-2</v>
      </c>
      <c r="K21" s="140">
        <f t="shared" si="9"/>
        <v>1.3999999999999999E-2</v>
      </c>
      <c r="L21" s="140">
        <f t="shared" si="10"/>
        <v>16</v>
      </c>
      <c r="M21" s="140">
        <f>+Mod_Inp_sheet_IND!K21</f>
        <v>0.8</v>
      </c>
      <c r="N21" s="140">
        <f>+Mod_Inp_sheet_IND!L21</f>
        <v>20</v>
      </c>
      <c r="O21" s="140">
        <f>+Mod_Inp_sheet_IND!M21</f>
        <v>750</v>
      </c>
      <c r="Q21" s="140">
        <v>31.536000000000001</v>
      </c>
      <c r="R21" s="140">
        <f t="shared" si="13"/>
        <v>0.28899999999999998</v>
      </c>
      <c r="S21" s="140">
        <v>1.12E-2</v>
      </c>
      <c r="T21" s="140">
        <f>+Mod_Inp_sheet_IND!Q21</f>
        <v>0.28910000000000002</v>
      </c>
      <c r="U21" s="140">
        <v>5</v>
      </c>
      <c r="V21" s="140">
        <f>+Mod_Inp_sheet_IND!R21</f>
        <v>0.68500000000000005</v>
      </c>
      <c r="W21" s="140">
        <f t="shared" si="2"/>
        <v>0.48</v>
      </c>
      <c r="X21" s="149"/>
      <c r="Y21" s="149"/>
      <c r="AA21" s="140">
        <v>0</v>
      </c>
      <c r="AB21" s="140">
        <v>5</v>
      </c>
      <c r="AE21" s="140">
        <f t="shared" si="1"/>
        <v>0.29123024000000003</v>
      </c>
      <c r="AF21" s="140">
        <f t="shared" si="3"/>
        <v>1.3330239999999993E-2</v>
      </c>
      <c r="AK21" s="140" t="s">
        <v>333</v>
      </c>
      <c r="AL21" s="140" t="s">
        <v>127</v>
      </c>
      <c r="AM21" s="140">
        <v>0.30782336418473999</v>
      </c>
      <c r="AN21" s="140">
        <v>0.64926094764470199</v>
      </c>
      <c r="AP21" s="140">
        <f t="shared" si="4"/>
        <v>0</v>
      </c>
      <c r="AQ21" s="153">
        <f t="shared" si="5"/>
        <v>0</v>
      </c>
      <c r="AR21" s="140" t="e">
        <f t="shared" si="6"/>
        <v>#DIV/0!</v>
      </c>
      <c r="AS21" s="140" t="e">
        <f t="shared" si="7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J22" s="140">
        <f t="shared" si="8"/>
        <v>0</v>
      </c>
      <c r="K22" s="140">
        <f t="shared" si="9"/>
        <v>0</v>
      </c>
      <c r="L22" s="140">
        <f t="shared" si="10"/>
        <v>21</v>
      </c>
      <c r="M22" s="140">
        <f>+Mod_Inp_sheet_IND!K22</f>
        <v>0.87000000000000011</v>
      </c>
      <c r="N22" s="140">
        <f>+Mod_Inp_sheet_IND!L22</f>
        <v>25</v>
      </c>
      <c r="O22" s="140">
        <f>+Mod_Inp_sheet_IND!M22</f>
        <v>250</v>
      </c>
      <c r="Q22" s="140">
        <v>31.536000000000001</v>
      </c>
      <c r="R22" s="140">
        <f t="shared" si="13"/>
        <v>0</v>
      </c>
      <c r="S22" s="140">
        <v>3.0000000000000001E-3</v>
      </c>
      <c r="T22" s="140">
        <f>+Mod_Inp_sheet_IND!Q22</f>
        <v>0</v>
      </c>
      <c r="U22" s="140">
        <v>5</v>
      </c>
      <c r="V22" s="140">
        <f>+Mod_Inp_sheet_IND!R22</f>
        <v>0.68500000000000005</v>
      </c>
      <c r="W22" s="140">
        <f t="shared" si="2"/>
        <v>0.48</v>
      </c>
      <c r="X22" s="149"/>
      <c r="Y22" s="149"/>
      <c r="AA22" s="140">
        <v>0</v>
      </c>
      <c r="AB22" s="140">
        <v>5</v>
      </c>
      <c r="AE22" s="140">
        <f t="shared" si="1"/>
        <v>-3.0000000000000001E-3</v>
      </c>
      <c r="AF22" s="140">
        <f t="shared" si="3"/>
        <v>0</v>
      </c>
      <c r="AK22" s="140" t="s">
        <v>334</v>
      </c>
      <c r="AL22" s="140" t="s">
        <v>127</v>
      </c>
      <c r="AM22" s="140">
        <v>0.42666666666666703</v>
      </c>
      <c r="AN22" s="140">
        <v>0.90666666666666695</v>
      </c>
      <c r="AP22" s="140">
        <f t="shared" si="4"/>
        <v>0</v>
      </c>
      <c r="AQ22" s="153">
        <f t="shared" si="5"/>
        <v>0</v>
      </c>
      <c r="AR22" s="140" t="e">
        <f t="shared" si="6"/>
        <v>#DIV/0!</v>
      </c>
      <c r="AS22" s="140" t="e">
        <f t="shared" si="7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J23" s="140">
        <f t="shared" si="8"/>
        <v>0.70299999999999996</v>
      </c>
      <c r="K23" s="140">
        <f t="shared" si="9"/>
        <v>0.70299999999999996</v>
      </c>
      <c r="L23" s="140">
        <f t="shared" si="10"/>
        <v>21</v>
      </c>
      <c r="M23" s="140">
        <f>+Mod_Inp_sheet_IND!K23</f>
        <v>43.433917555665673</v>
      </c>
      <c r="N23" s="140">
        <f>+Mod_Inp_sheet_IND!L23</f>
        <v>25</v>
      </c>
      <c r="O23" s="140">
        <f>+Mod_Inp_sheet_IND!M23</f>
        <v>404.59164148566924</v>
      </c>
      <c r="Q23" s="140">
        <v>31.536000000000001</v>
      </c>
      <c r="R23" s="140">
        <f t="shared" si="13"/>
        <v>15.167</v>
      </c>
      <c r="S23" s="140">
        <v>0</v>
      </c>
      <c r="T23" s="140">
        <f>+Mod_Inp_sheet_IND!Q23</f>
        <v>15.1668</v>
      </c>
      <c r="U23" s="140">
        <v>5</v>
      </c>
      <c r="V23" s="140">
        <f>+Mod_Inp_sheet_IND!R23</f>
        <v>0.68500000000000005</v>
      </c>
      <c r="W23" s="140">
        <f t="shared" si="2"/>
        <v>0.48</v>
      </c>
      <c r="X23" s="149">
        <f>+IF(SUMIF($E$8:$E$142,E23,$S$8:$S$142)=0,0.05,ROUNDUP(S23/SUMIF($E$8:$E$142,E23,$S$8:$S$142),3))</f>
        <v>0.05</v>
      </c>
      <c r="Y23" s="149">
        <f>+IF(SUMIF($E$8:$E$142,E23,$T$8:$T$142)=0,0.05,ROUNDUP(T23/SUMIF($E$8:$E$142,E23,$T$8:$T$142),3))</f>
        <v>1</v>
      </c>
      <c r="Z23" s="140">
        <v>5</v>
      </c>
      <c r="AA23" s="140">
        <v>0</v>
      </c>
      <c r="AB23" s="140">
        <v>5</v>
      </c>
      <c r="AE23" s="140">
        <f t="shared" si="1"/>
        <v>15.186318480000001</v>
      </c>
      <c r="AF23" s="140">
        <f t="shared" si="3"/>
        <v>1.9518480000000338E-2</v>
      </c>
      <c r="AK23" s="140" t="s">
        <v>335</v>
      </c>
      <c r="AL23" s="140" t="s">
        <v>127</v>
      </c>
      <c r="AM23" s="140">
        <v>0.43</v>
      </c>
      <c r="AN23" s="140">
        <v>0.91</v>
      </c>
      <c r="AP23" s="140">
        <f t="shared" si="4"/>
        <v>0</v>
      </c>
      <c r="AQ23" s="153">
        <f t="shared" si="5"/>
        <v>0</v>
      </c>
      <c r="AR23" s="140" t="e">
        <f t="shared" si="6"/>
        <v>#DIV/0!</v>
      </c>
      <c r="AS23" s="140" t="e">
        <f t="shared" si="7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J24" s="140">
        <f t="shared" si="8"/>
        <v>1.4999999999999999E-2</v>
      </c>
      <c r="K24" s="140">
        <f t="shared" si="9"/>
        <v>1.4999999999999999E-2</v>
      </c>
      <c r="L24" s="140">
        <f t="shared" si="10"/>
        <v>6</v>
      </c>
      <c r="M24" s="140">
        <f>+Mod_Inp_sheet_IND!K24</f>
        <v>0.75</v>
      </c>
      <c r="N24" s="140">
        <f>+Mod_Inp_sheet_IND!L24</f>
        <v>10</v>
      </c>
      <c r="O24" s="140">
        <f>+Mod_Inp_sheet_IND!M24</f>
        <v>2308</v>
      </c>
      <c r="Q24" s="140">
        <v>31.536000000000001</v>
      </c>
      <c r="R24" s="140">
        <f t="shared" si="13"/>
        <v>0.23300000000000001</v>
      </c>
      <c r="S24" s="140">
        <v>0.44650000000000001</v>
      </c>
      <c r="T24" s="140">
        <f>+Mod_Inp_sheet_IND!Q24</f>
        <v>0.23300000000000001</v>
      </c>
      <c r="U24" s="140">
        <v>5</v>
      </c>
      <c r="V24" s="140">
        <f>+Mod_Inp_sheet_IND!R24</f>
        <v>0.5</v>
      </c>
      <c r="W24" s="140">
        <f t="shared" si="2"/>
        <v>0.35</v>
      </c>
      <c r="X24" s="149">
        <f>+IF(SUMIF($E$8:$E$142,E24,$S$8:$S$142)=0,0.05,ROUNDUP(S24/SUMIF($E$8:$E$142,E24,$S$8:$S$142),3))</f>
        <v>1</v>
      </c>
      <c r="Y24" s="149">
        <f>+IF(SUMIF($E$8:$E$142,E24,$T$8:$T$142)=0,0.05,ROUNDUP(T24/SUMIF($E$8:$E$142,E24,$T$8:$T$142),3))</f>
        <v>1</v>
      </c>
      <c r="Z24" s="140">
        <v>5</v>
      </c>
      <c r="AA24" s="140">
        <v>0</v>
      </c>
      <c r="AB24" s="140">
        <v>5</v>
      </c>
      <c r="AE24" s="140">
        <f t="shared" si="1"/>
        <v>-0.20998</v>
      </c>
      <c r="AF24" s="140">
        <f t="shared" si="3"/>
        <v>3.5199999999999954E-3</v>
      </c>
      <c r="AK24" s="140" t="s">
        <v>336</v>
      </c>
      <c r="AL24" s="140" t="s">
        <v>127</v>
      </c>
      <c r="AM24" s="152">
        <v>5.5555555555555601E-2</v>
      </c>
      <c r="AN24" s="152">
        <v>1.1111111111111099E-2</v>
      </c>
      <c r="AP24" s="140">
        <f t="shared" si="4"/>
        <v>0</v>
      </c>
      <c r="AQ24" s="153">
        <f t="shared" si="5"/>
        <v>0</v>
      </c>
      <c r="AR24" s="140" t="e">
        <f t="shared" si="6"/>
        <v>#DIV/0!</v>
      </c>
      <c r="AS24" s="140" t="e">
        <f t="shared" si="7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J25" s="140">
        <f t="shared" si="8"/>
        <v>9.0000000000000011E-3</v>
      </c>
      <c r="K25" s="140">
        <f>+ROUNDUP(T25/Q25/V25,3)</f>
        <v>9.0000000000000011E-3</v>
      </c>
      <c r="L25" s="140">
        <f t="shared" si="10"/>
        <v>1</v>
      </c>
      <c r="M25" s="140">
        <f>+Mod_Inp_sheet_IND!K25</f>
        <v>1</v>
      </c>
      <c r="N25" s="140">
        <f>+Mod_Inp_sheet_IND!L25</f>
        <v>1</v>
      </c>
      <c r="O25" s="140">
        <f>+Mod_Inp_sheet_IND!M25</f>
        <v>0</v>
      </c>
      <c r="Q25" s="140">
        <v>31.536000000000001</v>
      </c>
      <c r="R25" s="140">
        <f t="shared" si="13"/>
        <v>0.27800000000000002</v>
      </c>
      <c r="S25" s="140">
        <v>0.24340000000000001</v>
      </c>
      <c r="T25" s="140">
        <f>+Mod_Inp_sheet_IND!Q25</f>
        <v>0.27800000000000002</v>
      </c>
      <c r="U25" s="140">
        <v>5</v>
      </c>
      <c r="V25" s="140">
        <f>+Mod_Inp_sheet_IND!R25</f>
        <v>1</v>
      </c>
      <c r="W25" s="140">
        <f t="shared" si="2"/>
        <v>0.7</v>
      </c>
      <c r="X25" s="149">
        <f>+IF(SUMIF($E$8:$E$142,E25,$S$8:$S$142)=0,0.05,ROUNDUP(S25/SUMIF($E$8:$E$142,E25,$S$8:$S$142),3))</f>
        <v>1</v>
      </c>
      <c r="Y25" s="149"/>
      <c r="Z25" s="140">
        <v>5</v>
      </c>
      <c r="AA25" s="140">
        <v>0</v>
      </c>
      <c r="AB25" s="140">
        <v>5</v>
      </c>
      <c r="AE25" s="140">
        <f t="shared" si="1"/>
        <v>4.0424000000000015E-2</v>
      </c>
      <c r="AF25" s="140">
        <f t="shared" si="3"/>
        <v>5.8239999999999958E-3</v>
      </c>
      <c r="AK25" s="140" t="s">
        <v>337</v>
      </c>
      <c r="AL25" s="140" t="s">
        <v>127</v>
      </c>
      <c r="AM25" s="152">
        <v>4.4666666666666702E-2</v>
      </c>
      <c r="AN25" s="140">
        <v>1.4E-2</v>
      </c>
      <c r="AP25" s="140">
        <f t="shared" si="4"/>
        <v>0</v>
      </c>
      <c r="AQ25" s="153">
        <f t="shared" si="5"/>
        <v>0</v>
      </c>
      <c r="AR25" s="140" t="e">
        <f t="shared" si="6"/>
        <v>#DIV/0!</v>
      </c>
      <c r="AS25" s="140" t="e">
        <f t="shared" si="7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J26" s="140">
        <f t="shared" si="8"/>
        <v>2E-3</v>
      </c>
      <c r="K26" s="140">
        <f t="shared" si="9"/>
        <v>2E-3</v>
      </c>
      <c r="L26" s="140">
        <f t="shared" si="10"/>
        <v>21</v>
      </c>
      <c r="M26" s="140">
        <f>+Mod_Inp_sheet_IND!K26</f>
        <v>0.85</v>
      </c>
      <c r="N26" s="140">
        <f>+Mod_Inp_sheet_IND!L26</f>
        <v>25</v>
      </c>
      <c r="O26" s="140">
        <f>+Mod_Inp_sheet_IND!M26</f>
        <v>300</v>
      </c>
      <c r="Q26" s="140">
        <v>31.536000000000001</v>
      </c>
      <c r="R26" s="140">
        <f t="shared" si="13"/>
        <v>0.03</v>
      </c>
      <c r="S26" s="140">
        <v>1.0748</v>
      </c>
      <c r="T26" s="140">
        <f>+Mod_Inp_sheet_IND!Q26</f>
        <v>2.9499999999999998E-2</v>
      </c>
      <c r="U26" s="140">
        <v>5</v>
      </c>
      <c r="V26" s="140">
        <f>+Mod_Inp_sheet_IND!R26</f>
        <v>0.68500000000000005</v>
      </c>
      <c r="W26" s="140">
        <f t="shared" si="2"/>
        <v>0.48</v>
      </c>
      <c r="X26" s="149">
        <f>+IF(SUMIF($E$8:$E$142,E26,$S$8:$S$142)=0,0.05,ROUNDUP(S26/SUMIF($E$8:$E$142,E26,$S$8:$S$142),3))</f>
        <v>5.7000000000000002E-2</v>
      </c>
      <c r="Y26" s="149"/>
      <c r="Z26" s="140">
        <v>5</v>
      </c>
      <c r="AA26" s="140">
        <v>0</v>
      </c>
      <c r="AB26" s="140">
        <v>5</v>
      </c>
      <c r="AE26" s="140">
        <f t="shared" si="1"/>
        <v>-1.0315956799999999</v>
      </c>
      <c r="AF26" s="140">
        <f t="shared" si="3"/>
        <v>1.3704320000000006E-2</v>
      </c>
      <c r="AK26" s="140" t="s">
        <v>338</v>
      </c>
      <c r="AL26" s="140" t="s">
        <v>127</v>
      </c>
      <c r="AM26" s="140">
        <v>0.63703703703703696</v>
      </c>
      <c r="AN26" s="140">
        <v>0.19259259507170501</v>
      </c>
      <c r="AP26" s="140">
        <f t="shared" si="4"/>
        <v>0</v>
      </c>
      <c r="AQ26" s="153">
        <f t="shared" si="5"/>
        <v>0</v>
      </c>
      <c r="AR26" s="140" t="e">
        <f t="shared" si="6"/>
        <v>#DIV/0!</v>
      </c>
      <c r="AS26" s="140" t="e">
        <f t="shared" si="7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J27" s="140">
        <f t="shared" si="8"/>
        <v>3.0000000000000001E-3</v>
      </c>
      <c r="K27" s="140">
        <f t="shared" si="9"/>
        <v>3.0000000000000001E-3</v>
      </c>
      <c r="L27" s="140">
        <f t="shared" si="10"/>
        <v>6</v>
      </c>
      <c r="M27" s="140">
        <f>+Mod_Inp_sheet_IND!K27</f>
        <v>0.97012399999999988</v>
      </c>
      <c r="N27" s="140">
        <f>+Mod_Inp_sheet_IND!L27</f>
        <v>10</v>
      </c>
      <c r="O27" s="140">
        <f>+Mod_Inp_sheet_IND!M27</f>
        <v>100</v>
      </c>
      <c r="Q27" s="140">
        <v>31.536000000000001</v>
      </c>
      <c r="R27" s="140">
        <f t="shared" si="13"/>
        <v>6.4000000000000001E-2</v>
      </c>
      <c r="S27" s="140">
        <v>4.4722</v>
      </c>
      <c r="T27" s="140">
        <f>+Mod_Inp_sheet_IND!Q27</f>
        <v>6.4199999999999993E-2</v>
      </c>
      <c r="U27" s="140">
        <v>5</v>
      </c>
      <c r="V27" s="140">
        <f>+Mod_Inp_sheet_IND!R27</f>
        <v>0.68500000000000005</v>
      </c>
      <c r="W27" s="140">
        <f t="shared" si="2"/>
        <v>0.48</v>
      </c>
      <c r="X27" s="149">
        <f>+IF(SUMIF($E$8:$E$142,E27,$S$8:$S$142)=0,0.05,ROUNDUP(S27/SUMIF($E$8:$E$142,E27,$S$8:$S$142),3))</f>
        <v>0.23699999999999999</v>
      </c>
      <c r="Y27" s="149">
        <f>+IF(SUMIF($E$8:$E$142,E27,$T$8:$T$142)=0,0.05,ROUNDUP(T27/SUMIF($E$8:$E$142,E27,$T$8:$T$142),3))</f>
        <v>0.33100000000000002</v>
      </c>
      <c r="Z27" s="140">
        <v>5</v>
      </c>
      <c r="AA27" s="140">
        <v>0</v>
      </c>
      <c r="AB27" s="140">
        <v>5</v>
      </c>
      <c r="AE27" s="140">
        <f t="shared" si="1"/>
        <v>-4.4073935200000003</v>
      </c>
      <c r="AF27" s="140">
        <f t="shared" si="3"/>
        <v>6.0648000000002034E-4</v>
      </c>
      <c r="AK27" s="140" t="s">
        <v>339</v>
      </c>
      <c r="AL27" s="140" t="s">
        <v>127</v>
      </c>
      <c r="AM27" s="140">
        <v>0.06</v>
      </c>
      <c r="AN27" s="140">
        <v>0.02</v>
      </c>
      <c r="AP27" s="140">
        <f t="shared" si="4"/>
        <v>0</v>
      </c>
      <c r="AQ27" s="153">
        <f t="shared" si="5"/>
        <v>0</v>
      </c>
      <c r="AR27" s="140" t="e">
        <f t="shared" si="6"/>
        <v>#DIV/0!</v>
      </c>
      <c r="AS27" s="140" t="e">
        <f t="shared" si="7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J28" s="140">
        <f t="shared" si="8"/>
        <v>5.0000000000000001E-3</v>
      </c>
      <c r="K28" s="140">
        <f t="shared" si="9"/>
        <v>5.0000000000000001E-3</v>
      </c>
      <c r="L28" s="140">
        <f t="shared" si="10"/>
        <v>21</v>
      </c>
      <c r="M28" s="140">
        <f>+Mod_Inp_sheet_IND!K28</f>
        <v>0.87</v>
      </c>
      <c r="N28" s="140">
        <f>+Mod_Inp_sheet_IND!L28</f>
        <v>25</v>
      </c>
      <c r="O28" s="140">
        <f>+Mod_Inp_sheet_IND!M28</f>
        <v>350</v>
      </c>
      <c r="Q28" s="140">
        <v>31.536000000000001</v>
      </c>
      <c r="R28" s="140">
        <f t="shared" si="13"/>
        <v>0.10100000000000001</v>
      </c>
      <c r="S28" s="140">
        <v>13.3728</v>
      </c>
      <c r="T28" s="140">
        <f>+Mod_Inp_sheet_IND!Q28</f>
        <v>0.1007</v>
      </c>
      <c r="U28" s="140">
        <v>5</v>
      </c>
      <c r="V28" s="140">
        <f>+Mod_Inp_sheet_IND!R28</f>
        <v>0.68500000000000005</v>
      </c>
      <c r="W28" s="140">
        <f t="shared" si="2"/>
        <v>0.48</v>
      </c>
      <c r="X28" s="149"/>
      <c r="Y28" s="149"/>
      <c r="AA28" s="140">
        <v>0</v>
      </c>
      <c r="AB28" s="140">
        <v>5</v>
      </c>
      <c r="AE28" s="140">
        <f t="shared" si="1"/>
        <v>-13.264789199999999</v>
      </c>
      <c r="AF28" s="140">
        <f t="shared" si="3"/>
        <v>7.3108000000000201E-3</v>
      </c>
      <c r="AK28" s="140" t="s">
        <v>340</v>
      </c>
      <c r="AL28" s="140" t="s">
        <v>127</v>
      </c>
      <c r="AM28" s="140">
        <v>0.143799992550428</v>
      </c>
      <c r="AN28" s="152">
        <v>3.6200002001418298E-2</v>
      </c>
      <c r="AP28" s="140">
        <f t="shared" si="4"/>
        <v>0</v>
      </c>
      <c r="AQ28" s="153">
        <f t="shared" si="5"/>
        <v>0</v>
      </c>
      <c r="AR28" s="140" t="e">
        <f t="shared" si="6"/>
        <v>#DIV/0!</v>
      </c>
      <c r="AS28" s="140" t="e">
        <f t="shared" si="7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J29" s="140">
        <f t="shared" si="8"/>
        <v>4.0000000000000001E-3</v>
      </c>
      <c r="K29" s="140">
        <f t="shared" si="9"/>
        <v>4.0000000000000001E-3</v>
      </c>
      <c r="L29" s="140">
        <f t="shared" si="10"/>
        <v>6</v>
      </c>
      <c r="M29" s="140">
        <f>+Mod_Inp_sheet_IND!K29</f>
        <v>0.67500000000000004</v>
      </c>
      <c r="N29" s="140">
        <f>+Mod_Inp_sheet_IND!L29</f>
        <v>10</v>
      </c>
      <c r="O29" s="140">
        <f>+Mod_Inp_sheet_IND!M29</f>
        <v>280</v>
      </c>
      <c r="Q29" s="140">
        <v>31.536000000000001</v>
      </c>
      <c r="R29" s="140">
        <f t="shared" si="13"/>
        <v>4.9000000000000002E-2</v>
      </c>
      <c r="S29" s="140">
        <v>0.18110000000000001</v>
      </c>
      <c r="T29" s="140">
        <f>+Mod_Inp_sheet_IND!Q29</f>
        <v>4.9299999999999997E-2</v>
      </c>
      <c r="U29" s="140">
        <v>5</v>
      </c>
      <c r="V29" s="140">
        <f>+Mod_Inp_sheet_IND!R29</f>
        <v>0.5</v>
      </c>
      <c r="W29" s="140">
        <f t="shared" si="2"/>
        <v>0.35</v>
      </c>
      <c r="X29" s="149">
        <f t="shared" ref="X29:X34" si="14">+IF(SUMIF($E$8:$E$142,E29,$S$8:$S$142)=0,0.05,ROUNDUP(S29/SUMIF($E$8:$E$142,E29,$S$8:$S$142),3))</f>
        <v>1</v>
      </c>
      <c r="Y29" s="149"/>
      <c r="Z29" s="140">
        <v>5</v>
      </c>
      <c r="AA29" s="140">
        <v>0</v>
      </c>
      <c r="AB29" s="140">
        <v>5</v>
      </c>
      <c r="AE29" s="140">
        <f t="shared" si="1"/>
        <v>-0.11802800000000001</v>
      </c>
      <c r="AF29" s="140">
        <f t="shared" si="3"/>
        <v>1.3772000000000006E-2</v>
      </c>
      <c r="AK29" s="140" t="s">
        <v>341</v>
      </c>
      <c r="AL29" s="140" t="s">
        <v>127</v>
      </c>
      <c r="AM29" s="140">
        <v>0.90666666666666695</v>
      </c>
      <c r="AN29" s="140">
        <v>0.28000000000000003</v>
      </c>
      <c r="AP29" s="140">
        <f t="shared" si="4"/>
        <v>0</v>
      </c>
      <c r="AQ29" s="153">
        <f t="shared" si="5"/>
        <v>0</v>
      </c>
      <c r="AR29" s="140" t="e">
        <f t="shared" si="6"/>
        <v>#DIV/0!</v>
      </c>
      <c r="AS29" s="140" t="e">
        <f t="shared" si="7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J30" s="140">
        <f t="shared" si="8"/>
        <v>4.0000000000000001E-3</v>
      </c>
      <c r="K30" s="140">
        <f t="shared" si="9"/>
        <v>4.0000000000000001E-3</v>
      </c>
      <c r="L30" s="140">
        <f t="shared" si="10"/>
        <v>21</v>
      </c>
      <c r="M30" s="140">
        <f>+Mod_Inp_sheet_IND!K30</f>
        <v>1</v>
      </c>
      <c r="N30" s="140">
        <f>+Mod_Inp_sheet_IND!L30</f>
        <v>25</v>
      </c>
      <c r="O30" s="140">
        <f>+Mod_Inp_sheet_IND!M30</f>
        <v>0</v>
      </c>
      <c r="Q30" s="140">
        <v>31.536000000000001</v>
      </c>
      <c r="R30" s="140">
        <f t="shared" si="13"/>
        <v>6.6000000000000003E-2</v>
      </c>
      <c r="S30" s="140">
        <v>0.75339999999999996</v>
      </c>
      <c r="T30" s="140">
        <f>+Mod_Inp_sheet_IND!Q30</f>
        <v>6.6100000000000006E-2</v>
      </c>
      <c r="U30" s="140">
        <v>5</v>
      </c>
      <c r="V30" s="140">
        <f>+Mod_Inp_sheet_IND!R30</f>
        <v>0.68</v>
      </c>
      <c r="W30" s="140">
        <f t="shared" si="2"/>
        <v>0.48</v>
      </c>
      <c r="X30" s="149">
        <f t="shared" si="14"/>
        <v>1</v>
      </c>
      <c r="Y30" s="149">
        <f>+IF(SUMIF($E$8:$E$142,E30,$T$8:$T$142)=0,0.05,ROUNDUP(T30/SUMIF($E$8:$E$142,E30,$T$8:$T$142),3))</f>
        <v>1</v>
      </c>
      <c r="Z30" s="140">
        <v>5</v>
      </c>
      <c r="AA30" s="140">
        <v>0</v>
      </c>
      <c r="AB30" s="140">
        <v>5</v>
      </c>
      <c r="AE30" s="140">
        <f t="shared" si="1"/>
        <v>-0.6676220799999999</v>
      </c>
      <c r="AF30" s="140">
        <f t="shared" si="3"/>
        <v>1.9677920000000002E-2</v>
      </c>
      <c r="AK30" s="140" t="s">
        <v>342</v>
      </c>
      <c r="AL30" s="140" t="s">
        <v>127</v>
      </c>
      <c r="AM30" s="140">
        <v>0.35</v>
      </c>
      <c r="AN30" s="140">
        <v>0.11</v>
      </c>
      <c r="AP30" s="140">
        <f t="shared" si="4"/>
        <v>0</v>
      </c>
      <c r="AQ30" s="153">
        <f t="shared" si="5"/>
        <v>0</v>
      </c>
      <c r="AR30" s="140" t="e">
        <f t="shared" si="6"/>
        <v>#DIV/0!</v>
      </c>
      <c r="AS30" s="140" t="e">
        <f t="shared" si="7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J31" s="140">
        <f t="shared" si="8"/>
        <v>1.6E-2</v>
      </c>
      <c r="K31" s="140">
        <f t="shared" si="9"/>
        <v>1.6E-2</v>
      </c>
      <c r="L31" s="140">
        <f t="shared" si="10"/>
        <v>16</v>
      </c>
      <c r="M31" s="140">
        <f>+Mod_Inp_sheet_IND!K31</f>
        <v>0.8</v>
      </c>
      <c r="N31" s="140">
        <f>+Mod_Inp_sheet_IND!L31</f>
        <v>20</v>
      </c>
      <c r="O31" s="140">
        <f>+Mod_Inp_sheet_IND!M31</f>
        <v>750</v>
      </c>
      <c r="Q31" s="140">
        <v>31.536000000000001</v>
      </c>
      <c r="R31" s="140">
        <f t="shared" si="13"/>
        <v>0.34</v>
      </c>
      <c r="S31" s="140">
        <v>0.48010000000000003</v>
      </c>
      <c r="T31" s="140">
        <f>+Mod_Inp_sheet_IND!Q31</f>
        <v>0.34010000000000001</v>
      </c>
      <c r="U31" s="140">
        <v>5</v>
      </c>
      <c r="V31" s="140">
        <f>+Mod_Inp_sheet_IND!R31</f>
        <v>0.68500000000000005</v>
      </c>
      <c r="W31" s="140">
        <f t="shared" si="2"/>
        <v>0.48</v>
      </c>
      <c r="X31" s="149">
        <f t="shared" si="14"/>
        <v>0.19400000000000001</v>
      </c>
      <c r="Y31" s="149"/>
      <c r="Z31" s="140">
        <v>5</v>
      </c>
      <c r="AA31" s="140">
        <v>0</v>
      </c>
      <c r="AB31" s="140">
        <v>5</v>
      </c>
      <c r="AE31" s="140">
        <f t="shared" si="1"/>
        <v>-0.13446543999999999</v>
      </c>
      <c r="AF31" s="140">
        <f t="shared" si="3"/>
        <v>5.5345600000000217E-3</v>
      </c>
      <c r="AK31" s="140" t="s">
        <v>343</v>
      </c>
      <c r="AL31" s="140" t="s">
        <v>127</v>
      </c>
      <c r="AM31" s="152">
        <v>3.3333333333333298E-2</v>
      </c>
      <c r="AN31" s="152">
        <v>2.2222222222222199E-2</v>
      </c>
      <c r="AP31" s="140">
        <f t="shared" si="4"/>
        <v>0</v>
      </c>
      <c r="AQ31" s="153">
        <f t="shared" si="5"/>
        <v>0</v>
      </c>
      <c r="AR31" s="140" t="e">
        <f t="shared" si="6"/>
        <v>#DIV/0!</v>
      </c>
      <c r="AS31" s="140" t="e">
        <f t="shared" si="7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J32" s="140">
        <f t="shared" si="8"/>
        <v>0</v>
      </c>
      <c r="K32" s="140">
        <f t="shared" si="9"/>
        <v>0</v>
      </c>
      <c r="L32" s="140">
        <f t="shared" si="10"/>
        <v>21</v>
      </c>
      <c r="M32" s="140">
        <f>+Mod_Inp_sheet_IND!K32</f>
        <v>0.87</v>
      </c>
      <c r="N32" s="140">
        <f>+Mod_Inp_sheet_IND!L32</f>
        <v>25</v>
      </c>
      <c r="O32" s="140">
        <f>+Mod_Inp_sheet_IND!M32</f>
        <v>250</v>
      </c>
      <c r="Q32" s="140">
        <v>31.536000000000001</v>
      </c>
      <c r="R32" s="140">
        <f t="shared" si="13"/>
        <v>0</v>
      </c>
      <c r="S32" s="140">
        <v>1.9977</v>
      </c>
      <c r="T32" s="140">
        <f>+Mod_Inp_sheet_IND!Q32</f>
        <v>0</v>
      </c>
      <c r="U32" s="140">
        <v>5</v>
      </c>
      <c r="V32" s="140">
        <f>+Mod_Inp_sheet_IND!R32</f>
        <v>0.68500000000000005</v>
      </c>
      <c r="W32" s="140">
        <f t="shared" si="2"/>
        <v>0.48</v>
      </c>
      <c r="X32" s="149">
        <f t="shared" si="14"/>
        <v>0.80700000000000005</v>
      </c>
      <c r="Y32" s="149">
        <f>+IF(SUMIF($E$8:$E$142,E32,$T$8:$T$142)=0,0.05,ROUNDUP(T32/SUMIF($E$8:$E$142,E32,$T$8:$T$142),3))</f>
        <v>0</v>
      </c>
      <c r="Z32" s="140">
        <v>5</v>
      </c>
      <c r="AA32" s="140">
        <v>0</v>
      </c>
      <c r="AB32" s="140">
        <v>5</v>
      </c>
      <c r="AE32" s="140">
        <f t="shared" si="1"/>
        <v>-1.9977</v>
      </c>
      <c r="AF32" s="140">
        <f t="shared" si="3"/>
        <v>0</v>
      </c>
      <c r="AK32" s="140" t="s">
        <v>344</v>
      </c>
      <c r="AL32" s="140" t="s">
        <v>127</v>
      </c>
      <c r="AM32" s="152">
        <v>0.06</v>
      </c>
      <c r="AN32" s="140">
        <v>0.04</v>
      </c>
      <c r="AP32" s="140">
        <f t="shared" si="4"/>
        <v>0</v>
      </c>
      <c r="AQ32" s="153">
        <f t="shared" si="5"/>
        <v>0</v>
      </c>
      <c r="AR32" s="140" t="e">
        <f t="shared" si="6"/>
        <v>#DIV/0!</v>
      </c>
      <c r="AS32" s="140" t="e">
        <f t="shared" si="7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J33" s="140">
        <f t="shared" si="8"/>
        <v>2E-3</v>
      </c>
      <c r="K33" s="140">
        <f t="shared" si="9"/>
        <v>2E-3</v>
      </c>
      <c r="L33" s="140">
        <f t="shared" si="10"/>
        <v>6</v>
      </c>
      <c r="M33" s="140">
        <f>+Mod_Inp_sheet_IND!K33</f>
        <v>0.5</v>
      </c>
      <c r="N33" s="140">
        <f>+Mod_Inp_sheet_IND!L33</f>
        <v>10</v>
      </c>
      <c r="O33" s="140">
        <f>+Mod_Inp_sheet_IND!M33</f>
        <v>100</v>
      </c>
      <c r="Q33" s="140">
        <v>31.536000000000001</v>
      </c>
      <c r="R33" s="140">
        <f t="shared" si="13"/>
        <v>5.1999999999999998E-2</v>
      </c>
      <c r="S33" s="140">
        <v>0.53979999999999995</v>
      </c>
      <c r="T33" s="140">
        <f>+Mod_Inp_sheet_IND!Q33</f>
        <v>5.1900000000000002E-2</v>
      </c>
      <c r="U33" s="140">
        <v>5</v>
      </c>
      <c r="V33" s="140">
        <f>+Mod_Inp_sheet_IND!R33</f>
        <v>0.9</v>
      </c>
      <c r="W33" s="140">
        <f t="shared" si="2"/>
        <v>0.63</v>
      </c>
      <c r="X33" s="149">
        <f t="shared" si="14"/>
        <v>0.17399999999999999</v>
      </c>
      <c r="Y33" s="149"/>
      <c r="Z33" s="140">
        <v>5</v>
      </c>
      <c r="AA33" s="140">
        <v>0</v>
      </c>
      <c r="AB33" s="140">
        <v>5</v>
      </c>
      <c r="AE33" s="140">
        <f t="shared" si="1"/>
        <v>-0.48303519999999994</v>
      </c>
      <c r="AF33" s="140">
        <f t="shared" si="3"/>
        <v>4.8648000000000025E-3</v>
      </c>
      <c r="AK33" s="140" t="s">
        <v>345</v>
      </c>
      <c r="AL33" s="140" t="s">
        <v>127</v>
      </c>
      <c r="AM33" s="140">
        <v>0.37037037037037102</v>
      </c>
      <c r="AN33" s="140">
        <v>0.25185185422609202</v>
      </c>
      <c r="AP33" s="140">
        <f t="shared" si="4"/>
        <v>0</v>
      </c>
      <c r="AQ33" s="153">
        <f t="shared" si="5"/>
        <v>0</v>
      </c>
      <c r="AR33" s="140" t="e">
        <f t="shared" si="6"/>
        <v>#DIV/0!</v>
      </c>
      <c r="AS33" s="140" t="e">
        <f t="shared" si="7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J34" s="140">
        <f t="shared" si="8"/>
        <v>1E-3</v>
      </c>
      <c r="K34" s="140">
        <f t="shared" si="9"/>
        <v>1E-3</v>
      </c>
      <c r="L34" s="140">
        <f t="shared" si="10"/>
        <v>6</v>
      </c>
      <c r="M34" s="140">
        <f>+Mod_Inp_sheet_IND!K34</f>
        <v>0.5</v>
      </c>
      <c r="N34" s="140">
        <f>+Mod_Inp_sheet_IND!L34</f>
        <v>10</v>
      </c>
      <c r="O34" s="140">
        <f>+Mod_Inp_sheet_IND!M34</f>
        <v>100</v>
      </c>
      <c r="Q34" s="140">
        <v>31.536000000000001</v>
      </c>
      <c r="R34" s="140">
        <f t="shared" si="13"/>
        <v>2.3E-2</v>
      </c>
      <c r="S34" s="140">
        <v>2.2461000000000002</v>
      </c>
      <c r="T34" s="140">
        <f>+Mod_Inp_sheet_IND!Q34</f>
        <v>2.3400000000000001E-2</v>
      </c>
      <c r="U34" s="140">
        <v>5</v>
      </c>
      <c r="V34" s="140">
        <f>+Mod_Inp_sheet_IND!R34</f>
        <v>0.9</v>
      </c>
      <c r="W34" s="140">
        <f t="shared" si="2"/>
        <v>0.63</v>
      </c>
      <c r="X34" s="149">
        <f t="shared" si="14"/>
        <v>0.72299999999999998</v>
      </c>
      <c r="Y34" s="149">
        <f>+IF(SUMIF($E$8:$E$142,E34,$T$8:$T$142)=0,0.05,ROUNDUP(T34/SUMIF($E$8:$E$142,E34,$T$8:$T$142),3))</f>
        <v>0.311</v>
      </c>
      <c r="Z34" s="140">
        <v>5</v>
      </c>
      <c r="AA34" s="140">
        <v>0</v>
      </c>
      <c r="AB34" s="140">
        <v>5</v>
      </c>
      <c r="AE34" s="140">
        <f t="shared" si="1"/>
        <v>-2.2177176000000003</v>
      </c>
      <c r="AF34" s="140">
        <f t="shared" si="3"/>
        <v>4.9824000000000014E-3</v>
      </c>
      <c r="AK34" s="140" t="s">
        <v>346</v>
      </c>
      <c r="AL34" s="140" t="s">
        <v>127</v>
      </c>
      <c r="AM34" s="140">
        <v>1.1599999999999999</v>
      </c>
      <c r="AN34" s="140">
        <v>0.77</v>
      </c>
      <c r="AP34" s="140">
        <f t="shared" si="4"/>
        <v>0</v>
      </c>
      <c r="AQ34" s="153">
        <f t="shared" si="5"/>
        <v>0</v>
      </c>
      <c r="AR34" s="140" t="e">
        <f t="shared" si="6"/>
        <v>#DIV/0!</v>
      </c>
      <c r="AS34" s="140" t="e">
        <f t="shared" si="7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J35" s="140">
        <f t="shared" si="8"/>
        <v>0</v>
      </c>
      <c r="K35" s="140">
        <f t="shared" si="9"/>
        <v>0</v>
      </c>
      <c r="L35" s="140">
        <f t="shared" si="10"/>
        <v>6</v>
      </c>
      <c r="M35" s="140">
        <f>+Mod_Inp_sheet_IND!K35</f>
        <v>0.5</v>
      </c>
      <c r="N35" s="140">
        <f>+Mod_Inp_sheet_IND!L35</f>
        <v>10</v>
      </c>
      <c r="O35" s="140">
        <f>+Mod_Inp_sheet_IND!M35</f>
        <v>100</v>
      </c>
      <c r="Q35" s="140">
        <v>31.536000000000001</v>
      </c>
      <c r="R35" s="140">
        <f t="shared" si="13"/>
        <v>0</v>
      </c>
      <c r="S35" s="140">
        <v>0.32450000000000001</v>
      </c>
      <c r="T35" s="140">
        <f>+Mod_Inp_sheet_IND!Q35</f>
        <v>0</v>
      </c>
      <c r="U35" s="140">
        <v>5</v>
      </c>
      <c r="V35" s="140">
        <f>+Mod_Inp_sheet_IND!R35</f>
        <v>0.9</v>
      </c>
      <c r="W35" s="140">
        <f t="shared" si="2"/>
        <v>0.63</v>
      </c>
      <c r="X35" s="149"/>
      <c r="Y35" s="149"/>
      <c r="AA35" s="140">
        <v>0</v>
      </c>
      <c r="AB35" s="140">
        <v>5</v>
      </c>
      <c r="AE35" s="140">
        <f t="shared" si="1"/>
        <v>-0.32450000000000001</v>
      </c>
      <c r="AF35" s="140">
        <f t="shared" si="3"/>
        <v>0</v>
      </c>
      <c r="AK35" s="140" t="s">
        <v>347</v>
      </c>
      <c r="AL35" s="140" t="s">
        <v>127</v>
      </c>
      <c r="AM35" s="152">
        <v>3.3333333333333301E-3</v>
      </c>
      <c r="AN35" s="152">
        <v>6.6666666666666697E-4</v>
      </c>
      <c r="AP35" s="140">
        <f t="shared" si="4"/>
        <v>0</v>
      </c>
      <c r="AQ35" s="153">
        <f t="shared" si="5"/>
        <v>0</v>
      </c>
      <c r="AR35" s="140" t="e">
        <f t="shared" si="6"/>
        <v>#DIV/0!</v>
      </c>
      <c r="AS35" s="140" t="e">
        <f t="shared" si="7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J36" s="140">
        <f t="shared" si="8"/>
        <v>1.3999999999999999E-2</v>
      </c>
      <c r="K36" s="140">
        <f t="shared" si="9"/>
        <v>1.3999999999999999E-2</v>
      </c>
      <c r="L36" s="140">
        <f t="shared" si="10"/>
        <v>6</v>
      </c>
      <c r="M36" s="140">
        <f>+Mod_Inp_sheet_IND!K36</f>
        <v>0.75</v>
      </c>
      <c r="N36" s="140">
        <f>+Mod_Inp_sheet_IND!L36</f>
        <v>10</v>
      </c>
      <c r="O36" s="140">
        <f>+Mod_Inp_sheet_IND!M36</f>
        <v>2308</v>
      </c>
      <c r="Q36" s="140">
        <v>31.536000000000001</v>
      </c>
      <c r="R36" s="140">
        <f t="shared" si="13"/>
        <v>0.217</v>
      </c>
      <c r="S36" s="140">
        <v>0.43269999999999997</v>
      </c>
      <c r="T36" s="140">
        <f>+Mod_Inp_sheet_IND!Q36</f>
        <v>0.21659999999999999</v>
      </c>
      <c r="U36" s="140">
        <v>5</v>
      </c>
      <c r="V36" s="140">
        <f>+Mod_Inp_sheet_IND!R36</f>
        <v>0.5</v>
      </c>
      <c r="W36" s="140">
        <f t="shared" si="2"/>
        <v>0.35</v>
      </c>
      <c r="X36" s="149"/>
      <c r="Y36" s="149"/>
      <c r="AA36" s="140">
        <v>0</v>
      </c>
      <c r="AB36" s="140">
        <v>5</v>
      </c>
      <c r="AE36" s="140">
        <f t="shared" si="1"/>
        <v>-0.211948</v>
      </c>
      <c r="AF36" s="140">
        <f t="shared" si="3"/>
        <v>4.151999999999989E-3</v>
      </c>
      <c r="AK36" s="140" t="s">
        <v>348</v>
      </c>
      <c r="AL36" s="140" t="s">
        <v>127</v>
      </c>
      <c r="AM36" s="140">
        <v>1.7185185185185201</v>
      </c>
      <c r="AN36" s="140">
        <v>0.444444446818827</v>
      </c>
      <c r="AP36" s="140">
        <f t="shared" si="4"/>
        <v>0</v>
      </c>
      <c r="AQ36" s="153">
        <f t="shared" si="5"/>
        <v>0</v>
      </c>
      <c r="AR36" s="140" t="e">
        <f t="shared" si="6"/>
        <v>#DIV/0!</v>
      </c>
      <c r="AS36" s="140" t="e">
        <f t="shared" si="7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J37" s="140">
        <f t="shared" si="8"/>
        <v>9.0000000000000011E-3</v>
      </c>
      <c r="K37" s="140">
        <f t="shared" si="9"/>
        <v>9.0000000000000011E-3</v>
      </c>
      <c r="L37" s="140">
        <f t="shared" si="10"/>
        <v>6</v>
      </c>
      <c r="M37" s="140">
        <f>+Mod_Inp_sheet_IND!K37</f>
        <v>0.67500000000000004</v>
      </c>
      <c r="N37" s="140">
        <f>+Mod_Inp_sheet_IND!L37</f>
        <v>10</v>
      </c>
      <c r="O37" s="140">
        <f>+Mod_Inp_sheet_IND!M37</f>
        <v>280</v>
      </c>
      <c r="Q37" s="140">
        <v>31.536000000000001</v>
      </c>
      <c r="R37" s="140">
        <f t="shared" si="13"/>
        <v>0.13700000000000001</v>
      </c>
      <c r="S37" s="140">
        <v>5.0200000000000002E-2</v>
      </c>
      <c r="T37" s="140">
        <f>+Mod_Inp_sheet_IND!Q37</f>
        <v>0.13730000000000001</v>
      </c>
      <c r="U37" s="140">
        <v>5</v>
      </c>
      <c r="V37" s="140">
        <f>+Mod_Inp_sheet_IND!R37</f>
        <v>0.5</v>
      </c>
      <c r="W37" s="140">
        <f t="shared" si="2"/>
        <v>0.35</v>
      </c>
      <c r="X37" s="149"/>
      <c r="Y37" s="149"/>
      <c r="AA37" s="140">
        <v>0</v>
      </c>
      <c r="AB37" s="140">
        <v>5</v>
      </c>
      <c r="AE37" s="140">
        <f t="shared" si="1"/>
        <v>9.1712000000000016E-2</v>
      </c>
      <c r="AF37" s="140">
        <f t="shared" si="3"/>
        <v>4.612000000000005E-3</v>
      </c>
      <c r="AK37" s="140" t="s">
        <v>349</v>
      </c>
      <c r="AL37" s="140" t="s">
        <v>127</v>
      </c>
      <c r="AM37" s="140">
        <v>2.9508750025641599</v>
      </c>
      <c r="AN37" s="140">
        <v>0.762500002452424</v>
      </c>
      <c r="AP37" s="140">
        <f t="shared" si="4"/>
        <v>0</v>
      </c>
      <c r="AQ37" s="153">
        <f t="shared" si="5"/>
        <v>0</v>
      </c>
      <c r="AR37" s="140" t="e">
        <f t="shared" si="6"/>
        <v>#DIV/0!</v>
      </c>
      <c r="AS37" s="140" t="e">
        <f t="shared" si="7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J38" s="140">
        <f t="shared" si="8"/>
        <v>4.0000000000000001E-3</v>
      </c>
      <c r="K38" s="140">
        <f t="shared" si="9"/>
        <v>4.0000000000000001E-3</v>
      </c>
      <c r="L38" s="140">
        <f t="shared" si="10"/>
        <v>1</v>
      </c>
      <c r="M38" s="140">
        <f>+Mod_Inp_sheet_IND!K38</f>
        <v>1</v>
      </c>
      <c r="N38" s="140">
        <f>+Mod_Inp_sheet_IND!L38</f>
        <v>1</v>
      </c>
      <c r="O38" s="140">
        <f>+Mod_Inp_sheet_IND!M38</f>
        <v>0</v>
      </c>
      <c r="Q38" s="140">
        <v>31.536000000000001</v>
      </c>
      <c r="R38" s="140">
        <f t="shared" si="13"/>
        <v>0.111</v>
      </c>
      <c r="S38" s="140">
        <v>6.4999999999999997E-3</v>
      </c>
      <c r="T38" s="140">
        <f>+Mod_Inp_sheet_IND!Q38</f>
        <v>0.1109</v>
      </c>
      <c r="U38" s="140">
        <v>5</v>
      </c>
      <c r="V38" s="140">
        <f>+Mod_Inp_sheet_IND!R38</f>
        <v>1</v>
      </c>
      <c r="W38" s="140">
        <f t="shared" si="2"/>
        <v>0.7</v>
      </c>
      <c r="X38" s="149"/>
      <c r="Y38" s="149"/>
      <c r="AA38" s="140">
        <v>0</v>
      </c>
      <c r="AB38" s="140">
        <v>5</v>
      </c>
      <c r="AE38" s="140">
        <f t="shared" si="1"/>
        <v>0.119644</v>
      </c>
      <c r="AF38" s="140">
        <f t="shared" si="3"/>
        <v>1.5244000000000008E-2</v>
      </c>
      <c r="AK38" s="140" t="s">
        <v>350</v>
      </c>
      <c r="AL38" s="140" t="s">
        <v>127</v>
      </c>
      <c r="AM38" s="152">
        <v>1.3333333333333299E-2</v>
      </c>
      <c r="AN38" s="152">
        <v>1.97333333333333E-3</v>
      </c>
      <c r="AP38" s="140">
        <f t="shared" si="4"/>
        <v>0</v>
      </c>
      <c r="AQ38" s="153">
        <f t="shared" si="5"/>
        <v>0</v>
      </c>
      <c r="AR38" s="140" t="e">
        <f t="shared" si="6"/>
        <v>#DIV/0!</v>
      </c>
      <c r="AS38" s="140" t="e">
        <f t="shared" si="7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J39" s="140">
        <f t="shared" si="8"/>
        <v>1E-3</v>
      </c>
      <c r="K39" s="140">
        <f t="shared" si="9"/>
        <v>1E-3</v>
      </c>
      <c r="L39" s="140">
        <f t="shared" si="10"/>
        <v>3</v>
      </c>
      <c r="M39" s="140">
        <f>+Mod_Inp_sheet_IND!K39</f>
        <v>0.99970008997300808</v>
      </c>
      <c r="N39" s="140">
        <f>+Mod_Inp_sheet_IND!L39</f>
        <v>3</v>
      </c>
      <c r="O39" s="140">
        <f>+Mod_Inp_sheet_IND!M39</f>
        <v>80</v>
      </c>
      <c r="Q39" s="140">
        <v>31.536000000000001</v>
      </c>
      <c r="R39" s="140">
        <f t="shared" si="13"/>
        <v>0.02</v>
      </c>
      <c r="S39" s="140">
        <v>0.43609999999999999</v>
      </c>
      <c r="T39" s="140">
        <f>+Mod_Inp_sheet_IND!Q39</f>
        <v>2.01E-2</v>
      </c>
      <c r="U39" s="140">
        <v>5</v>
      </c>
      <c r="V39" s="140">
        <f>+Mod_Inp_sheet_IND!R39</f>
        <v>0.9</v>
      </c>
      <c r="W39" s="140">
        <f t="shared" si="2"/>
        <v>0.63</v>
      </c>
      <c r="X39" s="149"/>
      <c r="Y39" s="149"/>
      <c r="AA39" s="140">
        <v>0</v>
      </c>
      <c r="AB39" s="140">
        <v>5</v>
      </c>
      <c r="AE39" s="140">
        <f t="shared" si="1"/>
        <v>-0.40771760000000001</v>
      </c>
      <c r="AF39" s="140">
        <f t="shared" si="3"/>
        <v>8.2824000000000023E-3</v>
      </c>
      <c r="AK39" s="140" t="s">
        <v>351</v>
      </c>
      <c r="AL39" s="140" t="s">
        <v>127</v>
      </c>
      <c r="AM39" s="152">
        <v>2.2222222222222199E-2</v>
      </c>
      <c r="AP39" s="140">
        <f t="shared" si="4"/>
        <v>0</v>
      </c>
      <c r="AQ39" s="153">
        <f t="shared" si="5"/>
        <v>0</v>
      </c>
      <c r="AR39" s="140" t="e">
        <f t="shared" si="6"/>
        <v>#DIV/0!</v>
      </c>
      <c r="AS39" s="140" t="e">
        <f t="shared" si="7"/>
        <v>#DIV/0!</v>
      </c>
    </row>
    <row r="40" spans="3:45">
      <c r="C40" s="140" t="str">
        <f>+Mod_Inp_sheet_IND!C40</f>
        <v>IIS-FDSTCK-COA-_15</v>
      </c>
      <c r="D40" s="140" t="str">
        <f>+Mod_Inp_sheet_IND!D40</f>
        <v>COA</v>
      </c>
      <c r="E40" s="140" t="str">
        <f>+Mod_Inp_sheet_IND!E40</f>
        <v>IIS-FDSTCK</v>
      </c>
      <c r="J40" s="140">
        <f t="shared" si="8"/>
        <v>0</v>
      </c>
      <c r="K40" s="140">
        <f t="shared" si="9"/>
        <v>0</v>
      </c>
      <c r="L40" s="140">
        <f t="shared" si="10"/>
        <v>96</v>
      </c>
      <c r="M40" s="140">
        <f>+Mod_Inp_sheet_IND!K40</f>
        <v>1</v>
      </c>
      <c r="N40" s="140">
        <f>+Mod_Inp_sheet_IND!L40</f>
        <v>100</v>
      </c>
      <c r="O40" s="140">
        <f>+Mod_Inp_sheet_IND!M40</f>
        <v>0</v>
      </c>
      <c r="Q40" s="140">
        <v>31.536000000000001</v>
      </c>
      <c r="R40" s="140">
        <f t="shared" si="13"/>
        <v>0</v>
      </c>
      <c r="S40" s="140">
        <v>6.3799999999999996E-2</v>
      </c>
      <c r="T40" s="140">
        <f>+Mod_Inp_sheet_IND!Q40</f>
        <v>0</v>
      </c>
      <c r="U40" s="140">
        <v>5</v>
      </c>
      <c r="V40" s="140">
        <f>+Mod_Inp_sheet_IND!R40</f>
        <v>0.9</v>
      </c>
      <c r="W40" s="140">
        <f t="shared" si="2"/>
        <v>0.63</v>
      </c>
      <c r="X40" s="149"/>
      <c r="Y40" s="149"/>
      <c r="AA40" s="140">
        <v>0</v>
      </c>
      <c r="AB40" s="140">
        <v>5</v>
      </c>
      <c r="AE40" s="140">
        <f t="shared" ref="AE40:AE71" si="15">+J40*$Q40*$V40-S40</f>
        <v>-6.3799999999999996E-2</v>
      </c>
      <c r="AF40" s="140">
        <f t="shared" si="3"/>
        <v>0</v>
      </c>
      <c r="AK40" s="140" t="s">
        <v>352</v>
      </c>
      <c r="AL40" s="140" t="s">
        <v>127</v>
      </c>
      <c r="AM40" s="152">
        <v>4.9333333333333299E-2</v>
      </c>
      <c r="AP40" s="140">
        <f t="shared" si="4"/>
        <v>0</v>
      </c>
      <c r="AQ40" s="153">
        <f t="shared" si="5"/>
        <v>0</v>
      </c>
      <c r="AR40" s="140" t="e">
        <f t="shared" si="6"/>
        <v>#DIV/0!</v>
      </c>
      <c r="AS40" s="140" t="e">
        <f t="shared" si="7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J41" s="140">
        <f t="shared" si="8"/>
        <v>0</v>
      </c>
      <c r="K41" s="140">
        <f t="shared" si="9"/>
        <v>0</v>
      </c>
      <c r="L41" s="140">
        <f t="shared" si="10"/>
        <v>21</v>
      </c>
      <c r="M41" s="140">
        <f>+Mod_Inp_sheet_IND!K41</f>
        <v>0.8</v>
      </c>
      <c r="N41" s="140">
        <f>+Mod_Inp_sheet_IND!L41</f>
        <v>25</v>
      </c>
      <c r="O41" s="140">
        <f>+Mod_Inp_sheet_IND!M41</f>
        <v>63</v>
      </c>
      <c r="Q41" s="140">
        <v>31.536000000000001</v>
      </c>
      <c r="R41" s="140">
        <f t="shared" si="13"/>
        <v>0</v>
      </c>
      <c r="S41" s="140">
        <v>0</v>
      </c>
      <c r="T41" s="140">
        <f>+Mod_Inp_sheet_IND!Q41</f>
        <v>0</v>
      </c>
      <c r="U41" s="140">
        <v>5</v>
      </c>
      <c r="V41" s="140">
        <f>+Mod_Inp_sheet_IND!R41</f>
        <v>0.9</v>
      </c>
      <c r="W41" s="140">
        <f t="shared" si="2"/>
        <v>0.63</v>
      </c>
      <c r="X41" s="149">
        <f t="shared" ref="X41:X47" si="16">+IF(SUMIF($E$8:$E$142,E41,$S$8:$S$142)=0,0.05,ROUNDUP(S41/SUMIF($E$8:$E$142,E41,$S$8:$S$142),3))</f>
        <v>0</v>
      </c>
      <c r="Y41" s="149">
        <f t="shared" ref="Y41:Y47" si="17">+IF(SUMIF($E$8:$E$142,E41,$T$8:$T$142)=0,0.05,ROUNDUP(T41/SUMIF($E$8:$E$142,E41,$T$8:$T$142),3))</f>
        <v>0.05</v>
      </c>
      <c r="Z41" s="140">
        <v>5</v>
      </c>
      <c r="AA41" s="140">
        <v>0</v>
      </c>
      <c r="AB41" s="140">
        <v>5</v>
      </c>
      <c r="AE41" s="140">
        <f t="shared" si="15"/>
        <v>0</v>
      </c>
      <c r="AF41" s="140">
        <f t="shared" ref="AF41:AF72" si="18">+K41*$Q41*$V41-T41</f>
        <v>0</v>
      </c>
      <c r="AK41" s="140" t="s">
        <v>353</v>
      </c>
      <c r="AL41" s="140" t="s">
        <v>127</v>
      </c>
      <c r="AM41" s="140">
        <v>1.47007406951257</v>
      </c>
      <c r="AP41" s="140">
        <f t="shared" si="4"/>
        <v>0</v>
      </c>
      <c r="AQ41" s="153">
        <f t="shared" si="5"/>
        <v>0</v>
      </c>
      <c r="AR41" s="140" t="e">
        <f t="shared" si="6"/>
        <v>#DIV/0!</v>
      </c>
      <c r="AS41" s="140" t="e">
        <f t="shared" si="7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J42" s="140">
        <f t="shared" si="8"/>
        <v>0</v>
      </c>
      <c r="K42" s="140">
        <f t="shared" si="9"/>
        <v>0</v>
      </c>
      <c r="L42" s="140">
        <f t="shared" si="10"/>
        <v>21</v>
      </c>
      <c r="M42" s="140">
        <f>+Mod_Inp_sheet_IND!K42</f>
        <v>0.79999999999999993</v>
      </c>
      <c r="N42" s="140">
        <f>+Mod_Inp_sheet_IND!L42</f>
        <v>25</v>
      </c>
      <c r="O42" s="140">
        <f>+Mod_Inp_sheet_IND!M42</f>
        <v>63</v>
      </c>
      <c r="Q42" s="140">
        <v>31.536000000000001</v>
      </c>
      <c r="R42" s="140">
        <f t="shared" si="13"/>
        <v>0</v>
      </c>
      <c r="S42" s="140">
        <v>7.4499999999999997E-2</v>
      </c>
      <c r="T42" s="140">
        <f>+Mod_Inp_sheet_IND!Q42</f>
        <v>0</v>
      </c>
      <c r="U42" s="140">
        <v>5</v>
      </c>
      <c r="V42" s="140">
        <f>+Mod_Inp_sheet_IND!R42</f>
        <v>0.9</v>
      </c>
      <c r="W42" s="140">
        <f t="shared" si="2"/>
        <v>0.63</v>
      </c>
      <c r="X42" s="149">
        <f t="shared" si="16"/>
        <v>1</v>
      </c>
      <c r="Y42" s="149">
        <f t="shared" si="17"/>
        <v>0.05</v>
      </c>
      <c r="Z42" s="140">
        <v>5</v>
      </c>
      <c r="AA42" s="140">
        <v>0</v>
      </c>
      <c r="AB42" s="140">
        <v>5</v>
      </c>
      <c r="AE42" s="140">
        <f t="shared" si="15"/>
        <v>-7.4499999999999997E-2</v>
      </c>
      <c r="AF42" s="140">
        <f t="shared" si="18"/>
        <v>0</v>
      </c>
      <c r="AK42" s="140" t="s">
        <v>354</v>
      </c>
      <c r="AL42" s="140" t="s">
        <v>127</v>
      </c>
      <c r="AM42" s="140">
        <v>2E-3</v>
      </c>
      <c r="AP42" s="140">
        <f t="shared" si="4"/>
        <v>0</v>
      </c>
      <c r="AQ42" s="153">
        <f t="shared" si="5"/>
        <v>0</v>
      </c>
      <c r="AR42" s="140" t="e">
        <f t="shared" si="6"/>
        <v>#DIV/0!</v>
      </c>
      <c r="AS42" s="140" t="e">
        <f t="shared" si="7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J43" s="140">
        <f t="shared" si="8"/>
        <v>0</v>
      </c>
      <c r="K43" s="140">
        <f t="shared" si="9"/>
        <v>0</v>
      </c>
      <c r="L43" s="140">
        <f t="shared" si="10"/>
        <v>6</v>
      </c>
      <c r="M43" s="140">
        <f>+Mod_Inp_sheet_IND!K43</f>
        <v>0.67500000000000004</v>
      </c>
      <c r="N43" s="140">
        <f>+Mod_Inp_sheet_IND!L43</f>
        <v>10</v>
      </c>
      <c r="O43" s="140">
        <f>+Mod_Inp_sheet_IND!M43</f>
        <v>280</v>
      </c>
      <c r="Q43" s="140">
        <v>31.536000000000001</v>
      </c>
      <c r="R43" s="140">
        <f t="shared" si="13"/>
        <v>0</v>
      </c>
      <c r="S43" s="140">
        <v>0.64810000000000001</v>
      </c>
      <c r="T43" s="140">
        <f>+Mod_Inp_sheet_IND!Q43</f>
        <v>0</v>
      </c>
      <c r="U43" s="140">
        <v>5</v>
      </c>
      <c r="V43" s="140">
        <f>+Mod_Inp_sheet_IND!R43</f>
        <v>0.5</v>
      </c>
      <c r="W43" s="140">
        <f t="shared" si="2"/>
        <v>0.35</v>
      </c>
      <c r="X43" s="149">
        <f t="shared" si="16"/>
        <v>1</v>
      </c>
      <c r="Y43" s="149">
        <f t="shared" si="17"/>
        <v>0.05</v>
      </c>
      <c r="Z43" s="140">
        <v>5</v>
      </c>
      <c r="AA43" s="140">
        <v>0</v>
      </c>
      <c r="AB43" s="140">
        <v>5</v>
      </c>
      <c r="AE43" s="140">
        <f t="shared" si="15"/>
        <v>-0.64810000000000001</v>
      </c>
      <c r="AF43" s="140">
        <f t="shared" si="18"/>
        <v>0</v>
      </c>
      <c r="AK43" s="140" t="s">
        <v>355</v>
      </c>
      <c r="AL43" s="140" t="s">
        <v>127</v>
      </c>
      <c r="AM43" s="140">
        <v>0.75555555555555698</v>
      </c>
      <c r="AP43" s="140">
        <f t="shared" si="4"/>
        <v>0</v>
      </c>
      <c r="AQ43" s="153">
        <f t="shared" si="5"/>
        <v>0</v>
      </c>
      <c r="AR43" s="140" t="e">
        <f t="shared" si="6"/>
        <v>#DIV/0!</v>
      </c>
      <c r="AS43" s="140" t="e">
        <f t="shared" si="7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J44" s="140">
        <f t="shared" si="8"/>
        <v>7.2999999999999995E-2</v>
      </c>
      <c r="K44" s="140">
        <f t="shared" si="9"/>
        <v>7.2999999999999995E-2</v>
      </c>
      <c r="L44" s="140">
        <f t="shared" si="10"/>
        <v>21</v>
      </c>
      <c r="M44" s="140">
        <f>+Mod_Inp_sheet_IND!K44</f>
        <v>0.8</v>
      </c>
      <c r="N44" s="140">
        <f>+Mod_Inp_sheet_IND!L44</f>
        <v>25</v>
      </c>
      <c r="O44" s="140">
        <f>+Mod_Inp_sheet_IND!M44</f>
        <v>750</v>
      </c>
      <c r="Q44" s="140">
        <v>31.536000000000001</v>
      </c>
      <c r="R44" s="140">
        <f t="shared" si="13"/>
        <v>0.78</v>
      </c>
      <c r="S44" s="140">
        <v>0</v>
      </c>
      <c r="T44" s="140">
        <f>+Mod_Inp_sheet_IND!Q44</f>
        <v>0.77969999999999995</v>
      </c>
      <c r="U44" s="140">
        <v>5</v>
      </c>
      <c r="V44" s="140">
        <f>+Mod_Inp_sheet_IND!R44</f>
        <v>0.34300000000000003</v>
      </c>
      <c r="W44" s="140">
        <f t="shared" si="2"/>
        <v>0.24</v>
      </c>
      <c r="X44" s="149">
        <f t="shared" si="16"/>
        <v>0</v>
      </c>
      <c r="Y44" s="149">
        <f t="shared" si="17"/>
        <v>0.96199999999999997</v>
      </c>
      <c r="Z44" s="140">
        <v>5</v>
      </c>
      <c r="AA44" s="140">
        <v>0</v>
      </c>
      <c r="AB44" s="140">
        <v>5</v>
      </c>
      <c r="AE44" s="140">
        <f t="shared" si="15"/>
        <v>0.7896299040000001</v>
      </c>
      <c r="AF44" s="140">
        <f t="shared" si="18"/>
        <v>9.9299040000001559E-3</v>
      </c>
      <c r="AK44" s="140" t="s">
        <v>356</v>
      </c>
      <c r="AL44" s="140" t="s">
        <v>127</v>
      </c>
      <c r="AM44" s="140">
        <v>0.169999992605113</v>
      </c>
      <c r="AP44" s="140">
        <f t="shared" si="4"/>
        <v>0</v>
      </c>
      <c r="AQ44" s="153">
        <f t="shared" si="5"/>
        <v>0</v>
      </c>
      <c r="AR44" s="140" t="e">
        <f t="shared" si="6"/>
        <v>#DIV/0!</v>
      </c>
      <c r="AS44" s="140" t="e">
        <f t="shared" si="7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J45" s="140">
        <f t="shared" si="8"/>
        <v>0</v>
      </c>
      <c r="K45" s="140">
        <f t="shared" si="9"/>
        <v>0</v>
      </c>
      <c r="L45" s="140">
        <f t="shared" si="10"/>
        <v>21</v>
      </c>
      <c r="M45" s="140">
        <f>+Mod_Inp_sheet_IND!K45</f>
        <v>0.86999999999999988</v>
      </c>
      <c r="N45" s="140">
        <f>+Mod_Inp_sheet_IND!L45</f>
        <v>25</v>
      </c>
      <c r="O45" s="140">
        <f>+Mod_Inp_sheet_IND!M45</f>
        <v>250</v>
      </c>
      <c r="Q45" s="140">
        <v>31.536000000000001</v>
      </c>
      <c r="R45" s="140">
        <f t="shared" si="13"/>
        <v>0</v>
      </c>
      <c r="S45" s="140">
        <v>1.7256</v>
      </c>
      <c r="T45" s="140">
        <f>+Mod_Inp_sheet_IND!Q45</f>
        <v>0</v>
      </c>
      <c r="U45" s="140">
        <v>5</v>
      </c>
      <c r="V45" s="140">
        <f>+Mod_Inp_sheet_IND!R45</f>
        <v>0.34300000000000003</v>
      </c>
      <c r="W45" s="140">
        <f t="shared" si="2"/>
        <v>0.24</v>
      </c>
      <c r="X45" s="149">
        <f t="shared" si="16"/>
        <v>0.44400000000000001</v>
      </c>
      <c r="Y45" s="149">
        <f t="shared" si="17"/>
        <v>0</v>
      </c>
      <c r="Z45" s="140">
        <v>5</v>
      </c>
      <c r="AA45" s="140">
        <v>0</v>
      </c>
      <c r="AB45" s="140">
        <v>5</v>
      </c>
      <c r="AE45" s="140">
        <f t="shared" si="15"/>
        <v>-1.7256</v>
      </c>
      <c r="AF45" s="140">
        <f t="shared" si="18"/>
        <v>0</v>
      </c>
      <c r="AK45" s="140" t="s">
        <v>357</v>
      </c>
      <c r="AL45" s="140" t="s">
        <v>127</v>
      </c>
      <c r="AM45" s="140">
        <v>3.2000000000000002E-3</v>
      </c>
      <c r="AP45" s="140">
        <f t="shared" si="4"/>
        <v>0</v>
      </c>
      <c r="AQ45" s="153">
        <f t="shared" si="5"/>
        <v>0</v>
      </c>
      <c r="AR45" s="140" t="e">
        <f t="shared" si="6"/>
        <v>#DIV/0!</v>
      </c>
      <c r="AS45" s="140" t="e">
        <f t="shared" si="7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J46" s="140">
        <f t="shared" si="8"/>
        <v>2E-3</v>
      </c>
      <c r="K46" s="140">
        <f t="shared" si="9"/>
        <v>2E-3</v>
      </c>
      <c r="L46" s="140">
        <f t="shared" si="10"/>
        <v>21</v>
      </c>
      <c r="M46" s="140">
        <f>+Mod_Inp_sheet_IND!K46</f>
        <v>0.85</v>
      </c>
      <c r="N46" s="140">
        <f>+Mod_Inp_sheet_IND!L46</f>
        <v>25</v>
      </c>
      <c r="O46" s="140">
        <f>+Mod_Inp_sheet_IND!M46</f>
        <v>2000</v>
      </c>
      <c r="Q46" s="140">
        <v>31.536000000000001</v>
      </c>
      <c r="R46" s="140">
        <f t="shared" si="13"/>
        <v>3.2000000000000001E-2</v>
      </c>
      <c r="S46" s="140">
        <v>2.1642000000000001</v>
      </c>
      <c r="T46" s="140">
        <f>+Mod_Inp_sheet_IND!Q46</f>
        <v>3.15E-2</v>
      </c>
      <c r="U46" s="140">
        <v>5</v>
      </c>
      <c r="V46" s="140">
        <f>+Mod_Inp_sheet_IND!R46</f>
        <v>0.5</v>
      </c>
      <c r="W46" s="140">
        <f t="shared" si="2"/>
        <v>0.35</v>
      </c>
      <c r="X46" s="149">
        <f t="shared" si="16"/>
        <v>0.55700000000000005</v>
      </c>
      <c r="Y46" s="149">
        <f t="shared" si="17"/>
        <v>3.9E-2</v>
      </c>
      <c r="Z46" s="140">
        <v>5</v>
      </c>
      <c r="AA46" s="140">
        <v>0</v>
      </c>
      <c r="AB46" s="140">
        <v>5</v>
      </c>
      <c r="AE46" s="140">
        <f t="shared" si="15"/>
        <v>-2.1326640000000001</v>
      </c>
      <c r="AF46" s="140">
        <f t="shared" si="18"/>
        <v>3.6000000000001309E-5</v>
      </c>
      <c r="AK46" s="140" t="s">
        <v>358</v>
      </c>
      <c r="AL46" s="140" t="s">
        <v>127</v>
      </c>
      <c r="AM46" s="152">
        <v>2.2222222222222199E-2</v>
      </c>
      <c r="AN46" s="152">
        <v>3.8666666666666702E-3</v>
      </c>
      <c r="AP46" s="140">
        <f t="shared" si="4"/>
        <v>0</v>
      </c>
      <c r="AQ46" s="153">
        <f t="shared" si="5"/>
        <v>0</v>
      </c>
      <c r="AR46" s="140" t="e">
        <f t="shared" si="6"/>
        <v>#DIV/0!</v>
      </c>
      <c r="AS46" s="140" t="e">
        <f t="shared" si="7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J47" s="140">
        <f t="shared" si="8"/>
        <v>1E-3</v>
      </c>
      <c r="K47" s="150">
        <f>+ROUNDUP(R47/Q47/V47,3)</f>
        <v>1.2E-2</v>
      </c>
      <c r="L47" s="140">
        <f t="shared" si="10"/>
        <v>3</v>
      </c>
      <c r="M47" s="140">
        <f>+Mod_Inp_sheet_IND!K47</f>
        <v>0.99970008997300808</v>
      </c>
      <c r="N47" s="140">
        <f>+Mod_Inp_sheet_IND!L47</f>
        <v>3</v>
      </c>
      <c r="O47" s="140">
        <f>+Mod_Inp_sheet_IND!M47</f>
        <v>80</v>
      </c>
      <c r="Q47" s="140">
        <v>31.536000000000001</v>
      </c>
      <c r="R47" s="150">
        <f>+ROUND(T47,2)+0.33*M47</f>
        <v>0.3399010296910927</v>
      </c>
      <c r="S47" s="140">
        <v>0.55369999999999997</v>
      </c>
      <c r="T47" s="140">
        <f>+Mod_Inp_sheet_IND!Q47</f>
        <v>1.35E-2</v>
      </c>
      <c r="U47" s="140">
        <v>5</v>
      </c>
      <c r="V47" s="140">
        <f>+Mod_Inp_sheet_IND!R47</f>
        <v>0.9</v>
      </c>
      <c r="W47" s="140">
        <f t="shared" si="2"/>
        <v>0.63</v>
      </c>
      <c r="X47" s="149">
        <f t="shared" si="16"/>
        <v>1</v>
      </c>
      <c r="Y47" s="149">
        <f t="shared" si="17"/>
        <v>1</v>
      </c>
      <c r="Z47" s="140">
        <v>5</v>
      </c>
      <c r="AA47" s="140">
        <v>0</v>
      </c>
      <c r="AB47" s="140">
        <v>5</v>
      </c>
      <c r="AE47" s="140">
        <f t="shared" si="15"/>
        <v>-0.52531759999999994</v>
      </c>
      <c r="AF47" s="140">
        <f t="shared" si="18"/>
        <v>0.32708880000000001</v>
      </c>
      <c r="AK47" s="140" t="s">
        <v>359</v>
      </c>
      <c r="AL47" s="140" t="s">
        <v>127</v>
      </c>
      <c r="AM47" s="152">
        <v>5.3999999999999999E-2</v>
      </c>
      <c r="AN47" s="152">
        <v>1.6666666666666701E-2</v>
      </c>
      <c r="AP47" s="140">
        <f t="shared" si="4"/>
        <v>0</v>
      </c>
      <c r="AQ47" s="153">
        <f t="shared" si="5"/>
        <v>0</v>
      </c>
      <c r="AR47" s="140" t="e">
        <f t="shared" si="6"/>
        <v>#DIV/0!</v>
      </c>
      <c r="AS47" s="140" t="e">
        <f t="shared" si="7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J48" s="140">
        <f t="shared" si="8"/>
        <v>1.6E-2</v>
      </c>
      <c r="K48" s="140">
        <f t="shared" ref="K48:K94" si="19">+ROUNDUP(T48/Q48/V48,3)</f>
        <v>1.6E-2</v>
      </c>
      <c r="L48" s="140">
        <f t="shared" si="10"/>
        <v>1</v>
      </c>
      <c r="M48" s="140">
        <f>+Mod_Inp_sheet_IND!K48</f>
        <v>1</v>
      </c>
      <c r="N48" s="140">
        <f>+Mod_Inp_sheet_IND!L48</f>
        <v>1</v>
      </c>
      <c r="O48" s="140">
        <f>+Mod_Inp_sheet_IND!M48</f>
        <v>0</v>
      </c>
      <c r="Q48" s="140">
        <v>31.536000000000001</v>
      </c>
      <c r="R48" s="140">
        <f t="shared" ref="R48:R94" si="20">+ROUND(T48,3)</f>
        <v>0.48699999999999999</v>
      </c>
      <c r="S48" s="140">
        <v>0.68810000000000004</v>
      </c>
      <c r="T48" s="140">
        <f>+Mod_Inp_sheet_IND!Q48</f>
        <v>0.4869</v>
      </c>
      <c r="U48" s="140">
        <v>5</v>
      </c>
      <c r="V48" s="140">
        <f>+Mod_Inp_sheet_IND!R48</f>
        <v>1</v>
      </c>
      <c r="W48" s="140">
        <f t="shared" si="2"/>
        <v>0.7</v>
      </c>
      <c r="X48" s="149"/>
      <c r="Y48" s="149"/>
      <c r="AA48" s="140">
        <v>0</v>
      </c>
      <c r="AB48" s="140">
        <v>5</v>
      </c>
      <c r="AE48" s="140">
        <f t="shared" si="15"/>
        <v>-0.18352400000000002</v>
      </c>
      <c r="AF48" s="140">
        <f t="shared" si="18"/>
        <v>1.7676000000000025E-2</v>
      </c>
      <c r="AK48" s="140" t="s">
        <v>360</v>
      </c>
      <c r="AL48" s="140" t="s">
        <v>127</v>
      </c>
      <c r="AM48" s="140">
        <v>1.2148148148148099</v>
      </c>
      <c r="AN48" s="140">
        <v>0.37037037284955898</v>
      </c>
      <c r="AP48" s="140">
        <f t="shared" si="4"/>
        <v>0</v>
      </c>
      <c r="AQ48" s="153">
        <f t="shared" si="5"/>
        <v>0</v>
      </c>
      <c r="AR48" s="140" t="e">
        <f t="shared" si="6"/>
        <v>#DIV/0!</v>
      </c>
      <c r="AS48" s="140" t="e">
        <f t="shared" si="7"/>
        <v>#DIV/0!</v>
      </c>
    </row>
    <row r="49" spans="1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J49" s="140">
        <f t="shared" si="8"/>
        <v>1.3999999999999999E-2</v>
      </c>
      <c r="K49" s="140">
        <f t="shared" si="19"/>
        <v>1.3999999999999999E-2</v>
      </c>
      <c r="L49" s="140">
        <f t="shared" si="10"/>
        <v>6</v>
      </c>
      <c r="M49" s="140">
        <f>+Mod_Inp_sheet_IND!K49</f>
        <v>0.67500000000000004</v>
      </c>
      <c r="N49" s="140">
        <f>+Mod_Inp_sheet_IND!L49</f>
        <v>10</v>
      </c>
      <c r="O49" s="140">
        <f>+Mod_Inp_sheet_IND!M49</f>
        <v>280</v>
      </c>
      <c r="Q49" s="140">
        <v>31.536000000000001</v>
      </c>
      <c r="R49" s="140">
        <f t="shared" si="20"/>
        <v>0.20599999999999999</v>
      </c>
      <c r="S49" s="140">
        <v>0.35220000000000001</v>
      </c>
      <c r="T49" s="140">
        <f>+Mod_Inp_sheet_IND!Q49</f>
        <v>0.2064</v>
      </c>
      <c r="U49" s="140">
        <v>5</v>
      </c>
      <c r="V49" s="140">
        <f>+Mod_Inp_sheet_IND!R49</f>
        <v>0.5</v>
      </c>
      <c r="W49" s="140">
        <f t="shared" si="2"/>
        <v>0.35</v>
      </c>
      <c r="X49" s="149"/>
      <c r="Y49" s="149"/>
      <c r="AA49" s="140">
        <v>0</v>
      </c>
      <c r="AB49" s="140">
        <v>5</v>
      </c>
      <c r="AE49" s="140">
        <f t="shared" si="15"/>
        <v>-0.13144800000000004</v>
      </c>
      <c r="AF49" s="140">
        <f t="shared" si="18"/>
        <v>1.4351999999999976E-2</v>
      </c>
      <c r="AK49" s="140" t="s">
        <v>361</v>
      </c>
      <c r="AL49" s="140" t="s">
        <v>127</v>
      </c>
      <c r="AM49" s="140">
        <v>0.08</v>
      </c>
      <c r="AN49" s="140">
        <v>0.02</v>
      </c>
      <c r="AP49" s="140">
        <f t="shared" si="4"/>
        <v>0</v>
      </c>
      <c r="AQ49" s="153">
        <f t="shared" si="5"/>
        <v>0</v>
      </c>
      <c r="AR49" s="140" t="e">
        <f t="shared" si="6"/>
        <v>#DIV/0!</v>
      </c>
      <c r="AS49" s="140" t="e">
        <f t="shared" si="7"/>
        <v>#DIV/0!</v>
      </c>
    </row>
    <row r="50" spans="1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J50" s="140">
        <f t="shared" si="8"/>
        <v>1E-3</v>
      </c>
      <c r="K50" s="140">
        <f t="shared" si="19"/>
        <v>1E-3</v>
      </c>
      <c r="L50" s="140">
        <f t="shared" si="10"/>
        <v>21</v>
      </c>
      <c r="M50" s="140">
        <f>+Mod_Inp_sheet_IND!K50</f>
        <v>0.80000000000000016</v>
      </c>
      <c r="N50" s="140">
        <f>+Mod_Inp_sheet_IND!L50</f>
        <v>25</v>
      </c>
      <c r="O50" s="140">
        <f>+Mod_Inp_sheet_IND!M50</f>
        <v>63</v>
      </c>
      <c r="Q50" s="140">
        <v>31.536000000000001</v>
      </c>
      <c r="R50" s="140">
        <f t="shared" si="20"/>
        <v>1.2999999999999999E-2</v>
      </c>
      <c r="S50" s="140">
        <v>8.0000000000000004E-4</v>
      </c>
      <c r="T50" s="140">
        <f>+Mod_Inp_sheet_IND!Q50</f>
        <v>1.2500000000000001E-2</v>
      </c>
      <c r="U50" s="140">
        <v>5</v>
      </c>
      <c r="V50" s="140">
        <f>+Mod_Inp_sheet_IND!R50</f>
        <v>0.9</v>
      </c>
      <c r="W50" s="140">
        <f t="shared" si="2"/>
        <v>0.63</v>
      </c>
      <c r="X50" s="149">
        <f>+IF(SUMIF($E$8:$E$142,E50,$S$8:$S$142)=0,0.05,ROUNDUP(S50/SUMIF($E$8:$E$142,E50,$S$8:$S$142),3))</f>
        <v>2E-3</v>
      </c>
      <c r="Y50" s="149">
        <f>+IF(SUMIF($E$8:$E$142,E50,$T$8:$T$142)=0,0.05,ROUNDUP(T50/SUMIF($E$8:$E$142,E50,$T$8:$T$142),3))</f>
        <v>4.4999999999999998E-2</v>
      </c>
      <c r="Z50" s="140">
        <v>5</v>
      </c>
      <c r="AA50" s="140">
        <v>0</v>
      </c>
      <c r="AB50" s="140">
        <v>5</v>
      </c>
      <c r="AE50" s="140">
        <f t="shared" si="15"/>
        <v>2.7582400000000003E-2</v>
      </c>
      <c r="AF50" s="140">
        <f t="shared" si="18"/>
        <v>1.5882400000000001E-2</v>
      </c>
      <c r="AK50" s="140" t="s">
        <v>362</v>
      </c>
      <c r="AL50" s="140" t="s">
        <v>127</v>
      </c>
      <c r="AM50" s="140">
        <v>0.103999997483984</v>
      </c>
      <c r="AN50" s="152">
        <v>2.5000002479193099E-2</v>
      </c>
      <c r="AP50" s="140">
        <f t="shared" si="4"/>
        <v>0</v>
      </c>
      <c r="AQ50" s="153">
        <f t="shared" si="5"/>
        <v>0</v>
      </c>
      <c r="AR50" s="140" t="e">
        <f t="shared" si="6"/>
        <v>#DIV/0!</v>
      </c>
      <c r="AS50" s="140" t="e">
        <f t="shared" si="7"/>
        <v>#DIV/0!</v>
      </c>
    </row>
    <row r="51" spans="1:45">
      <c r="A51" s="140">
        <v>1969</v>
      </c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J51" s="140">
        <f t="shared" si="8"/>
        <v>9.9999999999999985E-3</v>
      </c>
      <c r="K51" s="140">
        <f t="shared" si="19"/>
        <v>9.9999999999999985E-3</v>
      </c>
      <c r="L51" s="140">
        <f t="shared" si="10"/>
        <v>21</v>
      </c>
      <c r="M51" s="140">
        <f>+Mod_Inp_sheet_IND!K51</f>
        <v>0.80000000000000016</v>
      </c>
      <c r="N51" s="140">
        <f>+Mod_Inp_sheet_IND!L51</f>
        <v>25</v>
      </c>
      <c r="O51" s="140">
        <f>+Mod_Inp_sheet_IND!M51</f>
        <v>63</v>
      </c>
      <c r="Q51" s="140">
        <v>31.536000000000001</v>
      </c>
      <c r="R51" s="140">
        <f t="shared" si="20"/>
        <v>0.26700000000000002</v>
      </c>
      <c r="S51" s="140">
        <v>0.72550000000000003</v>
      </c>
      <c r="T51" s="140">
        <f>+Mod_Inp_sheet_IND!Q51</f>
        <v>0.26719999999999999</v>
      </c>
      <c r="U51" s="140">
        <v>5</v>
      </c>
      <c r="V51" s="140">
        <f>+Mod_Inp_sheet_IND!R51</f>
        <v>0.9</v>
      </c>
      <c r="W51" s="140">
        <f t="shared" si="2"/>
        <v>0.63</v>
      </c>
      <c r="X51" s="149"/>
      <c r="Y51" s="149">
        <f>+IF(SUMIF($E$8:$E$142,E51,$T$8:$T$142)=0,0.05,ROUNDUP(T51/SUMIF($E$8:$E$142,E51,$T$8:$T$142),3))</f>
        <v>0.95599999999999996</v>
      </c>
      <c r="Z51" s="140">
        <v>5</v>
      </c>
      <c r="AA51" s="140">
        <v>0</v>
      </c>
      <c r="AB51" s="140">
        <v>5</v>
      </c>
      <c r="AE51" s="140">
        <f t="shared" si="15"/>
        <v>-0.44167600000000007</v>
      </c>
      <c r="AF51" s="140">
        <f t="shared" si="18"/>
        <v>1.6623999999999972E-2</v>
      </c>
      <c r="AK51" s="140" t="s">
        <v>363</v>
      </c>
      <c r="AL51" s="140" t="s">
        <v>127</v>
      </c>
      <c r="AM51" s="140">
        <v>0.97333333333333305</v>
      </c>
      <c r="AN51" s="140">
        <v>0.72</v>
      </c>
      <c r="AP51" s="140">
        <f t="shared" si="4"/>
        <v>0</v>
      </c>
      <c r="AQ51" s="153">
        <f t="shared" si="5"/>
        <v>0</v>
      </c>
      <c r="AR51" s="140" t="e">
        <f t="shared" si="6"/>
        <v>#DIV/0!</v>
      </c>
      <c r="AS51" s="140" t="e">
        <f t="shared" si="7"/>
        <v>#DIV/0!</v>
      </c>
    </row>
    <row r="52" spans="1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J52" s="140">
        <f t="shared" si="8"/>
        <v>0</v>
      </c>
      <c r="K52" s="140">
        <f t="shared" si="19"/>
        <v>0</v>
      </c>
      <c r="L52" s="140">
        <f t="shared" si="10"/>
        <v>21</v>
      </c>
      <c r="M52" s="140">
        <f>+Mod_Inp_sheet_IND!K52</f>
        <v>0.8</v>
      </c>
      <c r="N52" s="140">
        <f>+Mod_Inp_sheet_IND!L52</f>
        <v>25</v>
      </c>
      <c r="O52" s="140">
        <f>+Mod_Inp_sheet_IND!M52</f>
        <v>63</v>
      </c>
      <c r="Q52" s="140">
        <v>31.536000000000001</v>
      </c>
      <c r="R52" s="140">
        <f t="shared" si="20"/>
        <v>0</v>
      </c>
      <c r="S52" s="140">
        <v>3.4799999999999998E-2</v>
      </c>
      <c r="T52" s="140">
        <f>+Mod_Inp_sheet_IND!Q52</f>
        <v>0</v>
      </c>
      <c r="U52" s="140">
        <v>5</v>
      </c>
      <c r="V52" s="140">
        <f>+Mod_Inp_sheet_IND!R52</f>
        <v>0.9</v>
      </c>
      <c r="W52" s="140">
        <f t="shared" si="2"/>
        <v>0.63</v>
      </c>
      <c r="X52" s="149"/>
      <c r="Y52" s="149"/>
      <c r="AA52" s="140">
        <v>0</v>
      </c>
      <c r="AB52" s="140">
        <v>5</v>
      </c>
      <c r="AE52" s="140">
        <f t="shared" si="15"/>
        <v>-3.4799999999999998E-2</v>
      </c>
      <c r="AF52" s="140">
        <f t="shared" si="18"/>
        <v>0</v>
      </c>
      <c r="AK52" s="140" t="s">
        <v>364</v>
      </c>
      <c r="AL52" s="140" t="s">
        <v>127</v>
      </c>
      <c r="AM52" s="140">
        <v>1.4899998212231E-2</v>
      </c>
      <c r="AP52" s="140">
        <f t="shared" si="4"/>
        <v>0</v>
      </c>
      <c r="AQ52" s="153">
        <f t="shared" si="5"/>
        <v>0</v>
      </c>
      <c r="AR52" s="140" t="e">
        <f t="shared" si="6"/>
        <v>#DIV/0!</v>
      </c>
      <c r="AS52" s="140" t="e">
        <f t="shared" si="7"/>
        <v>#DIV/0!</v>
      </c>
    </row>
    <row r="53" spans="1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J53" s="140">
        <f t="shared" si="8"/>
        <v>1.3999999999999999E-2</v>
      </c>
      <c r="K53" s="140">
        <f t="shared" si="19"/>
        <v>1.3999999999999999E-2</v>
      </c>
      <c r="L53" s="140">
        <f t="shared" si="10"/>
        <v>6</v>
      </c>
      <c r="M53" s="140">
        <f>+Mod_Inp_sheet_IND!K53</f>
        <v>0.67500000000000016</v>
      </c>
      <c r="N53" s="140">
        <f>+Mod_Inp_sheet_IND!L53</f>
        <v>10</v>
      </c>
      <c r="O53" s="140">
        <f>+Mod_Inp_sheet_IND!M53</f>
        <v>280</v>
      </c>
      <c r="Q53" s="140">
        <v>31.536000000000001</v>
      </c>
      <c r="R53" s="140">
        <f t="shared" si="20"/>
        <v>0.20499999999999999</v>
      </c>
      <c r="S53" s="140">
        <v>8.8000000000000005E-3</v>
      </c>
      <c r="T53" s="140">
        <f>+Mod_Inp_sheet_IND!Q53</f>
        <v>0.20519999999999999</v>
      </c>
      <c r="U53" s="140">
        <v>5</v>
      </c>
      <c r="V53" s="140">
        <f>+Mod_Inp_sheet_IND!R53</f>
        <v>0.5</v>
      </c>
      <c r="W53" s="140">
        <f t="shared" si="2"/>
        <v>0.35</v>
      </c>
      <c r="X53" s="149"/>
      <c r="Y53" s="149"/>
      <c r="AA53" s="140">
        <v>0</v>
      </c>
      <c r="AB53" s="140">
        <v>5</v>
      </c>
      <c r="AE53" s="140">
        <f t="shared" si="15"/>
        <v>0.21195199999999997</v>
      </c>
      <c r="AF53" s="140">
        <f t="shared" si="18"/>
        <v>1.5551999999999983E-2</v>
      </c>
      <c r="AK53" s="140" t="s">
        <v>365</v>
      </c>
      <c r="AL53" s="140" t="s">
        <v>127</v>
      </c>
      <c r="AM53" s="152">
        <v>1.1111111111111099E-2</v>
      </c>
      <c r="AP53" s="140">
        <f t="shared" si="4"/>
        <v>0</v>
      </c>
      <c r="AQ53" s="153">
        <f t="shared" si="5"/>
        <v>0</v>
      </c>
      <c r="AR53" s="140" t="e">
        <f t="shared" si="6"/>
        <v>#DIV/0!</v>
      </c>
      <c r="AS53" s="140" t="e">
        <f t="shared" si="7"/>
        <v>#DIV/0!</v>
      </c>
    </row>
    <row r="54" spans="1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J54" s="140">
        <f t="shared" si="8"/>
        <v>2E-3</v>
      </c>
      <c r="K54" s="140">
        <f t="shared" si="19"/>
        <v>2E-3</v>
      </c>
      <c r="L54" s="140">
        <f t="shared" si="10"/>
        <v>1</v>
      </c>
      <c r="M54" s="140">
        <f>+Mod_Inp_sheet_IND!K54</f>
        <v>1</v>
      </c>
      <c r="N54" s="140">
        <f>+Mod_Inp_sheet_IND!L54</f>
        <v>1</v>
      </c>
      <c r="O54" s="140">
        <f>+Mod_Inp_sheet_IND!M54</f>
        <v>0</v>
      </c>
      <c r="Q54" s="140">
        <v>31.536000000000001</v>
      </c>
      <c r="R54" s="140">
        <f t="shared" si="20"/>
        <v>5.3999999999999999E-2</v>
      </c>
      <c r="S54" s="140">
        <v>0.25879999999999997</v>
      </c>
      <c r="T54" s="140">
        <f>+Mod_Inp_sheet_IND!Q54</f>
        <v>5.3499999999999999E-2</v>
      </c>
      <c r="U54" s="140">
        <v>5</v>
      </c>
      <c r="V54" s="140">
        <f>+Mod_Inp_sheet_IND!R54</f>
        <v>1</v>
      </c>
      <c r="W54" s="140">
        <f t="shared" si="2"/>
        <v>0.7</v>
      </c>
      <c r="X54" s="149"/>
      <c r="Y54" s="149"/>
      <c r="AA54" s="140">
        <v>0</v>
      </c>
      <c r="AB54" s="140">
        <v>5</v>
      </c>
      <c r="AE54" s="140">
        <f t="shared" si="15"/>
        <v>-0.19572799999999996</v>
      </c>
      <c r="AF54" s="140">
        <f t="shared" si="18"/>
        <v>9.5720000000000041E-3</v>
      </c>
      <c r="AK54" s="140" t="s">
        <v>366</v>
      </c>
      <c r="AL54" s="140" t="s">
        <v>127</v>
      </c>
      <c r="AM54" s="140">
        <v>2.1999999999999999E-2</v>
      </c>
      <c r="AP54" s="140">
        <f t="shared" si="4"/>
        <v>0</v>
      </c>
      <c r="AQ54" s="153">
        <f t="shared" si="5"/>
        <v>0</v>
      </c>
      <c r="AR54" s="140" t="e">
        <f t="shared" si="6"/>
        <v>#DIV/0!</v>
      </c>
      <c r="AS54" s="140" t="e">
        <f t="shared" si="7"/>
        <v>#DIV/0!</v>
      </c>
    </row>
    <row r="55" spans="1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J55" s="140">
        <f t="shared" si="8"/>
        <v>0</v>
      </c>
      <c r="K55" s="140">
        <f t="shared" si="19"/>
        <v>0</v>
      </c>
      <c r="L55" s="140">
        <f t="shared" si="10"/>
        <v>9</v>
      </c>
      <c r="M55" s="140">
        <f>+Mod_Inp_sheet_IND!K55</f>
        <v>0.80000000000000016</v>
      </c>
      <c r="N55" s="140">
        <f>+Mod_Inp_sheet_IND!L55</f>
        <v>13</v>
      </c>
      <c r="O55" s="140">
        <f>+Mod_Inp_sheet_IND!M55</f>
        <v>313</v>
      </c>
      <c r="Q55" s="140">
        <v>31.536000000000001</v>
      </c>
      <c r="R55" s="140">
        <f t="shared" si="20"/>
        <v>0</v>
      </c>
      <c r="S55" s="140">
        <v>3.1899999999999998E-2</v>
      </c>
      <c r="T55" s="140">
        <f>+Mod_Inp_sheet_IND!Q55</f>
        <v>0</v>
      </c>
      <c r="U55" s="140">
        <v>5</v>
      </c>
      <c r="V55" s="140">
        <f>+Mod_Inp_sheet_IND!R55</f>
        <v>0.9</v>
      </c>
      <c r="W55" s="140">
        <f t="shared" si="2"/>
        <v>0.63</v>
      </c>
      <c r="X55" s="149">
        <f>+IF(SUMIF($E$8:$E$142,E55,$S$8:$S$142)=0,0.05,ROUNDUP(S55/SUMIF($E$8:$E$142,E55,$S$8:$S$142),3))</f>
        <v>1</v>
      </c>
      <c r="Y55" s="149"/>
      <c r="Z55" s="140">
        <v>5</v>
      </c>
      <c r="AA55" s="140">
        <v>0</v>
      </c>
      <c r="AB55" s="140">
        <v>5</v>
      </c>
      <c r="AE55" s="140">
        <f t="shared" si="15"/>
        <v>-3.1899999999999998E-2</v>
      </c>
      <c r="AF55" s="140">
        <f t="shared" si="18"/>
        <v>0</v>
      </c>
      <c r="AK55" s="140" t="s">
        <v>367</v>
      </c>
      <c r="AL55" s="140" t="s">
        <v>127</v>
      </c>
      <c r="AM55" s="140">
        <v>3.7185185185185201</v>
      </c>
      <c r="AN55" s="152">
        <v>2.1925950716039301E-3</v>
      </c>
      <c r="AP55" s="140">
        <f t="shared" si="4"/>
        <v>0</v>
      </c>
      <c r="AQ55" s="153">
        <f t="shared" si="5"/>
        <v>0</v>
      </c>
      <c r="AR55" s="140" t="e">
        <f t="shared" si="6"/>
        <v>#DIV/0!</v>
      </c>
      <c r="AS55" s="140" t="e">
        <f t="shared" si="7"/>
        <v>#DIV/0!</v>
      </c>
    </row>
    <row r="56" spans="1:45">
      <c r="C56" s="140" t="str">
        <f>+Mod_Inp_sheet_IND!C56</f>
        <v>MTHOL-FDSTCK-NGA-FDSTCK15</v>
      </c>
      <c r="D56" s="140" t="str">
        <f>+Mod_Inp_sheet_IND!D56</f>
        <v>NGA</v>
      </c>
      <c r="E56" s="140" t="str">
        <f>+Mod_Inp_sheet_IND!E56</f>
        <v>MTHOL-FDSTCK</v>
      </c>
      <c r="J56" s="140">
        <f t="shared" si="8"/>
        <v>0</v>
      </c>
      <c r="K56" s="140">
        <f t="shared" si="19"/>
        <v>0</v>
      </c>
      <c r="L56" s="140">
        <f t="shared" si="10"/>
        <v>96</v>
      </c>
      <c r="M56" s="140">
        <f>+Mod_Inp_sheet_IND!K56</f>
        <v>1</v>
      </c>
      <c r="N56" s="140">
        <f>+Mod_Inp_sheet_IND!L56</f>
        <v>100</v>
      </c>
      <c r="O56" s="140">
        <f>+Mod_Inp_sheet_IND!M56</f>
        <v>0</v>
      </c>
      <c r="Q56" s="140">
        <v>31.536000000000001</v>
      </c>
      <c r="R56" s="140">
        <f t="shared" si="20"/>
        <v>0</v>
      </c>
      <c r="S56" s="140">
        <v>0.44309999999999999</v>
      </c>
      <c r="T56" s="140">
        <f>+Mod_Inp_sheet_IND!Q56</f>
        <v>0</v>
      </c>
      <c r="U56" s="140">
        <v>5</v>
      </c>
      <c r="V56" s="140">
        <f>+Mod_Inp_sheet_IND!R56</f>
        <v>0.9</v>
      </c>
      <c r="W56" s="140">
        <f t="shared" si="2"/>
        <v>0.63</v>
      </c>
      <c r="X56" s="149">
        <f>+IF(SUMIF($E$8:$E$142,E56,$S$8:$S$142)=0,0.05,ROUNDUP(S56/SUMIF($E$8:$E$142,E56,$S$8:$S$142),3))</f>
        <v>1</v>
      </c>
      <c r="Y56" s="149">
        <f>+IF(SUMIF($E$8:$E$142,E56,$T$8:$T$142)=0,0.05,ROUNDUP(T56/SUMIF($E$8:$E$142,E56,$T$8:$T$142),3))</f>
        <v>0.05</v>
      </c>
      <c r="Z56" s="140">
        <v>5</v>
      </c>
      <c r="AA56" s="140">
        <v>0</v>
      </c>
      <c r="AB56" s="140">
        <v>5</v>
      </c>
      <c r="AE56" s="140">
        <f t="shared" si="15"/>
        <v>-0.44309999999999999</v>
      </c>
      <c r="AF56" s="140">
        <f t="shared" si="18"/>
        <v>0</v>
      </c>
      <c r="AK56" s="140" t="s">
        <v>368</v>
      </c>
      <c r="AL56" s="140" t="s">
        <v>127</v>
      </c>
      <c r="AM56" s="152">
        <v>3.2999927314763299E-3</v>
      </c>
      <c r="AP56" s="140">
        <f t="shared" si="4"/>
        <v>0</v>
      </c>
      <c r="AQ56" s="153">
        <f t="shared" si="5"/>
        <v>0</v>
      </c>
      <c r="AR56" s="140" t="e">
        <f t="shared" si="6"/>
        <v>#DIV/0!</v>
      </c>
      <c r="AS56" s="140" t="e">
        <f t="shared" si="7"/>
        <v>#DIV/0!</v>
      </c>
    </row>
    <row r="57" spans="1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J57" s="140">
        <f t="shared" si="8"/>
        <v>0</v>
      </c>
      <c r="K57" s="140">
        <f t="shared" si="19"/>
        <v>0</v>
      </c>
      <c r="L57" s="140">
        <f t="shared" si="10"/>
        <v>21</v>
      </c>
      <c r="M57" s="140">
        <f>+Mod_Inp_sheet_IND!K57</f>
        <v>1</v>
      </c>
      <c r="N57" s="140">
        <f>+Mod_Inp_sheet_IND!L57</f>
        <v>25</v>
      </c>
      <c r="O57" s="140">
        <f>+Mod_Inp_sheet_IND!M57</f>
        <v>0</v>
      </c>
      <c r="Q57" s="140">
        <v>31.536000000000001</v>
      </c>
      <c r="R57" s="140">
        <f t="shared" si="20"/>
        <v>0</v>
      </c>
      <c r="S57" s="140">
        <v>0.16159999999999999</v>
      </c>
      <c r="T57" s="140">
        <f>+Mod_Inp_sheet_IND!Q57</f>
        <v>0</v>
      </c>
      <c r="U57" s="140">
        <v>5</v>
      </c>
      <c r="V57" s="140">
        <f>+Mod_Inp_sheet_IND!R57</f>
        <v>0.5</v>
      </c>
      <c r="W57" s="140">
        <f t="shared" si="2"/>
        <v>0.35</v>
      </c>
      <c r="X57" s="149">
        <f>+IF(SUMIF($E$8:$E$142,E57,$S$8:$S$142)=0,0.05,ROUNDUP(S57/SUMIF($E$8:$E$142,E57,$S$8:$S$142),3))</f>
        <v>1</v>
      </c>
      <c r="Y57" s="149"/>
      <c r="Z57" s="140">
        <v>5</v>
      </c>
      <c r="AA57" s="140">
        <v>0</v>
      </c>
      <c r="AB57" s="140">
        <v>5</v>
      </c>
      <c r="AE57" s="140">
        <f t="shared" si="15"/>
        <v>-0.16159999999999999</v>
      </c>
      <c r="AF57" s="140">
        <f t="shared" si="18"/>
        <v>0</v>
      </c>
      <c r="AK57" s="140" t="s">
        <v>369</v>
      </c>
      <c r="AL57" s="140" t="s">
        <v>127</v>
      </c>
      <c r="AM57" s="140">
        <v>0.44</v>
      </c>
      <c r="AN57" s="152">
        <v>2.66666666666667E-4</v>
      </c>
      <c r="AP57" s="140">
        <f t="shared" si="4"/>
        <v>0</v>
      </c>
      <c r="AQ57" s="153">
        <f t="shared" si="5"/>
        <v>0</v>
      </c>
      <c r="AR57" s="140" t="e">
        <f t="shared" si="6"/>
        <v>#DIV/0!</v>
      </c>
      <c r="AS57" s="140" t="e">
        <f t="shared" si="7"/>
        <v>#DIV/0!</v>
      </c>
    </row>
    <row r="58" spans="1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J58" s="140">
        <f t="shared" si="8"/>
        <v>0</v>
      </c>
      <c r="K58" s="140">
        <f t="shared" si="19"/>
        <v>0</v>
      </c>
      <c r="L58" s="140">
        <f t="shared" si="10"/>
        <v>21</v>
      </c>
      <c r="M58" s="140">
        <f>+Mod_Inp_sheet_IND!K58</f>
        <v>0.7</v>
      </c>
      <c r="N58" s="140">
        <f>+Mod_Inp_sheet_IND!L58</f>
        <v>25</v>
      </c>
      <c r="O58" s="140">
        <f>+Mod_Inp_sheet_IND!M58</f>
        <v>63</v>
      </c>
      <c r="Q58" s="140">
        <v>31.536000000000001</v>
      </c>
      <c r="R58" s="140">
        <f t="shared" si="20"/>
        <v>0</v>
      </c>
      <c r="S58" s="140">
        <v>2.2425000000000002</v>
      </c>
      <c r="T58" s="140">
        <f>+Mod_Inp_sheet_IND!Q58</f>
        <v>0</v>
      </c>
      <c r="U58" s="140">
        <v>5</v>
      </c>
      <c r="V58" s="140">
        <f>+Mod_Inp_sheet_IND!R58</f>
        <v>0.9</v>
      </c>
      <c r="W58" s="140">
        <f t="shared" si="2"/>
        <v>0.63</v>
      </c>
      <c r="X58" s="149">
        <f>+IF(SUMIF($E$8:$E$142,E58,$S$8:$S$142)=0,0.05,ROUNDUP(S58/SUMIF($E$8:$E$142,E58,$S$8:$S$142),3))</f>
        <v>0.49099999999999999</v>
      </c>
      <c r="Y58" s="149">
        <f>+IF(SUMIF($E$8:$E$142,E58,$T$8:$T$142)=0,0.05,ROUNDUP(T58/SUMIF($E$8:$E$142,E58,$T$8:$T$142),3))</f>
        <v>0.05</v>
      </c>
      <c r="Z58" s="140">
        <v>5</v>
      </c>
      <c r="AA58" s="140">
        <v>0</v>
      </c>
      <c r="AB58" s="140">
        <v>5</v>
      </c>
      <c r="AE58" s="140">
        <f t="shared" si="15"/>
        <v>-2.2425000000000002</v>
      </c>
      <c r="AF58" s="140">
        <f t="shared" si="18"/>
        <v>0</v>
      </c>
      <c r="AK58" s="140" t="s">
        <v>370</v>
      </c>
      <c r="AL58" s="140" t="s">
        <v>127</v>
      </c>
      <c r="AM58" s="152">
        <v>2.2199992614376201E-2</v>
      </c>
      <c r="AP58" s="140">
        <f t="shared" si="4"/>
        <v>0</v>
      </c>
      <c r="AQ58" s="153">
        <f t="shared" si="5"/>
        <v>0</v>
      </c>
      <c r="AR58" s="140" t="e">
        <f t="shared" si="6"/>
        <v>#DIV/0!</v>
      </c>
      <c r="AS58" s="140" t="e">
        <f t="shared" si="7"/>
        <v>#DIV/0!</v>
      </c>
    </row>
    <row r="59" spans="1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J59" s="140">
        <f t="shared" si="8"/>
        <v>0</v>
      </c>
      <c r="K59" s="140">
        <f t="shared" si="19"/>
        <v>0</v>
      </c>
      <c r="L59" s="140">
        <f t="shared" si="10"/>
        <v>21</v>
      </c>
      <c r="M59" s="140">
        <f>+Mod_Inp_sheet_IND!K59</f>
        <v>0.8</v>
      </c>
      <c r="N59" s="140">
        <f>+Mod_Inp_sheet_IND!L59</f>
        <v>25</v>
      </c>
      <c r="O59" s="140">
        <f>+Mod_Inp_sheet_IND!M59</f>
        <v>63</v>
      </c>
      <c r="Q59" s="140">
        <v>31.536000000000001</v>
      </c>
      <c r="R59" s="140">
        <f t="shared" si="20"/>
        <v>0</v>
      </c>
      <c r="S59" s="140">
        <v>1.1698</v>
      </c>
      <c r="T59" s="140">
        <f>+Mod_Inp_sheet_IND!Q59</f>
        <v>0</v>
      </c>
      <c r="U59" s="140">
        <v>5</v>
      </c>
      <c r="V59" s="140">
        <f>+Mod_Inp_sheet_IND!R59</f>
        <v>0.9</v>
      </c>
      <c r="W59" s="140">
        <f t="shared" si="2"/>
        <v>0.63</v>
      </c>
      <c r="X59" s="149"/>
      <c r="Y59" s="149"/>
      <c r="AA59" s="140">
        <v>0</v>
      </c>
      <c r="AB59" s="140">
        <v>5</v>
      </c>
      <c r="AE59" s="140">
        <f t="shared" si="15"/>
        <v>-1.1698</v>
      </c>
      <c r="AF59" s="140">
        <f t="shared" si="18"/>
        <v>0</v>
      </c>
      <c r="AK59" s="140" t="s">
        <v>371</v>
      </c>
      <c r="AL59" s="140" t="s">
        <v>127</v>
      </c>
      <c r="AM59" s="140">
        <v>0.45925925925925898</v>
      </c>
      <c r="AP59" s="140">
        <f t="shared" si="4"/>
        <v>0</v>
      </c>
      <c r="AQ59" s="153">
        <f t="shared" si="5"/>
        <v>0</v>
      </c>
      <c r="AR59" s="140" t="e">
        <f t="shared" si="6"/>
        <v>#DIV/0!</v>
      </c>
      <c r="AS59" s="140" t="e">
        <f t="shared" si="7"/>
        <v>#DIV/0!</v>
      </c>
    </row>
    <row r="60" spans="1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J60" s="140">
        <f t="shared" si="8"/>
        <v>0</v>
      </c>
      <c r="K60" s="140">
        <f t="shared" si="19"/>
        <v>0</v>
      </c>
      <c r="L60" s="140">
        <f t="shared" si="10"/>
        <v>21</v>
      </c>
      <c r="M60" s="140">
        <f>+Mod_Inp_sheet_IND!K60</f>
        <v>0.8</v>
      </c>
      <c r="N60" s="140">
        <f>+Mod_Inp_sheet_IND!L60</f>
        <v>25</v>
      </c>
      <c r="O60" s="140">
        <f>+Mod_Inp_sheet_IND!M60</f>
        <v>63</v>
      </c>
      <c r="Q60" s="140">
        <v>31.536000000000001</v>
      </c>
      <c r="R60" s="140">
        <f t="shared" si="20"/>
        <v>0</v>
      </c>
      <c r="S60" s="140">
        <v>5.0000000000000001E-4</v>
      </c>
      <c r="T60" s="140">
        <f>+Mod_Inp_sheet_IND!Q60</f>
        <v>0</v>
      </c>
      <c r="U60" s="140">
        <v>5</v>
      </c>
      <c r="V60" s="140">
        <f>+Mod_Inp_sheet_IND!R60</f>
        <v>0.9</v>
      </c>
      <c r="W60" s="140">
        <f t="shared" si="2"/>
        <v>0.63</v>
      </c>
      <c r="X60" s="149"/>
      <c r="Y60" s="149"/>
      <c r="AA60" s="140">
        <v>0</v>
      </c>
      <c r="AB60" s="140">
        <v>5</v>
      </c>
      <c r="AE60" s="140">
        <f t="shared" si="15"/>
        <v>-5.0000000000000001E-4</v>
      </c>
      <c r="AF60" s="140">
        <f t="shared" si="18"/>
        <v>0</v>
      </c>
      <c r="AK60" s="140" t="s">
        <v>372</v>
      </c>
      <c r="AL60" s="140" t="s">
        <v>127</v>
      </c>
      <c r="AM60" s="140">
        <v>0.16</v>
      </c>
      <c r="AP60" s="140">
        <f t="shared" si="4"/>
        <v>0</v>
      </c>
      <c r="AQ60" s="153">
        <f t="shared" si="5"/>
        <v>0</v>
      </c>
      <c r="AR60" s="140" t="e">
        <f t="shared" si="6"/>
        <v>#DIV/0!</v>
      </c>
      <c r="AS60" s="140" t="e">
        <f t="shared" si="7"/>
        <v>#DIV/0!</v>
      </c>
    </row>
    <row r="61" spans="1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J61" s="140">
        <f t="shared" si="8"/>
        <v>0</v>
      </c>
      <c r="K61" s="140">
        <f t="shared" si="19"/>
        <v>0</v>
      </c>
      <c r="L61" s="140">
        <f t="shared" si="10"/>
        <v>21</v>
      </c>
      <c r="M61" s="140">
        <f>+Mod_Inp_sheet_IND!K61</f>
        <v>0.7</v>
      </c>
      <c r="N61" s="140">
        <f>+Mod_Inp_sheet_IND!L61</f>
        <v>25</v>
      </c>
      <c r="O61" s="140">
        <f>+Mod_Inp_sheet_IND!M61</f>
        <v>63</v>
      </c>
      <c r="Q61" s="140">
        <v>31.536000000000001</v>
      </c>
      <c r="R61" s="140">
        <f t="shared" si="20"/>
        <v>0</v>
      </c>
      <c r="S61" s="140">
        <v>1.1614</v>
      </c>
      <c r="T61" s="140">
        <f>+Mod_Inp_sheet_IND!Q61</f>
        <v>0</v>
      </c>
      <c r="U61" s="140">
        <v>5</v>
      </c>
      <c r="V61" s="140">
        <f>+Mod_Inp_sheet_IND!R61</f>
        <v>0.9</v>
      </c>
      <c r="W61" s="140">
        <f t="shared" si="2"/>
        <v>0.63</v>
      </c>
      <c r="X61" s="149"/>
      <c r="Y61" s="149"/>
      <c r="AA61" s="140">
        <v>0</v>
      </c>
      <c r="AB61" s="140">
        <v>5</v>
      </c>
      <c r="AE61" s="140">
        <f t="shared" si="15"/>
        <v>-1.1614</v>
      </c>
      <c r="AF61" s="140">
        <f t="shared" si="18"/>
        <v>0</v>
      </c>
      <c r="AK61" s="140" t="s">
        <v>373</v>
      </c>
      <c r="AL61" s="140" t="s">
        <v>127</v>
      </c>
      <c r="AM61" s="140">
        <v>0.45333333333333298</v>
      </c>
      <c r="AP61" s="140">
        <f t="shared" si="4"/>
        <v>0</v>
      </c>
      <c r="AQ61" s="153">
        <f t="shared" si="5"/>
        <v>0</v>
      </c>
      <c r="AR61" s="140" t="e">
        <f t="shared" si="6"/>
        <v>#DIV/0!</v>
      </c>
      <c r="AS61" s="140" t="e">
        <f t="shared" si="7"/>
        <v>#DIV/0!</v>
      </c>
    </row>
    <row r="62" spans="1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J62" s="140">
        <f t="shared" si="8"/>
        <v>0</v>
      </c>
      <c r="K62" s="140">
        <f t="shared" si="19"/>
        <v>0</v>
      </c>
      <c r="L62" s="140">
        <f t="shared" si="10"/>
        <v>6</v>
      </c>
      <c r="M62" s="140">
        <f>+Mod_Inp_sheet_IND!K62</f>
        <v>0.67500000000000004</v>
      </c>
      <c r="N62" s="140">
        <f>+Mod_Inp_sheet_IND!L62</f>
        <v>10</v>
      </c>
      <c r="O62" s="140">
        <f>+Mod_Inp_sheet_IND!M62</f>
        <v>280</v>
      </c>
      <c r="Q62" s="140">
        <v>31.536000000000001</v>
      </c>
      <c r="R62" s="140">
        <f t="shared" si="20"/>
        <v>0</v>
      </c>
      <c r="S62" s="140">
        <v>2.3622000000000001</v>
      </c>
      <c r="T62" s="140">
        <f>+Mod_Inp_sheet_IND!Q62</f>
        <v>0</v>
      </c>
      <c r="U62" s="140">
        <v>5</v>
      </c>
      <c r="V62" s="140">
        <f>+Mod_Inp_sheet_IND!R62</f>
        <v>0.5</v>
      </c>
      <c r="W62" s="140">
        <f t="shared" si="2"/>
        <v>0.35</v>
      </c>
      <c r="X62" s="149">
        <f>+IF(SUMIF($E$8:$E$142,E62,$S$8:$S$142)=0,0.05,ROUNDUP(S62/SUMIF($E$8:$E$142,E62,$S$8:$S$142),3))</f>
        <v>1</v>
      </c>
      <c r="Y62" s="149"/>
      <c r="Z62" s="140">
        <v>5</v>
      </c>
      <c r="AA62" s="140">
        <v>0</v>
      </c>
      <c r="AB62" s="140">
        <v>5</v>
      </c>
      <c r="AE62" s="140">
        <f t="shared" si="15"/>
        <v>-2.3622000000000001</v>
      </c>
      <c r="AF62" s="140">
        <f t="shared" si="18"/>
        <v>0</v>
      </c>
      <c r="AK62" s="140" t="s">
        <v>374</v>
      </c>
      <c r="AL62" s="140" t="s">
        <v>127</v>
      </c>
      <c r="AM62" s="152">
        <v>8.8888888888889002E-5</v>
      </c>
      <c r="AP62" s="140">
        <f t="shared" si="4"/>
        <v>0</v>
      </c>
      <c r="AQ62" s="153">
        <f t="shared" si="5"/>
        <v>0</v>
      </c>
      <c r="AR62" s="140" t="e">
        <f t="shared" si="6"/>
        <v>#DIV/0!</v>
      </c>
      <c r="AS62" s="140" t="e">
        <f t="shared" si="7"/>
        <v>#DIV/0!</v>
      </c>
    </row>
    <row r="63" spans="1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J63" s="140">
        <f t="shared" si="8"/>
        <v>0</v>
      </c>
      <c r="K63" s="140">
        <f t="shared" si="19"/>
        <v>0</v>
      </c>
      <c r="L63" s="140">
        <f t="shared" si="10"/>
        <v>21</v>
      </c>
      <c r="M63" s="140">
        <f>+Mod_Inp_sheet_IND!K63</f>
        <v>0.87</v>
      </c>
      <c r="N63" s="140">
        <f>+Mod_Inp_sheet_IND!L63</f>
        <v>25</v>
      </c>
      <c r="O63" s="140">
        <f>+Mod_Inp_sheet_IND!M63</f>
        <v>350</v>
      </c>
      <c r="Q63" s="140">
        <v>31.536000000000001</v>
      </c>
      <c r="R63" s="140">
        <f t="shared" si="20"/>
        <v>0</v>
      </c>
      <c r="S63" s="140">
        <v>1.1293</v>
      </c>
      <c r="T63" s="140">
        <f>+Mod_Inp_sheet_IND!Q63</f>
        <v>0</v>
      </c>
      <c r="U63" s="140">
        <v>5</v>
      </c>
      <c r="V63" s="140">
        <f>+Mod_Inp_sheet_IND!R63</f>
        <v>0.5</v>
      </c>
      <c r="W63" s="140">
        <f t="shared" si="2"/>
        <v>0.35</v>
      </c>
      <c r="X63" s="149">
        <f>+IF(SUMIF($E$8:$E$142,E63,$S$8:$S$142)=0,0.05,ROUNDUP(S63/SUMIF($E$8:$E$142,E63,$S$8:$S$142),3))</f>
        <v>1</v>
      </c>
      <c r="Y63" s="149">
        <f>+IF(SUMIF($E$8:$E$142,E63,$T$8:$T$142)=0,0.05,ROUNDUP(T63/SUMIF($E$8:$E$142,E63,$T$8:$T$142),3))</f>
        <v>0.05</v>
      </c>
      <c r="Z63" s="140">
        <v>5</v>
      </c>
      <c r="AA63" s="140">
        <v>0</v>
      </c>
      <c r="AB63" s="140">
        <v>5</v>
      </c>
      <c r="AE63" s="140">
        <f t="shared" si="15"/>
        <v>-1.1293</v>
      </c>
      <c r="AF63" s="140">
        <f t="shared" si="18"/>
        <v>0</v>
      </c>
      <c r="AK63" s="140" t="s">
        <v>375</v>
      </c>
      <c r="AL63" s="140" t="s">
        <v>127</v>
      </c>
      <c r="AM63" s="140">
        <v>2E-3</v>
      </c>
      <c r="AP63" s="140">
        <f t="shared" si="4"/>
        <v>0</v>
      </c>
      <c r="AQ63" s="153">
        <f t="shared" si="5"/>
        <v>0</v>
      </c>
      <c r="AR63" s="140" t="e">
        <f t="shared" si="6"/>
        <v>#DIV/0!</v>
      </c>
      <c r="AS63" s="140" t="e">
        <f t="shared" si="7"/>
        <v>#DIV/0!</v>
      </c>
    </row>
    <row r="64" spans="1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J64" s="140">
        <f t="shared" si="8"/>
        <v>0</v>
      </c>
      <c r="K64" s="140">
        <f t="shared" si="19"/>
        <v>0</v>
      </c>
      <c r="L64" s="140">
        <f t="shared" si="10"/>
        <v>16</v>
      </c>
      <c r="M64" s="140">
        <f>+Mod_Inp_sheet_IND!K64</f>
        <v>0.18</v>
      </c>
      <c r="N64" s="140">
        <f>+Mod_Inp_sheet_IND!L64</f>
        <v>20</v>
      </c>
      <c r="O64" s="140">
        <f>+Mod_Inp_sheet_IND!M64</f>
        <v>2388</v>
      </c>
      <c r="Q64" s="140">
        <v>31.536000000000001</v>
      </c>
      <c r="R64" s="140">
        <f t="shared" si="20"/>
        <v>0</v>
      </c>
      <c r="S64" s="140">
        <v>8.7900000000000006E-2</v>
      </c>
      <c r="T64" s="140">
        <f>+Mod_Inp_sheet_IND!Q64</f>
        <v>0</v>
      </c>
      <c r="U64" s="140">
        <v>5</v>
      </c>
      <c r="V64" s="140">
        <f>+Mod_Inp_sheet_IND!R64</f>
        <v>0.09</v>
      </c>
      <c r="W64" s="140">
        <f t="shared" si="2"/>
        <v>0.06</v>
      </c>
      <c r="X64" s="149"/>
      <c r="Y64" s="149">
        <f>+IF(SUMIF($E$8:$E$142,E64,$T$8:$T$142)=0,0.05,ROUNDUP(T64/SUMIF($E$8:$E$142,E64,$T$8:$T$142),3))</f>
        <v>0.05</v>
      </c>
      <c r="Z64" s="140">
        <v>5</v>
      </c>
      <c r="AA64" s="140">
        <v>0</v>
      </c>
      <c r="AB64" s="140">
        <v>5</v>
      </c>
      <c r="AE64" s="140">
        <f t="shared" si="15"/>
        <v>-8.7900000000000006E-2</v>
      </c>
      <c r="AF64" s="140">
        <f t="shared" si="18"/>
        <v>0</v>
      </c>
      <c r="AK64" s="140" t="s">
        <v>376</v>
      </c>
      <c r="AL64" s="140" t="s">
        <v>127</v>
      </c>
      <c r="AM64" s="140">
        <v>0.10370370370370401</v>
      </c>
      <c r="AP64" s="140">
        <f t="shared" si="4"/>
        <v>0</v>
      </c>
      <c r="AQ64" s="153">
        <f t="shared" si="5"/>
        <v>0</v>
      </c>
      <c r="AR64" s="140" t="e">
        <f t="shared" si="6"/>
        <v>#DIV/0!</v>
      </c>
      <c r="AS64" s="140" t="e">
        <f t="shared" si="7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J65" s="140">
        <f t="shared" si="8"/>
        <v>0</v>
      </c>
      <c r="K65" s="140">
        <f t="shared" si="19"/>
        <v>0</v>
      </c>
      <c r="L65" s="140">
        <f t="shared" si="10"/>
        <v>6</v>
      </c>
      <c r="M65" s="140">
        <f>+Mod_Inp_sheet_IND!K65</f>
        <v>0.67500000000000004</v>
      </c>
      <c r="N65" s="140">
        <f>+Mod_Inp_sheet_IND!L65</f>
        <v>10</v>
      </c>
      <c r="O65" s="140">
        <f>+Mod_Inp_sheet_IND!M65</f>
        <v>280</v>
      </c>
      <c r="Q65" s="140">
        <v>31.536000000000001</v>
      </c>
      <c r="R65" s="140">
        <f t="shared" si="20"/>
        <v>0</v>
      </c>
      <c r="S65" s="140">
        <v>1.3599999999999999E-2</v>
      </c>
      <c r="T65" s="140">
        <f>+Mod_Inp_sheet_IND!Q65</f>
        <v>0</v>
      </c>
      <c r="U65" s="140">
        <v>5</v>
      </c>
      <c r="V65" s="140">
        <f>+Mod_Inp_sheet_IND!R65</f>
        <v>0.5</v>
      </c>
      <c r="W65" s="140">
        <f t="shared" si="2"/>
        <v>0.35</v>
      </c>
      <c r="X65" s="149"/>
      <c r="Y65" s="149"/>
      <c r="AA65" s="140">
        <v>0</v>
      </c>
      <c r="AB65" s="140">
        <v>5</v>
      </c>
      <c r="AE65" s="140">
        <f t="shared" si="15"/>
        <v>-1.3599999999999999E-2</v>
      </c>
      <c r="AF65" s="140">
        <f t="shared" si="18"/>
        <v>0</v>
      </c>
      <c r="AK65" s="140" t="s">
        <v>377</v>
      </c>
      <c r="AL65" s="140" t="s">
        <v>127</v>
      </c>
      <c r="AM65" s="152">
        <v>2.8571689482440098E-4</v>
      </c>
      <c r="AP65" s="140">
        <f t="shared" si="4"/>
        <v>0</v>
      </c>
      <c r="AQ65" s="153">
        <f t="shared" si="5"/>
        <v>0</v>
      </c>
      <c r="AR65" s="140" t="e">
        <f t="shared" si="6"/>
        <v>#DIV/0!</v>
      </c>
      <c r="AS65" s="140" t="e">
        <f t="shared" si="7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J66" s="140">
        <f t="shared" si="8"/>
        <v>0</v>
      </c>
      <c r="K66" s="140">
        <f t="shared" si="19"/>
        <v>0</v>
      </c>
      <c r="L66" s="140">
        <f t="shared" si="10"/>
        <v>16</v>
      </c>
      <c r="M66" s="140">
        <f>+Mod_Inp_sheet_IND!K66</f>
        <v>0.22</v>
      </c>
      <c r="N66" s="140">
        <f>+Mod_Inp_sheet_IND!L66</f>
        <v>20</v>
      </c>
      <c r="O66" s="140">
        <f>+Mod_Inp_sheet_IND!M66</f>
        <v>455</v>
      </c>
      <c r="Q66" s="140">
        <v>31.536000000000001</v>
      </c>
      <c r="R66" s="140">
        <f t="shared" si="20"/>
        <v>0</v>
      </c>
      <c r="S66" s="140">
        <v>41.068899999999999</v>
      </c>
      <c r="T66" s="140">
        <f>+Mod_Inp_sheet_IND!Q66</f>
        <v>0</v>
      </c>
      <c r="U66" s="140">
        <v>5</v>
      </c>
      <c r="V66" s="140">
        <f>+Mod_Inp_sheet_IND!R66</f>
        <v>0.5</v>
      </c>
      <c r="W66" s="140">
        <f t="shared" si="2"/>
        <v>0.35</v>
      </c>
      <c r="X66" s="149"/>
      <c r="Y66" s="149">
        <f t="shared" ref="Y66:Y82" si="21">+IF(SUMIF($E$8:$E$142,E66,$T$8:$T$142)=0,0.05,ROUNDUP(T66/SUMIF($E$8:$E$142,E66,$T$8:$T$142),3))</f>
        <v>0.05</v>
      </c>
      <c r="Z66" s="140">
        <v>5</v>
      </c>
      <c r="AA66" s="140">
        <v>0</v>
      </c>
      <c r="AB66" s="140">
        <v>5</v>
      </c>
      <c r="AE66" s="140">
        <f t="shared" si="15"/>
        <v>-41.068899999999999</v>
      </c>
      <c r="AF66" s="140">
        <f t="shared" si="18"/>
        <v>0</v>
      </c>
      <c r="AK66" s="140" t="s">
        <v>378</v>
      </c>
      <c r="AL66" s="140" t="s">
        <v>127</v>
      </c>
      <c r="AM66" s="152">
        <v>2.8666666666666701E-2</v>
      </c>
      <c r="AN66" s="152">
        <v>8.6666666666666697E-3</v>
      </c>
      <c r="AP66" s="140">
        <f t="shared" si="4"/>
        <v>0</v>
      </c>
      <c r="AQ66" s="153">
        <f t="shared" si="5"/>
        <v>0</v>
      </c>
      <c r="AR66" s="140" t="e">
        <f t="shared" si="6"/>
        <v>#DIV/0!</v>
      </c>
      <c r="AS66" s="140" t="e">
        <f t="shared" si="7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J67" s="140">
        <f t="shared" si="8"/>
        <v>0</v>
      </c>
      <c r="K67" s="140">
        <f t="shared" si="19"/>
        <v>0</v>
      </c>
      <c r="L67" s="140">
        <f t="shared" si="10"/>
        <v>21</v>
      </c>
      <c r="M67" s="140">
        <f>+Mod_Inp_sheet_IND!K67</f>
        <v>0.85</v>
      </c>
      <c r="N67" s="140">
        <f>+Mod_Inp_sheet_IND!L67</f>
        <v>25</v>
      </c>
      <c r="O67" s="140">
        <f>+Mod_Inp_sheet_IND!M67</f>
        <v>300</v>
      </c>
      <c r="Q67" s="140">
        <v>31.536000000000001</v>
      </c>
      <c r="R67" s="140">
        <f t="shared" si="20"/>
        <v>0</v>
      </c>
      <c r="S67" s="140">
        <v>16.287500000000001</v>
      </c>
      <c r="T67" s="140">
        <f>+Mod_Inp_sheet_IND!Q67</f>
        <v>0</v>
      </c>
      <c r="U67" s="140">
        <v>5</v>
      </c>
      <c r="V67" s="140">
        <f>+Mod_Inp_sheet_IND!R67</f>
        <v>0.5</v>
      </c>
      <c r="W67" s="140">
        <f t="shared" si="2"/>
        <v>0.35</v>
      </c>
      <c r="X67" s="149"/>
      <c r="Y67" s="149">
        <f t="shared" si="21"/>
        <v>0.05</v>
      </c>
      <c r="Z67" s="140">
        <v>5</v>
      </c>
      <c r="AA67" s="140">
        <v>0</v>
      </c>
      <c r="AB67" s="140">
        <v>5</v>
      </c>
      <c r="AE67" s="140">
        <f t="shared" si="15"/>
        <v>-16.287500000000001</v>
      </c>
      <c r="AF67" s="140">
        <f t="shared" si="18"/>
        <v>0</v>
      </c>
      <c r="AK67" s="140" t="s">
        <v>379</v>
      </c>
      <c r="AL67" s="140" t="s">
        <v>127</v>
      </c>
      <c r="AM67" s="140">
        <v>3.1555555555555599</v>
      </c>
      <c r="AN67" s="140">
        <v>0.97777778025712903</v>
      </c>
      <c r="AP67" s="140">
        <f t="shared" si="4"/>
        <v>0</v>
      </c>
      <c r="AQ67" s="153">
        <f t="shared" si="5"/>
        <v>0</v>
      </c>
      <c r="AR67" s="140" t="e">
        <f t="shared" si="6"/>
        <v>#DIV/0!</v>
      </c>
      <c r="AS67" s="140" t="e">
        <f t="shared" si="7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J68" s="140">
        <f t="shared" si="8"/>
        <v>0</v>
      </c>
      <c r="K68" s="140">
        <f t="shared" si="19"/>
        <v>0</v>
      </c>
      <c r="L68" s="140">
        <f t="shared" si="10"/>
        <v>21</v>
      </c>
      <c r="M68" s="140">
        <f>+Mod_Inp_sheet_IND!K68</f>
        <v>0.87</v>
      </c>
      <c r="N68" s="140">
        <f>+Mod_Inp_sheet_IND!L68</f>
        <v>25</v>
      </c>
      <c r="O68" s="140">
        <f>+Mod_Inp_sheet_IND!M68</f>
        <v>350</v>
      </c>
      <c r="Q68" s="140">
        <v>31.536000000000001</v>
      </c>
      <c r="R68" s="140">
        <f t="shared" si="20"/>
        <v>0</v>
      </c>
      <c r="S68" s="140">
        <v>2.9999999999999997E-4</v>
      </c>
      <c r="T68" s="140">
        <f>+Mod_Inp_sheet_IND!Q68</f>
        <v>0</v>
      </c>
      <c r="U68" s="140">
        <v>5</v>
      </c>
      <c r="V68" s="140">
        <f>+Mod_Inp_sheet_IND!R68</f>
        <v>0.5</v>
      </c>
      <c r="W68" s="140">
        <f t="shared" si="2"/>
        <v>0.35</v>
      </c>
      <c r="X68" s="149"/>
      <c r="Y68" s="149">
        <f t="shared" si="21"/>
        <v>0.05</v>
      </c>
      <c r="Z68" s="140">
        <v>5</v>
      </c>
      <c r="AA68" s="140">
        <v>0</v>
      </c>
      <c r="AB68" s="140">
        <v>5</v>
      </c>
      <c r="AE68" s="140">
        <f t="shared" si="15"/>
        <v>-2.9999999999999997E-4</v>
      </c>
      <c r="AF68" s="140">
        <f t="shared" si="18"/>
        <v>0</v>
      </c>
      <c r="AK68" s="140" t="s">
        <v>380</v>
      </c>
      <c r="AL68" s="140" t="s">
        <v>127</v>
      </c>
      <c r="AM68" s="140">
        <v>0.54948571733387097</v>
      </c>
      <c r="AN68" s="140">
        <v>0.171542859824733</v>
      </c>
      <c r="AP68" s="140">
        <f t="shared" si="4"/>
        <v>0</v>
      </c>
      <c r="AQ68" s="153">
        <f t="shared" si="5"/>
        <v>0</v>
      </c>
      <c r="AR68" s="140" t="e">
        <f t="shared" si="6"/>
        <v>#DIV/0!</v>
      </c>
      <c r="AS68" s="140" t="e">
        <f t="shared" si="7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J69" s="140">
        <f t="shared" si="8"/>
        <v>8.8999999999999996E-2</v>
      </c>
      <c r="K69" s="140">
        <f t="shared" si="19"/>
        <v>8.8999999999999996E-2</v>
      </c>
      <c r="L69" s="140">
        <f t="shared" si="10"/>
        <v>1</v>
      </c>
      <c r="M69" s="140">
        <f>+Mod_Inp_sheet_IND!K69</f>
        <v>1</v>
      </c>
      <c r="N69" s="140">
        <f>+Mod_Inp_sheet_IND!L69</f>
        <v>1</v>
      </c>
      <c r="O69" s="140">
        <f>+Mod_Inp_sheet_IND!M69</f>
        <v>0</v>
      </c>
      <c r="Q69" s="140">
        <v>31.536000000000001</v>
      </c>
      <c r="R69" s="140">
        <f t="shared" si="20"/>
        <v>1.3939999999999999</v>
      </c>
      <c r="S69" s="140">
        <v>0.51639999999999997</v>
      </c>
      <c r="T69" s="140">
        <f>+Mod_Inp_sheet_IND!Q69</f>
        <v>1.3937999999999999</v>
      </c>
      <c r="U69" s="140">
        <v>5</v>
      </c>
      <c r="V69" s="140">
        <f>+Mod_Inp_sheet_IND!R69</f>
        <v>0.5</v>
      </c>
      <c r="W69" s="140">
        <f t="shared" si="2"/>
        <v>0.35</v>
      </c>
      <c r="X69" s="149"/>
      <c r="Y69" s="149">
        <f t="shared" si="21"/>
        <v>1</v>
      </c>
      <c r="Z69" s="140">
        <v>5</v>
      </c>
      <c r="AA69" s="140">
        <v>0</v>
      </c>
      <c r="AB69" s="140">
        <v>5</v>
      </c>
      <c r="AE69" s="140">
        <f t="shared" si="15"/>
        <v>0.88695199999999996</v>
      </c>
      <c r="AF69" s="140">
        <f t="shared" si="18"/>
        <v>9.5520000000000049E-3</v>
      </c>
      <c r="AK69" s="140" t="s">
        <v>381</v>
      </c>
      <c r="AL69" s="140" t="s">
        <v>127</v>
      </c>
      <c r="AM69" s="140">
        <v>0.24</v>
      </c>
      <c r="AN69" s="152">
        <v>6.6666666666666693E-2</v>
      </c>
      <c r="AP69" s="140">
        <f t="shared" si="4"/>
        <v>0</v>
      </c>
      <c r="AQ69" s="153">
        <f t="shared" si="5"/>
        <v>0</v>
      </c>
      <c r="AR69" s="140" t="e">
        <f t="shared" si="6"/>
        <v>#DIV/0!</v>
      </c>
      <c r="AS69" s="140" t="e">
        <f t="shared" si="7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J70" s="140">
        <f t="shared" si="8"/>
        <v>8.7999999999999995E-2</v>
      </c>
      <c r="K70" s="140">
        <f t="shared" si="19"/>
        <v>8.7999999999999995E-2</v>
      </c>
      <c r="L70" s="140">
        <f t="shared" si="10"/>
        <v>1</v>
      </c>
      <c r="M70" s="140">
        <f>+Mod_Inp_sheet_IND!K70</f>
        <v>1</v>
      </c>
      <c r="N70" s="140">
        <f>+Mod_Inp_sheet_IND!L70</f>
        <v>1</v>
      </c>
      <c r="O70" s="140">
        <f>+Mod_Inp_sheet_IND!M70</f>
        <v>0</v>
      </c>
      <c r="Q70" s="140">
        <v>31.536000000000001</v>
      </c>
      <c r="R70" s="140">
        <f t="shared" si="20"/>
        <v>1.3779999999999999</v>
      </c>
      <c r="S70" s="140">
        <v>0.1394</v>
      </c>
      <c r="T70" s="140">
        <f>+Mod_Inp_sheet_IND!Q70</f>
        <v>1.3781000000000001</v>
      </c>
      <c r="U70" s="140">
        <v>5</v>
      </c>
      <c r="V70" s="140">
        <f>+Mod_Inp_sheet_IND!R70</f>
        <v>0.5</v>
      </c>
      <c r="W70" s="140">
        <f t="shared" si="2"/>
        <v>0.35</v>
      </c>
      <c r="X70" s="149">
        <f>+IF(SUMIF($E$8:$E$142,E70,$S$8:$S$142)=0,0.05,ROUNDUP(S70/SUMIF($E$8:$E$142,E70,$S$8:$S$142),3))</f>
        <v>1</v>
      </c>
      <c r="Y70" s="149">
        <f t="shared" si="21"/>
        <v>1</v>
      </c>
      <c r="Z70" s="140">
        <v>5</v>
      </c>
      <c r="AA70" s="140">
        <v>0</v>
      </c>
      <c r="AB70" s="140">
        <v>5</v>
      </c>
      <c r="AE70" s="140">
        <f t="shared" si="15"/>
        <v>1.248184</v>
      </c>
      <c r="AF70" s="140">
        <f t="shared" si="18"/>
        <v>9.4839999999998259E-3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J71" s="140">
        <f t="shared" si="8"/>
        <v>5.8000000000000003E-2</v>
      </c>
      <c r="K71" s="140">
        <f t="shared" si="19"/>
        <v>5.8000000000000003E-2</v>
      </c>
      <c r="L71" s="140">
        <f t="shared" si="10"/>
        <v>21</v>
      </c>
      <c r="M71" s="140">
        <f>+Mod_Inp_sheet_IND!K71</f>
        <v>1</v>
      </c>
      <c r="N71" s="140">
        <f>+Mod_Inp_sheet_IND!L71</f>
        <v>25</v>
      </c>
      <c r="O71" s="140">
        <f>+Mod_Inp_sheet_IND!M71</f>
        <v>0</v>
      </c>
      <c r="Q71" s="140">
        <v>31.536000000000001</v>
      </c>
      <c r="R71" s="140">
        <f t="shared" si="20"/>
        <v>0.90600000000000003</v>
      </c>
      <c r="S71" s="140">
        <v>1.3640000000000001</v>
      </c>
      <c r="T71" s="140">
        <f>+Mod_Inp_sheet_IND!Q71</f>
        <v>0.90580000000000005</v>
      </c>
      <c r="U71" s="140">
        <v>5</v>
      </c>
      <c r="V71" s="140">
        <f>+Mod_Inp_sheet_IND!R71</f>
        <v>0.5</v>
      </c>
      <c r="W71" s="140">
        <f t="shared" si="2"/>
        <v>0.35</v>
      </c>
      <c r="X71" s="149">
        <f>+IF(SUMIF($E$8:$E$142,E71,$S$8:$S$142)=0,0.05,ROUNDUP(S71/SUMIF($E$8:$E$142,E71,$S$8:$S$142),3))</f>
        <v>1</v>
      </c>
      <c r="Y71" s="149">
        <f t="shared" si="21"/>
        <v>1</v>
      </c>
      <c r="Z71" s="140">
        <v>5</v>
      </c>
      <c r="AA71" s="140">
        <v>0</v>
      </c>
      <c r="AB71" s="140">
        <v>5</v>
      </c>
      <c r="AE71" s="140">
        <f t="shared" si="15"/>
        <v>-0.44945599999999997</v>
      </c>
      <c r="AF71" s="140">
        <f t="shared" si="18"/>
        <v>8.744000000000085E-3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J72" s="140">
        <f t="shared" si="8"/>
        <v>2.2000000000000002E-2</v>
      </c>
      <c r="K72" s="140">
        <f t="shared" si="19"/>
        <v>2.2000000000000002E-2</v>
      </c>
      <c r="L72" s="140">
        <f t="shared" si="10"/>
        <v>1</v>
      </c>
      <c r="M72" s="140">
        <f>+Mod_Inp_sheet_IND!K72</f>
        <v>1</v>
      </c>
      <c r="N72" s="140">
        <f>+Mod_Inp_sheet_IND!L72</f>
        <v>1</v>
      </c>
      <c r="O72" s="140">
        <f>+Mod_Inp_sheet_IND!M72</f>
        <v>0</v>
      </c>
      <c r="Q72" s="140">
        <v>31.536000000000001</v>
      </c>
      <c r="R72" s="140">
        <f t="shared" si="20"/>
        <v>0.34200000000000003</v>
      </c>
      <c r="S72" s="140">
        <v>0.43159999999999998</v>
      </c>
      <c r="T72" s="140">
        <f>+Mod_Inp_sheet_IND!Q72</f>
        <v>0.3422</v>
      </c>
      <c r="U72" s="140">
        <v>5</v>
      </c>
      <c r="V72" s="140">
        <f>+Mod_Inp_sheet_IND!R72</f>
        <v>0.5</v>
      </c>
      <c r="W72" s="140">
        <f t="shared" si="2"/>
        <v>0.35</v>
      </c>
      <c r="X72" s="149"/>
      <c r="Y72" s="149">
        <f t="shared" si="21"/>
        <v>1</v>
      </c>
      <c r="Z72" s="140">
        <v>5</v>
      </c>
      <c r="AA72" s="140">
        <v>0</v>
      </c>
      <c r="AB72" s="140">
        <v>5</v>
      </c>
      <c r="AE72" s="140">
        <f t="shared" ref="AE72:AE103" si="22">+J72*$Q72*$V72-S72</f>
        <v>-8.4703999999999946E-2</v>
      </c>
      <c r="AF72" s="140">
        <f t="shared" si="18"/>
        <v>4.6960000000000335E-3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J73" s="140">
        <f t="shared" si="8"/>
        <v>0</v>
      </c>
      <c r="K73" s="140">
        <f t="shared" si="19"/>
        <v>0</v>
      </c>
      <c r="L73" s="140">
        <f t="shared" si="10"/>
        <v>1</v>
      </c>
      <c r="M73" s="140">
        <f>+Mod_Inp_sheet_IND!K73</f>
        <v>1</v>
      </c>
      <c r="N73" s="140">
        <f>+Mod_Inp_sheet_IND!L73</f>
        <v>1</v>
      </c>
      <c r="O73" s="140">
        <f>+Mod_Inp_sheet_IND!M73</f>
        <v>0</v>
      </c>
      <c r="Q73" s="140">
        <v>31.536000000000001</v>
      </c>
      <c r="R73" s="140">
        <f t="shared" si="20"/>
        <v>0</v>
      </c>
      <c r="S73" s="140">
        <v>5.7999999999999996E-3</v>
      </c>
      <c r="T73" s="140">
        <f>+Mod_Inp_sheet_IND!Q73</f>
        <v>0</v>
      </c>
      <c r="U73" s="140">
        <v>5</v>
      </c>
      <c r="V73" s="140">
        <f>+Mod_Inp_sheet_IND!R73</f>
        <v>0.5</v>
      </c>
      <c r="W73" s="140">
        <f t="shared" ref="W73:W114" si="23">+ROUND(V73*0.7,2)</f>
        <v>0.35</v>
      </c>
      <c r="X73" s="149"/>
      <c r="Y73" s="149">
        <f t="shared" si="21"/>
        <v>0.05</v>
      </c>
      <c r="Z73" s="140">
        <v>5</v>
      </c>
      <c r="AA73" s="140">
        <v>0</v>
      </c>
      <c r="AB73" s="140">
        <v>5</v>
      </c>
      <c r="AE73" s="140">
        <f t="shared" si="22"/>
        <v>-5.7999999999999996E-3</v>
      </c>
      <c r="AF73" s="140">
        <f t="shared" ref="AF73:AF104" si="24">+K73*$Q73*$V73-T73</f>
        <v>0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J74" s="140">
        <f t="shared" ref="J74:J114" si="25">+ROUNDUP(T74/Q74/V74,3)</f>
        <v>2E-3</v>
      </c>
      <c r="K74" s="140">
        <f t="shared" si="19"/>
        <v>2E-3</v>
      </c>
      <c r="L74" s="140">
        <f t="shared" ref="L74:L114" si="26">+IF(N74&gt;5,N74-4,N74)</f>
        <v>1</v>
      </c>
      <c r="M74" s="140">
        <f>+Mod_Inp_sheet_IND!K74</f>
        <v>1</v>
      </c>
      <c r="N74" s="140">
        <f>+Mod_Inp_sheet_IND!L74</f>
        <v>1</v>
      </c>
      <c r="O74" s="140">
        <f>+Mod_Inp_sheet_IND!M74</f>
        <v>0</v>
      </c>
      <c r="Q74" s="140">
        <v>31.536000000000001</v>
      </c>
      <c r="R74" s="140">
        <f t="shared" si="20"/>
        <v>1.7000000000000001E-2</v>
      </c>
      <c r="S74" s="140">
        <v>2.64E-2</v>
      </c>
      <c r="T74" s="140">
        <f>+Mod_Inp_sheet_IND!Q74</f>
        <v>1.7100000000000001E-2</v>
      </c>
      <c r="U74" s="140">
        <v>5</v>
      </c>
      <c r="V74" s="140">
        <f>+Mod_Inp_sheet_IND!R74</f>
        <v>0.5</v>
      </c>
      <c r="W74" s="140">
        <f t="shared" si="23"/>
        <v>0.35</v>
      </c>
      <c r="X74" s="149"/>
      <c r="Y74" s="149">
        <f t="shared" si="21"/>
        <v>1</v>
      </c>
      <c r="Z74" s="140">
        <v>5</v>
      </c>
      <c r="AA74" s="140">
        <v>0</v>
      </c>
      <c r="AB74" s="140">
        <v>5</v>
      </c>
      <c r="AE74" s="140">
        <f t="shared" si="22"/>
        <v>5.1360000000000017E-3</v>
      </c>
      <c r="AF74" s="140">
        <f t="shared" si="24"/>
        <v>1.4436000000000001E-2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J75" s="140">
        <f t="shared" si="25"/>
        <v>1E-3</v>
      </c>
      <c r="K75" s="140">
        <f t="shared" si="19"/>
        <v>1E-3</v>
      </c>
      <c r="L75" s="140">
        <f t="shared" si="26"/>
        <v>21</v>
      </c>
      <c r="M75" s="140">
        <f>+Mod_Inp_sheet_IND!K75</f>
        <v>1</v>
      </c>
      <c r="N75" s="140">
        <f>+Mod_Inp_sheet_IND!L75</f>
        <v>25</v>
      </c>
      <c r="O75" s="140">
        <f>+Mod_Inp_sheet_IND!M75</f>
        <v>0</v>
      </c>
      <c r="Q75" s="140">
        <v>31.536000000000001</v>
      </c>
      <c r="R75" s="140">
        <f t="shared" si="20"/>
        <v>1.4E-2</v>
      </c>
      <c r="S75" s="140">
        <v>7.1999999999999998E-3</v>
      </c>
      <c r="T75" s="140">
        <f>+Mod_Inp_sheet_IND!Q75</f>
        <v>1.3599999999999999E-2</v>
      </c>
      <c r="U75" s="140">
        <v>5</v>
      </c>
      <c r="V75" s="140">
        <f>+Mod_Inp_sheet_IND!R75</f>
        <v>0.5</v>
      </c>
      <c r="W75" s="140">
        <f t="shared" si="23"/>
        <v>0.35</v>
      </c>
      <c r="X75" s="149"/>
      <c r="Y75" s="149">
        <f t="shared" si="21"/>
        <v>1</v>
      </c>
      <c r="Z75" s="140">
        <v>5</v>
      </c>
      <c r="AA75" s="140">
        <v>0</v>
      </c>
      <c r="AB75" s="140">
        <v>5</v>
      </c>
      <c r="AE75" s="140">
        <f t="shared" si="22"/>
        <v>8.568000000000001E-3</v>
      </c>
      <c r="AF75" s="140">
        <f t="shared" si="24"/>
        <v>2.1680000000000015E-3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J76" s="140">
        <f t="shared" si="25"/>
        <v>1E-3</v>
      </c>
      <c r="K76" s="140">
        <f t="shared" si="19"/>
        <v>1E-3</v>
      </c>
      <c r="L76" s="140">
        <f t="shared" si="26"/>
        <v>21</v>
      </c>
      <c r="M76" s="140">
        <f>+Mod_Inp_sheet_IND!K76</f>
        <v>1</v>
      </c>
      <c r="N76" s="140">
        <f>+Mod_Inp_sheet_IND!L76</f>
        <v>25</v>
      </c>
      <c r="O76" s="140">
        <f>+Mod_Inp_sheet_IND!M76</f>
        <v>0</v>
      </c>
      <c r="Q76" s="140">
        <v>31.536000000000001</v>
      </c>
      <c r="R76" s="140">
        <f t="shared" si="20"/>
        <v>3.0000000000000001E-3</v>
      </c>
      <c r="S76" s="140">
        <v>0.47370000000000001</v>
      </c>
      <c r="T76" s="140">
        <f>+Mod_Inp_sheet_IND!Q76</f>
        <v>2.8E-3</v>
      </c>
      <c r="U76" s="140">
        <v>5</v>
      </c>
      <c r="V76" s="140">
        <f>+Mod_Inp_sheet_IND!R76</f>
        <v>0.5</v>
      </c>
      <c r="W76" s="140">
        <f t="shared" si="23"/>
        <v>0.35</v>
      </c>
      <c r="X76" s="149"/>
      <c r="Y76" s="149">
        <f t="shared" si="21"/>
        <v>1</v>
      </c>
      <c r="Z76" s="140">
        <v>5</v>
      </c>
      <c r="AA76" s="140">
        <v>0</v>
      </c>
      <c r="AB76" s="140">
        <v>5</v>
      </c>
      <c r="AE76" s="140">
        <f t="shared" si="22"/>
        <v>-0.45793200000000001</v>
      </c>
      <c r="AF76" s="140">
        <f t="shared" si="24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J77" s="140">
        <f t="shared" si="25"/>
        <v>0</v>
      </c>
      <c r="K77" s="140">
        <f t="shared" si="19"/>
        <v>0</v>
      </c>
      <c r="L77" s="140">
        <f t="shared" si="26"/>
        <v>21</v>
      </c>
      <c r="M77" s="140">
        <f>+Mod_Inp_sheet_IND!K77</f>
        <v>0.85</v>
      </c>
      <c r="N77" s="140">
        <f>+Mod_Inp_sheet_IND!L77</f>
        <v>25</v>
      </c>
      <c r="O77" s="140">
        <f>+Mod_Inp_sheet_IND!M77</f>
        <v>300</v>
      </c>
      <c r="Q77" s="140">
        <v>31.536000000000001</v>
      </c>
      <c r="R77" s="140">
        <f t="shared" si="20"/>
        <v>0</v>
      </c>
      <c r="S77" s="140">
        <v>0</v>
      </c>
      <c r="T77" s="140">
        <f>+Mod_Inp_sheet_IND!Q77</f>
        <v>0</v>
      </c>
      <c r="U77" s="140">
        <v>5</v>
      </c>
      <c r="V77" s="140">
        <f>+Mod_Inp_sheet_IND!R77</f>
        <v>0.5</v>
      </c>
      <c r="W77" s="140">
        <f t="shared" si="23"/>
        <v>0.35</v>
      </c>
      <c r="X77" s="149">
        <f t="shared" ref="X77:X82" si="27">+IF(SUMIF($E$8:$E$142,E77,$S$8:$S$142)=0,0.05,ROUNDUP(S77/SUMIF($E$8:$E$142,E77,$S$8:$S$142),3))</f>
        <v>0</v>
      </c>
      <c r="Y77" s="149">
        <f t="shared" si="21"/>
        <v>0.05</v>
      </c>
      <c r="Z77" s="140">
        <v>5</v>
      </c>
      <c r="AA77" s="140">
        <v>0</v>
      </c>
      <c r="AB77" s="140">
        <v>5</v>
      </c>
      <c r="AE77" s="140">
        <f t="shared" si="22"/>
        <v>0</v>
      </c>
      <c r="AF77" s="140">
        <f t="shared" si="24"/>
        <v>0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J78" s="140">
        <f t="shared" si="25"/>
        <v>0</v>
      </c>
      <c r="K78" s="140">
        <f t="shared" si="19"/>
        <v>0</v>
      </c>
      <c r="L78" s="140">
        <f t="shared" si="26"/>
        <v>21</v>
      </c>
      <c r="M78" s="140">
        <f>+Mod_Inp_sheet_IND!K78</f>
        <v>0.86999999999999988</v>
      </c>
      <c r="N78" s="140">
        <f>+Mod_Inp_sheet_IND!L78</f>
        <v>25</v>
      </c>
      <c r="O78" s="140">
        <f>+Mod_Inp_sheet_IND!M78</f>
        <v>350</v>
      </c>
      <c r="Q78" s="140">
        <v>31.536000000000001</v>
      </c>
      <c r="R78" s="140">
        <f t="shared" si="20"/>
        <v>0</v>
      </c>
      <c r="S78" s="140">
        <v>0.99229999999999996</v>
      </c>
      <c r="T78" s="140">
        <f>+Mod_Inp_sheet_IND!Q78</f>
        <v>0</v>
      </c>
      <c r="U78" s="140">
        <v>5</v>
      </c>
      <c r="V78" s="140">
        <f>+Mod_Inp_sheet_IND!R78</f>
        <v>0.5</v>
      </c>
      <c r="W78" s="140">
        <f t="shared" si="23"/>
        <v>0.35</v>
      </c>
      <c r="X78" s="149">
        <f t="shared" si="27"/>
        <v>1</v>
      </c>
      <c r="Y78" s="149">
        <f t="shared" si="21"/>
        <v>0.05</v>
      </c>
      <c r="Z78" s="140">
        <v>5</v>
      </c>
      <c r="AA78" s="140">
        <v>0</v>
      </c>
      <c r="AB78" s="140">
        <v>5</v>
      </c>
      <c r="AE78" s="140">
        <f t="shared" si="22"/>
        <v>-0.99229999999999996</v>
      </c>
      <c r="AF78" s="140">
        <f t="shared" si="24"/>
        <v>0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J79" s="140">
        <f t="shared" si="25"/>
        <v>0</v>
      </c>
      <c r="K79" s="140">
        <f t="shared" si="19"/>
        <v>0</v>
      </c>
      <c r="L79" s="140">
        <f t="shared" si="26"/>
        <v>6</v>
      </c>
      <c r="M79" s="140">
        <f>+Mod_Inp_sheet_IND!K79</f>
        <v>0.67499999999999993</v>
      </c>
      <c r="N79" s="140">
        <f>+Mod_Inp_sheet_IND!L79</f>
        <v>10</v>
      </c>
      <c r="O79" s="140">
        <f>+Mod_Inp_sheet_IND!M79</f>
        <v>280</v>
      </c>
      <c r="Q79" s="140">
        <v>31.536000000000001</v>
      </c>
      <c r="R79" s="140">
        <f t="shared" si="20"/>
        <v>0</v>
      </c>
      <c r="S79" s="140">
        <v>6.6299999999999998E-2</v>
      </c>
      <c r="T79" s="140">
        <f>+Mod_Inp_sheet_IND!Q79</f>
        <v>0</v>
      </c>
      <c r="U79" s="140">
        <v>5</v>
      </c>
      <c r="V79" s="140">
        <f>+Mod_Inp_sheet_IND!R79</f>
        <v>0.5</v>
      </c>
      <c r="W79" s="140">
        <f t="shared" si="23"/>
        <v>0.35</v>
      </c>
      <c r="X79" s="149">
        <f t="shared" si="27"/>
        <v>1</v>
      </c>
      <c r="Y79" s="149">
        <f t="shared" si="21"/>
        <v>0.05</v>
      </c>
      <c r="Z79" s="140">
        <v>5</v>
      </c>
      <c r="AA79" s="140">
        <v>0</v>
      </c>
      <c r="AB79" s="140">
        <v>5</v>
      </c>
      <c r="AE79" s="140">
        <f t="shared" si="22"/>
        <v>-6.6299999999999998E-2</v>
      </c>
      <c r="AF79" s="140">
        <f t="shared" si="24"/>
        <v>0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J80" s="140">
        <f t="shared" si="25"/>
        <v>0</v>
      </c>
      <c r="K80" s="140">
        <f t="shared" si="19"/>
        <v>0</v>
      </c>
      <c r="L80" s="140">
        <f t="shared" si="26"/>
        <v>6</v>
      </c>
      <c r="M80" s="140">
        <f>+Mod_Inp_sheet_IND!K80</f>
        <v>0.1</v>
      </c>
      <c r="N80" s="140">
        <f>+Mod_Inp_sheet_IND!L80</f>
        <v>10</v>
      </c>
      <c r="O80" s="140">
        <f>+Mod_Inp_sheet_IND!M80</f>
        <v>462</v>
      </c>
      <c r="Q80" s="140">
        <v>31.536000000000001</v>
      </c>
      <c r="R80" s="140">
        <f t="shared" si="20"/>
        <v>0</v>
      </c>
      <c r="S80" s="140">
        <v>0</v>
      </c>
      <c r="T80" s="140">
        <f>+Mod_Inp_sheet_IND!Q80</f>
        <v>0</v>
      </c>
      <c r="U80" s="140">
        <v>5</v>
      </c>
      <c r="V80" s="140">
        <f>+Mod_Inp_sheet_IND!R80</f>
        <v>0.5</v>
      </c>
      <c r="W80" s="140">
        <f t="shared" si="23"/>
        <v>0.35</v>
      </c>
      <c r="X80" s="149">
        <f t="shared" si="27"/>
        <v>0</v>
      </c>
      <c r="Y80" s="149">
        <f t="shared" si="21"/>
        <v>0.05</v>
      </c>
      <c r="Z80" s="140">
        <v>5</v>
      </c>
      <c r="AA80" s="140">
        <v>0</v>
      </c>
      <c r="AB80" s="140">
        <v>5</v>
      </c>
      <c r="AE80" s="140">
        <f t="shared" si="22"/>
        <v>0</v>
      </c>
      <c r="AF80" s="140">
        <f t="shared" si="24"/>
        <v>0</v>
      </c>
    </row>
    <row r="81" spans="3:32">
      <c r="C81" s="140" t="s">
        <v>577</v>
      </c>
      <c r="D81" s="140" t="s">
        <v>64</v>
      </c>
      <c r="E81" s="140" t="s">
        <v>578</v>
      </c>
      <c r="J81" s="140">
        <f t="shared" si="25"/>
        <v>0</v>
      </c>
      <c r="K81" s="140">
        <f t="shared" si="19"/>
        <v>0</v>
      </c>
      <c r="L81" s="140">
        <f t="shared" si="26"/>
        <v>21</v>
      </c>
      <c r="M81" s="140">
        <f>+Mod_Inp_sheet_IND!K81</f>
        <v>1</v>
      </c>
      <c r="N81" s="140">
        <f>+Mod_Inp_sheet_IND!L81</f>
        <v>25</v>
      </c>
      <c r="O81" s="140">
        <f>+Mod_Inp_sheet_IND!M81</f>
        <v>0</v>
      </c>
      <c r="Q81" s="140">
        <v>31.536000000000001</v>
      </c>
      <c r="R81" s="140">
        <f t="shared" si="20"/>
        <v>0</v>
      </c>
      <c r="S81" s="140">
        <v>5.2600000000000001E-2</v>
      </c>
      <c r="T81" s="140">
        <f>+Mod_Inp_sheet_IND!Q81</f>
        <v>0</v>
      </c>
      <c r="U81" s="140">
        <v>5</v>
      </c>
      <c r="V81" s="140">
        <f>+Mod_Inp_sheet_IND!R81</f>
        <v>0.5</v>
      </c>
      <c r="W81" s="140">
        <f t="shared" si="23"/>
        <v>0.35</v>
      </c>
      <c r="X81" s="149">
        <f t="shared" si="27"/>
        <v>1</v>
      </c>
      <c r="Y81" s="149">
        <f t="shared" si="21"/>
        <v>0.05</v>
      </c>
      <c r="Z81" s="140">
        <v>5</v>
      </c>
      <c r="AA81" s="140">
        <v>0</v>
      </c>
      <c r="AB81" s="140">
        <v>5</v>
      </c>
      <c r="AE81" s="140">
        <f t="shared" si="22"/>
        <v>-5.2600000000000001E-2</v>
      </c>
      <c r="AF81" s="140">
        <f t="shared" si="24"/>
        <v>0</v>
      </c>
    </row>
    <row r="82" spans="3:32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J82" s="140">
        <f t="shared" si="25"/>
        <v>0</v>
      </c>
      <c r="K82" s="140">
        <f t="shared" si="19"/>
        <v>0</v>
      </c>
      <c r="L82" s="140">
        <f t="shared" si="26"/>
        <v>9</v>
      </c>
      <c r="M82" s="140">
        <f>+Mod_Inp_sheet_IND!K82</f>
        <v>0.8</v>
      </c>
      <c r="N82" s="140">
        <f>+Mod_Inp_sheet_IND!L82</f>
        <v>13</v>
      </c>
      <c r="O82" s="140">
        <f>+Mod_Inp_sheet_IND!M82</f>
        <v>313</v>
      </c>
      <c r="Q82" s="140">
        <v>31.536000000000001</v>
      </c>
      <c r="R82" s="140">
        <f t="shared" si="20"/>
        <v>0</v>
      </c>
      <c r="S82" s="140">
        <v>0.13880000000000001</v>
      </c>
      <c r="T82" s="140">
        <f>+Mod_Inp_sheet_IND!Q82</f>
        <v>0</v>
      </c>
      <c r="U82" s="140">
        <v>5</v>
      </c>
      <c r="V82" s="140">
        <f>+Mod_Inp_sheet_IND!R82</f>
        <v>0.9</v>
      </c>
      <c r="W82" s="140">
        <f t="shared" si="23"/>
        <v>0.63</v>
      </c>
      <c r="X82" s="149">
        <f t="shared" si="27"/>
        <v>0.83799999999999997</v>
      </c>
      <c r="Y82" s="149">
        <f t="shared" si="21"/>
        <v>0.05</v>
      </c>
      <c r="Z82" s="140">
        <v>5</v>
      </c>
      <c r="AA82" s="140">
        <v>0</v>
      </c>
      <c r="AB82" s="140">
        <v>5</v>
      </c>
      <c r="AE82" s="140">
        <f t="shared" si="22"/>
        <v>-0.13880000000000001</v>
      </c>
      <c r="AF82" s="140">
        <f t="shared" si="24"/>
        <v>0</v>
      </c>
    </row>
    <row r="83" spans="3:32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J83" s="140">
        <f t="shared" si="25"/>
        <v>0</v>
      </c>
      <c r="K83" s="140">
        <f t="shared" si="19"/>
        <v>0</v>
      </c>
      <c r="L83" s="140">
        <f t="shared" si="26"/>
        <v>3</v>
      </c>
      <c r="M83" s="140">
        <f>+Mod_Inp_sheet_IND!K83</f>
        <v>0.99970008997300808</v>
      </c>
      <c r="N83" s="140">
        <f>+Mod_Inp_sheet_IND!L83</f>
        <v>3</v>
      </c>
      <c r="O83" s="140">
        <f>+Mod_Inp_sheet_IND!M83</f>
        <v>80</v>
      </c>
      <c r="Q83" s="140">
        <v>31.536000000000001</v>
      </c>
      <c r="R83" s="140">
        <f t="shared" si="20"/>
        <v>0</v>
      </c>
      <c r="S83" s="140">
        <v>2.69E-2</v>
      </c>
      <c r="T83" s="140">
        <f>+Mod_Inp_sheet_IND!Q83</f>
        <v>0</v>
      </c>
      <c r="U83" s="140">
        <v>5</v>
      </c>
      <c r="V83" s="140">
        <f>+Mod_Inp_sheet_IND!R83</f>
        <v>0.9</v>
      </c>
      <c r="W83" s="140">
        <f t="shared" si="23"/>
        <v>0.63</v>
      </c>
      <c r="X83" s="149"/>
      <c r="Y83" s="149"/>
      <c r="AA83" s="140">
        <v>0</v>
      </c>
      <c r="AB83" s="140">
        <v>5</v>
      </c>
      <c r="AE83" s="140">
        <f t="shared" si="22"/>
        <v>-2.69E-2</v>
      </c>
      <c r="AF83" s="140">
        <f t="shared" si="24"/>
        <v>0</v>
      </c>
    </row>
    <row r="84" spans="3:32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J84" s="140">
        <f t="shared" si="25"/>
        <v>0</v>
      </c>
      <c r="K84" s="140">
        <f t="shared" si="19"/>
        <v>0</v>
      </c>
      <c r="L84" s="140">
        <f t="shared" si="26"/>
        <v>21</v>
      </c>
      <c r="M84" s="140">
        <f>+Mod_Inp_sheet_IND!K84</f>
        <v>0.8</v>
      </c>
      <c r="N84" s="140">
        <f>+Mod_Inp_sheet_IND!L84</f>
        <v>25</v>
      </c>
      <c r="O84" s="140">
        <f>+Mod_Inp_sheet_IND!M84</f>
        <v>63</v>
      </c>
      <c r="Q84" s="140">
        <v>31.536000000000001</v>
      </c>
      <c r="R84" s="140">
        <f t="shared" si="20"/>
        <v>0</v>
      </c>
      <c r="S84" s="140">
        <v>7.9000000000000008E-3</v>
      </c>
      <c r="T84" s="140">
        <f>+Mod_Inp_sheet_IND!Q84</f>
        <v>0</v>
      </c>
      <c r="U84" s="140">
        <v>5</v>
      </c>
      <c r="V84" s="140">
        <f>+Mod_Inp_sheet_IND!R84</f>
        <v>0.9</v>
      </c>
      <c r="W84" s="140">
        <f t="shared" si="23"/>
        <v>0.63</v>
      </c>
      <c r="X84" s="149"/>
      <c r="Y84" s="149"/>
      <c r="AA84" s="140">
        <v>0</v>
      </c>
      <c r="AB84" s="140">
        <v>5</v>
      </c>
      <c r="AE84" s="140">
        <f t="shared" si="22"/>
        <v>-7.9000000000000008E-3</v>
      </c>
      <c r="AF84" s="140">
        <f t="shared" si="24"/>
        <v>0</v>
      </c>
    </row>
    <row r="85" spans="3:32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J85" s="140">
        <f t="shared" si="25"/>
        <v>0</v>
      </c>
      <c r="K85" s="140">
        <f t="shared" si="19"/>
        <v>0</v>
      </c>
      <c r="L85" s="140">
        <f t="shared" si="26"/>
        <v>21</v>
      </c>
      <c r="M85" s="140">
        <f>+Mod_Inp_sheet_IND!K85</f>
        <v>0.8</v>
      </c>
      <c r="N85" s="140">
        <f>+Mod_Inp_sheet_IND!L85</f>
        <v>25</v>
      </c>
      <c r="O85" s="140">
        <f>+Mod_Inp_sheet_IND!M85</f>
        <v>63</v>
      </c>
      <c r="Q85" s="140">
        <v>31.536000000000001</v>
      </c>
      <c r="R85" s="140">
        <f t="shared" si="20"/>
        <v>0</v>
      </c>
      <c r="S85" s="140">
        <v>0.82230000000000003</v>
      </c>
      <c r="T85" s="140">
        <f>+Mod_Inp_sheet_IND!Q85</f>
        <v>0</v>
      </c>
      <c r="U85" s="140">
        <v>5</v>
      </c>
      <c r="V85" s="140">
        <f>+Mod_Inp_sheet_IND!R85</f>
        <v>0.9</v>
      </c>
      <c r="W85" s="140">
        <f t="shared" si="23"/>
        <v>0.63</v>
      </c>
      <c r="X85" s="149"/>
      <c r="Y85" s="149"/>
      <c r="AA85" s="140">
        <v>0</v>
      </c>
      <c r="AB85" s="140">
        <v>5</v>
      </c>
      <c r="AE85" s="140">
        <f t="shared" si="22"/>
        <v>-0.82230000000000003</v>
      </c>
      <c r="AF85" s="140">
        <f t="shared" si="24"/>
        <v>0</v>
      </c>
    </row>
    <row r="86" spans="3:32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J86" s="140">
        <f t="shared" si="25"/>
        <v>0</v>
      </c>
      <c r="K86" s="140">
        <f t="shared" si="19"/>
        <v>0</v>
      </c>
      <c r="L86" s="140">
        <f t="shared" si="26"/>
        <v>21</v>
      </c>
      <c r="M86" s="140">
        <f>+Mod_Inp_sheet_IND!K86</f>
        <v>0.8</v>
      </c>
      <c r="N86" s="140">
        <f>+Mod_Inp_sheet_IND!L86</f>
        <v>25</v>
      </c>
      <c r="O86" s="140">
        <f>+Mod_Inp_sheet_IND!M86</f>
        <v>63</v>
      </c>
      <c r="Q86" s="140">
        <v>31.536000000000001</v>
      </c>
      <c r="R86" s="140">
        <f t="shared" si="20"/>
        <v>0</v>
      </c>
      <c r="S86" s="140">
        <v>8.3900000000000002E-2</v>
      </c>
      <c r="T86" s="140">
        <f>+Mod_Inp_sheet_IND!Q86</f>
        <v>0</v>
      </c>
      <c r="U86" s="140">
        <v>5</v>
      </c>
      <c r="V86" s="140">
        <f>+Mod_Inp_sheet_IND!R86</f>
        <v>0.9</v>
      </c>
      <c r="W86" s="140">
        <f t="shared" si="23"/>
        <v>0.63</v>
      </c>
      <c r="X86" s="149"/>
      <c r="Y86" s="149"/>
      <c r="AA86" s="140">
        <v>0</v>
      </c>
      <c r="AB86" s="140">
        <v>5</v>
      </c>
      <c r="AE86" s="140">
        <f t="shared" si="22"/>
        <v>-8.3900000000000002E-2</v>
      </c>
      <c r="AF86" s="140">
        <f t="shared" si="24"/>
        <v>0</v>
      </c>
    </row>
    <row r="87" spans="3:32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J87" s="140">
        <f t="shared" si="25"/>
        <v>0</v>
      </c>
      <c r="K87" s="140">
        <f t="shared" si="19"/>
        <v>0</v>
      </c>
      <c r="L87" s="140">
        <f t="shared" si="26"/>
        <v>6</v>
      </c>
      <c r="M87" s="140">
        <f>+Mod_Inp_sheet_IND!K87</f>
        <v>0.67500000000000004</v>
      </c>
      <c r="N87" s="140">
        <f>+Mod_Inp_sheet_IND!L87</f>
        <v>10</v>
      </c>
      <c r="O87" s="140">
        <f>+Mod_Inp_sheet_IND!M87</f>
        <v>280</v>
      </c>
      <c r="Q87" s="140">
        <v>31.536000000000001</v>
      </c>
      <c r="R87" s="140">
        <f t="shared" si="20"/>
        <v>0</v>
      </c>
      <c r="S87" s="140">
        <v>8.8499999999999995E-2</v>
      </c>
      <c r="T87" s="140">
        <f>+Mod_Inp_sheet_IND!Q87</f>
        <v>0</v>
      </c>
      <c r="U87" s="140">
        <v>5</v>
      </c>
      <c r="V87" s="140">
        <f>+Mod_Inp_sheet_IND!R87</f>
        <v>0.5</v>
      </c>
      <c r="W87" s="140">
        <f t="shared" si="23"/>
        <v>0.35</v>
      </c>
      <c r="X87" s="149">
        <f t="shared" ref="X87:X93" si="28">+IF(SUMIF($E$8:$E$142,E87,$S$8:$S$142)=0,0.05,ROUNDUP(S87/SUMIF($E$8:$E$142,E87,$S$8:$S$142),3))</f>
        <v>1</v>
      </c>
      <c r="Y87" s="149"/>
      <c r="Z87" s="140">
        <v>5</v>
      </c>
      <c r="AA87" s="140">
        <v>0</v>
      </c>
      <c r="AB87" s="140">
        <v>5</v>
      </c>
      <c r="AE87" s="140">
        <f t="shared" si="22"/>
        <v>-8.8499999999999995E-2</v>
      </c>
      <c r="AF87" s="140">
        <f t="shared" si="24"/>
        <v>0</v>
      </c>
    </row>
    <row r="88" spans="3:32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J88" s="140">
        <f t="shared" si="25"/>
        <v>0</v>
      </c>
      <c r="K88" s="140">
        <f t="shared" si="19"/>
        <v>0</v>
      </c>
      <c r="L88" s="140">
        <f t="shared" si="26"/>
        <v>21</v>
      </c>
      <c r="M88" s="140">
        <f>+Mod_Inp_sheet_IND!K88</f>
        <v>0.87</v>
      </c>
      <c r="N88" s="140">
        <f>+Mod_Inp_sheet_IND!L88</f>
        <v>25</v>
      </c>
      <c r="O88" s="140">
        <f>+Mod_Inp_sheet_IND!M88</f>
        <v>350</v>
      </c>
      <c r="Q88" s="140">
        <v>31.536000000000001</v>
      </c>
      <c r="R88" s="140">
        <f t="shared" si="20"/>
        <v>0</v>
      </c>
      <c r="S88" s="140">
        <v>0</v>
      </c>
      <c r="T88" s="140">
        <f>+Mod_Inp_sheet_IND!Q88</f>
        <v>0</v>
      </c>
      <c r="U88" s="140">
        <v>5</v>
      </c>
      <c r="V88" s="140">
        <f>+Mod_Inp_sheet_IND!R88</f>
        <v>0.5</v>
      </c>
      <c r="W88" s="140">
        <f t="shared" si="23"/>
        <v>0.35</v>
      </c>
      <c r="X88" s="149">
        <f t="shared" si="28"/>
        <v>0.05</v>
      </c>
      <c r="Y88" s="149">
        <f t="shared" ref="Y88:Y93" si="29">+IF(SUMIF($E$8:$E$142,E88,$T$8:$T$142)=0,0.05,ROUNDUP(T88/SUMIF($E$8:$E$142,E88,$T$8:$T$142),3))</f>
        <v>0.05</v>
      </c>
      <c r="Z88" s="140">
        <v>5</v>
      </c>
      <c r="AA88" s="140">
        <v>0</v>
      </c>
      <c r="AB88" s="140">
        <v>5</v>
      </c>
      <c r="AE88" s="140">
        <f t="shared" si="22"/>
        <v>0</v>
      </c>
      <c r="AF88" s="140">
        <f t="shared" si="24"/>
        <v>0</v>
      </c>
    </row>
    <row r="89" spans="3:32">
      <c r="C89" s="140" t="str">
        <f>+Mod_Inp_sheet_IND!C89</f>
        <v>UREA-FDSTCK-NGA-FDSTCK15</v>
      </c>
      <c r="D89" s="140" t="str">
        <f>+Mod_Inp_sheet_IND!D89</f>
        <v>NGA</v>
      </c>
      <c r="E89" s="140" t="str">
        <f>+Mod_Inp_sheet_IND!E89</f>
        <v>UREA-FDSTCK</v>
      </c>
      <c r="J89" s="140">
        <f t="shared" si="25"/>
        <v>0</v>
      </c>
      <c r="K89" s="140">
        <f t="shared" si="19"/>
        <v>0</v>
      </c>
      <c r="L89" s="140">
        <f t="shared" si="26"/>
        <v>96</v>
      </c>
      <c r="M89" s="140">
        <f>+Mod_Inp_sheet_IND!K89</f>
        <v>1</v>
      </c>
      <c r="N89" s="140">
        <f>+Mod_Inp_sheet_IND!L89</f>
        <v>100</v>
      </c>
      <c r="O89" s="140">
        <f>+Mod_Inp_sheet_IND!M89</f>
        <v>0</v>
      </c>
      <c r="Q89" s="140">
        <v>31.536000000000001</v>
      </c>
      <c r="R89" s="140">
        <f t="shared" si="20"/>
        <v>0</v>
      </c>
      <c r="S89" s="140">
        <v>0.20680000000000001</v>
      </c>
      <c r="T89" s="140">
        <f>+Mod_Inp_sheet_IND!Q89</f>
        <v>0</v>
      </c>
      <c r="U89" s="140">
        <v>5</v>
      </c>
      <c r="V89" s="140">
        <f>+Mod_Inp_sheet_IND!R89</f>
        <v>0.9</v>
      </c>
      <c r="W89" s="140">
        <f t="shared" si="23"/>
        <v>0.63</v>
      </c>
      <c r="X89" s="149">
        <f t="shared" si="28"/>
        <v>1</v>
      </c>
      <c r="Y89" s="149">
        <f t="shared" si="29"/>
        <v>0.05</v>
      </c>
      <c r="Z89" s="140">
        <v>5</v>
      </c>
      <c r="AA89" s="140">
        <v>0</v>
      </c>
      <c r="AB89" s="140">
        <v>5</v>
      </c>
      <c r="AE89" s="140">
        <f t="shared" si="22"/>
        <v>-0.20680000000000001</v>
      </c>
      <c r="AF89" s="140">
        <f t="shared" si="24"/>
        <v>0</v>
      </c>
    </row>
    <row r="90" spans="3:32">
      <c r="C90" s="140" t="str">
        <f>+Mod_Inp_sheet_IND!C90</f>
        <v>WOOD-PH-STM_HW-COA-BLR15</v>
      </c>
      <c r="D90" s="140" t="str">
        <f>+Mod_Inp_sheet_IND!D90</f>
        <v>INDCOA</v>
      </c>
      <c r="E90" s="140" t="str">
        <f>+Mod_Inp_sheet_IND!E90</f>
        <v>WOOD-PH-STM_HW</v>
      </c>
      <c r="J90" s="140">
        <f t="shared" si="25"/>
        <v>3.0000000000000001E-3</v>
      </c>
      <c r="K90" s="140">
        <f t="shared" si="19"/>
        <v>3.0000000000000001E-3</v>
      </c>
      <c r="L90" s="140">
        <f t="shared" si="26"/>
        <v>16</v>
      </c>
      <c r="M90" s="140">
        <f>+Mod_Inp_sheet_IND!K90</f>
        <v>0.8</v>
      </c>
      <c r="N90" s="140">
        <f>+Mod_Inp_sheet_IND!L90</f>
        <v>20</v>
      </c>
      <c r="O90" s="140">
        <f>+Mod_Inp_sheet_IND!M90</f>
        <v>750</v>
      </c>
      <c r="Q90" s="140">
        <v>31.536000000000001</v>
      </c>
      <c r="R90" s="140">
        <f t="shared" si="20"/>
        <v>4.3999999999999997E-2</v>
      </c>
      <c r="S90" s="140">
        <v>6.5000000000000002E-2</v>
      </c>
      <c r="T90" s="140">
        <f>+Mod_Inp_sheet_IND!Q90</f>
        <v>4.4019000000000003E-2</v>
      </c>
      <c r="U90" s="140">
        <v>5</v>
      </c>
      <c r="V90" s="140">
        <f>+Mod_Inp_sheet_IND!R90</f>
        <v>0.5</v>
      </c>
      <c r="W90" s="140">
        <f t="shared" si="23"/>
        <v>0.35</v>
      </c>
      <c r="X90" s="149">
        <f t="shared" si="28"/>
        <v>1.0999999999999999E-2</v>
      </c>
      <c r="Y90" s="149">
        <f t="shared" si="29"/>
        <v>1.4999999999999999E-2</v>
      </c>
      <c r="Z90" s="140">
        <v>5</v>
      </c>
      <c r="AA90" s="140">
        <v>0</v>
      </c>
      <c r="AB90" s="140">
        <v>5</v>
      </c>
      <c r="AE90" s="140">
        <f t="shared" si="22"/>
        <v>-1.7695999999999996E-2</v>
      </c>
      <c r="AF90" s="140">
        <f t="shared" si="24"/>
        <v>3.2850000000000032E-3</v>
      </c>
    </row>
    <row r="91" spans="3:32">
      <c r="C91" s="140" t="str">
        <f>+Mod_Inp_sheet_IND!C91</f>
        <v>WOOD-PH-STM_HW-DSL-BLR15</v>
      </c>
      <c r="D91" s="140" t="str">
        <f>+Mod_Inp_sheet_IND!D91</f>
        <v>INDDSL</v>
      </c>
      <c r="E91" s="140" t="str">
        <f>+Mod_Inp_sheet_IND!E91</f>
        <v>WOOD-PH-STM_HW</v>
      </c>
      <c r="J91" s="140">
        <f t="shared" si="25"/>
        <v>1E-3</v>
      </c>
      <c r="K91" s="140">
        <f t="shared" si="19"/>
        <v>1E-3</v>
      </c>
      <c r="L91" s="140">
        <f t="shared" si="26"/>
        <v>21</v>
      </c>
      <c r="M91" s="140">
        <f>+Mod_Inp_sheet_IND!K91</f>
        <v>0.85</v>
      </c>
      <c r="N91" s="140">
        <f>+Mod_Inp_sheet_IND!L91</f>
        <v>25</v>
      </c>
      <c r="O91" s="140">
        <f>+Mod_Inp_sheet_IND!M91</f>
        <v>300</v>
      </c>
      <c r="Q91" s="140">
        <v>31.536000000000001</v>
      </c>
      <c r="R91" s="140">
        <f t="shared" si="20"/>
        <v>0.01</v>
      </c>
      <c r="S91" s="140">
        <v>0.44359999999999999</v>
      </c>
      <c r="T91" s="140">
        <f>+Mod_Inp_sheet_IND!Q91</f>
        <v>9.8460000000000006E-3</v>
      </c>
      <c r="U91" s="140">
        <v>5</v>
      </c>
      <c r="V91" s="140">
        <f>+Mod_Inp_sheet_IND!R91</f>
        <v>0.5</v>
      </c>
      <c r="W91" s="140">
        <f t="shared" si="23"/>
        <v>0.35</v>
      </c>
      <c r="X91" s="149">
        <f t="shared" si="28"/>
        <v>6.9000000000000006E-2</v>
      </c>
      <c r="Y91" s="149">
        <f t="shared" si="29"/>
        <v>4.0000000000000001E-3</v>
      </c>
      <c r="Z91" s="140">
        <v>5</v>
      </c>
      <c r="AA91" s="140">
        <v>0</v>
      </c>
      <c r="AB91" s="140">
        <v>5</v>
      </c>
      <c r="AE91" s="140">
        <f t="shared" si="22"/>
        <v>-0.42783199999999999</v>
      </c>
      <c r="AF91" s="140">
        <f t="shared" si="24"/>
        <v>5.9220000000000002E-3</v>
      </c>
    </row>
    <row r="92" spans="3:32">
      <c r="C92" s="140" t="str">
        <f>+Mod_Inp_sheet_IND!C92</f>
        <v>WOOD-PH-STM_HW-ELC-BLR15</v>
      </c>
      <c r="D92" s="140" t="str">
        <f>+Mod_Inp_sheet_IND!D92</f>
        <v>INDELC</v>
      </c>
      <c r="E92" s="140" t="str">
        <f>+Mod_Inp_sheet_IND!E92</f>
        <v>WOOD-PH-STM_HW</v>
      </c>
      <c r="J92" s="140">
        <f t="shared" si="25"/>
        <v>1E-3</v>
      </c>
      <c r="K92" s="140">
        <f t="shared" si="19"/>
        <v>1E-3</v>
      </c>
      <c r="L92" s="140">
        <f t="shared" si="26"/>
        <v>21</v>
      </c>
      <c r="M92" s="140">
        <f>+Mod_Inp_sheet_IND!K92</f>
        <v>0.98999999999999988</v>
      </c>
      <c r="N92" s="140">
        <f>+Mod_Inp_sheet_IND!L92</f>
        <v>25</v>
      </c>
      <c r="O92" s="140">
        <f>+Mod_Inp_sheet_IND!M92</f>
        <v>3750</v>
      </c>
      <c r="Q92" s="140">
        <v>31.536000000000001</v>
      </c>
      <c r="R92" s="140">
        <f t="shared" si="20"/>
        <v>5.0000000000000001E-3</v>
      </c>
      <c r="S92" s="140">
        <v>3.7100000000000001E-2</v>
      </c>
      <c r="T92" s="140">
        <f>+Mod_Inp_sheet_IND!Q92</f>
        <v>5.3579999999999999E-3</v>
      </c>
      <c r="U92" s="140">
        <v>5</v>
      </c>
      <c r="V92" s="140">
        <f>+Mod_Inp_sheet_IND!R92</f>
        <v>0.5</v>
      </c>
      <c r="W92" s="140">
        <f t="shared" si="23"/>
        <v>0.35</v>
      </c>
      <c r="X92" s="149">
        <f t="shared" si="28"/>
        <v>6.0000000000000001E-3</v>
      </c>
      <c r="Y92" s="149">
        <f t="shared" si="29"/>
        <v>2E-3</v>
      </c>
      <c r="Z92" s="140">
        <v>5</v>
      </c>
      <c r="AA92" s="140">
        <v>0</v>
      </c>
      <c r="AB92" s="140">
        <v>5</v>
      </c>
      <c r="AE92" s="140">
        <f t="shared" si="22"/>
        <v>-2.1332E-2</v>
      </c>
      <c r="AF92" s="140">
        <f t="shared" si="24"/>
        <v>1.0410000000000001E-2</v>
      </c>
    </row>
    <row r="93" spans="3:32">
      <c r="C93" s="140" t="str">
        <f>+Mod_Inp_sheet_IND!C93</f>
        <v>WOOD-PH-STM_HW-FOL-BLR15</v>
      </c>
      <c r="D93" s="140" t="str">
        <f>+Mod_Inp_sheet_IND!D93</f>
        <v>INDFOL</v>
      </c>
      <c r="E93" s="140" t="str">
        <f>+Mod_Inp_sheet_IND!E93</f>
        <v>WOOD-PH-STM_HW</v>
      </c>
      <c r="J93" s="140">
        <f t="shared" si="25"/>
        <v>1E-3</v>
      </c>
      <c r="K93" s="140">
        <f t="shared" si="19"/>
        <v>1E-3</v>
      </c>
      <c r="L93" s="140">
        <f t="shared" si="26"/>
        <v>21</v>
      </c>
      <c r="M93" s="140">
        <f>+Mod_Inp_sheet_IND!K93</f>
        <v>0.85</v>
      </c>
      <c r="N93" s="140">
        <f>+Mod_Inp_sheet_IND!L93</f>
        <v>25</v>
      </c>
      <c r="O93" s="140">
        <f>+Mod_Inp_sheet_IND!M93</f>
        <v>300</v>
      </c>
      <c r="Q93" s="140">
        <v>31.536000000000001</v>
      </c>
      <c r="R93" s="140">
        <f t="shared" si="20"/>
        <v>7.0000000000000001E-3</v>
      </c>
      <c r="S93" s="140">
        <v>2.2827999999999999</v>
      </c>
      <c r="T93" s="140">
        <f>+Mod_Inp_sheet_IND!Q93</f>
        <v>7.143E-3</v>
      </c>
      <c r="U93" s="140">
        <v>5</v>
      </c>
      <c r="V93" s="140">
        <f>+Mod_Inp_sheet_IND!R93</f>
        <v>0.5</v>
      </c>
      <c r="W93" s="140">
        <f t="shared" si="23"/>
        <v>0.35</v>
      </c>
      <c r="X93" s="149">
        <f t="shared" si="28"/>
        <v>0.35499999999999998</v>
      </c>
      <c r="Y93" s="149">
        <f t="shared" si="29"/>
        <v>3.0000000000000001E-3</v>
      </c>
      <c r="Z93" s="140">
        <v>5</v>
      </c>
      <c r="AA93" s="140">
        <v>0</v>
      </c>
      <c r="AB93" s="140">
        <v>5</v>
      </c>
      <c r="AE93" s="140">
        <f t="shared" si="22"/>
        <v>-2.2670319999999999</v>
      </c>
      <c r="AF93" s="140">
        <f t="shared" si="24"/>
        <v>8.6250000000000007E-3</v>
      </c>
    </row>
    <row r="94" spans="3:32">
      <c r="C94" s="140" t="str">
        <f>+Mod_Inp_sheet_IND!C94</f>
        <v>WOOD-PH-STM_HW-GEO-Heat15</v>
      </c>
      <c r="D94" s="140" t="str">
        <f>+Mod_Inp_sheet_IND!D94</f>
        <v>INDGEO</v>
      </c>
      <c r="E94" s="140" t="str">
        <f>+Mod_Inp_sheet_IND!E94</f>
        <v>WOOD-PH-STM_HW</v>
      </c>
      <c r="J94" s="140">
        <f t="shared" si="25"/>
        <v>0</v>
      </c>
      <c r="K94" s="140">
        <f t="shared" si="19"/>
        <v>0</v>
      </c>
      <c r="L94" s="140">
        <f t="shared" si="26"/>
        <v>6</v>
      </c>
      <c r="M94" s="140">
        <f>+Mod_Inp_sheet_IND!K94</f>
        <v>0.97012399999999976</v>
      </c>
      <c r="N94" s="140">
        <f>+Mod_Inp_sheet_IND!L94</f>
        <v>10</v>
      </c>
      <c r="O94" s="140">
        <f>+Mod_Inp_sheet_IND!M94</f>
        <v>100</v>
      </c>
      <c r="Q94" s="140">
        <v>31.536000000000001</v>
      </c>
      <c r="R94" s="140">
        <f t="shared" si="20"/>
        <v>0</v>
      </c>
      <c r="S94" s="140">
        <v>1.7331000000000001</v>
      </c>
      <c r="T94" s="140">
        <f>+Mod_Inp_sheet_IND!Q94</f>
        <v>0</v>
      </c>
      <c r="U94" s="140">
        <v>5</v>
      </c>
      <c r="V94" s="140">
        <f>+Mod_Inp_sheet_IND!R94</f>
        <v>0.5</v>
      </c>
      <c r="W94" s="140">
        <f t="shared" si="23"/>
        <v>0.35</v>
      </c>
      <c r="X94" s="149"/>
      <c r="Y94" s="149"/>
      <c r="AA94" s="140">
        <v>0</v>
      </c>
      <c r="AB94" s="140">
        <v>5</v>
      </c>
      <c r="AE94" s="140">
        <f t="shared" si="22"/>
        <v>-1.7331000000000001</v>
      </c>
      <c r="AF94" s="140">
        <f t="shared" si="24"/>
        <v>0</v>
      </c>
    </row>
    <row r="95" spans="3:32">
      <c r="C95" s="140" t="str">
        <f>+Mod_Inp_sheet_IND!C95</f>
        <v>WOOD-PH-STM_HW-NGA-BLR15</v>
      </c>
      <c r="D95" s="140" t="str">
        <f>+Mod_Inp_sheet_IND!D95</f>
        <v>INDNGA</v>
      </c>
      <c r="E95" s="140" t="str">
        <f>+Mod_Inp_sheet_IND!E95</f>
        <v>WOOD-PH-STM_HW</v>
      </c>
      <c r="J95" s="140">
        <f t="shared" si="25"/>
        <v>0</v>
      </c>
      <c r="K95" s="150">
        <f>+ROUNDUP(R95/Q95/V95,3)</f>
        <v>5.7000000000000002E-2</v>
      </c>
      <c r="L95" s="140">
        <f t="shared" si="26"/>
        <v>21</v>
      </c>
      <c r="M95" s="140">
        <f>+Mod_Inp_sheet_IND!K95</f>
        <v>0.87</v>
      </c>
      <c r="N95" s="140">
        <f>+Mod_Inp_sheet_IND!L95</f>
        <v>25</v>
      </c>
      <c r="O95" s="140">
        <f>+Mod_Inp_sheet_IND!M95</f>
        <v>350</v>
      </c>
      <c r="Q95" s="140">
        <v>31.536000000000001</v>
      </c>
      <c r="R95" s="150">
        <f>+ROUND(T95,2)+1.03*M95</f>
        <v>0.89610000000000001</v>
      </c>
      <c r="S95" s="140">
        <v>0.2888</v>
      </c>
      <c r="T95" s="140">
        <f>+Mod_Inp_sheet_IND!Q95</f>
        <v>0</v>
      </c>
      <c r="U95" s="140">
        <v>5</v>
      </c>
      <c r="V95" s="140">
        <f>+Mod_Inp_sheet_IND!R95</f>
        <v>0.5</v>
      </c>
      <c r="W95" s="140">
        <f t="shared" si="23"/>
        <v>0.35</v>
      </c>
      <c r="X95" s="149">
        <f>+IF(SUMIF($E$8:$E$142,E95,$S$8:$S$142)=0,0.05,ROUNDUP(S95/SUMIF($E$8:$E$142,E95,$S$8:$S$142),3))</f>
        <v>4.4999999999999998E-2</v>
      </c>
      <c r="Y95" s="149">
        <f t="shared" ref="Y95:Y114" si="30">+IF(SUMIF($E$8:$E$142,E95,$T$8:$T$142)=0,0.05,ROUNDUP(T95/SUMIF($E$8:$E$142,E95,$T$8:$T$142),3))</f>
        <v>0</v>
      </c>
      <c r="Z95" s="140">
        <v>5</v>
      </c>
      <c r="AA95" s="140">
        <v>0</v>
      </c>
      <c r="AB95" s="140">
        <v>5</v>
      </c>
      <c r="AE95" s="140">
        <f t="shared" si="22"/>
        <v>-0.2888</v>
      </c>
      <c r="AF95" s="140">
        <f t="shared" si="24"/>
        <v>0.89877600000000002</v>
      </c>
    </row>
    <row r="96" spans="3:32">
      <c r="C96" s="140" t="str">
        <f>+Mod_Inp_sheet_IND!C96</f>
        <v>WOOD-PH-STM_HW-WOD-BLR15</v>
      </c>
      <c r="D96" s="140" t="str">
        <f>+Mod_Inp_sheet_IND!D96</f>
        <v>INDWOD</v>
      </c>
      <c r="E96" s="140" t="str">
        <f>+Mod_Inp_sheet_IND!E96</f>
        <v>WOOD-PH-STM_HW</v>
      </c>
      <c r="J96" s="140">
        <f t="shared" si="25"/>
        <v>0.19600000000000001</v>
      </c>
      <c r="K96" s="140">
        <f t="shared" ref="K96:K114" si="31">+ROUNDUP(T96/Q96/V96,3)</f>
        <v>0.19600000000000001</v>
      </c>
      <c r="L96" s="140">
        <f t="shared" si="26"/>
        <v>21</v>
      </c>
      <c r="M96" s="140">
        <f>+Mod_Inp_sheet_IND!K96</f>
        <v>0.85</v>
      </c>
      <c r="N96" s="140">
        <f>+Mod_Inp_sheet_IND!L96</f>
        <v>25</v>
      </c>
      <c r="O96" s="140">
        <f>+Mod_Inp_sheet_IND!M96</f>
        <v>2000</v>
      </c>
      <c r="Q96" s="140">
        <v>31.536000000000001</v>
      </c>
      <c r="R96" s="140">
        <f t="shared" ref="R96:R114" si="32">+ROUND(T96,3)</f>
        <v>3.0760000000000001</v>
      </c>
      <c r="S96" s="140">
        <v>1.5955999999999999</v>
      </c>
      <c r="T96" s="140">
        <f>+Mod_Inp_sheet_IND!Q96</f>
        <v>3.0755810000000001</v>
      </c>
      <c r="U96" s="140">
        <v>5</v>
      </c>
      <c r="V96" s="140">
        <f>+Mod_Inp_sheet_IND!R96</f>
        <v>0.5</v>
      </c>
      <c r="W96" s="140">
        <f t="shared" si="23"/>
        <v>0.35</v>
      </c>
      <c r="X96" s="149">
        <f>+IF(SUMIF($E$8:$E$142,E96,$S$8:$S$142)=0,0.05,ROUNDUP(S96/SUMIF($E$8:$E$142,E96,$S$8:$S$142),3))</f>
        <v>0.248</v>
      </c>
      <c r="Y96" s="149">
        <f t="shared" si="30"/>
        <v>0.97899999999999998</v>
      </c>
      <c r="Z96" s="140">
        <v>5</v>
      </c>
      <c r="AA96" s="140">
        <v>0</v>
      </c>
      <c r="AB96" s="140">
        <v>5</v>
      </c>
      <c r="AE96" s="140">
        <f t="shared" si="22"/>
        <v>1.4949280000000005</v>
      </c>
      <c r="AF96" s="140">
        <f t="shared" si="24"/>
        <v>1.4947000000000266E-2</v>
      </c>
    </row>
    <row r="97" spans="3:32">
      <c r="C97" s="140" t="str">
        <f>+Mod_Inp_sheet_IND!C97</f>
        <v>WOOD-Fan-ELC-Fan15</v>
      </c>
      <c r="D97" s="140" t="str">
        <f>+Mod_Inp_sheet_IND!D97</f>
        <v>INDELC</v>
      </c>
      <c r="E97" s="140" t="str">
        <f>+Mod_Inp_sheet_IND!E97</f>
        <v>WOOD-Fan</v>
      </c>
      <c r="J97" s="140">
        <f t="shared" si="25"/>
        <v>1.4549999999999998</v>
      </c>
      <c r="K97" s="140">
        <f t="shared" si="31"/>
        <v>1.4549999999999998</v>
      </c>
      <c r="L97" s="140">
        <f t="shared" si="26"/>
        <v>1</v>
      </c>
      <c r="M97" s="140">
        <f>+Mod_Inp_sheet_IND!K97</f>
        <v>43.433917555665673</v>
      </c>
      <c r="N97" s="140">
        <f>+Mod_Inp_sheet_IND!L97</f>
        <v>1</v>
      </c>
      <c r="O97" s="140">
        <f>+Mod_Inp_sheet_IND!M97</f>
        <v>404.59164148566924</v>
      </c>
      <c r="Q97" s="140">
        <v>31.536000000000001</v>
      </c>
      <c r="R97" s="140">
        <f t="shared" si="32"/>
        <v>22.931000000000001</v>
      </c>
      <c r="S97" s="140">
        <v>1.95E-2</v>
      </c>
      <c r="T97" s="140">
        <f>+Mod_Inp_sheet_IND!Q97</f>
        <v>22.930620000000001</v>
      </c>
      <c r="U97" s="140">
        <v>5</v>
      </c>
      <c r="V97" s="140">
        <f>+Mod_Inp_sheet_IND!R97</f>
        <v>0.5</v>
      </c>
      <c r="W97" s="140">
        <f t="shared" si="23"/>
        <v>0.35</v>
      </c>
      <c r="X97" s="149">
        <f>+IF(SUMIF($E$8:$E$142,E97,$S$8:$S$142)=0,0.05,ROUNDUP(S97/SUMIF($E$8:$E$142,E97,$S$8:$S$142),3))</f>
        <v>1</v>
      </c>
      <c r="Y97" s="149">
        <f t="shared" si="30"/>
        <v>1</v>
      </c>
      <c r="Z97" s="140">
        <v>5</v>
      </c>
      <c r="AA97" s="140">
        <v>0</v>
      </c>
      <c r="AB97" s="140">
        <v>5</v>
      </c>
      <c r="AE97" s="140">
        <f t="shared" si="22"/>
        <v>22.922939999999997</v>
      </c>
      <c r="AF97" s="140">
        <f t="shared" si="24"/>
        <v>1.1819999999996611E-2</v>
      </c>
    </row>
    <row r="98" spans="3:32">
      <c r="C98" s="140" t="str">
        <f>+Mod_Inp_sheet_IND!C98</f>
        <v>WOOD-MoTP-Stat-ELC-Mtr15</v>
      </c>
      <c r="D98" s="140" t="str">
        <f>+Mod_Inp_sheet_IND!D98</f>
        <v>INDELC</v>
      </c>
      <c r="E98" s="140" t="str">
        <f>+Mod_Inp_sheet_IND!E98</f>
        <v>WOOD-MoTP-Stat</v>
      </c>
      <c r="J98" s="140">
        <f t="shared" si="25"/>
        <v>1.6E-2</v>
      </c>
      <c r="K98" s="140">
        <f t="shared" si="31"/>
        <v>1.6E-2</v>
      </c>
      <c r="L98" s="140">
        <f t="shared" si="26"/>
        <v>6</v>
      </c>
      <c r="M98" s="140">
        <f>+Mod_Inp_sheet_IND!K98</f>
        <v>0.67500000000000004</v>
      </c>
      <c r="N98" s="140">
        <f>+Mod_Inp_sheet_IND!L98</f>
        <v>10</v>
      </c>
      <c r="O98" s="140">
        <f>+Mod_Inp_sheet_IND!M98</f>
        <v>280</v>
      </c>
      <c r="Q98" s="140">
        <v>31.536000000000001</v>
      </c>
      <c r="R98" s="140">
        <f t="shared" si="32"/>
        <v>0.23799999999999999</v>
      </c>
      <c r="S98" s="140">
        <v>0.1057</v>
      </c>
      <c r="T98" s="140">
        <f>+Mod_Inp_sheet_IND!Q98</f>
        <v>0.23846000000000001</v>
      </c>
      <c r="U98" s="140">
        <v>5</v>
      </c>
      <c r="V98" s="140">
        <f>+Mod_Inp_sheet_IND!R98</f>
        <v>0.5</v>
      </c>
      <c r="W98" s="140">
        <f t="shared" si="23"/>
        <v>0.35</v>
      </c>
      <c r="X98" s="149">
        <f>+IF(SUMIF($E$8:$E$142,E98,$S$8:$S$142)=0,0.05,ROUNDUP(S98/SUMIF($E$8:$E$142,E98,$S$8:$S$142),3))</f>
        <v>1</v>
      </c>
      <c r="Y98" s="149">
        <f t="shared" si="30"/>
        <v>1</v>
      </c>
      <c r="Z98" s="140">
        <v>5</v>
      </c>
      <c r="AA98" s="140">
        <v>0</v>
      </c>
      <c r="AB98" s="140">
        <v>5</v>
      </c>
      <c r="AE98" s="140">
        <f t="shared" si="22"/>
        <v>0.146588</v>
      </c>
      <c r="AF98" s="140">
        <f t="shared" si="24"/>
        <v>1.3828000000000007E-2</v>
      </c>
    </row>
    <row r="99" spans="3:32">
      <c r="C99" s="140" t="str">
        <f>+Mod_Inp_sheet_IND!C99</f>
        <v>WOOD-Refin-ELC-Refinery15</v>
      </c>
      <c r="D99" s="140" t="str">
        <f>+Mod_Inp_sheet_IND!D99</f>
        <v>INDELC</v>
      </c>
      <c r="E99" s="140" t="str">
        <f>+Mod_Inp_sheet_IND!E99</f>
        <v>WOOD-Refin</v>
      </c>
      <c r="J99" s="140">
        <f t="shared" si="25"/>
        <v>4.0000000000000001E-3</v>
      </c>
      <c r="K99" s="140">
        <f t="shared" si="31"/>
        <v>4.0000000000000001E-3</v>
      </c>
      <c r="L99" s="140">
        <f t="shared" si="26"/>
        <v>6</v>
      </c>
      <c r="M99" s="140">
        <f>+Mod_Inp_sheet_IND!K99</f>
        <v>1</v>
      </c>
      <c r="N99" s="140">
        <f>+Mod_Inp_sheet_IND!L99</f>
        <v>10</v>
      </c>
      <c r="O99" s="140">
        <f>+Mod_Inp_sheet_IND!M99</f>
        <v>0</v>
      </c>
      <c r="Q99" s="140">
        <v>31.536000000000001</v>
      </c>
      <c r="R99" s="140">
        <f t="shared" si="32"/>
        <v>0.11799999999999999</v>
      </c>
      <c r="S99" s="140">
        <v>4.4999999999999998E-2</v>
      </c>
      <c r="T99" s="140">
        <f>+Mod_Inp_sheet_IND!Q99</f>
        <v>0.117601</v>
      </c>
      <c r="U99" s="140">
        <v>5</v>
      </c>
      <c r="V99" s="140">
        <f>+Mod_Inp_sheet_IND!R99</f>
        <v>1</v>
      </c>
      <c r="W99" s="140">
        <f t="shared" si="23"/>
        <v>0.7</v>
      </c>
      <c r="X99" s="149">
        <f>+IF(SUMIF($E$8:$E$142,E99,$S$8:$S$142)=0,0.05,ROUNDUP(S99/SUMIF($E$8:$E$142,E99,$S$8:$S$142),3))</f>
        <v>1</v>
      </c>
      <c r="Y99" s="149">
        <f t="shared" si="30"/>
        <v>1</v>
      </c>
      <c r="Z99" s="140">
        <v>5</v>
      </c>
      <c r="AA99" s="140">
        <v>0</v>
      </c>
      <c r="AB99" s="140">
        <v>5</v>
      </c>
      <c r="AE99" s="140">
        <f t="shared" si="22"/>
        <v>8.1144000000000008E-2</v>
      </c>
      <c r="AF99" s="140">
        <f t="shared" si="24"/>
        <v>8.5430000000000089E-3</v>
      </c>
    </row>
    <row r="100" spans="3:32">
      <c r="C100" s="140" t="str">
        <f>+Mod_Inp_sheet_IND!C100</f>
        <v>WOOD-Pump-ELC-Pump15</v>
      </c>
      <c r="D100" s="140" t="str">
        <f>+Mod_Inp_sheet_IND!D100</f>
        <v>INDELC</v>
      </c>
      <c r="E100" s="140" t="str">
        <f>+Mod_Inp_sheet_IND!E100</f>
        <v>WOOD-Pump</v>
      </c>
      <c r="J100" s="140">
        <f t="shared" si="25"/>
        <v>5.0000000000000001E-3</v>
      </c>
      <c r="K100" s="140">
        <f t="shared" si="31"/>
        <v>5.0000000000000001E-3</v>
      </c>
      <c r="L100" s="140">
        <f t="shared" si="26"/>
        <v>6</v>
      </c>
      <c r="M100" s="140">
        <f>+Mod_Inp_sheet_IND!K100</f>
        <v>0.75000000000000011</v>
      </c>
      <c r="N100" s="140">
        <f>+Mod_Inp_sheet_IND!L100</f>
        <v>10</v>
      </c>
      <c r="O100" s="140">
        <f>+Mod_Inp_sheet_IND!M100</f>
        <v>2308</v>
      </c>
      <c r="Q100" s="140">
        <v>31.536000000000001</v>
      </c>
      <c r="R100" s="140">
        <f t="shared" si="32"/>
        <v>7.4999999999999997E-2</v>
      </c>
      <c r="S100" s="140">
        <v>5.5399999999999998E-2</v>
      </c>
      <c r="T100" s="140">
        <f>+Mod_Inp_sheet_IND!Q100</f>
        <v>7.4740000000000001E-2</v>
      </c>
      <c r="U100" s="140">
        <v>5</v>
      </c>
      <c r="V100" s="140">
        <f>+Mod_Inp_sheet_IND!R100</f>
        <v>0.5</v>
      </c>
      <c r="W100" s="140">
        <f t="shared" si="23"/>
        <v>0.35</v>
      </c>
      <c r="X100" s="149"/>
      <c r="Y100" s="149">
        <f t="shared" si="30"/>
        <v>1</v>
      </c>
      <c r="Z100" s="140">
        <v>5</v>
      </c>
      <c r="AA100" s="140">
        <v>0</v>
      </c>
      <c r="AB100" s="140">
        <v>5</v>
      </c>
      <c r="AE100" s="140">
        <f t="shared" si="22"/>
        <v>2.3440000000000009E-2</v>
      </c>
      <c r="AF100" s="140">
        <f t="shared" si="24"/>
        <v>4.1000000000000064E-3</v>
      </c>
    </row>
    <row r="101" spans="3:32">
      <c r="C101" s="140" t="str">
        <f>+Mod_Inp_sheet_IND!C101</f>
        <v>WOOD-PH-FURN-NGA-Furn15</v>
      </c>
      <c r="D101" s="140" t="str">
        <f>+Mod_Inp_sheet_IND!D101</f>
        <v>INDNGA</v>
      </c>
      <c r="E101" s="140" t="str">
        <f>+Mod_Inp_sheet_IND!E101</f>
        <v>WOOD-PH-FURN</v>
      </c>
      <c r="J101" s="140">
        <f t="shared" si="25"/>
        <v>0</v>
      </c>
      <c r="K101" s="140">
        <f t="shared" si="31"/>
        <v>0</v>
      </c>
      <c r="L101" s="140">
        <f t="shared" si="26"/>
        <v>21</v>
      </c>
      <c r="M101" s="140">
        <f>+Mod_Inp_sheet_IND!K101</f>
        <v>0.8</v>
      </c>
      <c r="N101" s="140">
        <f>+Mod_Inp_sheet_IND!L101</f>
        <v>25</v>
      </c>
      <c r="O101" s="140">
        <f>+Mod_Inp_sheet_IND!M101</f>
        <v>63</v>
      </c>
      <c r="Q101" s="140">
        <v>31.536000000000001</v>
      </c>
      <c r="R101" s="140">
        <f t="shared" si="32"/>
        <v>0</v>
      </c>
      <c r="S101" s="140">
        <v>1.6400000000000001E-2</v>
      </c>
      <c r="T101" s="140">
        <f>+Mod_Inp_sheet_IND!Q101</f>
        <v>0</v>
      </c>
      <c r="U101" s="140">
        <v>5</v>
      </c>
      <c r="V101" s="140">
        <f>+Mod_Inp_sheet_IND!R101</f>
        <v>0.9</v>
      </c>
      <c r="W101" s="140">
        <f t="shared" si="23"/>
        <v>0.63</v>
      </c>
      <c r="X101" s="149"/>
      <c r="Y101" s="149">
        <f t="shared" si="30"/>
        <v>0.05</v>
      </c>
      <c r="Z101" s="140">
        <v>5</v>
      </c>
      <c r="AA101" s="140">
        <v>0</v>
      </c>
      <c r="AB101" s="140">
        <v>5</v>
      </c>
      <c r="AE101" s="140">
        <f t="shared" si="22"/>
        <v>-1.6400000000000001E-2</v>
      </c>
      <c r="AF101" s="140">
        <f t="shared" si="24"/>
        <v>0</v>
      </c>
    </row>
    <row r="102" spans="3:32">
      <c r="C102" s="140" t="str">
        <f>+Mod_Inp_sheet_IND!C102</f>
        <v>WOOD-AIR-ELC-CMPR15</v>
      </c>
      <c r="D102" s="140" t="str">
        <f>+Mod_Inp_sheet_IND!D102</f>
        <v>INDELC</v>
      </c>
      <c r="E102" s="140" t="str">
        <f>+Mod_Inp_sheet_IND!E102</f>
        <v>WOOD-AIR</v>
      </c>
      <c r="J102" s="140">
        <f t="shared" si="25"/>
        <v>3.0000000000000001E-3</v>
      </c>
      <c r="K102" s="140">
        <f t="shared" si="31"/>
        <v>3.0000000000000001E-3</v>
      </c>
      <c r="L102" s="140">
        <f t="shared" si="26"/>
        <v>21</v>
      </c>
      <c r="M102" s="140">
        <f>+Mod_Inp_sheet_IND!K102</f>
        <v>1</v>
      </c>
      <c r="N102" s="140">
        <f>+Mod_Inp_sheet_IND!L102</f>
        <v>25</v>
      </c>
      <c r="O102" s="140">
        <f>+Mod_Inp_sheet_IND!M102</f>
        <v>0</v>
      </c>
      <c r="Q102" s="140">
        <v>31.536000000000001</v>
      </c>
      <c r="R102" s="140">
        <f t="shared" si="32"/>
        <v>0.06</v>
      </c>
      <c r="S102" s="140">
        <v>0.29930000000000001</v>
      </c>
      <c r="T102" s="140">
        <f>+Mod_Inp_sheet_IND!Q102</f>
        <v>5.9512000000000002E-2</v>
      </c>
      <c r="U102" s="140">
        <v>5</v>
      </c>
      <c r="V102" s="140">
        <f>+Mod_Inp_sheet_IND!R102</f>
        <v>0.68</v>
      </c>
      <c r="W102" s="140">
        <f t="shared" si="23"/>
        <v>0.48</v>
      </c>
      <c r="X102" s="149"/>
      <c r="Y102" s="149">
        <f t="shared" si="30"/>
        <v>1</v>
      </c>
      <c r="Z102" s="140">
        <v>5</v>
      </c>
      <c r="AA102" s="140">
        <v>0</v>
      </c>
      <c r="AB102" s="140">
        <v>5</v>
      </c>
      <c r="AE102" s="140">
        <f t="shared" si="22"/>
        <v>-0.23496655999999999</v>
      </c>
      <c r="AF102" s="140">
        <f t="shared" si="24"/>
        <v>4.8214400000000032E-3</v>
      </c>
    </row>
    <row r="103" spans="3:32">
      <c r="C103" s="140" t="str">
        <f>+Mod_Inp_sheet_IND!C103</f>
        <v>PLPPPR-PH-STM_HW-COA-BLR15</v>
      </c>
      <c r="D103" s="140" t="str">
        <f>+Mod_Inp_sheet_IND!D103</f>
        <v>INDCOA</v>
      </c>
      <c r="E103" s="140" t="str">
        <f>+Mod_Inp_sheet_IND!E103</f>
        <v>PLPPPR-PH-STM_HW</v>
      </c>
      <c r="J103" s="140">
        <f t="shared" si="25"/>
        <v>2E-3</v>
      </c>
      <c r="K103" s="140">
        <f t="shared" si="31"/>
        <v>2E-3</v>
      </c>
      <c r="L103" s="140">
        <f t="shared" si="26"/>
        <v>16</v>
      </c>
      <c r="M103" s="140">
        <f>+Mod_Inp_sheet_IND!K103</f>
        <v>0.8</v>
      </c>
      <c r="N103" s="140">
        <f>+Mod_Inp_sheet_IND!L103</f>
        <v>20</v>
      </c>
      <c r="O103" s="140">
        <f>+Mod_Inp_sheet_IND!M103</f>
        <v>750</v>
      </c>
      <c r="Q103" s="140">
        <v>31.536000000000001</v>
      </c>
      <c r="R103" s="140">
        <f t="shared" si="32"/>
        <v>1.9E-2</v>
      </c>
      <c r="S103" s="140">
        <v>0.61950000000000005</v>
      </c>
      <c r="T103" s="140">
        <f>+Mod_Inp_sheet_IND!Q103</f>
        <v>1.9400000000000001E-2</v>
      </c>
      <c r="U103" s="140">
        <v>5</v>
      </c>
      <c r="V103" s="140">
        <f>+Mod_Inp_sheet_IND!R103</f>
        <v>0.5</v>
      </c>
      <c r="W103" s="140">
        <f t="shared" si="23"/>
        <v>0.35</v>
      </c>
      <c r="X103" s="149"/>
      <c r="Y103" s="149">
        <f t="shared" si="30"/>
        <v>0.86699999999999999</v>
      </c>
      <c r="Z103" s="140">
        <v>5</v>
      </c>
      <c r="AA103" s="140">
        <v>0</v>
      </c>
      <c r="AB103" s="140">
        <v>5</v>
      </c>
      <c r="AE103" s="140">
        <f t="shared" si="22"/>
        <v>-0.58796400000000004</v>
      </c>
      <c r="AF103" s="140">
        <f t="shared" si="24"/>
        <v>1.2136000000000001E-2</v>
      </c>
    </row>
    <row r="104" spans="3:32">
      <c r="C104" s="140" t="str">
        <f>+Mod_Inp_sheet_IND!C104</f>
        <v>PLPPPR-PH-STM_HW-FOL-BLR15</v>
      </c>
      <c r="D104" s="140" t="str">
        <f>+Mod_Inp_sheet_IND!D104</f>
        <v>INDFOL</v>
      </c>
      <c r="E104" s="140" t="str">
        <f>+Mod_Inp_sheet_IND!E104</f>
        <v>PLPPPR-PH-STM_HW</v>
      </c>
      <c r="J104" s="140">
        <f t="shared" si="25"/>
        <v>1E-3</v>
      </c>
      <c r="K104" s="140">
        <f t="shared" si="31"/>
        <v>1E-3</v>
      </c>
      <c r="L104" s="140">
        <f t="shared" si="26"/>
        <v>21</v>
      </c>
      <c r="M104" s="140">
        <f>+Mod_Inp_sheet_IND!K104</f>
        <v>0.85</v>
      </c>
      <c r="N104" s="140">
        <f>+Mod_Inp_sheet_IND!L104</f>
        <v>25</v>
      </c>
      <c r="O104" s="140">
        <f>+Mod_Inp_sheet_IND!M104</f>
        <v>300</v>
      </c>
      <c r="Q104" s="140">
        <v>31.536000000000001</v>
      </c>
      <c r="R104" s="140">
        <f t="shared" si="32"/>
        <v>3.0000000000000001E-3</v>
      </c>
      <c r="S104" s="140">
        <v>2.07E-2</v>
      </c>
      <c r="T104" s="140">
        <f>+Mod_Inp_sheet_IND!Q104</f>
        <v>3.0000000000000001E-3</v>
      </c>
      <c r="U104" s="140">
        <v>5</v>
      </c>
      <c r="V104" s="140">
        <f>+Mod_Inp_sheet_IND!R104</f>
        <v>0.5</v>
      </c>
      <c r="W104" s="140">
        <f t="shared" si="23"/>
        <v>0.35</v>
      </c>
      <c r="X104" s="149">
        <f>+IF(SUMIF($E$8:$E$142,E104,$S$8:$S$142)=0,0.05,ROUNDUP(S104/SUMIF($E$8:$E$142,E104,$S$8:$S$142),3))</f>
        <v>8.0000000000000002E-3</v>
      </c>
      <c r="Y104" s="149">
        <f t="shared" si="30"/>
        <v>0.13400000000000001</v>
      </c>
      <c r="Z104" s="140">
        <v>5</v>
      </c>
      <c r="AA104" s="140">
        <v>0</v>
      </c>
      <c r="AB104" s="140">
        <v>5</v>
      </c>
      <c r="AE104" s="140">
        <f t="shared" ref="AE104:AE114" si="33">+J104*$Q104*$V104-S104</f>
        <v>-4.9319999999999989E-3</v>
      </c>
      <c r="AF104" s="140">
        <f t="shared" si="24"/>
        <v>1.2768000000000002E-2</v>
      </c>
    </row>
    <row r="105" spans="3:32">
      <c r="C105" s="140" t="str">
        <f>+Mod_Inp_sheet_IND!C105</f>
        <v>PLPPPR-PH-STM_HW-GEO-Heat15</v>
      </c>
      <c r="D105" s="140" t="str">
        <f>+Mod_Inp_sheet_IND!D105</f>
        <v>INDGEO</v>
      </c>
      <c r="E105" s="140" t="str">
        <f>+Mod_Inp_sheet_IND!E105</f>
        <v>PLPPPR-PH-STM_HW</v>
      </c>
      <c r="J105" s="140">
        <f t="shared" si="25"/>
        <v>0</v>
      </c>
      <c r="K105" s="140">
        <f t="shared" si="31"/>
        <v>0</v>
      </c>
      <c r="L105" s="140">
        <f t="shared" si="26"/>
        <v>6</v>
      </c>
      <c r="M105" s="140">
        <f>+Mod_Inp_sheet_IND!K105</f>
        <v>0.97012399999999988</v>
      </c>
      <c r="N105" s="140">
        <f>+Mod_Inp_sheet_IND!L105</f>
        <v>10</v>
      </c>
      <c r="O105" s="140">
        <f>+Mod_Inp_sheet_IND!M105</f>
        <v>100</v>
      </c>
      <c r="Q105" s="140">
        <v>31.536000000000001</v>
      </c>
      <c r="R105" s="140">
        <f t="shared" si="32"/>
        <v>0</v>
      </c>
      <c r="S105" s="140">
        <v>2.1052</v>
      </c>
      <c r="T105" s="140">
        <f>+Mod_Inp_sheet_IND!Q105</f>
        <v>0</v>
      </c>
      <c r="U105" s="140">
        <v>5</v>
      </c>
      <c r="V105" s="140">
        <f>+Mod_Inp_sheet_IND!R105</f>
        <v>0.5</v>
      </c>
      <c r="W105" s="140">
        <f t="shared" si="23"/>
        <v>0.35</v>
      </c>
      <c r="X105" s="149">
        <f>+IF(SUMIF($E$8:$E$142,E105,$S$8:$S$142)=0,0.05,ROUNDUP(S105/SUMIF($E$8:$E$142,E105,$S$8:$S$142),3))</f>
        <v>0.71599999999999997</v>
      </c>
      <c r="Y105" s="149">
        <f t="shared" si="30"/>
        <v>0</v>
      </c>
      <c r="Z105" s="140">
        <v>5</v>
      </c>
      <c r="AA105" s="140">
        <v>0</v>
      </c>
      <c r="AB105" s="140">
        <v>5</v>
      </c>
      <c r="AE105" s="140">
        <f t="shared" si="33"/>
        <v>-2.1052</v>
      </c>
      <c r="AF105" s="140">
        <f t="shared" ref="AF105:AF114" si="34">+K105*$Q105*$V105-T105</f>
        <v>0</v>
      </c>
    </row>
    <row r="106" spans="3:32">
      <c r="C106" s="140" t="str">
        <f>+Mod_Inp_sheet_IND!C106</f>
        <v>PLPPPR-PH-STM_HW-NGA-BLR15</v>
      </c>
      <c r="D106" s="140" t="str">
        <f>+Mod_Inp_sheet_IND!D106</f>
        <v>INDNGA</v>
      </c>
      <c r="E106" s="140" t="str">
        <f>+Mod_Inp_sheet_IND!E106</f>
        <v>PLPPPR-PH-STM_HW</v>
      </c>
      <c r="J106" s="140">
        <f t="shared" si="25"/>
        <v>0</v>
      </c>
      <c r="K106" s="140">
        <f t="shared" si="31"/>
        <v>0</v>
      </c>
      <c r="L106" s="140">
        <f t="shared" si="26"/>
        <v>21</v>
      </c>
      <c r="M106" s="140">
        <f>+Mod_Inp_sheet_IND!K106</f>
        <v>0.87</v>
      </c>
      <c r="N106" s="140">
        <f>+Mod_Inp_sheet_IND!L106</f>
        <v>25</v>
      </c>
      <c r="O106" s="140">
        <f>+Mod_Inp_sheet_IND!M106</f>
        <v>350</v>
      </c>
      <c r="Q106" s="140">
        <v>31.536000000000001</v>
      </c>
      <c r="R106" s="140">
        <f t="shared" si="32"/>
        <v>0</v>
      </c>
      <c r="S106" s="140">
        <v>0.16139999999999999</v>
      </c>
      <c r="T106" s="140">
        <f>+Mod_Inp_sheet_IND!Q106</f>
        <v>0</v>
      </c>
      <c r="U106" s="140">
        <v>5</v>
      </c>
      <c r="V106" s="140">
        <f>+Mod_Inp_sheet_IND!R106</f>
        <v>0.5</v>
      </c>
      <c r="W106" s="140">
        <f t="shared" si="23"/>
        <v>0.35</v>
      </c>
      <c r="X106" s="149"/>
      <c r="Y106" s="149">
        <f t="shared" si="30"/>
        <v>0</v>
      </c>
      <c r="Z106" s="140">
        <v>5</v>
      </c>
      <c r="AA106" s="140">
        <v>0</v>
      </c>
      <c r="AB106" s="140">
        <v>5</v>
      </c>
      <c r="AE106" s="140">
        <f t="shared" si="33"/>
        <v>-0.16139999999999999</v>
      </c>
      <c r="AF106" s="140">
        <f t="shared" si="34"/>
        <v>0</v>
      </c>
    </row>
    <row r="107" spans="3:32">
      <c r="C107" s="140" t="str">
        <f>+Mod_Inp_sheet_IND!C107</f>
        <v>PLPPPR-PH-STM_HW-WOD-BLR15</v>
      </c>
      <c r="D107" s="140" t="str">
        <f>+Mod_Inp_sheet_IND!D107</f>
        <v>INDWOD</v>
      </c>
      <c r="E107" s="140" t="str">
        <f>+Mod_Inp_sheet_IND!E107</f>
        <v>PLPPPR-PH-STM_HW</v>
      </c>
      <c r="J107" s="140">
        <f t="shared" si="25"/>
        <v>0</v>
      </c>
      <c r="K107" s="140">
        <f t="shared" si="31"/>
        <v>0</v>
      </c>
      <c r="L107" s="140">
        <f t="shared" si="26"/>
        <v>21</v>
      </c>
      <c r="M107" s="140">
        <f>+Mod_Inp_sheet_IND!K107</f>
        <v>0.84999999999999987</v>
      </c>
      <c r="N107" s="140">
        <f>+Mod_Inp_sheet_IND!L107</f>
        <v>25</v>
      </c>
      <c r="O107" s="140">
        <f>+Mod_Inp_sheet_IND!M107</f>
        <v>2000</v>
      </c>
      <c r="Q107" s="140">
        <v>31.536000000000001</v>
      </c>
      <c r="R107" s="140">
        <f t="shared" si="32"/>
        <v>0</v>
      </c>
      <c r="S107" s="140">
        <v>3.5000000000000003E-2</v>
      </c>
      <c r="T107" s="140">
        <f>+Mod_Inp_sheet_IND!Q107</f>
        <v>0</v>
      </c>
      <c r="U107" s="140">
        <v>5</v>
      </c>
      <c r="V107" s="140">
        <f>+Mod_Inp_sheet_IND!R107</f>
        <v>0.5</v>
      </c>
      <c r="W107" s="140">
        <f t="shared" si="23"/>
        <v>0.35</v>
      </c>
      <c r="X107" s="149"/>
      <c r="Y107" s="149">
        <f t="shared" si="30"/>
        <v>0</v>
      </c>
      <c r="Z107" s="140">
        <v>5</v>
      </c>
      <c r="AA107" s="140">
        <v>0</v>
      </c>
      <c r="AB107" s="140">
        <v>5</v>
      </c>
      <c r="AE107" s="140">
        <f t="shared" si="33"/>
        <v>-3.5000000000000003E-2</v>
      </c>
      <c r="AF107" s="140">
        <f t="shared" si="34"/>
        <v>0</v>
      </c>
    </row>
    <row r="108" spans="3:32">
      <c r="C108" s="140" t="str">
        <f>+Mod_Inp_sheet_IND!C108</f>
        <v>PLPPPR-Refin-ELC-REF15</v>
      </c>
      <c r="D108" s="140" t="str">
        <f>+Mod_Inp_sheet_IND!D108</f>
        <v>INDELC</v>
      </c>
      <c r="E108" s="140" t="str">
        <f>+Mod_Inp_sheet_IND!E108</f>
        <v>PLPPPR-Refin</v>
      </c>
      <c r="J108" s="140">
        <f t="shared" si="25"/>
        <v>1E-3</v>
      </c>
      <c r="K108" s="140">
        <f t="shared" si="31"/>
        <v>1E-3</v>
      </c>
      <c r="L108" s="140">
        <f t="shared" si="26"/>
        <v>6</v>
      </c>
      <c r="M108" s="140">
        <f>+Mod_Inp_sheet_IND!K108</f>
        <v>1</v>
      </c>
      <c r="N108" s="140">
        <f>+Mod_Inp_sheet_IND!L108</f>
        <v>10</v>
      </c>
      <c r="O108" s="140">
        <f>+Mod_Inp_sheet_IND!M108</f>
        <v>0</v>
      </c>
      <c r="Q108" s="140">
        <v>31.536000000000001</v>
      </c>
      <c r="R108" s="140">
        <f t="shared" si="32"/>
        <v>3.0000000000000001E-3</v>
      </c>
      <c r="S108" s="140">
        <v>0.313</v>
      </c>
      <c r="T108" s="140">
        <f>+Mod_Inp_sheet_IND!Q108</f>
        <v>3.3E-3</v>
      </c>
      <c r="U108" s="140">
        <v>5</v>
      </c>
      <c r="V108" s="140">
        <f>+Mod_Inp_sheet_IND!R108</f>
        <v>1</v>
      </c>
      <c r="W108" s="140">
        <f t="shared" si="23"/>
        <v>0.7</v>
      </c>
      <c r="X108" s="149"/>
      <c r="Y108" s="149">
        <f t="shared" si="30"/>
        <v>1</v>
      </c>
      <c r="Z108" s="140">
        <v>5</v>
      </c>
      <c r="AA108" s="140">
        <v>0</v>
      </c>
      <c r="AB108" s="140">
        <v>5</v>
      </c>
      <c r="AE108" s="140">
        <f t="shared" si="33"/>
        <v>-0.28146399999999999</v>
      </c>
      <c r="AF108" s="140">
        <f t="shared" si="34"/>
        <v>2.8236000000000001E-2</v>
      </c>
    </row>
    <row r="109" spans="3:32">
      <c r="C109" s="140" t="str">
        <f>+Mod_Inp_sheet_IND!C109</f>
        <v>PLPPPR-PH-FURN-NGA-Furn15</v>
      </c>
      <c r="D109" s="140" t="str">
        <f>+Mod_Inp_sheet_IND!D109</f>
        <v>INDNGA</v>
      </c>
      <c r="E109" s="140" t="str">
        <f>+Mod_Inp_sheet_IND!E109</f>
        <v>PLPPPR-PH-FURN</v>
      </c>
      <c r="J109" s="140">
        <f t="shared" si="25"/>
        <v>0</v>
      </c>
      <c r="K109" s="140">
        <f t="shared" si="31"/>
        <v>0</v>
      </c>
      <c r="L109" s="140">
        <f t="shared" si="26"/>
        <v>21</v>
      </c>
      <c r="M109" s="140">
        <f>+Mod_Inp_sheet_IND!K109</f>
        <v>0.8</v>
      </c>
      <c r="N109" s="140">
        <f>+Mod_Inp_sheet_IND!L109</f>
        <v>25</v>
      </c>
      <c r="O109" s="140">
        <f>+Mod_Inp_sheet_IND!M109</f>
        <v>63</v>
      </c>
      <c r="Q109" s="140">
        <v>31.536000000000001</v>
      </c>
      <c r="R109" s="140">
        <f t="shared" si="32"/>
        <v>0</v>
      </c>
      <c r="S109" s="140">
        <v>0.1636</v>
      </c>
      <c r="T109" s="140">
        <f>+Mod_Inp_sheet_IND!Q109</f>
        <v>0</v>
      </c>
      <c r="U109" s="140">
        <v>5</v>
      </c>
      <c r="V109" s="140">
        <f>+Mod_Inp_sheet_IND!R109</f>
        <v>0.9</v>
      </c>
      <c r="W109" s="140">
        <f t="shared" si="23"/>
        <v>0.63</v>
      </c>
      <c r="X109" s="149"/>
      <c r="Y109" s="149">
        <f t="shared" si="30"/>
        <v>0.05</v>
      </c>
      <c r="Z109" s="140">
        <v>5</v>
      </c>
      <c r="AA109" s="140">
        <v>0</v>
      </c>
      <c r="AB109" s="140">
        <v>5</v>
      </c>
      <c r="AE109" s="140">
        <f t="shared" si="33"/>
        <v>-0.1636</v>
      </c>
      <c r="AF109" s="140">
        <f t="shared" si="34"/>
        <v>0</v>
      </c>
    </row>
    <row r="110" spans="3:32">
      <c r="C110" s="140" t="str">
        <f>+Mod_Inp_sheet_IND!C110</f>
        <v>PLPPPR-Pump-ELC-Pump15</v>
      </c>
      <c r="D110" s="140" t="str">
        <f>+Mod_Inp_sheet_IND!D110</f>
        <v>INDELC</v>
      </c>
      <c r="E110" s="140" t="str">
        <f>+Mod_Inp_sheet_IND!E110</f>
        <v>PLPPPR-Pump</v>
      </c>
      <c r="J110" s="140">
        <f t="shared" si="25"/>
        <v>1E-3</v>
      </c>
      <c r="K110" s="140">
        <f t="shared" si="31"/>
        <v>1E-3</v>
      </c>
      <c r="L110" s="140">
        <f t="shared" si="26"/>
        <v>6</v>
      </c>
      <c r="M110" s="140">
        <f>+Mod_Inp_sheet_IND!K110</f>
        <v>0.75</v>
      </c>
      <c r="N110" s="140">
        <f>+Mod_Inp_sheet_IND!L110</f>
        <v>10</v>
      </c>
      <c r="O110" s="140">
        <f>+Mod_Inp_sheet_IND!M110</f>
        <v>2308</v>
      </c>
      <c r="Q110" s="140">
        <v>31.536000000000001</v>
      </c>
      <c r="R110" s="140">
        <f t="shared" si="32"/>
        <v>1E-3</v>
      </c>
      <c r="S110" s="140">
        <v>2.3136000000000001</v>
      </c>
      <c r="T110" s="140">
        <f>+Mod_Inp_sheet_IND!Q110</f>
        <v>8.9999999999999998E-4</v>
      </c>
      <c r="U110" s="140">
        <v>5</v>
      </c>
      <c r="V110" s="140">
        <f>+Mod_Inp_sheet_IND!R110</f>
        <v>0.5</v>
      </c>
      <c r="W110" s="140">
        <f t="shared" si="23"/>
        <v>0.35</v>
      </c>
      <c r="X110" s="149"/>
      <c r="Y110" s="149">
        <f t="shared" si="30"/>
        <v>1</v>
      </c>
      <c r="Z110" s="140">
        <v>5</v>
      </c>
      <c r="AA110" s="140">
        <v>0</v>
      </c>
      <c r="AB110" s="140">
        <v>5</v>
      </c>
      <c r="AE110" s="140">
        <f t="shared" si="33"/>
        <v>-2.2978320000000001</v>
      </c>
      <c r="AF110" s="140">
        <f t="shared" si="34"/>
        <v>1.4868000000000001E-2</v>
      </c>
    </row>
    <row r="111" spans="3:32">
      <c r="C111" s="140" t="str">
        <f>+Mod_Inp_sheet_IND!C111</f>
        <v>PLPPPR-MoTP-Stat-ELC-Mtr15</v>
      </c>
      <c r="D111" s="140" t="str">
        <f>+Mod_Inp_sheet_IND!D111</f>
        <v>INDELC</v>
      </c>
      <c r="E111" s="140" t="str">
        <f>+Mod_Inp_sheet_IND!E111</f>
        <v>PLPPPR-MoTP-Stat</v>
      </c>
      <c r="J111" s="140">
        <f t="shared" si="25"/>
        <v>1E-3</v>
      </c>
      <c r="K111" s="140">
        <f t="shared" si="31"/>
        <v>1E-3</v>
      </c>
      <c r="L111" s="140">
        <f t="shared" si="26"/>
        <v>6</v>
      </c>
      <c r="M111" s="140">
        <f>+Mod_Inp_sheet_IND!K111</f>
        <v>0.67500000000000004</v>
      </c>
      <c r="N111" s="140">
        <f>+Mod_Inp_sheet_IND!L111</f>
        <v>10</v>
      </c>
      <c r="O111" s="140">
        <f>+Mod_Inp_sheet_IND!M111</f>
        <v>280</v>
      </c>
      <c r="Q111" s="140">
        <v>31.536000000000001</v>
      </c>
      <c r="R111" s="140">
        <f t="shared" si="32"/>
        <v>1E-3</v>
      </c>
      <c r="S111" s="140">
        <v>0.41760000000000003</v>
      </c>
      <c r="T111" s="140">
        <f>+Mod_Inp_sheet_IND!Q111</f>
        <v>6.9999999999999999E-4</v>
      </c>
      <c r="U111" s="140">
        <v>5</v>
      </c>
      <c r="V111" s="140">
        <f>+Mod_Inp_sheet_IND!R111</f>
        <v>0.5</v>
      </c>
      <c r="W111" s="140">
        <f t="shared" si="23"/>
        <v>0.35</v>
      </c>
      <c r="X111" s="149"/>
      <c r="Y111" s="149">
        <f t="shared" si="30"/>
        <v>1</v>
      </c>
      <c r="Z111" s="140">
        <v>5</v>
      </c>
      <c r="AA111" s="140">
        <v>0</v>
      </c>
      <c r="AB111" s="140">
        <v>5</v>
      </c>
      <c r="AE111" s="140">
        <f t="shared" si="33"/>
        <v>-0.40183200000000002</v>
      </c>
      <c r="AF111" s="140">
        <f t="shared" si="34"/>
        <v>1.5068000000000002E-2</v>
      </c>
    </row>
    <row r="112" spans="3:32">
      <c r="C112" s="140" t="str">
        <f>+Mod_Inp_sheet_IND!C112</f>
        <v>PLPPPR-Fan-ELC-Fan15</v>
      </c>
      <c r="D112" s="140" t="str">
        <f>+Mod_Inp_sheet_IND!D112</f>
        <v>INDELC</v>
      </c>
      <c r="E112" s="140" t="str">
        <f>+Mod_Inp_sheet_IND!E112</f>
        <v>PLPPPR-Fan</v>
      </c>
      <c r="J112" s="140">
        <f t="shared" si="25"/>
        <v>1E-3</v>
      </c>
      <c r="K112" s="140">
        <f t="shared" si="31"/>
        <v>1E-3</v>
      </c>
      <c r="L112" s="140">
        <f t="shared" si="26"/>
        <v>1</v>
      </c>
      <c r="M112" s="140">
        <f>+Mod_Inp_sheet_IND!K112</f>
        <v>43.433917555665673</v>
      </c>
      <c r="N112" s="140">
        <f>+Mod_Inp_sheet_IND!L112</f>
        <v>1</v>
      </c>
      <c r="O112" s="140">
        <f>+Mod_Inp_sheet_IND!M112</f>
        <v>404.59164148566924</v>
      </c>
      <c r="Q112" s="140">
        <v>31.536000000000001</v>
      </c>
      <c r="R112" s="140">
        <f t="shared" si="32"/>
        <v>1.4E-2</v>
      </c>
      <c r="S112" s="140">
        <v>0.3478</v>
      </c>
      <c r="T112" s="140">
        <f>+Mod_Inp_sheet_IND!Q112</f>
        <v>1.4200000000000001E-2</v>
      </c>
      <c r="U112" s="140">
        <v>5</v>
      </c>
      <c r="V112" s="140">
        <f>+Mod_Inp_sheet_IND!R112</f>
        <v>0.5</v>
      </c>
      <c r="W112" s="140">
        <f t="shared" si="23"/>
        <v>0.35</v>
      </c>
      <c r="X112" s="149"/>
      <c r="Y112" s="149">
        <f t="shared" si="30"/>
        <v>1</v>
      </c>
      <c r="Z112" s="140">
        <v>5</v>
      </c>
      <c r="AA112" s="140">
        <v>0</v>
      </c>
      <c r="AB112" s="140">
        <v>5</v>
      </c>
      <c r="AE112" s="140">
        <f t="shared" si="33"/>
        <v>-0.33203199999999999</v>
      </c>
      <c r="AF112" s="140">
        <f t="shared" si="34"/>
        <v>1.5679999999999999E-3</v>
      </c>
    </row>
    <row r="113" spans="3:32">
      <c r="C113" s="140" t="str">
        <f>+Mod_Inp_sheet_IND!C113</f>
        <v>PLPPPR-PH-DirH-NGA-Burner15</v>
      </c>
      <c r="D113" s="140" t="str">
        <f>+Mod_Inp_sheet_IND!D113</f>
        <v>INDNGA</v>
      </c>
      <c r="E113" s="140" t="str">
        <f>+Mod_Inp_sheet_IND!E113</f>
        <v>PLPPPR-PH-DirH</v>
      </c>
      <c r="J113" s="140">
        <f t="shared" si="25"/>
        <v>0</v>
      </c>
      <c r="K113" s="140">
        <f t="shared" si="31"/>
        <v>0</v>
      </c>
      <c r="L113" s="140">
        <f t="shared" si="26"/>
        <v>9</v>
      </c>
      <c r="M113" s="140">
        <f>+Mod_Inp_sheet_IND!K113</f>
        <v>0.8</v>
      </c>
      <c r="N113" s="140">
        <f>+Mod_Inp_sheet_IND!L113</f>
        <v>13</v>
      </c>
      <c r="O113" s="140">
        <f>+Mod_Inp_sheet_IND!M113</f>
        <v>313</v>
      </c>
      <c r="Q113" s="140">
        <v>31.536000000000001</v>
      </c>
      <c r="R113" s="140">
        <f t="shared" si="32"/>
        <v>0</v>
      </c>
      <c r="S113" s="140">
        <v>2.0000000000000001E-4</v>
      </c>
      <c r="T113" s="140">
        <f>+Mod_Inp_sheet_IND!Q113</f>
        <v>0</v>
      </c>
      <c r="U113" s="140">
        <v>5</v>
      </c>
      <c r="V113" s="140">
        <f>+Mod_Inp_sheet_IND!R113</f>
        <v>0.9</v>
      </c>
      <c r="W113" s="140">
        <f t="shared" si="23"/>
        <v>0.63</v>
      </c>
      <c r="X113" s="149"/>
      <c r="Y113" s="149">
        <f t="shared" si="30"/>
        <v>0.05</v>
      </c>
      <c r="Z113" s="140">
        <v>5</v>
      </c>
      <c r="AA113" s="140">
        <v>0</v>
      </c>
      <c r="AB113" s="140">
        <v>5</v>
      </c>
      <c r="AE113" s="140">
        <f t="shared" si="33"/>
        <v>-2.0000000000000001E-4</v>
      </c>
      <c r="AF113" s="140">
        <f t="shared" si="34"/>
        <v>0</v>
      </c>
    </row>
    <row r="114" spans="3:32">
      <c r="C114" s="140" t="str">
        <f>+Mod_Inp_sheet_IND!C114</f>
        <v>PLPPPR-AIR-ELC-CMPR15</v>
      </c>
      <c r="D114" s="140" t="str">
        <f>+Mod_Inp_sheet_IND!D114</f>
        <v>INDELC</v>
      </c>
      <c r="E114" s="140" t="str">
        <f>+Mod_Inp_sheet_IND!E114</f>
        <v>PLPPPR-AIR</v>
      </c>
      <c r="J114" s="140">
        <f t="shared" si="25"/>
        <v>1E-3</v>
      </c>
      <c r="K114" s="140">
        <f t="shared" si="31"/>
        <v>1E-3</v>
      </c>
      <c r="L114" s="140">
        <f t="shared" si="26"/>
        <v>21</v>
      </c>
      <c r="M114" s="140">
        <f>+Mod_Inp_sheet_IND!K114</f>
        <v>1</v>
      </c>
      <c r="N114" s="140">
        <f>+Mod_Inp_sheet_IND!L114</f>
        <v>25</v>
      </c>
      <c r="O114" s="140">
        <f>+Mod_Inp_sheet_IND!M114</f>
        <v>0</v>
      </c>
      <c r="Q114" s="140">
        <v>31.536000000000001</v>
      </c>
      <c r="R114" s="140">
        <f t="shared" si="32"/>
        <v>0</v>
      </c>
      <c r="S114" s="140">
        <v>2.0000000000000001E-4</v>
      </c>
      <c r="T114" s="140">
        <f>+Mod_Inp_sheet_IND!Q114</f>
        <v>1E-4</v>
      </c>
      <c r="U114" s="140">
        <v>5</v>
      </c>
      <c r="V114" s="140">
        <f>+Mod_Inp_sheet_IND!R114</f>
        <v>0.68</v>
      </c>
      <c r="W114" s="140">
        <f t="shared" si="23"/>
        <v>0.48</v>
      </c>
      <c r="X114" s="149"/>
      <c r="Y114" s="149">
        <f t="shared" si="30"/>
        <v>1</v>
      </c>
      <c r="Z114" s="140">
        <v>5</v>
      </c>
      <c r="AA114" s="140">
        <v>0</v>
      </c>
      <c r="AB114" s="140">
        <v>5</v>
      </c>
      <c r="AE114" s="140">
        <f t="shared" si="33"/>
        <v>2.1244480000000003E-2</v>
      </c>
      <c r="AF114" s="140">
        <f t="shared" si="34"/>
        <v>2.1344480000000002E-2</v>
      </c>
    </row>
    <row r="115" spans="3:32">
      <c r="X115" s="149"/>
      <c r="Y115" s="149"/>
    </row>
    <row r="116" spans="3:32">
      <c r="X116" s="149"/>
      <c r="Y116" s="149"/>
    </row>
    <row r="117" spans="3:32">
      <c r="X117" s="149"/>
      <c r="Y117" s="149"/>
    </row>
    <row r="118" spans="3:32">
      <c r="X118" s="149"/>
      <c r="Y118" s="149"/>
    </row>
    <row r="119" spans="3:32">
      <c r="X119" s="149"/>
      <c r="Y119" s="149"/>
    </row>
    <row r="120" spans="3:32">
      <c r="X120" s="149"/>
      <c r="Y120" s="149"/>
    </row>
    <row r="121" spans="3:32">
      <c r="X121" s="149"/>
      <c r="Y121" s="149"/>
    </row>
    <row r="122" spans="3:32">
      <c r="X122" s="149"/>
      <c r="Y122" s="149"/>
    </row>
    <row r="123" spans="3:32">
      <c r="X123" s="149"/>
      <c r="Y123" s="149"/>
    </row>
    <row r="124" spans="3:32">
      <c r="X124" s="149"/>
      <c r="Y124" s="149"/>
    </row>
    <row r="125" spans="3:32">
      <c r="X125" s="149"/>
      <c r="Y125" s="149"/>
    </row>
    <row r="126" spans="3:32">
      <c r="X126" s="149"/>
      <c r="Y126" s="149"/>
    </row>
    <row r="127" spans="3:32">
      <c r="X127" s="149"/>
      <c r="Y127" s="149"/>
    </row>
    <row r="128" spans="3:32">
      <c r="X128" s="149"/>
      <c r="Y128" s="149"/>
    </row>
    <row r="129" spans="24:25">
      <c r="X129" s="149"/>
      <c r="Y129" s="149"/>
    </row>
    <row r="130" spans="24:25">
      <c r="X130" s="149"/>
      <c r="Y130" s="149"/>
    </row>
    <row r="131" spans="24:25">
      <c r="X131" s="149"/>
      <c r="Y131" s="149"/>
    </row>
    <row r="132" spans="24:25">
      <c r="X132" s="149"/>
      <c r="Y132" s="149"/>
    </row>
    <row r="133" spans="24:25">
      <c r="X133" s="149"/>
      <c r="Y133" s="149"/>
    </row>
    <row r="134" spans="24:25">
      <c r="X134" s="149"/>
      <c r="Y134" s="149"/>
    </row>
    <row r="135" spans="24:25">
      <c r="X135" s="149"/>
      <c r="Y135" s="149"/>
    </row>
    <row r="136" spans="24:25">
      <c r="X136" s="149"/>
      <c r="Y136" s="149"/>
    </row>
    <row r="137" spans="24:25">
      <c r="X137" s="149"/>
      <c r="Y137" s="149"/>
    </row>
    <row r="138" spans="24:25">
      <c r="X138" s="149"/>
      <c r="Y138" s="149"/>
    </row>
    <row r="139" spans="24:25">
      <c r="X139" s="149"/>
      <c r="Y139" s="149"/>
    </row>
    <row r="140" spans="24:25">
      <c r="X140" s="149"/>
      <c r="Y140" s="149"/>
    </row>
    <row r="141" spans="24:25">
      <c r="X141" s="149"/>
      <c r="Y141" s="149"/>
    </row>
    <row r="142" spans="24:25">
      <c r="X142" s="149"/>
      <c r="Y142" s="149"/>
    </row>
  </sheetData>
  <conditionalFormatting sqref="AE8:AF142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abSelected="1" topLeftCell="A55" workbookViewId="0">
      <selection activeCell="G82" sqref="G82"/>
    </sheetView>
  </sheetViews>
  <sheetFormatPr defaultRowHeight="14.25"/>
  <cols>
    <col min="1" max="2" width="9.140625" style="140"/>
    <col min="3" max="3" width="35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7" width="9.140625" style="140" customWidth="1"/>
    <col min="8" max="16384" width="9.140625" style="140"/>
  </cols>
  <sheetData>
    <row r="4" spans="1:24">
      <c r="C4" s="146"/>
      <c r="D4" s="146"/>
      <c r="E4" s="48"/>
      <c r="F4" s="154"/>
      <c r="G4" s="154"/>
      <c r="H4" s="146"/>
      <c r="I4" s="146"/>
      <c r="J4" s="146"/>
      <c r="K4" s="146"/>
      <c r="L4" s="146"/>
      <c r="M4" s="146"/>
      <c r="N4" s="146"/>
      <c r="O4" s="146"/>
    </row>
    <row r="5" spans="1:24" ht="38.25">
      <c r="C5" s="155" t="s">
        <v>1</v>
      </c>
      <c r="D5" s="155" t="s">
        <v>5</v>
      </c>
      <c r="E5" s="155" t="s">
        <v>6</v>
      </c>
      <c r="F5" s="17" t="s">
        <v>179</v>
      </c>
      <c r="G5" s="17" t="s">
        <v>219</v>
      </c>
      <c r="H5" s="17" t="s">
        <v>180</v>
      </c>
      <c r="I5" s="17" t="s">
        <v>387</v>
      </c>
      <c r="J5" s="17" t="s">
        <v>388</v>
      </c>
      <c r="K5" s="17" t="s">
        <v>49</v>
      </c>
      <c r="L5" s="17" t="s">
        <v>47</v>
      </c>
      <c r="M5" s="17" t="s">
        <v>281</v>
      </c>
      <c r="N5" s="17" t="s">
        <v>206</v>
      </c>
      <c r="O5" s="17" t="s">
        <v>282</v>
      </c>
      <c r="P5" s="17" t="s">
        <v>389</v>
      </c>
      <c r="Q5" s="17" t="s">
        <v>283</v>
      </c>
      <c r="R5" s="156" t="s">
        <v>284</v>
      </c>
      <c r="S5" s="156" t="s">
        <v>390</v>
      </c>
      <c r="T5" s="156" t="s">
        <v>391</v>
      </c>
      <c r="U5" s="156" t="s">
        <v>392</v>
      </c>
    </row>
    <row r="6" spans="1:24" ht="48">
      <c r="C6" s="157" t="s">
        <v>35</v>
      </c>
      <c r="D6" s="157" t="s">
        <v>30</v>
      </c>
      <c r="E6" s="157" t="s">
        <v>31</v>
      </c>
      <c r="F6" s="157" t="s">
        <v>60</v>
      </c>
      <c r="G6" s="157" t="s">
        <v>60</v>
      </c>
      <c r="H6" s="157" t="s">
        <v>60</v>
      </c>
      <c r="I6" s="157" t="s">
        <v>32</v>
      </c>
      <c r="J6" s="157" t="s">
        <v>32</v>
      </c>
      <c r="K6" s="157" t="s">
        <v>50</v>
      </c>
      <c r="L6" s="157" t="s">
        <v>62</v>
      </c>
      <c r="M6" s="157" t="s">
        <v>285</v>
      </c>
      <c r="N6" s="157" t="s">
        <v>286</v>
      </c>
      <c r="O6" s="157" t="s">
        <v>287</v>
      </c>
      <c r="P6" s="157" t="s">
        <v>288</v>
      </c>
      <c r="Q6" s="157" t="s">
        <v>288</v>
      </c>
      <c r="R6" s="158" t="s">
        <v>289</v>
      </c>
      <c r="S6" s="158" t="s">
        <v>290</v>
      </c>
      <c r="T6" s="158" t="s">
        <v>290</v>
      </c>
      <c r="U6" s="158" t="s">
        <v>290</v>
      </c>
    </row>
    <row r="7" spans="1:24" ht="48">
      <c r="C7" s="157" t="s">
        <v>51</v>
      </c>
      <c r="D7" s="157"/>
      <c r="E7" s="157"/>
      <c r="F7" s="157"/>
      <c r="G7" s="157"/>
      <c r="H7" s="157"/>
      <c r="I7" s="157" t="s">
        <v>291</v>
      </c>
      <c r="J7" s="157" t="s">
        <v>291</v>
      </c>
      <c r="K7" s="157" t="s">
        <v>292</v>
      </c>
      <c r="L7" s="157" t="s">
        <v>52</v>
      </c>
      <c r="M7" s="157" t="s">
        <v>293</v>
      </c>
      <c r="N7" s="157" t="s">
        <v>208</v>
      </c>
      <c r="O7" s="157"/>
      <c r="P7" s="157" t="s">
        <v>294</v>
      </c>
      <c r="Q7" s="157" t="s">
        <v>294</v>
      </c>
      <c r="R7" s="158" t="s">
        <v>292</v>
      </c>
      <c r="S7" s="158" t="s">
        <v>292</v>
      </c>
      <c r="T7" s="158" t="s">
        <v>292</v>
      </c>
      <c r="U7" s="158" t="s">
        <v>295</v>
      </c>
      <c r="W7" s="158" t="s">
        <v>296</v>
      </c>
      <c r="X7" s="158" t="s">
        <v>296</v>
      </c>
    </row>
    <row r="8" spans="1:24">
      <c r="A8" s="140">
        <f>+LEN(C8)</f>
        <v>22</v>
      </c>
      <c r="C8" s="140" t="s">
        <v>470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59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9">
        <f>+IF(SUMIF($E$8:$E$142,E8,$P$8:$P$142)=0,0.05,ROUNDUP(P8/SUMIF($E$8:$E$142,E8,$P$8:$P$142),3))</f>
        <v>0.05</v>
      </c>
      <c r="T8" s="149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1:24">
      <c r="A9" s="140">
        <f t="shared" ref="A9:A72" si="0">+LEN(C9)</f>
        <v>27</v>
      </c>
      <c r="C9" s="140" t="s">
        <v>527</v>
      </c>
      <c r="D9" s="140" t="s">
        <v>114</v>
      </c>
      <c r="E9" s="140" t="s">
        <v>302</v>
      </c>
      <c r="I9" s="140">
        <f t="shared" ref="I9:I72" si="1">+ROUNDUP(P9/O9/R9,3)</f>
        <v>0.40500000000000003</v>
      </c>
      <c r="J9" s="140">
        <f t="shared" ref="J9:J72" si="2">+ROUNDUP(Q9/O9/R9,3)</f>
        <v>0</v>
      </c>
      <c r="K9" s="140">
        <v>0.18000000000000002</v>
      </c>
      <c r="L9" s="140">
        <v>20</v>
      </c>
      <c r="M9" s="159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9">
        <f t="shared" ref="S9:S72" si="3">+IF(SUMIF($E$8:$E$142,E9,$P$8:$P$142)=0,0.05,ROUNDUP(P9/SUMIF($E$8:$E$142,E9,$P$8:$P$142),3))</f>
        <v>0.94799999999999995</v>
      </c>
      <c r="T9" s="149">
        <f t="shared" ref="T9:T72" si="4">+IF(SUMIF($E$8:$E$142,E9,$Q$8:$Q$142)=0,0.05,ROUNDUP(Q9/SUMIF($E$8:$E$142,E9,$Q$8:$Q$142),3))</f>
        <v>0.05</v>
      </c>
      <c r="U9" s="140">
        <v>5</v>
      </c>
      <c r="W9" s="140">
        <f t="shared" ref="W9:X72" si="5">+I9*$O9*$R9-P9</f>
        <v>3.8720000000003196E-4</v>
      </c>
      <c r="X9" s="140">
        <f t="shared" si="5"/>
        <v>0</v>
      </c>
    </row>
    <row r="10" spans="1:24">
      <c r="A10" s="140">
        <f t="shared" si="0"/>
        <v>27</v>
      </c>
      <c r="C10" s="140" t="s">
        <v>528</v>
      </c>
      <c r="D10" s="140" t="s">
        <v>64</v>
      </c>
      <c r="E10" s="140" t="s">
        <v>302</v>
      </c>
      <c r="I10" s="140">
        <f t="shared" si="1"/>
        <v>2.3E-2</v>
      </c>
      <c r="J10" s="140">
        <f t="shared" si="2"/>
        <v>0</v>
      </c>
      <c r="K10" s="140">
        <v>0.13</v>
      </c>
      <c r="L10" s="140">
        <v>20</v>
      </c>
      <c r="M10" s="159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9">
        <f t="shared" si="3"/>
        <v>5.2999999999999999E-2</v>
      </c>
      <c r="T10" s="149">
        <f t="shared" si="4"/>
        <v>0.05</v>
      </c>
      <c r="U10" s="140">
        <v>5</v>
      </c>
      <c r="W10" s="140">
        <f t="shared" si="5"/>
        <v>2.0795199999999875E-3</v>
      </c>
      <c r="X10" s="140">
        <f t="shared" si="5"/>
        <v>0</v>
      </c>
    </row>
    <row r="11" spans="1:24">
      <c r="A11" s="140">
        <f t="shared" si="0"/>
        <v>24</v>
      </c>
      <c r="C11" s="140" t="s">
        <v>563</v>
      </c>
      <c r="D11" s="140" t="s">
        <v>127</v>
      </c>
      <c r="E11" s="140" t="s">
        <v>303</v>
      </c>
      <c r="I11" s="140">
        <f t="shared" si="1"/>
        <v>2.3E-2</v>
      </c>
      <c r="J11" s="140">
        <f t="shared" si="2"/>
        <v>9.9999999999999985E-3</v>
      </c>
      <c r="K11" s="140">
        <v>0.67500000000000004</v>
      </c>
      <c r="L11" s="140">
        <v>10</v>
      </c>
      <c r="M11" s="159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9">
        <f t="shared" si="3"/>
        <v>0.68</v>
      </c>
      <c r="T11" s="149">
        <f t="shared" si="4"/>
        <v>1</v>
      </c>
      <c r="U11" s="140">
        <v>5</v>
      </c>
      <c r="W11" s="140">
        <f t="shared" si="5"/>
        <v>4.164000000000001E-3</v>
      </c>
      <c r="X11" s="140">
        <f t="shared" si="5"/>
        <v>2.9799999999999827E-3</v>
      </c>
    </row>
    <row r="12" spans="1:24">
      <c r="A12" s="140">
        <f t="shared" si="0"/>
        <v>27</v>
      </c>
      <c r="C12" s="140" t="s">
        <v>575</v>
      </c>
      <c r="D12" s="140" t="s">
        <v>114</v>
      </c>
      <c r="E12" s="140" t="s">
        <v>303</v>
      </c>
      <c r="I12" s="140">
        <f t="shared" si="1"/>
        <v>1.0999999999999999E-2</v>
      </c>
      <c r="J12" s="140">
        <f t="shared" si="2"/>
        <v>0</v>
      </c>
      <c r="K12" s="140">
        <v>0.22</v>
      </c>
      <c r="L12" s="140">
        <v>20</v>
      </c>
      <c r="M12" s="159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9">
        <f t="shared" si="3"/>
        <v>0.32100000000000001</v>
      </c>
      <c r="T12" s="149">
        <f t="shared" si="4"/>
        <v>0</v>
      </c>
      <c r="U12" s="140">
        <v>5</v>
      </c>
      <c r="W12" s="140">
        <f t="shared" si="5"/>
        <v>4.047999999999996E-3</v>
      </c>
      <c r="X12" s="140">
        <f t="shared" si="5"/>
        <v>0</v>
      </c>
    </row>
    <row r="13" spans="1:24">
      <c r="A13" s="140">
        <f t="shared" si="0"/>
        <v>25</v>
      </c>
      <c r="C13" s="140" t="s">
        <v>530</v>
      </c>
      <c r="D13" s="140" t="s">
        <v>63</v>
      </c>
      <c r="E13" s="140" t="s">
        <v>393</v>
      </c>
      <c r="I13" s="140">
        <f t="shared" si="1"/>
        <v>0.18</v>
      </c>
      <c r="J13" s="140">
        <f t="shared" si="2"/>
        <v>0.128</v>
      </c>
      <c r="K13" s="140">
        <v>0.8</v>
      </c>
      <c r="L13" s="140">
        <v>20</v>
      </c>
      <c r="M13" s="159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9">
        <f t="shared" si="3"/>
        <v>0.58899999999999997</v>
      </c>
      <c r="T13" s="149">
        <f t="shared" si="4"/>
        <v>1</v>
      </c>
      <c r="U13" s="140">
        <v>5</v>
      </c>
      <c r="W13" s="140">
        <f t="shared" si="5"/>
        <v>3.8887999999999145E-3</v>
      </c>
      <c r="X13" s="140">
        <f t="shared" si="5"/>
        <v>1.7476480000000461E-2</v>
      </c>
    </row>
    <row r="14" spans="1:24">
      <c r="A14" s="140">
        <f t="shared" si="0"/>
        <v>25</v>
      </c>
      <c r="C14" s="140" t="s">
        <v>531</v>
      </c>
      <c r="D14" s="140" t="s">
        <v>64</v>
      </c>
      <c r="E14" s="140" t="s">
        <v>393</v>
      </c>
      <c r="I14" s="140">
        <f t="shared" si="1"/>
        <v>0.126</v>
      </c>
      <c r="J14" s="140">
        <f t="shared" si="2"/>
        <v>0</v>
      </c>
      <c r="K14" s="140">
        <v>0.87</v>
      </c>
      <c r="L14" s="140">
        <v>25</v>
      </c>
      <c r="M14" s="159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9">
        <f t="shared" si="3"/>
        <v>0.41199999999999998</v>
      </c>
      <c r="T14" s="149">
        <f t="shared" si="4"/>
        <v>0</v>
      </c>
      <c r="U14" s="140">
        <v>5</v>
      </c>
      <c r="W14" s="140">
        <f t="shared" si="5"/>
        <v>4.9721600000003363E-3</v>
      </c>
      <c r="X14" s="140">
        <f t="shared" si="5"/>
        <v>0</v>
      </c>
    </row>
    <row r="15" spans="1:24">
      <c r="A15" s="140">
        <f t="shared" si="0"/>
        <v>25</v>
      </c>
      <c r="C15" s="140" t="s">
        <v>532</v>
      </c>
      <c r="D15" s="140" t="s">
        <v>63</v>
      </c>
      <c r="E15" s="140" t="s">
        <v>394</v>
      </c>
      <c r="I15" s="140">
        <f t="shared" si="1"/>
        <v>4.9000000000000002E-2</v>
      </c>
      <c r="J15" s="140">
        <f t="shared" si="2"/>
        <v>3.5000000000000003E-2</v>
      </c>
      <c r="K15" s="140">
        <v>0.8</v>
      </c>
      <c r="L15" s="140">
        <v>20</v>
      </c>
      <c r="M15" s="159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9">
        <f t="shared" si="3"/>
        <v>0.58899999999999997</v>
      </c>
      <c r="T15" s="149">
        <f t="shared" si="4"/>
        <v>1</v>
      </c>
      <c r="U15" s="140">
        <v>5</v>
      </c>
      <c r="W15" s="140">
        <f t="shared" si="5"/>
        <v>1.9805840000000297E-2</v>
      </c>
      <c r="X15" s="140">
        <f t="shared" si="5"/>
        <v>2.137560000000005E-2</v>
      </c>
    </row>
    <row r="16" spans="1:24">
      <c r="A16" s="140">
        <f t="shared" si="0"/>
        <v>25</v>
      </c>
      <c r="C16" s="140" t="s">
        <v>533</v>
      </c>
      <c r="D16" s="140" t="s">
        <v>64</v>
      </c>
      <c r="E16" s="140" t="s">
        <v>394</v>
      </c>
      <c r="I16" s="140">
        <f t="shared" si="1"/>
        <v>3.4000000000000002E-2</v>
      </c>
      <c r="J16" s="140">
        <f t="shared" si="2"/>
        <v>0</v>
      </c>
      <c r="K16" s="140">
        <v>0.87</v>
      </c>
      <c r="L16" s="140">
        <v>25</v>
      </c>
      <c r="M16" s="159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9">
        <f t="shared" si="3"/>
        <v>0.41199999999999998</v>
      </c>
      <c r="T16" s="149">
        <f t="shared" si="4"/>
        <v>0</v>
      </c>
      <c r="U16" s="140">
        <v>5</v>
      </c>
      <c r="W16" s="140">
        <f t="shared" si="5"/>
        <v>8.0734400000000983E-3</v>
      </c>
      <c r="X16" s="140">
        <f t="shared" si="5"/>
        <v>0</v>
      </c>
    </row>
    <row r="17" spans="1:24">
      <c r="A17" s="140">
        <f t="shared" si="0"/>
        <v>25</v>
      </c>
      <c r="C17" s="140" t="s">
        <v>534</v>
      </c>
      <c r="D17" s="140" t="s">
        <v>63</v>
      </c>
      <c r="E17" s="140" t="s">
        <v>395</v>
      </c>
      <c r="I17" s="140">
        <f t="shared" si="1"/>
        <v>0.04</v>
      </c>
      <c r="J17" s="140">
        <f t="shared" si="2"/>
        <v>2.9000000000000001E-2</v>
      </c>
      <c r="K17" s="140">
        <v>0.8</v>
      </c>
      <c r="L17" s="140">
        <v>20</v>
      </c>
      <c r="M17" s="159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9">
        <f t="shared" si="3"/>
        <v>0.58899999999999997</v>
      </c>
      <c r="T17" s="149">
        <f t="shared" si="4"/>
        <v>1</v>
      </c>
      <c r="U17" s="140">
        <v>5</v>
      </c>
      <c r="W17" s="140">
        <f t="shared" si="5"/>
        <v>3.8640000000011998E-4</v>
      </c>
      <c r="X17" s="140">
        <f t="shared" si="5"/>
        <v>1.5562640000000183E-2</v>
      </c>
    </row>
    <row r="18" spans="1:24">
      <c r="A18" s="140">
        <f t="shared" si="0"/>
        <v>25</v>
      </c>
      <c r="C18" s="140" t="s">
        <v>535</v>
      </c>
      <c r="D18" s="140" t="s">
        <v>64</v>
      </c>
      <c r="E18" s="140" t="s">
        <v>395</v>
      </c>
      <c r="I18" s="140">
        <f t="shared" si="1"/>
        <v>2.8000000000000001E-2</v>
      </c>
      <c r="J18" s="140">
        <f t="shared" si="2"/>
        <v>0</v>
      </c>
      <c r="K18" s="140">
        <v>0.87000000000000011</v>
      </c>
      <c r="L18" s="140">
        <v>25</v>
      </c>
      <c r="M18" s="159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9">
        <f t="shared" si="3"/>
        <v>0.41199999999999998</v>
      </c>
      <c r="T18" s="149">
        <f t="shared" si="4"/>
        <v>0</v>
      </c>
      <c r="U18" s="140">
        <v>5</v>
      </c>
      <c r="W18" s="140">
        <f t="shared" si="5"/>
        <v>7.6048000000006333E-4</v>
      </c>
      <c r="X18" s="140">
        <f t="shared" si="5"/>
        <v>0</v>
      </c>
    </row>
    <row r="19" spans="1:24">
      <c r="A19" s="140">
        <f t="shared" si="0"/>
        <v>25</v>
      </c>
      <c r="C19" s="140" t="s">
        <v>536</v>
      </c>
      <c r="D19" s="140" t="s">
        <v>63</v>
      </c>
      <c r="E19" s="140" t="s">
        <v>396</v>
      </c>
      <c r="I19" s="140">
        <f t="shared" si="1"/>
        <v>3.9E-2</v>
      </c>
      <c r="J19" s="140">
        <f t="shared" si="2"/>
        <v>2.8000000000000001E-2</v>
      </c>
      <c r="K19" s="140">
        <v>0.8</v>
      </c>
      <c r="L19" s="140">
        <v>20</v>
      </c>
      <c r="M19" s="159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9">
        <f t="shared" si="3"/>
        <v>0.58899999999999997</v>
      </c>
      <c r="T19" s="149">
        <f t="shared" si="4"/>
        <v>1</v>
      </c>
      <c r="U19" s="140">
        <v>5</v>
      </c>
      <c r="W19" s="140">
        <f t="shared" si="5"/>
        <v>2.3842400000001485E-3</v>
      </c>
      <c r="X19" s="140">
        <f t="shared" si="5"/>
        <v>1.0660480000000083E-2</v>
      </c>
    </row>
    <row r="20" spans="1:24">
      <c r="A20" s="140">
        <f t="shared" si="0"/>
        <v>25</v>
      </c>
      <c r="C20" s="140" t="s">
        <v>537</v>
      </c>
      <c r="D20" s="140" t="s">
        <v>64</v>
      </c>
      <c r="E20" s="140" t="s">
        <v>396</v>
      </c>
      <c r="I20" s="140">
        <f t="shared" si="1"/>
        <v>2.8000000000000001E-2</v>
      </c>
      <c r="J20" s="140">
        <f t="shared" si="2"/>
        <v>0</v>
      </c>
      <c r="K20" s="140">
        <v>0.87</v>
      </c>
      <c r="L20" s="140">
        <v>25</v>
      </c>
      <c r="M20" s="159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9">
        <f t="shared" si="3"/>
        <v>0.41199999999999998</v>
      </c>
      <c r="T20" s="149">
        <f t="shared" si="4"/>
        <v>0</v>
      </c>
      <c r="U20" s="140">
        <v>5</v>
      </c>
      <c r="W20" s="140">
        <f t="shared" si="5"/>
        <v>1.7260480000000022E-2</v>
      </c>
      <c r="X20" s="140">
        <f t="shared" si="5"/>
        <v>0</v>
      </c>
    </row>
    <row r="21" spans="1:24">
      <c r="A21" s="140">
        <f t="shared" si="0"/>
        <v>25</v>
      </c>
      <c r="C21" s="140" t="s">
        <v>538</v>
      </c>
      <c r="D21" s="140" t="s">
        <v>63</v>
      </c>
      <c r="E21" s="140" t="s">
        <v>397</v>
      </c>
      <c r="I21" s="140">
        <f t="shared" si="1"/>
        <v>1.9E-2</v>
      </c>
      <c r="J21" s="140">
        <f t="shared" si="2"/>
        <v>1.3999999999999999E-2</v>
      </c>
      <c r="K21" s="140">
        <v>0.8</v>
      </c>
      <c r="L21" s="140">
        <v>20</v>
      </c>
      <c r="M21" s="159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9">
        <f t="shared" si="3"/>
        <v>0.58899999999999997</v>
      </c>
      <c r="T21" s="149">
        <f t="shared" si="4"/>
        <v>1</v>
      </c>
      <c r="U21" s="140">
        <v>5</v>
      </c>
      <c r="W21" s="140">
        <f t="shared" si="5"/>
        <v>1.7410400000000825E-3</v>
      </c>
      <c r="X21" s="140">
        <f t="shared" si="5"/>
        <v>1.3330239999999993E-2</v>
      </c>
    </row>
    <row r="22" spans="1:24">
      <c r="A22" s="140">
        <f t="shared" si="0"/>
        <v>25</v>
      </c>
      <c r="C22" s="140" t="s">
        <v>539</v>
      </c>
      <c r="D22" s="140" t="s">
        <v>64</v>
      </c>
      <c r="E22" s="140" t="s">
        <v>397</v>
      </c>
      <c r="I22" s="140">
        <f t="shared" si="1"/>
        <v>1.3999999999999999E-2</v>
      </c>
      <c r="J22" s="140">
        <f t="shared" si="2"/>
        <v>0</v>
      </c>
      <c r="K22" s="140">
        <v>0.87000000000000011</v>
      </c>
      <c r="L22" s="140">
        <v>25</v>
      </c>
      <c r="M22" s="159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9">
        <f t="shared" si="3"/>
        <v>0.41199999999999998</v>
      </c>
      <c r="T22" s="149">
        <f t="shared" si="4"/>
        <v>0</v>
      </c>
      <c r="U22" s="140">
        <v>5</v>
      </c>
      <c r="W22" s="140">
        <f t="shared" si="5"/>
        <v>1.6530240000000029E-2</v>
      </c>
      <c r="X22" s="140">
        <f t="shared" si="5"/>
        <v>0</v>
      </c>
    </row>
    <row r="23" spans="1:24">
      <c r="A23" s="140">
        <f t="shared" si="0"/>
        <v>25</v>
      </c>
      <c r="C23" s="140" t="s">
        <v>471</v>
      </c>
      <c r="D23" s="140" t="s">
        <v>127</v>
      </c>
      <c r="E23" s="140" t="s">
        <v>398</v>
      </c>
      <c r="I23" s="140">
        <f t="shared" si="1"/>
        <v>1.6869999999999998</v>
      </c>
      <c r="J23" s="140">
        <f t="shared" si="2"/>
        <v>0.70299999999999996</v>
      </c>
      <c r="K23" s="150">
        <v>43.433917555665673</v>
      </c>
      <c r="L23" s="140">
        <v>25</v>
      </c>
      <c r="M23" s="159">
        <f>17573/K23</f>
        <v>404.59164148566924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9">
        <f t="shared" si="3"/>
        <v>1</v>
      </c>
      <c r="T23" s="149">
        <f t="shared" si="4"/>
        <v>1</v>
      </c>
      <c r="U23" s="140">
        <v>5</v>
      </c>
      <c r="W23" s="140">
        <f t="shared" si="5"/>
        <v>3.5439199999984794E-3</v>
      </c>
      <c r="X23" s="140">
        <f t="shared" si="5"/>
        <v>1.9518480000000338E-2</v>
      </c>
    </row>
    <row r="24" spans="1:24">
      <c r="A24" s="140">
        <f t="shared" si="0"/>
        <v>20</v>
      </c>
      <c r="C24" s="140" t="s">
        <v>472</v>
      </c>
      <c r="D24" s="140" t="s">
        <v>127</v>
      </c>
      <c r="E24" s="140" t="s">
        <v>300</v>
      </c>
      <c r="I24" s="140">
        <f t="shared" si="1"/>
        <v>3.6000000000000004E-2</v>
      </c>
      <c r="J24" s="140">
        <f t="shared" si="2"/>
        <v>1.4999999999999999E-2</v>
      </c>
      <c r="K24" s="140">
        <v>0.75</v>
      </c>
      <c r="L24" s="140">
        <v>10</v>
      </c>
      <c r="M24" s="159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9">
        <f t="shared" si="3"/>
        <v>1</v>
      </c>
      <c r="T24" s="149">
        <f t="shared" si="4"/>
        <v>1</v>
      </c>
      <c r="U24" s="140">
        <v>5</v>
      </c>
      <c r="W24" s="140">
        <f t="shared" si="5"/>
        <v>7.7480000000000881E-3</v>
      </c>
      <c r="X24" s="140">
        <f t="shared" si="5"/>
        <v>3.5199999999999954E-3</v>
      </c>
    </row>
    <row r="25" spans="1:24">
      <c r="A25" s="140">
        <f t="shared" si="0"/>
        <v>24</v>
      </c>
      <c r="C25" s="140" t="s">
        <v>473</v>
      </c>
      <c r="D25" s="140" t="s">
        <v>127</v>
      </c>
      <c r="E25" s="140" t="s">
        <v>301</v>
      </c>
      <c r="I25" s="140">
        <f t="shared" si="1"/>
        <v>2.2000000000000002E-2</v>
      </c>
      <c r="J25" s="140">
        <f t="shared" si="2"/>
        <v>9.0000000000000011E-3</v>
      </c>
      <c r="K25" s="140">
        <v>1</v>
      </c>
      <c r="L25" s="140">
        <v>1</v>
      </c>
      <c r="M25" s="159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9">
        <f t="shared" si="3"/>
        <v>1</v>
      </c>
      <c r="T25" s="149">
        <f t="shared" si="4"/>
        <v>1</v>
      </c>
      <c r="U25" s="140">
        <v>5</v>
      </c>
      <c r="W25" s="140">
        <f t="shared" si="5"/>
        <v>2.5892000000000026E-2</v>
      </c>
      <c r="X25" s="140">
        <f t="shared" si="5"/>
        <v>5.8239999999999958E-3</v>
      </c>
    </row>
    <row r="26" spans="1:24">
      <c r="A26" s="140">
        <f t="shared" si="0"/>
        <v>24</v>
      </c>
      <c r="C26" s="140" t="s">
        <v>540</v>
      </c>
      <c r="D26" s="140" t="s">
        <v>114</v>
      </c>
      <c r="E26" s="140" t="s">
        <v>399</v>
      </c>
      <c r="I26" s="140">
        <f t="shared" si="1"/>
        <v>4.0000000000000001E-3</v>
      </c>
      <c r="J26" s="140">
        <f t="shared" si="2"/>
        <v>2E-3</v>
      </c>
      <c r="K26" s="140">
        <v>0.85</v>
      </c>
      <c r="L26" s="140">
        <v>25</v>
      </c>
      <c r="M26" s="159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9">
        <f t="shared" si="3"/>
        <v>0.152</v>
      </c>
      <c r="T26" s="149">
        <f t="shared" si="4"/>
        <v>0.152</v>
      </c>
      <c r="U26" s="140">
        <v>5</v>
      </c>
      <c r="W26" s="140">
        <f t="shared" si="5"/>
        <v>1.5508640000000004E-2</v>
      </c>
      <c r="X26" s="140">
        <f t="shared" si="5"/>
        <v>1.3704320000000006E-2</v>
      </c>
    </row>
    <row r="27" spans="1:24">
      <c r="A27" s="140">
        <f t="shared" si="0"/>
        <v>25</v>
      </c>
      <c r="C27" s="140" t="s">
        <v>474</v>
      </c>
      <c r="D27" s="140" t="s">
        <v>65</v>
      </c>
      <c r="E27" s="140" t="s">
        <v>399</v>
      </c>
      <c r="I27" s="140">
        <f t="shared" si="1"/>
        <v>8.0000000000000002E-3</v>
      </c>
      <c r="J27" s="140">
        <f t="shared" si="2"/>
        <v>3.0000000000000001E-3</v>
      </c>
      <c r="K27" s="140">
        <v>0.97012399999999988</v>
      </c>
      <c r="L27" s="140">
        <v>10</v>
      </c>
      <c r="M27" s="159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9">
        <f t="shared" si="3"/>
        <v>0.33100000000000002</v>
      </c>
      <c r="T27" s="149">
        <f t="shared" si="4"/>
        <v>0.33100000000000002</v>
      </c>
      <c r="U27" s="140">
        <v>5</v>
      </c>
      <c r="W27" s="140">
        <f t="shared" si="5"/>
        <v>1.8617280000000014E-2</v>
      </c>
      <c r="X27" s="140">
        <f t="shared" si="5"/>
        <v>6.0648000000002034E-4</v>
      </c>
    </row>
    <row r="28" spans="1:24">
      <c r="A28" s="140">
        <f t="shared" si="0"/>
        <v>24</v>
      </c>
      <c r="C28" s="140" t="s">
        <v>541</v>
      </c>
      <c r="D28" s="140" t="s">
        <v>115</v>
      </c>
      <c r="E28" s="140" t="s">
        <v>399</v>
      </c>
      <c r="I28" s="140">
        <f t="shared" si="1"/>
        <v>1.2E-2</v>
      </c>
      <c r="J28" s="140">
        <f t="shared" si="2"/>
        <v>5.0000000000000001E-3</v>
      </c>
      <c r="K28" s="140">
        <v>0.87</v>
      </c>
      <c r="L28" s="140">
        <v>25</v>
      </c>
      <c r="M28" s="159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9">
        <f t="shared" si="3"/>
        <v>0.51900000000000002</v>
      </c>
      <c r="T28" s="149">
        <f t="shared" si="4"/>
        <v>0.51900000000000002</v>
      </c>
      <c r="U28" s="140">
        <v>5</v>
      </c>
      <c r="W28" s="140">
        <f t="shared" si="5"/>
        <v>1.7225920000000061E-2</v>
      </c>
      <c r="X28" s="140">
        <f t="shared" si="5"/>
        <v>7.3108000000000201E-3</v>
      </c>
    </row>
    <row r="29" spans="1:24">
      <c r="A29" s="140">
        <f t="shared" si="0"/>
        <v>24</v>
      </c>
      <c r="C29" s="140" t="s">
        <v>564</v>
      </c>
      <c r="D29" s="140" t="s">
        <v>127</v>
      </c>
      <c r="E29" s="140" t="s">
        <v>299</v>
      </c>
      <c r="I29" s="140">
        <f t="shared" si="1"/>
        <v>8.0000000000000002E-3</v>
      </c>
      <c r="J29" s="140">
        <f t="shared" si="2"/>
        <v>4.0000000000000001E-3</v>
      </c>
      <c r="K29" s="140">
        <v>0.67500000000000004</v>
      </c>
      <c r="L29" s="140">
        <v>10</v>
      </c>
      <c r="M29" s="159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9">
        <f t="shared" si="3"/>
        <v>1</v>
      </c>
      <c r="T29" s="149">
        <f t="shared" si="4"/>
        <v>1</v>
      </c>
      <c r="U29" s="140">
        <v>5</v>
      </c>
      <c r="W29" s="140">
        <f t="shared" si="5"/>
        <v>7.6440000000000119E-3</v>
      </c>
      <c r="X29" s="140">
        <f t="shared" si="5"/>
        <v>1.3772000000000006E-2</v>
      </c>
    </row>
    <row r="30" spans="1:24">
      <c r="A30" s="140">
        <f t="shared" si="0"/>
        <v>19</v>
      </c>
      <c r="C30" s="140" t="s">
        <v>475</v>
      </c>
      <c r="D30" s="140" t="s">
        <v>127</v>
      </c>
      <c r="E30" s="140" t="s">
        <v>400</v>
      </c>
      <c r="I30" s="140">
        <f t="shared" si="1"/>
        <v>8.0000000000000002E-3</v>
      </c>
      <c r="J30" s="140">
        <f t="shared" si="2"/>
        <v>4.0000000000000001E-3</v>
      </c>
      <c r="K30" s="140">
        <v>1</v>
      </c>
      <c r="L30" s="140">
        <v>25</v>
      </c>
      <c r="M30" s="159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9">
        <f t="shared" si="3"/>
        <v>1</v>
      </c>
      <c r="T30" s="149">
        <f t="shared" si="4"/>
        <v>1</v>
      </c>
      <c r="U30" s="140">
        <v>5</v>
      </c>
      <c r="W30" s="140">
        <f t="shared" si="5"/>
        <v>1.2755840000000018E-2</v>
      </c>
      <c r="X30" s="140">
        <f t="shared" si="5"/>
        <v>1.9677920000000002E-2</v>
      </c>
    </row>
    <row r="31" spans="1:24">
      <c r="A31" s="140">
        <f t="shared" si="0"/>
        <v>24</v>
      </c>
      <c r="C31" s="140" t="s">
        <v>542</v>
      </c>
      <c r="D31" s="140" t="s">
        <v>63</v>
      </c>
      <c r="E31" s="140" t="s">
        <v>401</v>
      </c>
      <c r="I31" s="140">
        <f t="shared" si="1"/>
        <v>0</v>
      </c>
      <c r="J31" s="140">
        <f t="shared" si="2"/>
        <v>1.6E-2</v>
      </c>
      <c r="K31" s="140">
        <v>0.8</v>
      </c>
      <c r="L31" s="140">
        <v>20</v>
      </c>
      <c r="M31" s="159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9">
        <f t="shared" si="3"/>
        <v>0</v>
      </c>
      <c r="T31" s="149">
        <f t="shared" si="4"/>
        <v>1</v>
      </c>
      <c r="U31" s="140">
        <v>5</v>
      </c>
      <c r="W31" s="140">
        <f t="shared" si="5"/>
        <v>0</v>
      </c>
      <c r="X31" s="140">
        <f t="shared" si="5"/>
        <v>5.5345600000000217E-3</v>
      </c>
    </row>
    <row r="32" spans="1:24">
      <c r="A32" s="140">
        <f t="shared" si="0"/>
        <v>24</v>
      </c>
      <c r="C32" s="140" t="s">
        <v>543</v>
      </c>
      <c r="D32" s="140" t="s">
        <v>64</v>
      </c>
      <c r="E32" s="140" t="s">
        <v>401</v>
      </c>
      <c r="I32" s="140">
        <f t="shared" si="1"/>
        <v>0.34899999999999998</v>
      </c>
      <c r="J32" s="140">
        <f t="shared" si="2"/>
        <v>0</v>
      </c>
      <c r="K32" s="140">
        <v>0.87</v>
      </c>
      <c r="L32" s="140">
        <v>25</v>
      </c>
      <c r="M32" s="159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9">
        <f t="shared" si="3"/>
        <v>1</v>
      </c>
      <c r="T32" s="149">
        <f t="shared" si="4"/>
        <v>0</v>
      </c>
      <c r="U32" s="140">
        <v>5</v>
      </c>
      <c r="W32" s="140">
        <f t="shared" si="5"/>
        <v>3.4538400000005964E-3</v>
      </c>
      <c r="X32" s="140">
        <f t="shared" si="5"/>
        <v>0</v>
      </c>
    </row>
    <row r="33" spans="1:24">
      <c r="A33" s="140">
        <f t="shared" si="0"/>
        <v>22</v>
      </c>
      <c r="C33" s="140" t="s">
        <v>476</v>
      </c>
      <c r="D33" s="140" t="s">
        <v>63</v>
      </c>
      <c r="E33" s="140" t="s">
        <v>402</v>
      </c>
      <c r="I33" s="140">
        <f t="shared" si="1"/>
        <v>0</v>
      </c>
      <c r="J33" s="140">
        <f t="shared" si="2"/>
        <v>2E-3</v>
      </c>
      <c r="K33" s="140">
        <v>0.5</v>
      </c>
      <c r="L33" s="140">
        <v>10</v>
      </c>
      <c r="M33" s="159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9">
        <f t="shared" si="3"/>
        <v>0</v>
      </c>
      <c r="T33" s="149">
        <f t="shared" si="4"/>
        <v>0.69</v>
      </c>
      <c r="U33" s="140">
        <v>5</v>
      </c>
      <c r="W33" s="140">
        <f t="shared" si="5"/>
        <v>0</v>
      </c>
      <c r="X33" s="140">
        <f t="shared" si="5"/>
        <v>4.8648000000000025E-3</v>
      </c>
    </row>
    <row r="34" spans="1:24">
      <c r="A34" s="140">
        <f t="shared" si="0"/>
        <v>22</v>
      </c>
      <c r="C34" s="140" t="s">
        <v>477</v>
      </c>
      <c r="D34" s="140" t="s">
        <v>127</v>
      </c>
      <c r="E34" s="140" t="s">
        <v>402</v>
      </c>
      <c r="I34" s="140">
        <f t="shared" si="1"/>
        <v>3.0000000000000001E-3</v>
      </c>
      <c r="J34" s="140">
        <f t="shared" si="2"/>
        <v>1E-3</v>
      </c>
      <c r="K34" s="140">
        <v>0.5</v>
      </c>
      <c r="L34" s="140">
        <v>10</v>
      </c>
      <c r="M34" s="159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9">
        <f t="shared" si="3"/>
        <v>5.6000000000000001E-2</v>
      </c>
      <c r="T34" s="149">
        <f t="shared" si="4"/>
        <v>0.311</v>
      </c>
      <c r="U34" s="140">
        <v>5</v>
      </c>
      <c r="W34" s="140">
        <f t="shared" si="5"/>
        <v>1.0347200000000001E-2</v>
      </c>
      <c r="X34" s="140">
        <f t="shared" si="5"/>
        <v>4.9824000000000014E-3</v>
      </c>
    </row>
    <row r="35" spans="1:24">
      <c r="A35" s="140">
        <f t="shared" si="0"/>
        <v>22</v>
      </c>
      <c r="C35" s="140" t="s">
        <v>478</v>
      </c>
      <c r="D35" s="140" t="s">
        <v>64</v>
      </c>
      <c r="E35" s="140" t="s">
        <v>402</v>
      </c>
      <c r="I35" s="140">
        <f t="shared" si="1"/>
        <v>4.4999999999999998E-2</v>
      </c>
      <c r="J35" s="140">
        <f t="shared" si="2"/>
        <v>0</v>
      </c>
      <c r="K35" s="140">
        <v>0.5</v>
      </c>
      <c r="L35" s="140">
        <v>10</v>
      </c>
      <c r="M35" s="159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9">
        <f t="shared" si="3"/>
        <v>0.94499999999999995</v>
      </c>
      <c r="T35" s="149">
        <f t="shared" si="4"/>
        <v>0</v>
      </c>
      <c r="U35" s="140">
        <v>5</v>
      </c>
      <c r="W35" s="140">
        <f t="shared" si="5"/>
        <v>1.3307999999999875E-2</v>
      </c>
      <c r="X35" s="140">
        <f t="shared" si="5"/>
        <v>0</v>
      </c>
    </row>
    <row r="36" spans="1:24">
      <c r="A36" s="140">
        <f t="shared" si="0"/>
        <v>20</v>
      </c>
      <c r="C36" s="140" t="s">
        <v>479</v>
      </c>
      <c r="D36" s="140" t="s">
        <v>127</v>
      </c>
      <c r="E36" s="140" t="s">
        <v>233</v>
      </c>
      <c r="I36" s="140">
        <f t="shared" si="1"/>
        <v>4.3999999999999997E-2</v>
      </c>
      <c r="J36" s="140">
        <f t="shared" si="2"/>
        <v>1.3999999999999999E-2</v>
      </c>
      <c r="K36" s="140">
        <v>0.75</v>
      </c>
      <c r="L36" s="140">
        <v>10</v>
      </c>
      <c r="M36" s="159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9">
        <f t="shared" si="3"/>
        <v>1</v>
      </c>
      <c r="T36" s="149">
        <f t="shared" si="4"/>
        <v>1</v>
      </c>
      <c r="U36" s="140">
        <v>5</v>
      </c>
      <c r="W36" s="140">
        <f t="shared" si="5"/>
        <v>2.7920000000000167E-3</v>
      </c>
      <c r="X36" s="140">
        <f t="shared" si="5"/>
        <v>4.151999999999989E-3</v>
      </c>
    </row>
    <row r="37" spans="1:24">
      <c r="A37" s="140">
        <f t="shared" si="0"/>
        <v>24</v>
      </c>
      <c r="C37" s="140" t="s">
        <v>565</v>
      </c>
      <c r="D37" s="140" t="s">
        <v>127</v>
      </c>
      <c r="E37" s="140" t="s">
        <v>229</v>
      </c>
      <c r="I37" s="140">
        <f t="shared" si="1"/>
        <v>2.8000000000000001E-2</v>
      </c>
      <c r="J37" s="140">
        <f t="shared" si="2"/>
        <v>9.0000000000000011E-3</v>
      </c>
      <c r="K37" s="140">
        <v>0.67500000000000004</v>
      </c>
      <c r="L37" s="140">
        <v>10</v>
      </c>
      <c r="M37" s="159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9">
        <f t="shared" si="3"/>
        <v>1</v>
      </c>
      <c r="T37" s="149">
        <f t="shared" si="4"/>
        <v>1</v>
      </c>
      <c r="U37" s="140">
        <v>5</v>
      </c>
      <c r="W37" s="140">
        <f t="shared" si="5"/>
        <v>3.6039999999999961E-3</v>
      </c>
      <c r="X37" s="140">
        <f t="shared" si="5"/>
        <v>4.612000000000005E-3</v>
      </c>
    </row>
    <row r="38" spans="1:24">
      <c r="A38" s="140">
        <f t="shared" si="0"/>
        <v>24</v>
      </c>
      <c r="C38" s="140" t="s">
        <v>480</v>
      </c>
      <c r="D38" s="140" t="s">
        <v>127</v>
      </c>
      <c r="E38" s="140" t="s">
        <v>235</v>
      </c>
      <c r="I38" s="140">
        <f t="shared" si="1"/>
        <v>1.2E-2</v>
      </c>
      <c r="J38" s="140">
        <f t="shared" si="2"/>
        <v>4.0000000000000001E-3</v>
      </c>
      <c r="K38" s="140">
        <v>1</v>
      </c>
      <c r="L38" s="140">
        <v>1</v>
      </c>
      <c r="M38" s="159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9">
        <f t="shared" si="3"/>
        <v>1</v>
      </c>
      <c r="T38" s="149">
        <f t="shared" si="4"/>
        <v>1</v>
      </c>
      <c r="U38" s="140">
        <v>5</v>
      </c>
      <c r="W38" s="140">
        <f t="shared" si="5"/>
        <v>2.4732000000000032E-2</v>
      </c>
      <c r="X38" s="140">
        <f t="shared" si="5"/>
        <v>1.5244000000000008E-2</v>
      </c>
    </row>
    <row r="39" spans="1:24">
      <c r="A39" s="140">
        <f t="shared" si="0"/>
        <v>25</v>
      </c>
      <c r="C39" s="140" t="s">
        <v>481</v>
      </c>
      <c r="D39" s="140" t="s">
        <v>127</v>
      </c>
      <c r="E39" s="140" t="s">
        <v>231</v>
      </c>
      <c r="I39" s="140">
        <f t="shared" si="1"/>
        <v>3.0000000000000001E-3</v>
      </c>
      <c r="J39" s="140">
        <f t="shared" si="2"/>
        <v>1E-3</v>
      </c>
      <c r="K39" s="140">
        <v>0.99970008997300808</v>
      </c>
      <c r="L39" s="140">
        <v>3</v>
      </c>
      <c r="M39" s="159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9">
        <f t="shared" si="3"/>
        <v>1</v>
      </c>
      <c r="T39" s="149">
        <f t="shared" si="4"/>
        <v>1</v>
      </c>
      <c r="U39" s="140">
        <v>5</v>
      </c>
      <c r="W39" s="140">
        <f t="shared" si="5"/>
        <v>2.1147200000000005E-2</v>
      </c>
      <c r="X39" s="140">
        <f t="shared" si="5"/>
        <v>8.2824000000000023E-3</v>
      </c>
    </row>
    <row r="40" spans="1:24">
      <c r="A40" s="140">
        <f t="shared" si="0"/>
        <v>18</v>
      </c>
      <c r="C40" s="140" t="s">
        <v>482</v>
      </c>
      <c r="D40" s="140" t="s">
        <v>40</v>
      </c>
      <c r="E40" s="140" t="s">
        <v>403</v>
      </c>
      <c r="I40" s="140">
        <f t="shared" si="1"/>
        <v>0.65200000000000002</v>
      </c>
      <c r="J40" s="140">
        <f t="shared" si="2"/>
        <v>0</v>
      </c>
      <c r="K40" s="140">
        <v>1</v>
      </c>
      <c r="L40" s="140">
        <v>100</v>
      </c>
      <c r="M40" s="159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9">
        <f t="shared" si="3"/>
        <v>1</v>
      </c>
      <c r="T40" s="149">
        <f t="shared" si="4"/>
        <v>0.05</v>
      </c>
      <c r="U40" s="140">
        <v>5</v>
      </c>
      <c r="W40" s="140">
        <f t="shared" si="5"/>
        <v>5.3248000000039042E-3</v>
      </c>
      <c r="X40" s="140">
        <f t="shared" si="5"/>
        <v>0</v>
      </c>
    </row>
    <row r="41" spans="1:24">
      <c r="A41" s="140">
        <f t="shared" si="0"/>
        <v>22</v>
      </c>
      <c r="C41" s="140" t="s">
        <v>483</v>
      </c>
      <c r="D41" s="140" t="s">
        <v>127</v>
      </c>
      <c r="E41" s="140" t="s">
        <v>237</v>
      </c>
      <c r="I41" s="140">
        <f t="shared" si="1"/>
        <v>5.8000000000000003E-2</v>
      </c>
      <c r="J41" s="140">
        <f t="shared" si="2"/>
        <v>0</v>
      </c>
      <c r="K41" s="140">
        <v>0.8</v>
      </c>
      <c r="L41" s="140">
        <v>25</v>
      </c>
      <c r="M41" s="159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9">
        <f t="shared" si="3"/>
        <v>0.73799999999999999</v>
      </c>
      <c r="T41" s="149">
        <f t="shared" si="4"/>
        <v>0.05</v>
      </c>
      <c r="U41" s="140">
        <v>5</v>
      </c>
      <c r="W41" s="140">
        <f t="shared" si="5"/>
        <v>1.0479200000000244E-2</v>
      </c>
      <c r="X41" s="140">
        <f t="shared" si="5"/>
        <v>0</v>
      </c>
    </row>
    <row r="42" spans="1:24">
      <c r="A42" s="140">
        <f t="shared" si="0"/>
        <v>22</v>
      </c>
      <c r="C42" s="140" t="s">
        <v>484</v>
      </c>
      <c r="D42" s="140" t="s">
        <v>64</v>
      </c>
      <c r="E42" s="140" t="s">
        <v>237</v>
      </c>
      <c r="I42" s="140">
        <f t="shared" si="1"/>
        <v>2.1000000000000001E-2</v>
      </c>
      <c r="J42" s="140">
        <f t="shared" si="2"/>
        <v>0</v>
      </c>
      <c r="K42" s="140">
        <v>0.79999999999999993</v>
      </c>
      <c r="L42" s="140">
        <v>25</v>
      </c>
      <c r="M42" s="159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9">
        <f t="shared" si="3"/>
        <v>0.26300000000000001</v>
      </c>
      <c r="T42" s="149">
        <f t="shared" si="4"/>
        <v>0.05</v>
      </c>
      <c r="U42" s="140">
        <v>5</v>
      </c>
      <c r="W42" s="140">
        <f t="shared" si="5"/>
        <v>1.3130400000000098E-2</v>
      </c>
      <c r="X42" s="140">
        <f t="shared" si="5"/>
        <v>0</v>
      </c>
    </row>
    <row r="43" spans="1:24">
      <c r="A43" s="140">
        <f t="shared" si="0"/>
        <v>23</v>
      </c>
      <c r="C43" s="140" t="s">
        <v>566</v>
      </c>
      <c r="D43" s="140" t="s">
        <v>127</v>
      </c>
      <c r="E43" s="140" t="s">
        <v>404</v>
      </c>
      <c r="I43" s="140">
        <f t="shared" si="1"/>
        <v>3.9E-2</v>
      </c>
      <c r="J43" s="140">
        <f t="shared" si="2"/>
        <v>0</v>
      </c>
      <c r="K43" s="140">
        <v>0.67500000000000004</v>
      </c>
      <c r="L43" s="140">
        <v>10</v>
      </c>
      <c r="M43" s="159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9">
        <f t="shared" si="3"/>
        <v>1</v>
      </c>
      <c r="T43" s="149">
        <f t="shared" si="4"/>
        <v>0.05</v>
      </c>
      <c r="U43" s="140">
        <v>5</v>
      </c>
      <c r="W43" s="140">
        <f t="shared" si="5"/>
        <v>9.152000000000049E-3</v>
      </c>
      <c r="X43" s="140">
        <f t="shared" si="5"/>
        <v>0</v>
      </c>
    </row>
    <row r="44" spans="1:24">
      <c r="A44" s="140">
        <f t="shared" si="0"/>
        <v>24</v>
      </c>
      <c r="C44" s="140" t="s">
        <v>544</v>
      </c>
      <c r="D44" s="140" t="s">
        <v>63</v>
      </c>
      <c r="E44" s="140" t="s">
        <v>405</v>
      </c>
      <c r="I44" s="140">
        <f t="shared" si="1"/>
        <v>0.06</v>
      </c>
      <c r="J44" s="140">
        <f t="shared" si="2"/>
        <v>7.2999999999999995E-2</v>
      </c>
      <c r="K44" s="140">
        <v>0.8</v>
      </c>
      <c r="L44" s="140">
        <v>25</v>
      </c>
      <c r="M44" s="159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9">
        <f t="shared" si="3"/>
        <v>0.33200000000000002</v>
      </c>
      <c r="T44" s="149">
        <f t="shared" si="4"/>
        <v>0.96199999999999997</v>
      </c>
      <c r="U44" s="140">
        <v>5</v>
      </c>
      <c r="W44" s="140">
        <f t="shared" si="5"/>
        <v>3.0108800000000491E-3</v>
      </c>
      <c r="X44" s="140">
        <f t="shared" si="5"/>
        <v>9.9299040000001559E-3</v>
      </c>
    </row>
    <row r="45" spans="1:24">
      <c r="A45" s="140">
        <f t="shared" si="0"/>
        <v>24</v>
      </c>
      <c r="C45" s="140" t="s">
        <v>545</v>
      </c>
      <c r="D45" s="140" t="s">
        <v>64</v>
      </c>
      <c r="E45" s="140" t="s">
        <v>405</v>
      </c>
      <c r="I45" s="140">
        <f t="shared" si="1"/>
        <v>0.11899999999999999</v>
      </c>
      <c r="J45" s="140">
        <f t="shared" si="2"/>
        <v>0</v>
      </c>
      <c r="K45" s="140">
        <v>0.86999999999999988</v>
      </c>
      <c r="L45" s="140">
        <v>25</v>
      </c>
      <c r="M45" s="159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9">
        <f t="shared" si="3"/>
        <v>0.65600000000000003</v>
      </c>
      <c r="T45" s="149">
        <f t="shared" si="4"/>
        <v>0</v>
      </c>
      <c r="U45" s="140">
        <v>5</v>
      </c>
      <c r="W45" s="140">
        <f t="shared" si="5"/>
        <v>1.0404912000000266E-2</v>
      </c>
      <c r="X45" s="140">
        <f t="shared" si="5"/>
        <v>0</v>
      </c>
    </row>
    <row r="46" spans="1:24">
      <c r="A46" s="140">
        <f t="shared" si="0"/>
        <v>24</v>
      </c>
      <c r="C46" s="140" t="s">
        <v>546</v>
      </c>
      <c r="D46" s="140" t="s">
        <v>67</v>
      </c>
      <c r="E46" s="140" t="s">
        <v>405</v>
      </c>
      <c r="I46" s="140">
        <f t="shared" si="1"/>
        <v>2E-3</v>
      </c>
      <c r="J46" s="140">
        <f t="shared" si="2"/>
        <v>2E-3</v>
      </c>
      <c r="K46" s="140">
        <v>0.85</v>
      </c>
      <c r="L46" s="140">
        <v>25</v>
      </c>
      <c r="M46" s="159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9">
        <f t="shared" si="3"/>
        <v>1.3999999999999999E-2</v>
      </c>
      <c r="T46" s="149">
        <f t="shared" si="4"/>
        <v>3.9E-2</v>
      </c>
      <c r="U46" s="140">
        <v>5</v>
      </c>
      <c r="W46" s="140">
        <f t="shared" si="5"/>
        <v>5.4359999999999999E-3</v>
      </c>
      <c r="X46" s="140">
        <f t="shared" si="5"/>
        <v>3.6000000000001309E-5</v>
      </c>
    </row>
    <row r="47" spans="1:24">
      <c r="A47" s="140">
        <f t="shared" si="0"/>
        <v>25</v>
      </c>
      <c r="C47" s="140" t="s">
        <v>485</v>
      </c>
      <c r="D47" s="140" t="s">
        <v>127</v>
      </c>
      <c r="E47" s="140" t="s">
        <v>406</v>
      </c>
      <c r="I47" s="140">
        <f t="shared" si="1"/>
        <v>2E-3</v>
      </c>
      <c r="J47" s="140">
        <f t="shared" si="2"/>
        <v>1E-3</v>
      </c>
      <c r="K47" s="140">
        <v>0.99970008997300808</v>
      </c>
      <c r="L47" s="140">
        <v>3</v>
      </c>
      <c r="M47" s="159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9">
        <f t="shared" si="3"/>
        <v>1</v>
      </c>
      <c r="T47" s="149">
        <f t="shared" si="4"/>
        <v>1</v>
      </c>
      <c r="U47" s="140">
        <v>5</v>
      </c>
      <c r="W47" s="140">
        <f t="shared" si="5"/>
        <v>2.4364800000000006E-2</v>
      </c>
      <c r="X47" s="140">
        <f t="shared" si="5"/>
        <v>1.4882400000000002E-2</v>
      </c>
    </row>
    <row r="48" spans="1:24">
      <c r="A48" s="140">
        <f t="shared" si="0"/>
        <v>24</v>
      </c>
      <c r="C48" s="140" t="s">
        <v>486</v>
      </c>
      <c r="D48" s="140" t="s">
        <v>127</v>
      </c>
      <c r="E48" s="140" t="s">
        <v>241</v>
      </c>
      <c r="I48" s="140">
        <f t="shared" si="1"/>
        <v>3.7999999999999999E-2</v>
      </c>
      <c r="J48" s="140">
        <f t="shared" si="2"/>
        <v>1.6E-2</v>
      </c>
      <c r="K48" s="140">
        <v>1</v>
      </c>
      <c r="L48" s="140">
        <v>1</v>
      </c>
      <c r="M48" s="159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9">
        <f t="shared" si="3"/>
        <v>1</v>
      </c>
      <c r="T48" s="149">
        <f t="shared" si="4"/>
        <v>1</v>
      </c>
      <c r="U48" s="140">
        <v>5</v>
      </c>
      <c r="W48" s="140">
        <f t="shared" si="5"/>
        <v>2.846800000000016E-2</v>
      </c>
      <c r="X48" s="140">
        <f t="shared" si="5"/>
        <v>1.7676000000000025E-2</v>
      </c>
    </row>
    <row r="49" spans="1:24">
      <c r="A49" s="140">
        <f t="shared" si="0"/>
        <v>24</v>
      </c>
      <c r="C49" s="140" t="s">
        <v>567</v>
      </c>
      <c r="D49" s="140" t="s">
        <v>127</v>
      </c>
      <c r="E49" s="140" t="s">
        <v>239</v>
      </c>
      <c r="I49" s="140">
        <f t="shared" si="1"/>
        <v>3.2000000000000001E-2</v>
      </c>
      <c r="J49" s="140">
        <f t="shared" si="2"/>
        <v>1.3999999999999999E-2</v>
      </c>
      <c r="K49" s="140">
        <v>0.67500000000000004</v>
      </c>
      <c r="L49" s="140">
        <v>10</v>
      </c>
      <c r="M49" s="159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9">
        <f t="shared" si="3"/>
        <v>1</v>
      </c>
      <c r="T49" s="149">
        <f t="shared" si="4"/>
        <v>1</v>
      </c>
      <c r="U49" s="140">
        <v>5</v>
      </c>
      <c r="W49" s="140">
        <f t="shared" si="5"/>
        <v>8.676000000000017E-3</v>
      </c>
      <c r="X49" s="140">
        <f t="shared" si="5"/>
        <v>1.4351999999999976E-2</v>
      </c>
    </row>
    <row r="50" spans="1:24">
      <c r="A50" s="140">
        <f t="shared" si="0"/>
        <v>24</v>
      </c>
      <c r="C50" s="140" t="s">
        <v>487</v>
      </c>
      <c r="D50" s="140" t="s">
        <v>127</v>
      </c>
      <c r="E50" s="140" t="s">
        <v>245</v>
      </c>
      <c r="I50" s="140">
        <f t="shared" si="1"/>
        <v>2E-3</v>
      </c>
      <c r="J50" s="140">
        <f t="shared" si="2"/>
        <v>1E-3</v>
      </c>
      <c r="K50" s="140">
        <v>0.80000000000000016</v>
      </c>
      <c r="L50" s="140">
        <v>25</v>
      </c>
      <c r="M50" s="159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9">
        <f t="shared" si="3"/>
        <v>3.1E-2</v>
      </c>
      <c r="T50" s="149">
        <f t="shared" si="4"/>
        <v>4.4999999999999998E-2</v>
      </c>
      <c r="U50" s="140">
        <v>5</v>
      </c>
      <c r="W50" s="140">
        <f t="shared" si="5"/>
        <v>6.164800000000005E-3</v>
      </c>
      <c r="X50" s="140">
        <f t="shared" si="5"/>
        <v>1.5882400000000001E-2</v>
      </c>
    </row>
    <row r="51" spans="1:24">
      <c r="A51" s="140">
        <f t="shared" si="0"/>
        <v>24</v>
      </c>
      <c r="C51" s="140" t="s">
        <v>488</v>
      </c>
      <c r="D51" s="140" t="s">
        <v>116</v>
      </c>
      <c r="E51" s="140" t="s">
        <v>245</v>
      </c>
      <c r="I51" s="140">
        <f t="shared" si="1"/>
        <v>2E-3</v>
      </c>
      <c r="J51" s="140">
        <f t="shared" si="2"/>
        <v>9.9999999999999985E-3</v>
      </c>
      <c r="K51" s="140">
        <v>0.80000000000000016</v>
      </c>
      <c r="L51" s="140">
        <v>25</v>
      </c>
      <c r="M51" s="159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9">
        <f t="shared" si="3"/>
        <v>2.6000000000000002E-2</v>
      </c>
      <c r="T51" s="149">
        <f t="shared" si="4"/>
        <v>0.95599999999999996</v>
      </c>
      <c r="U51" s="140">
        <v>5</v>
      </c>
      <c r="W51" s="140">
        <f t="shared" si="5"/>
        <v>1.4864800000000004E-2</v>
      </c>
      <c r="X51" s="140">
        <f t="shared" si="5"/>
        <v>1.6623999999999972E-2</v>
      </c>
    </row>
    <row r="52" spans="1:24">
      <c r="A52" s="140">
        <f t="shared" si="0"/>
        <v>24</v>
      </c>
      <c r="C52" s="140" t="s">
        <v>489</v>
      </c>
      <c r="D52" s="140" t="s">
        <v>64</v>
      </c>
      <c r="E52" s="140" t="s">
        <v>245</v>
      </c>
      <c r="I52" s="140">
        <f t="shared" si="1"/>
        <v>5.5E-2</v>
      </c>
      <c r="J52" s="140">
        <f t="shared" si="2"/>
        <v>0</v>
      </c>
      <c r="K52" s="140">
        <v>0.8</v>
      </c>
      <c r="L52" s="140">
        <v>25</v>
      </c>
      <c r="M52" s="159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9">
        <f t="shared" si="3"/>
        <v>0.94399999999999995</v>
      </c>
      <c r="T52" s="149">
        <f t="shared" si="4"/>
        <v>0</v>
      </c>
      <c r="U52" s="140">
        <v>5</v>
      </c>
      <c r="W52" s="140">
        <f t="shared" si="5"/>
        <v>1.9031999999999938E-2</v>
      </c>
      <c r="X52" s="140">
        <f t="shared" si="5"/>
        <v>0</v>
      </c>
    </row>
    <row r="53" spans="1:24">
      <c r="A53" s="140">
        <f t="shared" si="0"/>
        <v>25</v>
      </c>
      <c r="C53" s="140" t="s">
        <v>568</v>
      </c>
      <c r="D53" s="140" t="s">
        <v>127</v>
      </c>
      <c r="E53" s="140" t="s">
        <v>243</v>
      </c>
      <c r="I53" s="140">
        <f t="shared" si="1"/>
        <v>5.2999999999999999E-2</v>
      </c>
      <c r="J53" s="140">
        <f t="shared" si="2"/>
        <v>1.3999999999999999E-2</v>
      </c>
      <c r="K53" s="140">
        <v>0.67500000000000016</v>
      </c>
      <c r="L53" s="140">
        <v>10</v>
      </c>
      <c r="M53" s="159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9">
        <f t="shared" si="3"/>
        <v>1</v>
      </c>
      <c r="T53" s="149">
        <f t="shared" si="4"/>
        <v>1</v>
      </c>
      <c r="U53" s="140">
        <v>5</v>
      </c>
      <c r="W53" s="140">
        <f t="shared" si="5"/>
        <v>1.4039999999999608E-3</v>
      </c>
      <c r="X53" s="140">
        <f t="shared" si="5"/>
        <v>1.5551999999999983E-2</v>
      </c>
    </row>
    <row r="54" spans="1:24">
      <c r="A54" s="140">
        <f t="shared" si="0"/>
        <v>25</v>
      </c>
      <c r="C54" s="140" t="s">
        <v>490</v>
      </c>
      <c r="D54" s="140" t="s">
        <v>127</v>
      </c>
      <c r="E54" s="140" t="s">
        <v>407</v>
      </c>
      <c r="I54" s="140">
        <f t="shared" si="1"/>
        <v>7.0000000000000001E-3</v>
      </c>
      <c r="J54" s="140">
        <f t="shared" si="2"/>
        <v>2E-3</v>
      </c>
      <c r="K54" s="140">
        <v>1</v>
      </c>
      <c r="L54" s="140">
        <v>1</v>
      </c>
      <c r="M54" s="159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9">
        <f t="shared" si="3"/>
        <v>1</v>
      </c>
      <c r="T54" s="149">
        <f t="shared" si="4"/>
        <v>1</v>
      </c>
      <c r="U54" s="140">
        <v>5</v>
      </c>
      <c r="W54" s="140">
        <f t="shared" si="5"/>
        <v>3.3519999999999939E-3</v>
      </c>
      <c r="X54" s="140">
        <f t="shared" si="5"/>
        <v>9.5720000000000041E-3</v>
      </c>
    </row>
    <row r="55" spans="1:24">
      <c r="A55" s="140">
        <f t="shared" si="0"/>
        <v>26</v>
      </c>
      <c r="C55" s="140" t="s">
        <v>491</v>
      </c>
      <c r="D55" s="140" t="s">
        <v>64</v>
      </c>
      <c r="E55" s="140" t="s">
        <v>408</v>
      </c>
      <c r="I55" s="140">
        <f t="shared" si="1"/>
        <v>2E-3</v>
      </c>
      <c r="J55" s="140">
        <f t="shared" si="2"/>
        <v>0</v>
      </c>
      <c r="K55" s="140">
        <v>0.80000000000000016</v>
      </c>
      <c r="L55" s="140">
        <v>13</v>
      </c>
      <c r="M55" s="159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9">
        <f t="shared" si="3"/>
        <v>1</v>
      </c>
      <c r="T55" s="149">
        <f t="shared" si="4"/>
        <v>0.05</v>
      </c>
      <c r="U55" s="140">
        <v>5</v>
      </c>
      <c r="W55" s="140">
        <f t="shared" si="5"/>
        <v>2.4564800000000005E-2</v>
      </c>
      <c r="X55" s="140">
        <f t="shared" si="5"/>
        <v>0</v>
      </c>
    </row>
    <row r="56" spans="1:24">
      <c r="A56" s="140">
        <f t="shared" si="0"/>
        <v>25</v>
      </c>
      <c r="C56" s="140" t="s">
        <v>492</v>
      </c>
      <c r="D56" s="140" t="s">
        <v>587</v>
      </c>
      <c r="E56" s="140" t="s">
        <v>247</v>
      </c>
      <c r="I56" s="140">
        <f t="shared" si="1"/>
        <v>1.4469999999999998</v>
      </c>
      <c r="J56" s="140">
        <f t="shared" si="2"/>
        <v>0</v>
      </c>
      <c r="K56" s="140">
        <v>1</v>
      </c>
      <c r="L56" s="140">
        <v>100</v>
      </c>
      <c r="M56" s="159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9">
        <f t="shared" si="3"/>
        <v>1</v>
      </c>
      <c r="T56" s="149">
        <f t="shared" si="4"/>
        <v>0.05</v>
      </c>
      <c r="U56" s="140">
        <v>5</v>
      </c>
      <c r="W56" s="140">
        <f t="shared" si="5"/>
        <v>4.3279999999867869E-4</v>
      </c>
      <c r="X56" s="140">
        <f t="shared" si="5"/>
        <v>0</v>
      </c>
    </row>
    <row r="57" spans="1:24">
      <c r="A57" s="140">
        <f t="shared" si="0"/>
        <v>26</v>
      </c>
      <c r="C57" s="140" t="s">
        <v>493</v>
      </c>
      <c r="D57" s="140" t="s">
        <v>64</v>
      </c>
      <c r="E57" s="140" t="s">
        <v>409</v>
      </c>
      <c r="I57" s="140">
        <f t="shared" si="1"/>
        <v>1.0449999999999999</v>
      </c>
      <c r="J57" s="140">
        <f t="shared" si="2"/>
        <v>0</v>
      </c>
      <c r="K57" s="140">
        <v>1</v>
      </c>
      <c r="L57" s="140">
        <v>25</v>
      </c>
      <c r="M57" s="159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9">
        <f t="shared" si="3"/>
        <v>1</v>
      </c>
      <c r="T57" s="149">
        <f t="shared" si="4"/>
        <v>0.05</v>
      </c>
      <c r="U57" s="140">
        <v>5</v>
      </c>
      <c r="W57" s="140">
        <f t="shared" si="5"/>
        <v>1.5760000000000218E-2</v>
      </c>
      <c r="X57" s="140">
        <f t="shared" si="5"/>
        <v>0</v>
      </c>
    </row>
    <row r="58" spans="1:24">
      <c r="A58" s="140">
        <f t="shared" si="0"/>
        <v>23</v>
      </c>
      <c r="C58" s="140" t="s">
        <v>494</v>
      </c>
      <c r="D58" s="140" t="s">
        <v>63</v>
      </c>
      <c r="E58" s="140" t="s">
        <v>251</v>
      </c>
      <c r="I58" s="140">
        <f t="shared" si="1"/>
        <v>7.2999999999999995E-2</v>
      </c>
      <c r="J58" s="140">
        <f t="shared" si="2"/>
        <v>0</v>
      </c>
      <c r="K58" s="140">
        <v>0.7</v>
      </c>
      <c r="L58" s="140">
        <v>25</v>
      </c>
      <c r="M58" s="159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9">
        <f t="shared" si="3"/>
        <v>0.51900000000000002</v>
      </c>
      <c r="T58" s="149">
        <f t="shared" si="4"/>
        <v>0.05</v>
      </c>
      <c r="U58" s="140">
        <v>5</v>
      </c>
      <c r="W58" s="140">
        <f t="shared" si="5"/>
        <v>6.5152000000003873E-3</v>
      </c>
      <c r="X58" s="140">
        <f t="shared" si="5"/>
        <v>0</v>
      </c>
    </row>
    <row r="59" spans="1:24">
      <c r="A59" s="140">
        <f t="shared" si="0"/>
        <v>23</v>
      </c>
      <c r="C59" s="140" t="s">
        <v>495</v>
      </c>
      <c r="D59" s="140" t="s">
        <v>127</v>
      </c>
      <c r="E59" s="140" t="s">
        <v>251</v>
      </c>
      <c r="I59" s="140">
        <f t="shared" si="1"/>
        <v>5.0000000000000001E-3</v>
      </c>
      <c r="J59" s="140">
        <f t="shared" si="2"/>
        <v>0</v>
      </c>
      <c r="K59" s="140">
        <v>0.8</v>
      </c>
      <c r="L59" s="140">
        <v>25</v>
      </c>
      <c r="M59" s="159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9">
        <f t="shared" si="3"/>
        <v>3.5000000000000003E-2</v>
      </c>
      <c r="T59" s="149">
        <f t="shared" si="4"/>
        <v>0.05</v>
      </c>
      <c r="U59" s="140">
        <v>5</v>
      </c>
      <c r="W59" s="140">
        <f t="shared" si="5"/>
        <v>2.71200000000002E-3</v>
      </c>
      <c r="X59" s="140">
        <f t="shared" si="5"/>
        <v>0</v>
      </c>
    </row>
    <row r="60" spans="1:24">
      <c r="A60" s="140">
        <f t="shared" si="0"/>
        <v>23</v>
      </c>
      <c r="C60" s="140" t="s">
        <v>496</v>
      </c>
      <c r="D60" s="140" t="s">
        <v>64</v>
      </c>
      <c r="E60" s="140" t="s">
        <v>251</v>
      </c>
      <c r="I60" s="140">
        <f t="shared" si="1"/>
        <v>4.9000000000000002E-2</v>
      </c>
      <c r="J60" s="140">
        <f t="shared" si="2"/>
        <v>0</v>
      </c>
      <c r="K60" s="140">
        <v>0.8</v>
      </c>
      <c r="L60" s="140">
        <v>25</v>
      </c>
      <c r="M60" s="159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9">
        <f t="shared" si="3"/>
        <v>0.34300000000000003</v>
      </c>
      <c r="T60" s="149">
        <f t="shared" si="4"/>
        <v>0.05</v>
      </c>
      <c r="U60" s="140">
        <v>5</v>
      </c>
      <c r="W60" s="140">
        <f t="shared" si="5"/>
        <v>2.6737600000000139E-2</v>
      </c>
      <c r="X60" s="140">
        <f t="shared" si="5"/>
        <v>0</v>
      </c>
    </row>
    <row r="61" spans="1:24">
      <c r="A61" s="140">
        <f t="shared" si="0"/>
        <v>23</v>
      </c>
      <c r="C61" s="140" t="s">
        <v>497</v>
      </c>
      <c r="D61" s="140" t="s">
        <v>67</v>
      </c>
      <c r="E61" s="140" t="s">
        <v>251</v>
      </c>
      <c r="I61" s="140">
        <f t="shared" si="1"/>
        <v>1.4999999999999999E-2</v>
      </c>
      <c r="J61" s="140">
        <f t="shared" si="2"/>
        <v>0</v>
      </c>
      <c r="K61" s="140">
        <v>0.7</v>
      </c>
      <c r="L61" s="140">
        <v>25</v>
      </c>
      <c r="M61" s="159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9">
        <f t="shared" si="3"/>
        <v>0.105</v>
      </c>
      <c r="T61" s="149">
        <f t="shared" si="4"/>
        <v>0.05</v>
      </c>
      <c r="U61" s="140">
        <v>5</v>
      </c>
      <c r="W61" s="140">
        <f t="shared" si="5"/>
        <v>1.053599999999999E-2</v>
      </c>
      <c r="X61" s="140">
        <f t="shared" si="5"/>
        <v>0</v>
      </c>
    </row>
    <row r="62" spans="1:24">
      <c r="A62" s="140">
        <f t="shared" si="0"/>
        <v>24</v>
      </c>
      <c r="C62" s="140" t="s">
        <v>569</v>
      </c>
      <c r="D62" s="140" t="s">
        <v>127</v>
      </c>
      <c r="E62" s="140" t="s">
        <v>249</v>
      </c>
      <c r="I62" s="140">
        <f t="shared" si="1"/>
        <v>3.3000000000000002E-2</v>
      </c>
      <c r="J62" s="140">
        <f t="shared" si="2"/>
        <v>0</v>
      </c>
      <c r="K62" s="140">
        <v>0.67500000000000004</v>
      </c>
      <c r="L62" s="140">
        <v>10</v>
      </c>
      <c r="M62" s="159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9">
        <f t="shared" si="3"/>
        <v>1</v>
      </c>
      <c r="T62" s="149">
        <f t="shared" si="4"/>
        <v>0.05</v>
      </c>
      <c r="U62" s="140">
        <v>5</v>
      </c>
      <c r="W62" s="140">
        <f t="shared" si="5"/>
        <v>4.5439999999999925E-3</v>
      </c>
      <c r="X62" s="140">
        <f t="shared" si="5"/>
        <v>0</v>
      </c>
    </row>
    <row r="63" spans="1:24">
      <c r="A63" s="140">
        <f t="shared" si="0"/>
        <v>24</v>
      </c>
      <c r="C63" s="140" t="s">
        <v>547</v>
      </c>
      <c r="D63" s="140" t="s">
        <v>64</v>
      </c>
      <c r="E63" s="140" t="s">
        <v>410</v>
      </c>
      <c r="I63" s="140">
        <f t="shared" si="1"/>
        <v>2.8000000000000001E-2</v>
      </c>
      <c r="J63" s="140">
        <f t="shared" si="2"/>
        <v>0</v>
      </c>
      <c r="K63" s="140">
        <v>0.87</v>
      </c>
      <c r="L63" s="140">
        <v>25</v>
      </c>
      <c r="M63" s="159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9">
        <f t="shared" si="3"/>
        <v>1</v>
      </c>
      <c r="T63" s="149">
        <f t="shared" si="4"/>
        <v>0.05</v>
      </c>
      <c r="U63" s="140">
        <v>5</v>
      </c>
      <c r="W63" s="140">
        <f t="shared" si="5"/>
        <v>9.9040000000000239E-3</v>
      </c>
      <c r="X63" s="140">
        <f t="shared" si="5"/>
        <v>0</v>
      </c>
    </row>
    <row r="64" spans="1:24">
      <c r="A64" s="140">
        <f t="shared" si="0"/>
        <v>27</v>
      </c>
      <c r="C64" s="140" t="s">
        <v>529</v>
      </c>
      <c r="D64" s="140" t="s">
        <v>114</v>
      </c>
      <c r="E64" s="140" t="s">
        <v>253</v>
      </c>
      <c r="I64" s="140">
        <f t="shared" si="1"/>
        <v>0.22600000000000001</v>
      </c>
      <c r="J64" s="140">
        <f t="shared" si="2"/>
        <v>0</v>
      </c>
      <c r="K64" s="140">
        <v>0.18</v>
      </c>
      <c r="L64" s="140">
        <v>20</v>
      </c>
      <c r="M64" s="159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9">
        <f t="shared" si="3"/>
        <v>1</v>
      </c>
      <c r="T64" s="149">
        <f t="shared" si="4"/>
        <v>0.05</v>
      </c>
      <c r="U64" s="140">
        <v>5</v>
      </c>
      <c r="W64" s="140">
        <f t="shared" si="5"/>
        <v>5.4223999999991612E-4</v>
      </c>
      <c r="X64" s="140">
        <f t="shared" si="5"/>
        <v>0</v>
      </c>
    </row>
    <row r="65" spans="1:24">
      <c r="A65" s="140">
        <f t="shared" si="0"/>
        <v>24</v>
      </c>
      <c r="C65" s="140" t="s">
        <v>570</v>
      </c>
      <c r="D65" s="140" t="s">
        <v>127</v>
      </c>
      <c r="E65" s="140" t="s">
        <v>255</v>
      </c>
      <c r="I65" s="140">
        <f t="shared" si="1"/>
        <v>6.3E-2</v>
      </c>
      <c r="J65" s="140">
        <f t="shared" si="2"/>
        <v>0</v>
      </c>
      <c r="K65" s="140">
        <v>0.67500000000000004</v>
      </c>
      <c r="L65" s="140">
        <v>10</v>
      </c>
      <c r="M65" s="159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9">
        <f t="shared" si="3"/>
        <v>0.91800000000000004</v>
      </c>
      <c r="T65" s="149">
        <f t="shared" si="4"/>
        <v>0.05</v>
      </c>
      <c r="U65" s="140">
        <v>5</v>
      </c>
      <c r="W65" s="140">
        <f t="shared" si="5"/>
        <v>2.1840000000000748E-3</v>
      </c>
      <c r="X65" s="140">
        <f t="shared" si="5"/>
        <v>0</v>
      </c>
    </row>
    <row r="66" spans="1:24">
      <c r="A66" s="140">
        <f t="shared" si="0"/>
        <v>27</v>
      </c>
      <c r="C66" s="140" t="s">
        <v>576</v>
      </c>
      <c r="D66" s="140" t="s">
        <v>114</v>
      </c>
      <c r="E66" s="140" t="s">
        <v>255</v>
      </c>
      <c r="I66" s="140">
        <f t="shared" si="1"/>
        <v>6.0000000000000001E-3</v>
      </c>
      <c r="J66" s="140">
        <f t="shared" si="2"/>
        <v>0</v>
      </c>
      <c r="K66" s="140">
        <v>0.22</v>
      </c>
      <c r="L66" s="140">
        <v>20</v>
      </c>
      <c r="M66" s="159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9">
        <f t="shared" si="3"/>
        <v>8.3000000000000004E-2</v>
      </c>
      <c r="T66" s="149">
        <f t="shared" si="4"/>
        <v>0.05</v>
      </c>
      <c r="U66" s="140">
        <v>5</v>
      </c>
      <c r="W66" s="140">
        <f t="shared" si="5"/>
        <v>4.9080000000000096E-3</v>
      </c>
      <c r="X66" s="140">
        <f t="shared" si="5"/>
        <v>0</v>
      </c>
    </row>
    <row r="67" spans="1:24">
      <c r="A67" s="140">
        <f t="shared" si="0"/>
        <v>24</v>
      </c>
      <c r="C67" s="140" t="s">
        <v>548</v>
      </c>
      <c r="D67" s="140" t="s">
        <v>116</v>
      </c>
      <c r="E67" s="140" t="s">
        <v>411</v>
      </c>
      <c r="I67" s="140">
        <f t="shared" si="1"/>
        <v>2E-3</v>
      </c>
      <c r="J67" s="140">
        <f t="shared" si="2"/>
        <v>0</v>
      </c>
      <c r="K67" s="140">
        <v>0.85</v>
      </c>
      <c r="L67" s="140">
        <v>25</v>
      </c>
      <c r="M67" s="159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9">
        <f t="shared" si="3"/>
        <v>0.156</v>
      </c>
      <c r="T67" s="149">
        <f t="shared" si="4"/>
        <v>0.05</v>
      </c>
      <c r="U67" s="140">
        <v>5</v>
      </c>
      <c r="W67" s="140">
        <f t="shared" si="5"/>
        <v>5.9360000000000003E-3</v>
      </c>
      <c r="X67" s="140">
        <f t="shared" si="5"/>
        <v>0</v>
      </c>
    </row>
    <row r="68" spans="1:24">
      <c r="A68" s="140">
        <f t="shared" si="0"/>
        <v>24</v>
      </c>
      <c r="C68" s="140" t="s">
        <v>549</v>
      </c>
      <c r="D68" s="140" t="s">
        <v>64</v>
      </c>
      <c r="E68" s="140" t="s">
        <v>411</v>
      </c>
      <c r="I68" s="140">
        <f t="shared" si="1"/>
        <v>9.0000000000000011E-3</v>
      </c>
      <c r="J68" s="140">
        <f t="shared" si="2"/>
        <v>0</v>
      </c>
      <c r="K68" s="140">
        <v>0.87</v>
      </c>
      <c r="L68" s="140">
        <v>25</v>
      </c>
      <c r="M68" s="159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9">
        <f t="shared" si="3"/>
        <v>0.84499999999999997</v>
      </c>
      <c r="T68" s="149">
        <f t="shared" si="4"/>
        <v>0.05</v>
      </c>
      <c r="U68" s="140">
        <v>5</v>
      </c>
      <c r="W68" s="140">
        <f t="shared" si="5"/>
        <v>3.1120000000000037E-3</v>
      </c>
      <c r="X68" s="140">
        <f t="shared" si="5"/>
        <v>0</v>
      </c>
    </row>
    <row r="69" spans="1:24">
      <c r="A69" s="140">
        <f t="shared" si="0"/>
        <v>18</v>
      </c>
      <c r="C69" s="140" t="s">
        <v>498</v>
      </c>
      <c r="D69" s="140" t="s">
        <v>127</v>
      </c>
      <c r="E69" s="140" t="s">
        <v>412</v>
      </c>
      <c r="I69" s="140">
        <f t="shared" si="1"/>
        <v>0.25900000000000001</v>
      </c>
      <c r="J69" s="140">
        <f t="shared" si="2"/>
        <v>8.8999999999999996E-2</v>
      </c>
      <c r="K69" s="140">
        <v>1</v>
      </c>
      <c r="L69" s="140">
        <v>1</v>
      </c>
      <c r="M69" s="159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9">
        <f t="shared" si="3"/>
        <v>1</v>
      </c>
      <c r="T69" s="149">
        <f t="shared" si="4"/>
        <v>1</v>
      </c>
      <c r="U69" s="140">
        <v>5</v>
      </c>
      <c r="W69" s="140">
        <f t="shared" si="5"/>
        <v>1.120000000005561E-4</v>
      </c>
      <c r="X69" s="140">
        <f t="shared" si="5"/>
        <v>9.5520000000000049E-3</v>
      </c>
    </row>
    <row r="70" spans="1:24">
      <c r="A70" s="140">
        <f t="shared" si="0"/>
        <v>18</v>
      </c>
      <c r="C70" s="140" t="s">
        <v>499</v>
      </c>
      <c r="D70" s="140" t="s">
        <v>114</v>
      </c>
      <c r="E70" s="140" t="s">
        <v>413</v>
      </c>
      <c r="I70" s="140">
        <f t="shared" si="1"/>
        <v>0.25700000000000001</v>
      </c>
      <c r="J70" s="140">
        <f t="shared" si="2"/>
        <v>8.7999999999999995E-2</v>
      </c>
      <c r="K70" s="140">
        <v>1</v>
      </c>
      <c r="L70" s="140">
        <v>1</v>
      </c>
      <c r="M70" s="159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9">
        <f t="shared" si="3"/>
        <v>1</v>
      </c>
      <c r="T70" s="149">
        <f t="shared" si="4"/>
        <v>1</v>
      </c>
      <c r="U70" s="140">
        <v>5</v>
      </c>
      <c r="W70" s="140">
        <f t="shared" si="5"/>
        <v>1.4776000000000344E-2</v>
      </c>
      <c r="X70" s="140">
        <f t="shared" si="5"/>
        <v>9.4839999999998259E-3</v>
      </c>
    </row>
    <row r="71" spans="1:24">
      <c r="A71" s="140">
        <f t="shared" si="0"/>
        <v>18</v>
      </c>
      <c r="C71" s="140" t="s">
        <v>500</v>
      </c>
      <c r="D71" s="140" t="s">
        <v>115</v>
      </c>
      <c r="E71" s="140" t="s">
        <v>414</v>
      </c>
      <c r="I71" s="140">
        <f t="shared" si="1"/>
        <v>0.16900000000000001</v>
      </c>
      <c r="J71" s="140">
        <f t="shared" si="2"/>
        <v>5.8000000000000003E-2</v>
      </c>
      <c r="K71" s="140">
        <v>1</v>
      </c>
      <c r="L71" s="140">
        <v>25</v>
      </c>
      <c r="M71" s="159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9">
        <f t="shared" si="3"/>
        <v>1</v>
      </c>
      <c r="T71" s="149">
        <f t="shared" si="4"/>
        <v>1</v>
      </c>
      <c r="U71" s="140">
        <v>5</v>
      </c>
      <c r="W71" s="140">
        <f t="shared" si="5"/>
        <v>1.0992000000000335E-2</v>
      </c>
      <c r="X71" s="140">
        <f t="shared" si="5"/>
        <v>8.744000000000085E-3</v>
      </c>
    </row>
    <row r="72" spans="1:24">
      <c r="A72" s="140">
        <f t="shared" si="0"/>
        <v>18</v>
      </c>
      <c r="C72" s="140" t="s">
        <v>501</v>
      </c>
      <c r="D72" s="140" t="s">
        <v>63</v>
      </c>
      <c r="E72" s="140" t="s">
        <v>415</v>
      </c>
      <c r="I72" s="140">
        <f t="shared" si="1"/>
        <v>6.4000000000000001E-2</v>
      </c>
      <c r="J72" s="140">
        <f t="shared" si="2"/>
        <v>2.2000000000000002E-2</v>
      </c>
      <c r="K72" s="140">
        <v>1</v>
      </c>
      <c r="L72" s="140">
        <v>1</v>
      </c>
      <c r="M72" s="159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9">
        <f t="shared" si="3"/>
        <v>1</v>
      </c>
      <c r="T72" s="149">
        <f t="shared" si="4"/>
        <v>1</v>
      </c>
      <c r="U72" s="140">
        <v>5</v>
      </c>
      <c r="W72" s="140">
        <f t="shared" si="5"/>
        <v>6.5520000000001133E-3</v>
      </c>
      <c r="X72" s="140">
        <f t="shared" si="5"/>
        <v>4.6960000000000335E-3</v>
      </c>
    </row>
    <row r="73" spans="1:24">
      <c r="A73" s="140">
        <f t="shared" ref="A73:A114" si="6">+LEN(C73)</f>
        <v>18</v>
      </c>
      <c r="C73" s="140" t="s">
        <v>502</v>
      </c>
      <c r="D73" s="140" t="s">
        <v>64</v>
      </c>
      <c r="E73" s="140" t="s">
        <v>416</v>
      </c>
      <c r="I73" s="140">
        <f t="shared" ref="I73:I114" si="7">+ROUNDUP(P73/O73/R73,3)</f>
        <v>6.7000000000000004E-2</v>
      </c>
      <c r="J73" s="140">
        <f t="shared" ref="J73:J114" si="8">+ROUNDUP(Q73/O73/R73,3)</f>
        <v>0</v>
      </c>
      <c r="K73" s="140">
        <v>1</v>
      </c>
      <c r="L73" s="140">
        <v>1</v>
      </c>
      <c r="M73" s="159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9">
        <f t="shared" ref="S73:S114" si="9">+IF(SUMIF($E$8:$E$142,E73,$P$8:$P$142)=0,0.05,ROUNDUP(P73/SUMIF($E$8:$E$142,E73,$P$8:$P$142),3))</f>
        <v>1</v>
      </c>
      <c r="T73" s="149">
        <f t="shared" ref="T73:T114" si="10">+IF(SUMIF($E$8:$E$142,E73,$Q$8:$Q$142)=0,0.05,ROUNDUP(Q73/SUMIF($E$8:$E$142,E73,$Q$8:$Q$142),3))</f>
        <v>0.05</v>
      </c>
      <c r="U73" s="140">
        <v>5</v>
      </c>
      <c r="W73" s="140">
        <f t="shared" ref="W73:X114" si="11">+I73*$O73*$R73-P73</f>
        <v>1.0560000000001679E-3</v>
      </c>
      <c r="X73" s="140">
        <f t="shared" si="11"/>
        <v>0</v>
      </c>
    </row>
    <row r="74" spans="1:24">
      <c r="A74" s="140">
        <f t="shared" si="6"/>
        <v>18</v>
      </c>
      <c r="C74" s="140" t="s">
        <v>503</v>
      </c>
      <c r="D74" s="140" t="s">
        <v>113</v>
      </c>
      <c r="E74" s="140" t="s">
        <v>417</v>
      </c>
      <c r="I74" s="140">
        <f t="shared" si="7"/>
        <v>4.0000000000000001E-3</v>
      </c>
      <c r="J74" s="140">
        <f t="shared" si="8"/>
        <v>2E-3</v>
      </c>
      <c r="K74" s="140">
        <v>1</v>
      </c>
      <c r="L74" s="140">
        <v>1</v>
      </c>
      <c r="M74" s="159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9">
        <f t="shared" si="9"/>
        <v>1</v>
      </c>
      <c r="T74" s="149">
        <f t="shared" si="10"/>
        <v>1</v>
      </c>
      <c r="U74" s="140">
        <v>5</v>
      </c>
      <c r="W74" s="140">
        <f t="shared" si="11"/>
        <v>1.2972000000000004E-2</v>
      </c>
      <c r="X74" s="140">
        <f t="shared" si="11"/>
        <v>1.4436000000000001E-2</v>
      </c>
    </row>
    <row r="75" spans="1:24">
      <c r="A75" s="140">
        <f t="shared" si="6"/>
        <v>18</v>
      </c>
      <c r="C75" s="140" t="s">
        <v>504</v>
      </c>
      <c r="D75" s="140" t="s">
        <v>66</v>
      </c>
      <c r="E75" s="140" t="s">
        <v>418</v>
      </c>
      <c r="I75" s="140">
        <f t="shared" si="7"/>
        <v>3.0000000000000001E-3</v>
      </c>
      <c r="J75" s="140">
        <f t="shared" si="8"/>
        <v>1E-3</v>
      </c>
      <c r="K75" s="140">
        <v>1</v>
      </c>
      <c r="L75" s="140">
        <v>25</v>
      </c>
      <c r="M75" s="159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9">
        <f t="shared" si="9"/>
        <v>1</v>
      </c>
      <c r="T75" s="149">
        <f t="shared" si="10"/>
        <v>1</v>
      </c>
      <c r="U75" s="140">
        <v>5</v>
      </c>
      <c r="W75" s="140">
        <f t="shared" si="11"/>
        <v>7.6040000000000066E-3</v>
      </c>
      <c r="X75" s="140">
        <f t="shared" si="11"/>
        <v>2.1680000000000015E-3</v>
      </c>
    </row>
    <row r="76" spans="1:24">
      <c r="A76" s="140">
        <f t="shared" si="6"/>
        <v>18</v>
      </c>
      <c r="C76" s="140" t="s">
        <v>505</v>
      </c>
      <c r="D76" s="140" t="s">
        <v>116</v>
      </c>
      <c r="E76" s="140" t="s">
        <v>419</v>
      </c>
      <c r="I76" s="140">
        <f t="shared" si="7"/>
        <v>1E-3</v>
      </c>
      <c r="J76" s="140">
        <f t="shared" si="8"/>
        <v>1E-3</v>
      </c>
      <c r="K76" s="140">
        <v>1</v>
      </c>
      <c r="L76" s="140">
        <v>25</v>
      </c>
      <c r="M76" s="159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9">
        <f t="shared" si="9"/>
        <v>1</v>
      </c>
      <c r="T76" s="149">
        <f t="shared" si="10"/>
        <v>1</v>
      </c>
      <c r="U76" s="140">
        <v>5</v>
      </c>
      <c r="W76" s="140">
        <f t="shared" si="11"/>
        <v>7.4680000000000007E-3</v>
      </c>
      <c r="X76" s="140">
        <f t="shared" si="11"/>
        <v>1.2968E-2</v>
      </c>
    </row>
    <row r="77" spans="1:24">
      <c r="A77" s="140">
        <f t="shared" si="6"/>
        <v>25</v>
      </c>
      <c r="C77" s="140" t="s">
        <v>550</v>
      </c>
      <c r="D77" s="140" t="s">
        <v>116</v>
      </c>
      <c r="E77" s="140" t="s">
        <v>420</v>
      </c>
      <c r="I77" s="140">
        <f t="shared" si="7"/>
        <v>1.3000000000000001E-2</v>
      </c>
      <c r="J77" s="140">
        <f t="shared" si="8"/>
        <v>0</v>
      </c>
      <c r="K77" s="140">
        <v>0.85</v>
      </c>
      <c r="L77" s="140">
        <v>25</v>
      </c>
      <c r="M77" s="159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9">
        <f t="shared" si="9"/>
        <v>3.2000000000000001E-2</v>
      </c>
      <c r="T77" s="149">
        <f t="shared" si="10"/>
        <v>0.05</v>
      </c>
      <c r="U77" s="140">
        <v>5</v>
      </c>
      <c r="W77" s="140">
        <f t="shared" si="11"/>
        <v>7.7840000000000409E-3</v>
      </c>
      <c r="X77" s="140">
        <f t="shared" si="11"/>
        <v>0</v>
      </c>
    </row>
    <row r="78" spans="1:24">
      <c r="A78" s="140">
        <f t="shared" si="6"/>
        <v>25</v>
      </c>
      <c r="C78" s="140" t="s">
        <v>551</v>
      </c>
      <c r="D78" s="140" t="s">
        <v>64</v>
      </c>
      <c r="E78" s="140" t="s">
        <v>420</v>
      </c>
      <c r="I78" s="140">
        <f t="shared" si="7"/>
        <v>0.28899999999999998</v>
      </c>
      <c r="J78" s="140">
        <f t="shared" si="8"/>
        <v>0</v>
      </c>
      <c r="K78" s="140">
        <v>0.86999999999999988</v>
      </c>
      <c r="L78" s="140">
        <v>25</v>
      </c>
      <c r="M78" s="159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9">
        <f t="shared" si="9"/>
        <v>0.72799999999999998</v>
      </c>
      <c r="T78" s="149">
        <f t="shared" si="10"/>
        <v>0.05</v>
      </c>
      <c r="U78" s="140">
        <v>5</v>
      </c>
      <c r="W78" s="140">
        <f t="shared" si="11"/>
        <v>1.5520000000002199E-3</v>
      </c>
      <c r="X78" s="140">
        <f t="shared" si="11"/>
        <v>0</v>
      </c>
    </row>
    <row r="79" spans="1:24">
      <c r="A79" s="140">
        <f t="shared" si="6"/>
        <v>25</v>
      </c>
      <c r="C79" s="140" t="s">
        <v>571</v>
      </c>
      <c r="D79" s="140" t="s">
        <v>127</v>
      </c>
      <c r="E79" s="140" t="s">
        <v>257</v>
      </c>
      <c r="I79" s="140">
        <f t="shared" si="7"/>
        <v>6.7000000000000004E-2</v>
      </c>
      <c r="J79" s="140">
        <f t="shared" si="8"/>
        <v>0</v>
      </c>
      <c r="K79" s="140">
        <v>0.67499999999999993</v>
      </c>
      <c r="L79" s="140">
        <v>10</v>
      </c>
      <c r="M79" s="159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9">
        <f t="shared" si="9"/>
        <v>0.91</v>
      </c>
      <c r="T79" s="149">
        <f t="shared" si="10"/>
        <v>0.05</v>
      </c>
      <c r="U79" s="140">
        <v>5</v>
      </c>
      <c r="W79" s="140">
        <f t="shared" si="11"/>
        <v>8.556000000000008E-3</v>
      </c>
      <c r="X79" s="140">
        <f t="shared" si="11"/>
        <v>0</v>
      </c>
    </row>
    <row r="80" spans="1:24">
      <c r="A80" s="140">
        <f t="shared" si="6"/>
        <v>26</v>
      </c>
      <c r="C80" s="140" t="s">
        <v>506</v>
      </c>
      <c r="D80" s="140" t="s">
        <v>64</v>
      </c>
      <c r="E80" s="140" t="s">
        <v>257</v>
      </c>
      <c r="I80" s="140">
        <f t="shared" si="7"/>
        <v>7.0000000000000001E-3</v>
      </c>
      <c r="J80" s="140">
        <f t="shared" si="8"/>
        <v>0</v>
      </c>
      <c r="K80" s="140">
        <v>0.1</v>
      </c>
      <c r="L80" s="140">
        <v>10</v>
      </c>
      <c r="M80" s="159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9">
        <f t="shared" si="9"/>
        <v>9.0999999999999998E-2</v>
      </c>
      <c r="T80" s="149">
        <f t="shared" si="10"/>
        <v>0.05</v>
      </c>
      <c r="U80" s="140">
        <v>5</v>
      </c>
      <c r="W80" s="140">
        <f t="shared" si="11"/>
        <v>6.5759999999999985E-3</v>
      </c>
      <c r="X80" s="140">
        <f t="shared" si="11"/>
        <v>0</v>
      </c>
    </row>
    <row r="81" spans="1:24">
      <c r="A81" s="140">
        <f t="shared" si="6"/>
        <v>27</v>
      </c>
      <c r="C81" s="140" t="s">
        <v>507</v>
      </c>
      <c r="D81" s="140" t="s">
        <v>64</v>
      </c>
      <c r="E81" s="140" t="s">
        <v>420</v>
      </c>
      <c r="I81" s="140">
        <f t="shared" si="7"/>
        <v>9.6000000000000002E-2</v>
      </c>
      <c r="J81" s="140">
        <f t="shared" si="8"/>
        <v>0</v>
      </c>
      <c r="K81" s="140">
        <v>1</v>
      </c>
      <c r="L81" s="140">
        <v>25</v>
      </c>
      <c r="M81" s="159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9">
        <f t="shared" si="9"/>
        <v>0.24199999999999999</v>
      </c>
      <c r="T81" s="149">
        <f t="shared" si="10"/>
        <v>0.05</v>
      </c>
      <c r="U81" s="140">
        <v>5</v>
      </c>
      <c r="W81" s="140">
        <f t="shared" si="11"/>
        <v>3.0280000000002527E-3</v>
      </c>
      <c r="X81" s="140">
        <f t="shared" si="11"/>
        <v>0</v>
      </c>
    </row>
    <row r="82" spans="1:24">
      <c r="A82" s="140">
        <f t="shared" si="6"/>
        <v>26</v>
      </c>
      <c r="C82" s="140" t="s">
        <v>508</v>
      </c>
      <c r="D82" s="140" t="s">
        <v>64</v>
      </c>
      <c r="E82" s="140" t="s">
        <v>259</v>
      </c>
      <c r="I82" s="140">
        <f t="shared" si="7"/>
        <v>9.0000000000000011E-3</v>
      </c>
      <c r="J82" s="140">
        <f t="shared" si="8"/>
        <v>0</v>
      </c>
      <c r="K82" s="140">
        <v>0.8</v>
      </c>
      <c r="L82" s="140">
        <v>13</v>
      </c>
      <c r="M82" s="159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9">
        <f t="shared" si="9"/>
        <v>0.45300000000000001</v>
      </c>
      <c r="T82" s="149">
        <f t="shared" si="10"/>
        <v>0.05</v>
      </c>
      <c r="U82" s="140">
        <v>5</v>
      </c>
      <c r="W82" s="140">
        <f t="shared" si="11"/>
        <v>2.5241600000000058E-2</v>
      </c>
      <c r="X82" s="140">
        <f t="shared" si="11"/>
        <v>0</v>
      </c>
    </row>
    <row r="83" spans="1:24">
      <c r="A83" s="140">
        <f t="shared" si="6"/>
        <v>26</v>
      </c>
      <c r="C83" s="140" t="s">
        <v>509</v>
      </c>
      <c r="D83" s="140" t="s">
        <v>127</v>
      </c>
      <c r="E83" s="140" t="s">
        <v>259</v>
      </c>
      <c r="I83" s="140">
        <f t="shared" si="7"/>
        <v>9.9999999999999985E-3</v>
      </c>
      <c r="J83" s="140">
        <f t="shared" si="8"/>
        <v>0</v>
      </c>
      <c r="K83" s="140">
        <v>0.99970008997300808</v>
      </c>
      <c r="L83" s="140">
        <v>3</v>
      </c>
      <c r="M83" s="159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9">
        <f t="shared" si="9"/>
        <v>0.54800000000000004</v>
      </c>
      <c r="T83" s="149">
        <f t="shared" si="10"/>
        <v>0.05</v>
      </c>
      <c r="U83" s="140">
        <v>5</v>
      </c>
      <c r="W83" s="140">
        <f t="shared" si="11"/>
        <v>5.3239999999999399E-3</v>
      </c>
      <c r="X83" s="140">
        <f t="shared" si="11"/>
        <v>0</v>
      </c>
    </row>
    <row r="84" spans="1:24">
      <c r="A84" s="140">
        <f t="shared" si="6"/>
        <v>24</v>
      </c>
      <c r="C84" s="140" t="s">
        <v>510</v>
      </c>
      <c r="D84" s="140" t="s">
        <v>116</v>
      </c>
      <c r="E84" s="140" t="s">
        <v>421</v>
      </c>
      <c r="I84" s="140">
        <f t="shared" si="7"/>
        <v>4.0000000000000001E-3</v>
      </c>
      <c r="J84" s="140">
        <f t="shared" si="8"/>
        <v>0</v>
      </c>
      <c r="K84" s="140">
        <v>0.8</v>
      </c>
      <c r="L84" s="140">
        <v>25</v>
      </c>
      <c r="M84" s="159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9">
        <f t="shared" si="9"/>
        <v>0.315</v>
      </c>
      <c r="T84" s="149">
        <f t="shared" si="10"/>
        <v>0.05</v>
      </c>
      <c r="U84" s="140">
        <v>5</v>
      </c>
      <c r="W84" s="140">
        <f t="shared" si="11"/>
        <v>8.0296000000000117E-3</v>
      </c>
      <c r="X84" s="140">
        <f t="shared" si="11"/>
        <v>0</v>
      </c>
    </row>
    <row r="85" spans="1:24">
      <c r="A85" s="140">
        <f t="shared" si="6"/>
        <v>24</v>
      </c>
      <c r="C85" s="140" t="s">
        <v>511</v>
      </c>
      <c r="D85" s="140" t="s">
        <v>64</v>
      </c>
      <c r="E85" s="140" t="s">
        <v>421</v>
      </c>
      <c r="I85" s="140">
        <f t="shared" si="7"/>
        <v>9.0000000000000011E-3</v>
      </c>
      <c r="J85" s="140">
        <f t="shared" si="8"/>
        <v>0</v>
      </c>
      <c r="K85" s="140">
        <v>0.8</v>
      </c>
      <c r="L85" s="140">
        <v>25</v>
      </c>
      <c r="M85" s="159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9">
        <f t="shared" si="9"/>
        <v>0.68600000000000005</v>
      </c>
      <c r="T85" s="149">
        <f t="shared" si="10"/>
        <v>0.05</v>
      </c>
      <c r="U85" s="140">
        <v>5</v>
      </c>
      <c r="W85" s="140">
        <f t="shared" si="11"/>
        <v>2.5841600000000048E-2</v>
      </c>
      <c r="X85" s="140">
        <f t="shared" si="11"/>
        <v>0</v>
      </c>
    </row>
    <row r="86" spans="1:24">
      <c r="A86" s="140">
        <f t="shared" si="6"/>
        <v>23</v>
      </c>
      <c r="C86" s="140" t="s">
        <v>512</v>
      </c>
      <c r="D86" s="140" t="s">
        <v>64</v>
      </c>
      <c r="E86" s="140" t="s">
        <v>263</v>
      </c>
      <c r="I86" s="140">
        <f t="shared" si="7"/>
        <v>8.2000000000000003E-2</v>
      </c>
      <c r="J86" s="140">
        <f t="shared" si="8"/>
        <v>0</v>
      </c>
      <c r="K86" s="140">
        <v>0.8</v>
      </c>
      <c r="L86" s="140">
        <v>25</v>
      </c>
      <c r="M86" s="159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9">
        <f t="shared" si="9"/>
        <v>1</v>
      </c>
      <c r="T86" s="149">
        <f t="shared" si="10"/>
        <v>0.05</v>
      </c>
      <c r="U86" s="140">
        <v>5</v>
      </c>
      <c r="W86" s="140">
        <f t="shared" si="11"/>
        <v>1.3756800000000347E-2</v>
      </c>
      <c r="X86" s="140">
        <f t="shared" si="11"/>
        <v>0</v>
      </c>
    </row>
    <row r="87" spans="1:24">
      <c r="A87" s="140">
        <f t="shared" si="6"/>
        <v>24</v>
      </c>
      <c r="C87" s="140" t="s">
        <v>572</v>
      </c>
      <c r="D87" s="140" t="s">
        <v>127</v>
      </c>
      <c r="E87" s="140" t="s">
        <v>261</v>
      </c>
      <c r="I87" s="140">
        <f t="shared" si="7"/>
        <v>0.04</v>
      </c>
      <c r="J87" s="140">
        <f t="shared" si="8"/>
        <v>0</v>
      </c>
      <c r="K87" s="140">
        <v>0.67500000000000004</v>
      </c>
      <c r="L87" s="140">
        <v>10</v>
      </c>
      <c r="M87" s="159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9">
        <f t="shared" si="9"/>
        <v>1</v>
      </c>
      <c r="T87" s="149">
        <f t="shared" si="10"/>
        <v>0.05</v>
      </c>
      <c r="U87" s="140">
        <v>5</v>
      </c>
      <c r="W87" s="140">
        <f t="shared" si="11"/>
        <v>4.7200000000000575E-3</v>
      </c>
      <c r="X87" s="140">
        <f t="shared" si="11"/>
        <v>0</v>
      </c>
    </row>
    <row r="88" spans="1:24">
      <c r="A88" s="140">
        <f t="shared" si="6"/>
        <v>24</v>
      </c>
      <c r="C88" s="140" t="s">
        <v>552</v>
      </c>
      <c r="D88" s="140" t="s">
        <v>64</v>
      </c>
      <c r="E88" s="140" t="s">
        <v>422</v>
      </c>
      <c r="I88" s="140">
        <f t="shared" si="7"/>
        <v>2.7E-2</v>
      </c>
      <c r="J88" s="140">
        <f t="shared" si="8"/>
        <v>0</v>
      </c>
      <c r="K88" s="140">
        <v>0.87</v>
      </c>
      <c r="L88" s="140">
        <v>25</v>
      </c>
      <c r="M88" s="159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9">
        <f t="shared" si="9"/>
        <v>1</v>
      </c>
      <c r="T88" s="149">
        <f t="shared" si="10"/>
        <v>0.05</v>
      </c>
      <c r="U88" s="140">
        <v>5</v>
      </c>
      <c r="W88" s="140">
        <f t="shared" si="11"/>
        <v>8.1359999999999766E-3</v>
      </c>
      <c r="X88" s="140">
        <f t="shared" si="11"/>
        <v>0</v>
      </c>
    </row>
    <row r="89" spans="1:24">
      <c r="A89" s="140">
        <f t="shared" si="6"/>
        <v>24</v>
      </c>
      <c r="C89" s="140" t="s">
        <v>513</v>
      </c>
      <c r="D89" s="140" t="s">
        <v>587</v>
      </c>
      <c r="E89" s="140" t="s">
        <v>265</v>
      </c>
      <c r="I89" s="140">
        <f t="shared" si="7"/>
        <v>0.14100000000000001</v>
      </c>
      <c r="J89" s="140">
        <f t="shared" si="8"/>
        <v>0</v>
      </c>
      <c r="K89" s="140">
        <v>1</v>
      </c>
      <c r="L89" s="140">
        <v>100</v>
      </c>
      <c r="M89" s="159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9">
        <f t="shared" si="9"/>
        <v>1</v>
      </c>
      <c r="T89" s="149">
        <f t="shared" si="10"/>
        <v>0.05</v>
      </c>
      <c r="U89" s="140">
        <v>5</v>
      </c>
      <c r="W89" s="140">
        <f t="shared" si="11"/>
        <v>9.318400000000171E-3</v>
      </c>
      <c r="X89" s="140">
        <f t="shared" si="11"/>
        <v>0</v>
      </c>
    </row>
    <row r="90" spans="1:24">
      <c r="A90" s="140">
        <f t="shared" si="6"/>
        <v>24</v>
      </c>
      <c r="C90" s="140" t="s">
        <v>553</v>
      </c>
      <c r="D90" s="140" t="s">
        <v>63</v>
      </c>
      <c r="E90" s="140" t="s">
        <v>423</v>
      </c>
      <c r="I90" s="140">
        <f t="shared" si="7"/>
        <v>1.2E-2</v>
      </c>
      <c r="J90" s="140">
        <f t="shared" si="8"/>
        <v>3.0000000000000001E-3</v>
      </c>
      <c r="K90" s="140">
        <v>0.8</v>
      </c>
      <c r="L90" s="140">
        <v>20</v>
      </c>
      <c r="M90" s="159">
        <v>750</v>
      </c>
      <c r="O90" s="140">
        <v>31.536000000000001</v>
      </c>
      <c r="P90" s="140">
        <v>0.18240000000000001</v>
      </c>
      <c r="Q90" s="140">
        <v>4.4019000000000003E-2</v>
      </c>
      <c r="R90" s="140">
        <v>0.5</v>
      </c>
      <c r="S90" s="149">
        <f t="shared" si="9"/>
        <v>1.3000000000000001E-2</v>
      </c>
      <c r="T90" s="149">
        <f t="shared" si="10"/>
        <v>1.4999999999999999E-2</v>
      </c>
      <c r="U90" s="140">
        <v>5</v>
      </c>
      <c r="W90" s="140">
        <f t="shared" si="11"/>
        <v>6.8160000000000165E-3</v>
      </c>
      <c r="X90" s="140">
        <f t="shared" si="11"/>
        <v>3.2850000000000032E-3</v>
      </c>
    </row>
    <row r="91" spans="1:24">
      <c r="A91" s="140">
        <f t="shared" si="6"/>
        <v>24</v>
      </c>
      <c r="C91" s="140" t="s">
        <v>554</v>
      </c>
      <c r="D91" s="140" t="s">
        <v>114</v>
      </c>
      <c r="E91" s="140" t="s">
        <v>423</v>
      </c>
      <c r="I91" s="140">
        <f t="shared" si="7"/>
        <v>3.0000000000000001E-3</v>
      </c>
      <c r="J91" s="140">
        <f t="shared" si="8"/>
        <v>1E-3</v>
      </c>
      <c r="K91" s="140">
        <v>0.85</v>
      </c>
      <c r="L91" s="140">
        <v>25</v>
      </c>
      <c r="M91" s="159">
        <v>300</v>
      </c>
      <c r="O91" s="140">
        <v>31.536000000000001</v>
      </c>
      <c r="P91" s="140">
        <v>4.0800000000000003E-2</v>
      </c>
      <c r="Q91" s="140">
        <v>9.8460000000000006E-3</v>
      </c>
      <c r="R91" s="140">
        <v>0.5</v>
      </c>
      <c r="S91" s="149">
        <f t="shared" si="9"/>
        <v>3.0000000000000001E-3</v>
      </c>
      <c r="T91" s="149">
        <f t="shared" si="10"/>
        <v>4.0000000000000001E-3</v>
      </c>
      <c r="U91" s="140">
        <v>5</v>
      </c>
      <c r="W91" s="140">
        <f t="shared" si="11"/>
        <v>6.5040000000000028E-3</v>
      </c>
      <c r="X91" s="140">
        <f t="shared" si="11"/>
        <v>5.9220000000000002E-3</v>
      </c>
    </row>
    <row r="92" spans="1:24">
      <c r="A92" s="140">
        <f t="shared" si="6"/>
        <v>24</v>
      </c>
      <c r="C92" s="140" t="s">
        <v>555</v>
      </c>
      <c r="D92" s="140" t="s">
        <v>127</v>
      </c>
      <c r="E92" s="140" t="s">
        <v>423</v>
      </c>
      <c r="I92" s="140">
        <f t="shared" si="7"/>
        <v>2E-3</v>
      </c>
      <c r="J92" s="140">
        <f t="shared" si="8"/>
        <v>1E-3</v>
      </c>
      <c r="K92" s="140">
        <v>0.98999999999999988</v>
      </c>
      <c r="L92" s="140">
        <v>25</v>
      </c>
      <c r="M92" s="159">
        <v>3750</v>
      </c>
      <c r="O92" s="140">
        <v>31.536000000000001</v>
      </c>
      <c r="P92" s="140">
        <v>2.2200000000000001E-2</v>
      </c>
      <c r="Q92" s="140">
        <v>5.3579999999999999E-3</v>
      </c>
      <c r="R92" s="140">
        <v>0.5</v>
      </c>
      <c r="S92" s="149">
        <f t="shared" si="9"/>
        <v>2E-3</v>
      </c>
      <c r="T92" s="149">
        <f t="shared" si="10"/>
        <v>2E-3</v>
      </c>
      <c r="U92" s="140">
        <v>5</v>
      </c>
      <c r="W92" s="140">
        <f t="shared" si="11"/>
        <v>9.3360000000000005E-3</v>
      </c>
      <c r="X92" s="140">
        <f t="shared" si="11"/>
        <v>1.0410000000000001E-2</v>
      </c>
    </row>
    <row r="93" spans="1:24">
      <c r="A93" s="140">
        <f t="shared" si="6"/>
        <v>24</v>
      </c>
      <c r="C93" s="140" t="s">
        <v>556</v>
      </c>
      <c r="D93" s="140" t="s">
        <v>116</v>
      </c>
      <c r="E93" s="140" t="s">
        <v>423</v>
      </c>
      <c r="I93" s="140">
        <f t="shared" si="7"/>
        <v>2E-3</v>
      </c>
      <c r="J93" s="140">
        <f t="shared" si="8"/>
        <v>1E-3</v>
      </c>
      <c r="K93" s="140">
        <v>0.85</v>
      </c>
      <c r="L93" s="140">
        <v>25</v>
      </c>
      <c r="M93" s="159">
        <v>300</v>
      </c>
      <c r="O93" s="140">
        <v>31.536000000000001</v>
      </c>
      <c r="P93" s="140">
        <v>2.9600000000000001E-2</v>
      </c>
      <c r="Q93" s="140">
        <v>7.143E-3</v>
      </c>
      <c r="R93" s="140">
        <v>0.5</v>
      </c>
      <c r="S93" s="149">
        <f t="shared" si="9"/>
        <v>3.0000000000000001E-3</v>
      </c>
      <c r="T93" s="149">
        <f t="shared" si="10"/>
        <v>3.0000000000000001E-3</v>
      </c>
      <c r="U93" s="140">
        <v>5</v>
      </c>
      <c r="W93" s="140">
        <f t="shared" si="11"/>
        <v>1.9360000000000002E-3</v>
      </c>
      <c r="X93" s="140">
        <f t="shared" si="11"/>
        <v>8.6250000000000007E-3</v>
      </c>
    </row>
    <row r="94" spans="1:24">
      <c r="A94" s="140">
        <f t="shared" si="6"/>
        <v>25</v>
      </c>
      <c r="C94" s="140" t="s">
        <v>514</v>
      </c>
      <c r="D94" s="140" t="s">
        <v>65</v>
      </c>
      <c r="E94" s="140" t="s">
        <v>423</v>
      </c>
      <c r="I94" s="140">
        <f t="shared" si="7"/>
        <v>3.5000000000000003E-2</v>
      </c>
      <c r="J94" s="140">
        <f t="shared" si="8"/>
        <v>0</v>
      </c>
      <c r="K94" s="140">
        <v>0.97012399999999976</v>
      </c>
      <c r="L94" s="140">
        <v>10</v>
      </c>
      <c r="M94" s="159">
        <v>100</v>
      </c>
      <c r="O94" s="140">
        <v>31.536000000000001</v>
      </c>
      <c r="P94" s="140">
        <v>0.54420000000000002</v>
      </c>
      <c r="Q94" s="140">
        <v>0</v>
      </c>
      <c r="R94" s="140">
        <v>0.5</v>
      </c>
      <c r="S94" s="149">
        <f t="shared" si="9"/>
        <v>3.9E-2</v>
      </c>
      <c r="T94" s="149">
        <f t="shared" si="10"/>
        <v>0</v>
      </c>
      <c r="U94" s="140">
        <v>5</v>
      </c>
      <c r="W94" s="140">
        <f t="shared" si="11"/>
        <v>7.6800000000000201E-3</v>
      </c>
      <c r="X94" s="140">
        <f t="shared" si="11"/>
        <v>0</v>
      </c>
    </row>
    <row r="95" spans="1:24">
      <c r="A95" s="140">
        <f t="shared" si="6"/>
        <v>24</v>
      </c>
      <c r="C95" s="140" t="s">
        <v>557</v>
      </c>
      <c r="D95" s="140" t="s">
        <v>64</v>
      </c>
      <c r="E95" s="140" t="s">
        <v>423</v>
      </c>
      <c r="I95" s="140">
        <f t="shared" si="7"/>
        <v>3.1E-2</v>
      </c>
      <c r="J95" s="140">
        <f t="shared" si="8"/>
        <v>0</v>
      </c>
      <c r="K95" s="140">
        <v>0.87</v>
      </c>
      <c r="L95" s="140">
        <v>25</v>
      </c>
      <c r="M95" s="159">
        <v>350</v>
      </c>
      <c r="O95" s="140">
        <v>31.536000000000001</v>
      </c>
      <c r="P95" s="140">
        <v>0.47439999999999999</v>
      </c>
      <c r="Q95" s="140">
        <v>0</v>
      </c>
      <c r="R95" s="140">
        <v>0.5</v>
      </c>
      <c r="S95" s="149">
        <f t="shared" si="9"/>
        <v>3.4000000000000002E-2</v>
      </c>
      <c r="T95" s="149">
        <f t="shared" si="10"/>
        <v>0</v>
      </c>
      <c r="U95" s="140">
        <v>5</v>
      </c>
      <c r="W95" s="140">
        <f t="shared" si="11"/>
        <v>1.4408000000000032E-2</v>
      </c>
      <c r="X95" s="140">
        <f t="shared" si="11"/>
        <v>0</v>
      </c>
    </row>
    <row r="96" spans="1:24">
      <c r="A96" s="140">
        <f t="shared" si="6"/>
        <v>24</v>
      </c>
      <c r="C96" s="140" t="s">
        <v>558</v>
      </c>
      <c r="D96" s="140" t="s">
        <v>67</v>
      </c>
      <c r="E96" s="140" t="s">
        <v>423</v>
      </c>
      <c r="I96" s="140">
        <f t="shared" si="7"/>
        <v>0.80900000000000005</v>
      </c>
      <c r="J96" s="140">
        <f t="shared" si="8"/>
        <v>0.19600000000000001</v>
      </c>
      <c r="K96" s="140">
        <v>0.85</v>
      </c>
      <c r="L96" s="140">
        <v>25</v>
      </c>
      <c r="M96" s="159">
        <v>2000</v>
      </c>
      <c r="O96" s="140">
        <v>31.536000000000001</v>
      </c>
      <c r="P96" s="140">
        <v>12.744199999999999</v>
      </c>
      <c r="Q96" s="140">
        <v>3.0755810000000001</v>
      </c>
      <c r="R96" s="140">
        <v>0.5</v>
      </c>
      <c r="S96" s="149">
        <f t="shared" si="9"/>
        <v>0.90800000000000003</v>
      </c>
      <c r="T96" s="149">
        <f t="shared" si="10"/>
        <v>0.97899999999999998</v>
      </c>
      <c r="U96" s="140">
        <v>5</v>
      </c>
      <c r="W96" s="140">
        <f t="shared" si="11"/>
        <v>1.2112000000001899E-2</v>
      </c>
      <c r="X96" s="140">
        <f t="shared" si="11"/>
        <v>1.4947000000000266E-2</v>
      </c>
    </row>
    <row r="97" spans="1:24">
      <c r="A97" s="140">
        <f t="shared" si="6"/>
        <v>18</v>
      </c>
      <c r="C97" s="140" t="s">
        <v>515</v>
      </c>
      <c r="D97" s="140" t="s">
        <v>127</v>
      </c>
      <c r="E97" s="140" t="s">
        <v>424</v>
      </c>
      <c r="I97" s="140">
        <f t="shared" si="7"/>
        <v>6.0260000000000007</v>
      </c>
      <c r="J97" s="140">
        <f t="shared" si="8"/>
        <v>1.4549999999999998</v>
      </c>
      <c r="K97" s="140">
        <v>43.433917555665673</v>
      </c>
      <c r="L97" s="140">
        <v>1</v>
      </c>
      <c r="M97" s="159">
        <f>17573/K97</f>
        <v>404.59164148566924</v>
      </c>
      <c r="O97" s="140">
        <v>31.536000000000001</v>
      </c>
      <c r="P97" s="140">
        <v>95.016999999999996</v>
      </c>
      <c r="Q97" s="140">
        <v>22.930620000000001</v>
      </c>
      <c r="R97" s="140">
        <v>0.5</v>
      </c>
      <c r="S97" s="149">
        <f t="shared" si="9"/>
        <v>1</v>
      </c>
      <c r="T97" s="149">
        <f t="shared" si="10"/>
        <v>1</v>
      </c>
      <c r="U97" s="140">
        <v>5</v>
      </c>
      <c r="W97" s="140">
        <f t="shared" si="11"/>
        <v>9.6800000001451281E-4</v>
      </c>
      <c r="X97" s="140">
        <f t="shared" si="11"/>
        <v>1.1819999999996611E-2</v>
      </c>
    </row>
    <row r="98" spans="1:24">
      <c r="A98" s="140">
        <f t="shared" si="6"/>
        <v>24</v>
      </c>
      <c r="C98" s="140" t="s">
        <v>573</v>
      </c>
      <c r="D98" s="140" t="s">
        <v>127</v>
      </c>
      <c r="E98" s="140" t="s">
        <v>267</v>
      </c>
      <c r="I98" s="140">
        <f t="shared" si="7"/>
        <v>6.3E-2</v>
      </c>
      <c r="J98" s="140">
        <f t="shared" si="8"/>
        <v>1.6E-2</v>
      </c>
      <c r="K98" s="140">
        <v>0.67500000000000004</v>
      </c>
      <c r="L98" s="140">
        <v>10</v>
      </c>
      <c r="M98" s="159">
        <v>280</v>
      </c>
      <c r="O98" s="140">
        <v>31.536000000000001</v>
      </c>
      <c r="P98" s="140">
        <v>0.98809999999999998</v>
      </c>
      <c r="Q98" s="140">
        <v>0.23846000000000001</v>
      </c>
      <c r="R98" s="140">
        <v>0.5</v>
      </c>
      <c r="S98" s="149">
        <f t="shared" si="9"/>
        <v>1</v>
      </c>
      <c r="T98" s="149">
        <f t="shared" si="10"/>
        <v>1</v>
      </c>
      <c r="U98" s="140">
        <v>5</v>
      </c>
      <c r="W98" s="140">
        <f t="shared" si="11"/>
        <v>5.2840000000000664E-3</v>
      </c>
      <c r="X98" s="140">
        <f t="shared" si="11"/>
        <v>1.3828000000000007E-2</v>
      </c>
    </row>
    <row r="99" spans="1:24">
      <c r="A99" s="140">
        <f t="shared" si="6"/>
        <v>25</v>
      </c>
      <c r="C99" s="140" t="s">
        <v>516</v>
      </c>
      <c r="D99" s="140" t="s">
        <v>127</v>
      </c>
      <c r="E99" s="140" t="s">
        <v>425</v>
      </c>
      <c r="I99" s="140">
        <f t="shared" si="7"/>
        <v>1.6E-2</v>
      </c>
      <c r="J99" s="140">
        <f t="shared" si="8"/>
        <v>4.0000000000000001E-3</v>
      </c>
      <c r="K99" s="140">
        <v>1</v>
      </c>
      <c r="L99" s="140">
        <v>10</v>
      </c>
      <c r="M99" s="159">
        <v>0</v>
      </c>
      <c r="O99" s="140">
        <v>31.536000000000001</v>
      </c>
      <c r="P99" s="140">
        <v>0.48730000000000001</v>
      </c>
      <c r="Q99" s="140">
        <v>0.117601</v>
      </c>
      <c r="R99" s="140">
        <v>1</v>
      </c>
      <c r="S99" s="149">
        <f t="shared" si="9"/>
        <v>1</v>
      </c>
      <c r="T99" s="149">
        <f t="shared" si="10"/>
        <v>1</v>
      </c>
      <c r="U99" s="140">
        <v>5</v>
      </c>
      <c r="W99" s="140">
        <f t="shared" si="11"/>
        <v>1.7276000000000014E-2</v>
      </c>
      <c r="X99" s="140">
        <f t="shared" si="11"/>
        <v>8.5430000000000089E-3</v>
      </c>
    </row>
    <row r="100" spans="1:24">
      <c r="A100" s="140">
        <f t="shared" si="6"/>
        <v>20</v>
      </c>
      <c r="C100" s="140" t="s">
        <v>517</v>
      </c>
      <c r="D100" s="140" t="s">
        <v>127</v>
      </c>
      <c r="E100" s="140" t="s">
        <v>271</v>
      </c>
      <c r="I100" s="140">
        <f t="shared" si="7"/>
        <v>0.02</v>
      </c>
      <c r="J100" s="140">
        <f t="shared" si="8"/>
        <v>5.0000000000000001E-3</v>
      </c>
      <c r="K100" s="140">
        <v>0.75000000000000011</v>
      </c>
      <c r="L100" s="140">
        <v>10</v>
      </c>
      <c r="M100" s="159">
        <v>2308</v>
      </c>
      <c r="O100" s="140">
        <v>31.536000000000001</v>
      </c>
      <c r="P100" s="140">
        <v>0.30969999999999998</v>
      </c>
      <c r="Q100" s="140">
        <v>7.4740000000000001E-2</v>
      </c>
      <c r="R100" s="140">
        <v>0.5</v>
      </c>
      <c r="S100" s="149">
        <f t="shared" si="9"/>
        <v>1</v>
      </c>
      <c r="T100" s="149">
        <f t="shared" si="10"/>
        <v>1</v>
      </c>
      <c r="U100" s="140">
        <v>5</v>
      </c>
      <c r="W100" s="140">
        <f t="shared" si="11"/>
        <v>5.6600000000000539E-3</v>
      </c>
      <c r="X100" s="140">
        <f t="shared" si="11"/>
        <v>4.1000000000000064E-3</v>
      </c>
    </row>
    <row r="101" spans="1:24">
      <c r="A101" s="140">
        <f t="shared" si="6"/>
        <v>23</v>
      </c>
      <c r="C101" s="140" t="s">
        <v>518</v>
      </c>
      <c r="D101" s="140" t="s">
        <v>64</v>
      </c>
      <c r="E101" s="140" t="s">
        <v>269</v>
      </c>
      <c r="I101" s="140">
        <f t="shared" si="7"/>
        <v>8.0000000000000002E-3</v>
      </c>
      <c r="J101" s="140">
        <f t="shared" si="8"/>
        <v>0</v>
      </c>
      <c r="K101" s="140">
        <v>0.8</v>
      </c>
      <c r="L101" s="140">
        <v>25</v>
      </c>
      <c r="M101" s="159">
        <v>63</v>
      </c>
      <c r="O101" s="140">
        <v>31.536000000000001</v>
      </c>
      <c r="P101" s="140">
        <v>0.21940000000000001</v>
      </c>
      <c r="Q101" s="140">
        <v>0</v>
      </c>
      <c r="R101" s="140">
        <v>0.9</v>
      </c>
      <c r="S101" s="149">
        <f t="shared" si="9"/>
        <v>1</v>
      </c>
      <c r="T101" s="149">
        <f t="shared" si="10"/>
        <v>0.05</v>
      </c>
      <c r="U101" s="140">
        <v>5</v>
      </c>
      <c r="W101" s="140">
        <f t="shared" si="11"/>
        <v>7.6592000000000049E-3</v>
      </c>
      <c r="X101" s="140">
        <f t="shared" si="11"/>
        <v>0</v>
      </c>
    </row>
    <row r="102" spans="1:24">
      <c r="A102" s="140">
        <f t="shared" si="6"/>
        <v>19</v>
      </c>
      <c r="C102" s="140" t="s">
        <v>519</v>
      </c>
      <c r="D102" s="140" t="s">
        <v>127</v>
      </c>
      <c r="E102" s="140" t="s">
        <v>426</v>
      </c>
      <c r="I102" s="140">
        <f t="shared" si="7"/>
        <v>1.2E-2</v>
      </c>
      <c r="J102" s="140">
        <f t="shared" si="8"/>
        <v>3.0000000000000001E-3</v>
      </c>
      <c r="K102" s="140">
        <v>1</v>
      </c>
      <c r="L102" s="140">
        <v>25</v>
      </c>
      <c r="M102" s="159">
        <v>0</v>
      </c>
      <c r="O102" s="140">
        <v>31.536000000000001</v>
      </c>
      <c r="P102" s="140">
        <v>0.24660000000000001</v>
      </c>
      <c r="Q102" s="140">
        <v>5.9512000000000002E-2</v>
      </c>
      <c r="R102" s="140">
        <v>0.68</v>
      </c>
      <c r="S102" s="149">
        <f t="shared" si="9"/>
        <v>1</v>
      </c>
      <c r="T102" s="149">
        <f t="shared" si="10"/>
        <v>1</v>
      </c>
      <c r="U102" s="140">
        <v>5</v>
      </c>
      <c r="W102" s="140">
        <f t="shared" si="11"/>
        <v>1.0733760000000009E-2</v>
      </c>
      <c r="X102" s="140">
        <f t="shared" si="11"/>
        <v>4.8214400000000032E-3</v>
      </c>
    </row>
    <row r="103" spans="1:24">
      <c r="A103" s="140">
        <f t="shared" si="6"/>
        <v>26</v>
      </c>
      <c r="C103" s="140" t="s">
        <v>559</v>
      </c>
      <c r="D103" s="140" t="s">
        <v>63</v>
      </c>
      <c r="E103" s="140" t="s">
        <v>427</v>
      </c>
      <c r="I103" s="140">
        <f t="shared" si="7"/>
        <v>9.0000000000000011E-3</v>
      </c>
      <c r="J103" s="140">
        <f t="shared" si="8"/>
        <v>2E-3</v>
      </c>
      <c r="K103" s="140">
        <v>0.8</v>
      </c>
      <c r="L103" s="140">
        <v>20</v>
      </c>
      <c r="M103" s="159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9">
        <f t="shared" si="9"/>
        <v>5.0000000000000001E-3</v>
      </c>
      <c r="T103" s="149">
        <f t="shared" si="10"/>
        <v>0.86699999999999999</v>
      </c>
      <c r="U103" s="140">
        <v>5</v>
      </c>
      <c r="W103" s="140">
        <f t="shared" si="11"/>
        <v>9.01200000000002E-3</v>
      </c>
      <c r="X103" s="140">
        <f t="shared" si="11"/>
        <v>1.2136000000000001E-2</v>
      </c>
    </row>
    <row r="104" spans="1:24">
      <c r="A104" s="140">
        <f t="shared" si="6"/>
        <v>26</v>
      </c>
      <c r="C104" s="140" t="s">
        <v>560</v>
      </c>
      <c r="D104" s="140" t="s">
        <v>116</v>
      </c>
      <c r="E104" s="140" t="s">
        <v>427</v>
      </c>
      <c r="I104" s="140">
        <f t="shared" si="7"/>
        <v>7.0000000000000001E-3</v>
      </c>
      <c r="J104" s="140">
        <f t="shared" si="8"/>
        <v>1E-3</v>
      </c>
      <c r="K104" s="140">
        <v>0.85</v>
      </c>
      <c r="L104" s="140">
        <v>25</v>
      </c>
      <c r="M104" s="159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9">
        <f t="shared" si="9"/>
        <v>4.0000000000000001E-3</v>
      </c>
      <c r="T104" s="149">
        <f t="shared" si="10"/>
        <v>0.13400000000000001</v>
      </c>
      <c r="U104" s="140">
        <v>5</v>
      </c>
      <c r="W104" s="140">
        <f t="shared" si="11"/>
        <v>1.3275999999999996E-2</v>
      </c>
      <c r="X104" s="140">
        <f t="shared" si="11"/>
        <v>1.2768000000000002E-2</v>
      </c>
    </row>
    <row r="105" spans="1:24">
      <c r="A105" s="140">
        <f t="shared" si="6"/>
        <v>27</v>
      </c>
      <c r="C105" s="140" t="s">
        <v>520</v>
      </c>
      <c r="D105" s="140" t="s">
        <v>65</v>
      </c>
      <c r="E105" s="140" t="s">
        <v>427</v>
      </c>
      <c r="I105" s="140">
        <f t="shared" si="7"/>
        <v>0.24299999999999999</v>
      </c>
      <c r="J105" s="140">
        <f t="shared" si="8"/>
        <v>0</v>
      </c>
      <c r="K105" s="140">
        <v>0.97012399999999988</v>
      </c>
      <c r="L105" s="140">
        <v>10</v>
      </c>
      <c r="M105" s="159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9">
        <f t="shared" si="9"/>
        <v>0.125</v>
      </c>
      <c r="T105" s="149">
        <f t="shared" si="10"/>
        <v>0</v>
      </c>
      <c r="U105" s="140">
        <v>5</v>
      </c>
      <c r="W105" s="140">
        <f t="shared" si="11"/>
        <v>8.2240000000002311E-3</v>
      </c>
      <c r="X105" s="140">
        <f t="shared" si="11"/>
        <v>0</v>
      </c>
    </row>
    <row r="106" spans="1:24">
      <c r="A106" s="140">
        <f t="shared" si="6"/>
        <v>26</v>
      </c>
      <c r="C106" s="140" t="s">
        <v>561</v>
      </c>
      <c r="D106" s="140" t="s">
        <v>64</v>
      </c>
      <c r="E106" s="140" t="s">
        <v>427</v>
      </c>
      <c r="I106" s="140">
        <f t="shared" si="7"/>
        <v>0.151</v>
      </c>
      <c r="J106" s="140">
        <f t="shared" si="8"/>
        <v>0</v>
      </c>
      <c r="K106" s="140">
        <v>0.87</v>
      </c>
      <c r="L106" s="140">
        <v>25</v>
      </c>
      <c r="M106" s="159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9">
        <f t="shared" si="9"/>
        <v>7.6999999999999999E-2</v>
      </c>
      <c r="T106" s="149">
        <f t="shared" si="10"/>
        <v>0</v>
      </c>
      <c r="U106" s="140">
        <v>5</v>
      </c>
      <c r="W106" s="140">
        <f t="shared" si="11"/>
        <v>1.3867999999999991E-2</v>
      </c>
      <c r="X106" s="140">
        <f t="shared" si="11"/>
        <v>0</v>
      </c>
    </row>
    <row r="107" spans="1:24">
      <c r="A107" s="140">
        <f t="shared" si="6"/>
        <v>26</v>
      </c>
      <c r="C107" s="140" t="s">
        <v>562</v>
      </c>
      <c r="D107" s="140" t="s">
        <v>67</v>
      </c>
      <c r="E107" s="140" t="s">
        <v>427</v>
      </c>
      <c r="I107" s="140">
        <f t="shared" si="7"/>
        <v>1.5479999999999998</v>
      </c>
      <c r="J107" s="140">
        <f t="shared" si="8"/>
        <v>0</v>
      </c>
      <c r="K107" s="140">
        <v>0.84999999999999987</v>
      </c>
      <c r="L107" s="140">
        <v>25</v>
      </c>
      <c r="M107" s="159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9">
        <f t="shared" si="9"/>
        <v>0.79200000000000004</v>
      </c>
      <c r="T107" s="149">
        <f t="shared" si="10"/>
        <v>0</v>
      </c>
      <c r="U107" s="140">
        <v>5</v>
      </c>
      <c r="W107" s="140">
        <f t="shared" si="11"/>
        <v>5.0639999999972929E-3</v>
      </c>
      <c r="X107" s="140">
        <f t="shared" si="11"/>
        <v>0</v>
      </c>
    </row>
    <row r="108" spans="1:24">
      <c r="A108" s="140">
        <f t="shared" si="6"/>
        <v>22</v>
      </c>
      <c r="C108" s="140" t="s">
        <v>521</v>
      </c>
      <c r="D108" s="140" t="s">
        <v>127</v>
      </c>
      <c r="E108" s="140" t="s">
        <v>428</v>
      </c>
      <c r="I108" s="140">
        <f t="shared" si="7"/>
        <v>7.2999999999999995E-2</v>
      </c>
      <c r="J108" s="140">
        <f t="shared" si="8"/>
        <v>1E-3</v>
      </c>
      <c r="K108" s="140">
        <v>1</v>
      </c>
      <c r="L108" s="140">
        <v>10</v>
      </c>
      <c r="M108" s="159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9">
        <f t="shared" si="9"/>
        <v>1</v>
      </c>
      <c r="T108" s="149">
        <f t="shared" si="10"/>
        <v>1</v>
      </c>
      <c r="U108" s="140">
        <v>5</v>
      </c>
      <c r="W108" s="140">
        <f t="shared" si="11"/>
        <v>2.9428000000000232E-2</v>
      </c>
      <c r="X108" s="140">
        <f t="shared" si="11"/>
        <v>2.8236000000000001E-2</v>
      </c>
    </row>
    <row r="109" spans="1:24">
      <c r="A109" s="140">
        <f t="shared" si="6"/>
        <v>25</v>
      </c>
      <c r="C109" s="140" t="s">
        <v>522</v>
      </c>
      <c r="D109" s="140" t="s">
        <v>64</v>
      </c>
      <c r="E109" s="140" t="s">
        <v>277</v>
      </c>
      <c r="I109" s="140">
        <f t="shared" si="7"/>
        <v>2.8000000000000001E-2</v>
      </c>
      <c r="J109" s="140">
        <f t="shared" si="8"/>
        <v>0</v>
      </c>
      <c r="K109" s="140">
        <v>0.8</v>
      </c>
      <c r="L109" s="140">
        <v>25</v>
      </c>
      <c r="M109" s="159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9">
        <f t="shared" si="9"/>
        <v>1</v>
      </c>
      <c r="T109" s="149">
        <f t="shared" si="10"/>
        <v>0.05</v>
      </c>
      <c r="U109" s="140">
        <v>5</v>
      </c>
      <c r="W109" s="140">
        <f t="shared" si="11"/>
        <v>1.7207200000000089E-2</v>
      </c>
      <c r="X109" s="140">
        <f t="shared" si="11"/>
        <v>0</v>
      </c>
    </row>
    <row r="110" spans="1:24">
      <c r="A110" s="140">
        <f t="shared" si="6"/>
        <v>22</v>
      </c>
      <c r="C110" s="140" t="s">
        <v>523</v>
      </c>
      <c r="D110" s="140" t="s">
        <v>127</v>
      </c>
      <c r="E110" s="140" t="s">
        <v>279</v>
      </c>
      <c r="I110" s="140">
        <f t="shared" si="7"/>
        <v>0.04</v>
      </c>
      <c r="J110" s="140">
        <f t="shared" si="8"/>
        <v>1E-3</v>
      </c>
      <c r="K110" s="140">
        <v>0.75</v>
      </c>
      <c r="L110" s="140">
        <v>10</v>
      </c>
      <c r="M110" s="159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9">
        <f t="shared" si="9"/>
        <v>1</v>
      </c>
      <c r="T110" s="149">
        <f t="shared" si="10"/>
        <v>1</v>
      </c>
      <c r="U110" s="140">
        <v>5</v>
      </c>
      <c r="W110" s="140">
        <f t="shared" si="11"/>
        <v>7.1200000000000152E-3</v>
      </c>
      <c r="X110" s="140">
        <f t="shared" si="11"/>
        <v>1.4868000000000001E-2</v>
      </c>
    </row>
    <row r="111" spans="1:24">
      <c r="A111" s="140">
        <f t="shared" si="6"/>
        <v>26</v>
      </c>
      <c r="C111" s="140" t="s">
        <v>574</v>
      </c>
      <c r="D111" s="140" t="s">
        <v>127</v>
      </c>
      <c r="E111" s="140" t="s">
        <v>273</v>
      </c>
      <c r="I111" s="140">
        <f t="shared" si="7"/>
        <v>2.9000000000000001E-2</v>
      </c>
      <c r="J111" s="140">
        <f t="shared" si="8"/>
        <v>1E-3</v>
      </c>
      <c r="K111" s="140">
        <v>0.67500000000000004</v>
      </c>
      <c r="L111" s="140">
        <v>10</v>
      </c>
      <c r="M111" s="159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9">
        <f t="shared" si="9"/>
        <v>1</v>
      </c>
      <c r="T111" s="149">
        <f t="shared" si="10"/>
        <v>1</v>
      </c>
      <c r="U111" s="140">
        <v>5</v>
      </c>
      <c r="W111" s="140">
        <f t="shared" si="11"/>
        <v>6.8720000000000447E-3</v>
      </c>
      <c r="X111" s="140">
        <f t="shared" si="11"/>
        <v>1.5068000000000002E-2</v>
      </c>
    </row>
    <row r="112" spans="1:24">
      <c r="A112" s="140">
        <f t="shared" si="6"/>
        <v>20</v>
      </c>
      <c r="C112" s="140" t="s">
        <v>524</v>
      </c>
      <c r="D112" s="140" t="s">
        <v>127</v>
      </c>
      <c r="E112" s="140" t="s">
        <v>429</v>
      </c>
      <c r="I112" s="140">
        <f t="shared" si="7"/>
        <v>0.621</v>
      </c>
      <c r="J112" s="140">
        <f t="shared" si="8"/>
        <v>1E-3</v>
      </c>
      <c r="K112" s="140">
        <v>43.433917555665673</v>
      </c>
      <c r="L112" s="140">
        <v>1</v>
      </c>
      <c r="M112" s="159">
        <f>17573/K112</f>
        <v>404.59164148566924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9">
        <f t="shared" si="9"/>
        <v>1</v>
      </c>
      <c r="T112" s="149">
        <f t="shared" si="10"/>
        <v>1</v>
      </c>
      <c r="U112" s="140">
        <v>5</v>
      </c>
      <c r="W112" s="140">
        <f t="shared" si="11"/>
        <v>1.0328000000001225E-2</v>
      </c>
      <c r="X112" s="140">
        <f t="shared" si="11"/>
        <v>1.5679999999999999E-3</v>
      </c>
    </row>
    <row r="113" spans="1:24">
      <c r="A113" s="140">
        <f t="shared" si="6"/>
        <v>27</v>
      </c>
      <c r="C113" s="140" t="s">
        <v>525</v>
      </c>
      <c r="D113" s="140" t="s">
        <v>64</v>
      </c>
      <c r="E113" s="140" t="s">
        <v>275</v>
      </c>
      <c r="I113" s="140">
        <f t="shared" si="7"/>
        <v>6.0000000000000001E-3</v>
      </c>
      <c r="J113" s="140">
        <f t="shared" si="8"/>
        <v>0</v>
      </c>
      <c r="K113" s="140">
        <v>0.8</v>
      </c>
      <c r="L113" s="140">
        <v>13</v>
      </c>
      <c r="M113" s="159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9">
        <f t="shared" si="9"/>
        <v>1</v>
      </c>
      <c r="T113" s="149">
        <f t="shared" si="10"/>
        <v>0.05</v>
      </c>
      <c r="U113" s="140">
        <v>5</v>
      </c>
      <c r="W113" s="140">
        <f t="shared" si="11"/>
        <v>1.6294400000000014E-2</v>
      </c>
      <c r="X113" s="140">
        <f t="shared" si="11"/>
        <v>0</v>
      </c>
    </row>
    <row r="114" spans="1:24">
      <c r="A114" s="140">
        <f t="shared" si="6"/>
        <v>21</v>
      </c>
      <c r="C114" s="140" t="s">
        <v>526</v>
      </c>
      <c r="D114" s="140" t="s">
        <v>127</v>
      </c>
      <c r="E114" s="140" t="s">
        <v>430</v>
      </c>
      <c r="I114" s="140">
        <f t="shared" si="7"/>
        <v>4.0000000000000001E-3</v>
      </c>
      <c r="J114" s="140">
        <f t="shared" si="8"/>
        <v>1E-3</v>
      </c>
      <c r="K114" s="140">
        <v>1</v>
      </c>
      <c r="L114" s="140">
        <v>25</v>
      </c>
      <c r="M114" s="159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9">
        <f t="shared" si="9"/>
        <v>1</v>
      </c>
      <c r="T114" s="149">
        <f t="shared" si="10"/>
        <v>1</v>
      </c>
      <c r="U114" s="140">
        <v>5</v>
      </c>
      <c r="W114" s="140">
        <f t="shared" si="11"/>
        <v>1.7777920000000003E-2</v>
      </c>
      <c r="X114" s="140">
        <f t="shared" si="11"/>
        <v>2.1344480000000002E-2</v>
      </c>
    </row>
    <row r="115" spans="1:24">
      <c r="M115" s="159"/>
      <c r="S115" s="149"/>
      <c r="T115" s="149"/>
    </row>
    <row r="116" spans="1:24">
      <c r="M116" s="159"/>
      <c r="S116" s="149"/>
      <c r="T116" s="149"/>
    </row>
    <row r="117" spans="1:24">
      <c r="M117" s="159"/>
      <c r="S117" s="149"/>
      <c r="T117" s="149"/>
    </row>
    <row r="118" spans="1:24">
      <c r="M118" s="159"/>
      <c r="S118" s="149"/>
      <c r="T118" s="149"/>
    </row>
    <row r="119" spans="1:24">
      <c r="M119" s="159"/>
      <c r="S119" s="149"/>
      <c r="T119" s="149"/>
    </row>
    <row r="120" spans="1:24">
      <c r="M120" s="159"/>
      <c r="S120" s="149"/>
      <c r="T120" s="149"/>
    </row>
    <row r="121" spans="1:24">
      <c r="M121" s="159"/>
      <c r="S121" s="149"/>
      <c r="T121" s="149"/>
    </row>
    <row r="122" spans="1:24">
      <c r="M122" s="159"/>
      <c r="S122" s="149"/>
      <c r="T122" s="149"/>
    </row>
    <row r="123" spans="1:24">
      <c r="M123" s="159"/>
      <c r="S123" s="149"/>
      <c r="T123" s="149"/>
    </row>
    <row r="124" spans="1:24">
      <c r="M124" s="159"/>
      <c r="S124" s="149"/>
      <c r="T124" s="149"/>
    </row>
    <row r="125" spans="1:24">
      <c r="M125" s="159"/>
      <c r="S125" s="149"/>
      <c r="T125" s="149"/>
    </row>
    <row r="126" spans="1:24">
      <c r="M126" s="159"/>
      <c r="S126" s="149"/>
      <c r="T126" s="149"/>
    </row>
    <row r="127" spans="1:24">
      <c r="M127" s="159"/>
      <c r="S127" s="149"/>
      <c r="T127" s="149"/>
    </row>
    <row r="128" spans="1:24">
      <c r="M128" s="159"/>
      <c r="S128" s="149"/>
      <c r="T128" s="149"/>
    </row>
    <row r="129" spans="13:20">
      <c r="M129" s="159"/>
      <c r="S129" s="149"/>
      <c r="T129" s="149"/>
    </row>
    <row r="130" spans="13:20">
      <c r="M130" s="159"/>
      <c r="S130" s="149"/>
      <c r="T130" s="149"/>
    </row>
    <row r="131" spans="13:20">
      <c r="M131" s="159"/>
      <c r="S131" s="149"/>
      <c r="T131" s="149"/>
    </row>
    <row r="132" spans="13:20">
      <c r="M132" s="159"/>
      <c r="S132" s="149"/>
      <c r="T132" s="149"/>
    </row>
    <row r="133" spans="13:20">
      <c r="M133" s="159"/>
      <c r="S133" s="149"/>
      <c r="T133" s="149"/>
    </row>
    <row r="134" spans="13:20">
      <c r="M134" s="159"/>
      <c r="S134" s="149"/>
      <c r="T134" s="149"/>
    </row>
    <row r="135" spans="13:20">
      <c r="M135" s="159"/>
      <c r="S135" s="149"/>
      <c r="T135" s="149"/>
    </row>
    <row r="136" spans="13:20">
      <c r="M136" s="159"/>
      <c r="S136" s="149"/>
      <c r="T136" s="149"/>
    </row>
    <row r="137" spans="13:20">
      <c r="M137" s="159"/>
      <c r="S137" s="149"/>
      <c r="T137" s="149"/>
    </row>
    <row r="138" spans="13:20">
      <c r="M138" s="159"/>
      <c r="S138" s="149"/>
      <c r="T138" s="149"/>
    </row>
    <row r="139" spans="13:20">
      <c r="M139" s="159"/>
      <c r="S139" s="149"/>
      <c r="T139" s="149"/>
    </row>
    <row r="140" spans="13:20">
      <c r="M140" s="159"/>
      <c r="S140" s="149"/>
      <c r="T140" s="149"/>
    </row>
    <row r="141" spans="13:20">
      <c r="M141" s="159"/>
      <c r="S141" s="149"/>
      <c r="T141" s="149"/>
    </row>
    <row r="142" spans="13:20">
      <c r="M142" s="159"/>
      <c r="S142" s="149"/>
      <c r="T142" s="149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5" workbookViewId="0">
      <selection activeCell="E5" sqref="E5"/>
    </sheetView>
  </sheetViews>
  <sheetFormatPr defaultRowHeight="12.75"/>
  <cols>
    <col min="3" max="3" width="17.28515625" bestFit="1" customWidth="1"/>
  </cols>
  <sheetData>
    <row r="4" spans="3:6">
      <c r="C4" s="4" t="s">
        <v>76</v>
      </c>
      <c r="D4" s="4"/>
    </row>
    <row r="5" spans="3:6">
      <c r="C5" s="10" t="s">
        <v>0</v>
      </c>
      <c r="D5" s="10" t="s">
        <v>583</v>
      </c>
      <c r="E5" s="10" t="s">
        <v>584</v>
      </c>
      <c r="F5" s="10" t="s">
        <v>386</v>
      </c>
    </row>
    <row r="6" spans="3:6" ht="23.25" thickBot="1">
      <c r="C6" s="12" t="s">
        <v>304</v>
      </c>
      <c r="D6" s="12" t="s">
        <v>305</v>
      </c>
      <c r="E6" s="12" t="s">
        <v>305</v>
      </c>
      <c r="F6" s="12" t="s">
        <v>305</v>
      </c>
    </row>
    <row r="7" spans="3:6">
      <c r="C7" s="8" t="str">
        <f>+IND_PRC_COM!E8</f>
        <v>ALU-PH-FURN</v>
      </c>
      <c r="D7" s="151">
        <f>+ROUNDDOWN(SUMIF(IND!$E$8:$E$142,Demand!C7,IND!$R$8:$R$142),2)</f>
        <v>14.62</v>
      </c>
      <c r="E7">
        <f t="shared" ref="E7:E38" si="0">+IF(D7&lt;F7,D7,F7)</f>
        <v>14.62</v>
      </c>
      <c r="F7" s="151">
        <f>+ROUNDDOWN(SUMIF(IND!$E$8:$E$142,Demand!C7,IND!$T$8:$T$142),2)</f>
        <v>14.62</v>
      </c>
    </row>
    <row r="8" spans="3:6">
      <c r="C8" s="8" t="str">
        <f>+IND_PRC_COM!E9</f>
        <v>CNST-MoTP-Mob</v>
      </c>
      <c r="D8" s="151">
        <f>+ROUNDDOWN(SUMIF(IND!$E$8:$E$142,Demand!C8,IND!$R$8:$R$142),2)</f>
        <v>0.34</v>
      </c>
      <c r="E8" s="112">
        <f t="shared" si="0"/>
        <v>0.34</v>
      </c>
      <c r="F8" s="151">
        <f>+ROUNDDOWN(SUMIF(IND!$E$8:$E$142,Demand!C8,IND!$T$8:$T$142),2)</f>
        <v>0.34</v>
      </c>
    </row>
    <row r="9" spans="3:6">
      <c r="C9" s="8" t="str">
        <f>+IND_PRC_COM!E10</f>
        <v>CNST-MoTP-Stat</v>
      </c>
      <c r="D9" s="151">
        <f>+ROUNDDOWN(SUMIF(IND!$E$8:$E$142,Demand!C9,IND!$R$8:$R$142),2)</f>
        <v>0.15</v>
      </c>
      <c r="E9" s="112">
        <f t="shared" si="0"/>
        <v>0.15</v>
      </c>
      <c r="F9" s="151">
        <f>+ROUNDDOWN(SUMIF(IND!$E$8:$E$142,Demand!C9,IND!$T$8:$T$142),2)</f>
        <v>0.15</v>
      </c>
    </row>
    <row r="10" spans="3:6">
      <c r="C10" s="8" t="str">
        <f>+IND_PRC_COM!E11</f>
        <v>DARY-AIR</v>
      </c>
      <c r="D10" s="151">
        <f>+ROUNDDOWN(SUMIF(IND!$E$8:$E$142,Demand!C10,IND!$R$8:$R$142),2)</f>
        <v>0.06</v>
      </c>
      <c r="E10" s="112">
        <f t="shared" si="0"/>
        <v>0.06</v>
      </c>
      <c r="F10" s="151">
        <f>+ROUNDDOWN(SUMIF(IND!$E$8:$E$142,Demand!C10,IND!$T$8:$T$142),2)</f>
        <v>0.06</v>
      </c>
    </row>
    <row r="11" spans="3:6">
      <c r="C11" s="8" t="str">
        <f>+IND_PRC_COM!E12</f>
        <v>DARY-MoTP-Stat</v>
      </c>
      <c r="D11" s="151">
        <f>+ROUNDDOWN(SUMIF(IND!$E$8:$E$142,Demand!C11,IND!$R$8:$R$142),2)</f>
        <v>0.04</v>
      </c>
      <c r="E11" s="112">
        <f t="shared" si="0"/>
        <v>0.04</v>
      </c>
      <c r="F11" s="151">
        <f>+ROUNDDOWN(SUMIF(IND!$E$8:$E$142,Demand!C11,IND!$T$8:$T$142),2)</f>
        <v>0.04</v>
      </c>
    </row>
    <row r="12" spans="3:6">
      <c r="C12" s="8" t="str">
        <f>+IND_PRC_COM!E13</f>
        <v>DARY-PH-MVR_DRY</v>
      </c>
      <c r="D12" s="151">
        <f>+ROUNDDOWN(SUMIF(IND!$E$8:$E$142,Demand!C12,IND!$R$8:$R$142),2)</f>
        <v>2.74</v>
      </c>
      <c r="E12" s="112">
        <f t="shared" si="0"/>
        <v>2.74</v>
      </c>
      <c r="F12" s="151">
        <f>+ROUNDDOWN(SUMIF(IND!$E$8:$E$142,Demand!C12,IND!$T$8:$T$142),2)</f>
        <v>2.74</v>
      </c>
    </row>
    <row r="13" spans="3:6">
      <c r="C13" s="8" t="str">
        <f>+IND_PRC_COM!E14</f>
        <v>DARY-PH-MVR_PRE</v>
      </c>
      <c r="D13" s="151">
        <f>+ROUNDDOWN(SUMIF(IND!$E$8:$E$142,Demand!C13,IND!$R$8:$R$142),2)</f>
        <v>0.73</v>
      </c>
      <c r="E13" s="112">
        <f t="shared" si="0"/>
        <v>0.73</v>
      </c>
      <c r="F13" s="151">
        <f>+ROUNDDOWN(SUMIF(IND!$E$8:$E$142,Demand!C13,IND!$T$8:$T$142),2)</f>
        <v>0.73</v>
      </c>
    </row>
    <row r="14" spans="3:6">
      <c r="C14" s="8" t="str">
        <f>+IND_PRC_COM!E15</f>
        <v>DARY-PH-TVR_EVP</v>
      </c>
      <c r="D14" s="151">
        <f>+ROUNDDOWN(SUMIF(IND!$E$8:$E$142,Demand!C14,IND!$R$8:$R$142),2)</f>
        <v>0.61</v>
      </c>
      <c r="E14" s="112">
        <f t="shared" si="0"/>
        <v>0.61</v>
      </c>
      <c r="F14" s="151">
        <f>+ROUNDDOWN(SUMIF(IND!$E$8:$E$142,Demand!C14,IND!$T$8:$T$142),2)</f>
        <v>0.61</v>
      </c>
    </row>
    <row r="15" spans="3:6">
      <c r="C15" s="8" t="str">
        <f>+IND_PRC_COM!E16</f>
        <v>DARY-PH-TVR_DRY</v>
      </c>
      <c r="D15" s="151">
        <f>+ROUNDDOWN(SUMIF(IND!$E$8:$E$142,Demand!C15,IND!$R$8:$R$142),2)</f>
        <v>0.59</v>
      </c>
      <c r="E15" s="112">
        <f t="shared" si="0"/>
        <v>0.59</v>
      </c>
      <c r="F15" s="151">
        <f>+ROUNDDOWN(SUMIF(IND!$E$8:$E$142,Demand!C15,IND!$T$8:$T$142),2)</f>
        <v>0.59</v>
      </c>
    </row>
    <row r="16" spans="3:6">
      <c r="C16" s="8" t="str">
        <f>+IND_PRC_COM!E17</f>
        <v>DARY-PH-MVR_TVR</v>
      </c>
      <c r="D16" s="151">
        <f>+ROUNDDOWN(SUMIF(IND!$E$8:$E$142,Demand!C16,IND!$R$8:$R$142),2)</f>
        <v>0.28000000000000003</v>
      </c>
      <c r="E16" s="112">
        <f t="shared" si="0"/>
        <v>0.28000000000000003</v>
      </c>
      <c r="F16" s="151">
        <f>+ROUNDDOWN(SUMIF(IND!$E$8:$E$142,Demand!C16,IND!$T$8:$T$142),2)</f>
        <v>0.28000000000000003</v>
      </c>
    </row>
    <row r="17" spans="3:6">
      <c r="C17" s="8" t="str">
        <f>+IND_PRC_COM!E18</f>
        <v>DARY-PH-MVR_Fan</v>
      </c>
      <c r="D17" s="151">
        <f>+ROUNDDOWN(SUMIF(IND!$E$8:$E$142,Demand!C17,IND!$R$8:$R$142),2)</f>
        <v>15.16</v>
      </c>
      <c r="E17" s="112">
        <f t="shared" si="0"/>
        <v>15.16</v>
      </c>
      <c r="F17" s="151">
        <f>+ROUNDDOWN(SUMIF(IND!$E$8:$E$142,Demand!C17,IND!$T$8:$T$142),2)</f>
        <v>15.16</v>
      </c>
    </row>
    <row r="18" spans="3:6">
      <c r="C18" s="8" t="str">
        <f>+IND_PRC_COM!E19</f>
        <v>DARY-PH-STM_HW</v>
      </c>
      <c r="D18" s="151">
        <f>+ROUNDDOWN(SUMIF(IND!$E$8:$E$142,Demand!C18,IND!$R$8:$R$142),2)</f>
        <v>0.19</v>
      </c>
      <c r="E18" s="112">
        <f t="shared" si="0"/>
        <v>0.19</v>
      </c>
      <c r="F18" s="151">
        <f>+ROUNDDOWN(SUMIF(IND!$E$8:$E$142,Demand!C18,IND!$T$8:$T$142),2)</f>
        <v>0.19</v>
      </c>
    </row>
    <row r="19" spans="3:6">
      <c r="C19" s="8" t="str">
        <f>+IND_PRC_COM!E20</f>
        <v>DARY-Pump</v>
      </c>
      <c r="D19" s="151">
        <f>+ROUNDDOWN(SUMIF(IND!$E$8:$E$142,Demand!C19,IND!$R$8:$R$142),2)</f>
        <v>0.23</v>
      </c>
      <c r="E19" s="112">
        <f t="shared" si="0"/>
        <v>0.23</v>
      </c>
      <c r="F19" s="151">
        <f>+ROUNDDOWN(SUMIF(IND!$E$8:$E$142,Demand!C19,IND!$T$8:$T$142),2)</f>
        <v>0.23</v>
      </c>
    </row>
    <row r="20" spans="3:6">
      <c r="C20" s="8" t="str">
        <f>+IND_PRC_COM!E21</f>
        <v>DARY-RFGR</v>
      </c>
      <c r="D20" s="151">
        <f>+ROUNDDOWN(SUMIF(IND!$E$8:$E$142,Demand!C20,IND!$R$8:$R$142),2)</f>
        <v>0.27</v>
      </c>
      <c r="E20" s="112">
        <f t="shared" si="0"/>
        <v>0.27</v>
      </c>
      <c r="F20" s="151">
        <f>+ROUNDDOWN(SUMIF(IND!$E$8:$E$142,Demand!C20,IND!$T$8:$T$142),2)</f>
        <v>0.27</v>
      </c>
    </row>
    <row r="21" spans="3:6">
      <c r="C21" s="8" t="str">
        <f>+IND_PRC_COM!E22</f>
        <v>FOOD-MoTP-Stat</v>
      </c>
      <c r="D21" s="151">
        <f>+ROUNDDOWN(SUMIF(IND!$E$8:$E$142,Demand!C21,IND!$R$8:$R$142),2)</f>
        <v>0.13</v>
      </c>
      <c r="E21" s="112">
        <f t="shared" si="0"/>
        <v>0.13</v>
      </c>
      <c r="F21" s="151">
        <f>+ROUNDDOWN(SUMIF(IND!$E$8:$E$142,Demand!C21,IND!$T$8:$T$142),2)</f>
        <v>0.13</v>
      </c>
    </row>
    <row r="22" spans="3:6">
      <c r="C22" s="8" t="str">
        <f>+IND_PRC_COM!E23</f>
        <v>FOOD-PH-DirH</v>
      </c>
      <c r="D22" s="151">
        <f>+ROUNDDOWN(SUMIF(IND!$E$8:$E$142,Demand!C22,IND!$R$8:$R$142),2)</f>
        <v>0.02</v>
      </c>
      <c r="E22" s="112">
        <f t="shared" si="0"/>
        <v>0.02</v>
      </c>
      <c r="F22" s="151">
        <f>+ROUNDDOWN(SUMIF(IND!$E$8:$E$142,Demand!C22,IND!$T$8:$T$142),2)</f>
        <v>0.02</v>
      </c>
    </row>
    <row r="23" spans="3:6">
      <c r="C23" s="8" t="str">
        <f>+IND_PRC_COM!E24</f>
        <v>FOOD-PH-OVN</v>
      </c>
      <c r="D23" s="151">
        <f>+ROUNDDOWN(SUMIF(IND!$E$8:$E$142,Demand!C23,IND!$R$8:$R$142),2)</f>
        <v>7.0000000000000007E-2</v>
      </c>
      <c r="E23" s="112">
        <f t="shared" si="0"/>
        <v>7.0000000000000007E-2</v>
      </c>
      <c r="F23" s="151">
        <f>+ROUNDDOWN(SUMIF(IND!$E$8:$E$142,Demand!C23,IND!$T$8:$T$142),2)</f>
        <v>7.0000000000000007E-2</v>
      </c>
    </row>
    <row r="24" spans="3:6">
      <c r="C24" s="8" t="str">
        <f>+IND_PRC_COM!E25</f>
        <v>FOOD-PH-STM_HW</v>
      </c>
      <c r="D24" s="151">
        <f>+ROUNDDOWN(SUMIF(IND!$E$8:$E$142,Demand!C24,IND!$R$8:$R$142),2)</f>
        <v>0.34</v>
      </c>
      <c r="E24" s="112">
        <f t="shared" si="0"/>
        <v>0.34</v>
      </c>
      <c r="F24" s="151">
        <f>+ROUNDDOWN(SUMIF(IND!$E$8:$E$142,Demand!C24,IND!$T$8:$T$142),2)</f>
        <v>0.34</v>
      </c>
    </row>
    <row r="25" spans="3:6">
      <c r="C25" s="8" t="str">
        <f>+IND_PRC_COM!E26</f>
        <v>FOOD-Pump</v>
      </c>
      <c r="D25" s="151">
        <f>+ROUNDDOWN(SUMIF(IND!$E$8:$E$142,Demand!C25,IND!$R$8:$R$142),2)</f>
        <v>0.21</v>
      </c>
      <c r="E25" s="112">
        <f t="shared" si="0"/>
        <v>0.21</v>
      </c>
      <c r="F25" s="151">
        <f>+ROUNDDOWN(SUMIF(IND!$E$8:$E$142,Demand!C25,IND!$T$8:$T$142),2)</f>
        <v>0.21</v>
      </c>
    </row>
    <row r="26" spans="3:6">
      <c r="C26" s="8" t="str">
        <f>+IND_PRC_COM!E27</f>
        <v>FOOD-RFGR</v>
      </c>
      <c r="D26" s="151">
        <f>+ROUNDDOWN(SUMIF(IND!$E$8:$E$142,Demand!C26,IND!$R$8:$R$142),2)</f>
        <v>0.11</v>
      </c>
      <c r="E26" s="112">
        <f t="shared" si="0"/>
        <v>0.11</v>
      </c>
      <c r="F26" s="151">
        <f>+ROUNDDOWN(SUMIF(IND!$E$8:$E$142,Demand!C26,IND!$T$8:$T$142),2)</f>
        <v>0.11</v>
      </c>
    </row>
    <row r="27" spans="3:6">
      <c r="C27" s="8" t="str">
        <f>+IND_PRC_COM!E28</f>
        <v>IIS-FDSTCK</v>
      </c>
      <c r="D27" s="151">
        <f>+ROUNDDOWN(SUMIF(IND!$E$8:$E$142,Demand!C27,IND!$R$8:$R$142),2)</f>
        <v>0</v>
      </c>
      <c r="E27" s="112">
        <f t="shared" si="0"/>
        <v>0</v>
      </c>
      <c r="F27" s="151">
        <f>+ROUNDDOWN(SUMIF(IND!$E$8:$E$142,Demand!C27,IND!$T$8:$T$142),2)</f>
        <v>0</v>
      </c>
    </row>
    <row r="28" spans="3:6">
      <c r="C28" s="8" t="str">
        <f>+IND_PRC_COM!E29</f>
        <v>IIS-MoTP-Stat</v>
      </c>
      <c r="D28" s="151">
        <f>+ROUNDDOWN(SUMIF(IND!$E$8:$E$142,Demand!C28,IND!$R$8:$R$142),2)</f>
        <v>0</v>
      </c>
      <c r="E28" s="112">
        <f t="shared" si="0"/>
        <v>0</v>
      </c>
      <c r="F28" s="151">
        <f>+ROUNDDOWN(SUMIF(IND!$E$8:$E$142,Demand!C28,IND!$T$8:$T$142),2)</f>
        <v>0</v>
      </c>
    </row>
    <row r="29" spans="3:6">
      <c r="C29" s="8" t="str">
        <f>+IND_PRC_COM!E30</f>
        <v>IIS-PH-FURN</v>
      </c>
      <c r="D29" s="151">
        <f>+ROUNDDOWN(SUMIF(IND!$E$8:$E$142,Demand!C29,IND!$R$8:$R$142),2)</f>
        <v>0</v>
      </c>
      <c r="E29" s="112">
        <f t="shared" si="0"/>
        <v>0</v>
      </c>
      <c r="F29" s="151">
        <f>+ROUNDDOWN(SUMIF(IND!$E$8:$E$142,Demand!C29,IND!$T$8:$T$142),2)</f>
        <v>0</v>
      </c>
    </row>
    <row r="30" spans="3:6">
      <c r="C30" s="8" t="str">
        <f>+IND_PRC_COM!E31</f>
        <v>MEAT-MoTP-Stat</v>
      </c>
      <c r="D30" s="151">
        <f>+ROUNDDOWN(SUMIF(IND!$E$8:$E$142,Demand!C30,IND!$R$8:$R$142),2)</f>
        <v>0.2</v>
      </c>
      <c r="E30" s="112">
        <f t="shared" si="0"/>
        <v>0.2</v>
      </c>
      <c r="F30" s="151">
        <f>+ROUNDDOWN(SUMIF(IND!$E$8:$E$142,Demand!C30,IND!$T$8:$T$142),2)</f>
        <v>0.2</v>
      </c>
    </row>
    <row r="31" spans="3:6">
      <c r="C31" s="8" t="str">
        <f>+IND_PRC_COM!E32</f>
        <v>MEAT-PH-STM_HW</v>
      </c>
      <c r="D31" s="151">
        <f>+ROUNDDOWN(SUMIF(IND!$E$8:$E$142,Demand!C31,IND!$R$8:$R$142),2)</f>
        <v>0.81</v>
      </c>
      <c r="E31" s="112">
        <f t="shared" si="0"/>
        <v>0.81</v>
      </c>
      <c r="F31" s="151">
        <f>+ROUNDDOWN(SUMIF(IND!$E$8:$E$142,Demand!C31,IND!$T$8:$T$142),2)</f>
        <v>0.81</v>
      </c>
    </row>
    <row r="32" spans="3:6">
      <c r="C32" s="8" t="str">
        <f>+IND_PRC_COM!E33</f>
        <v>MEAT-PH-DirH</v>
      </c>
      <c r="D32" s="151">
        <f>+ROUNDDOWN(SUMIF(IND!$E$8:$E$142,Demand!C32,IND!$R$8:$R$142),2)</f>
        <v>0.33</v>
      </c>
      <c r="E32" s="112">
        <f t="shared" si="0"/>
        <v>0.01</v>
      </c>
      <c r="F32" s="151">
        <f>+ROUNDDOWN(SUMIF(IND!$E$8:$E$142,Demand!C32,IND!$T$8:$T$142),2)</f>
        <v>0.01</v>
      </c>
    </row>
    <row r="33" spans="3:6">
      <c r="C33" s="8" t="str">
        <f>+IND_PRC_COM!E34</f>
        <v>MEAT-RFGR</v>
      </c>
      <c r="D33" s="151">
        <f>+ROUNDDOWN(SUMIF(IND!$E$8:$E$142,Demand!C33,IND!$R$8:$R$142),2)</f>
        <v>0.48</v>
      </c>
      <c r="E33" s="112">
        <f t="shared" si="0"/>
        <v>0.48</v>
      </c>
      <c r="F33" s="151">
        <f>+ROUNDDOWN(SUMIF(IND!$E$8:$E$142,Demand!C33,IND!$T$8:$T$142),2)</f>
        <v>0.48</v>
      </c>
    </row>
    <row r="34" spans="3:6">
      <c r="C34" s="8" t="str">
        <f>+IND_PRC_COM!E35</f>
        <v>METAL-MoTP-Stat</v>
      </c>
      <c r="D34" s="151">
        <f>+ROUNDDOWN(SUMIF(IND!$E$8:$E$142,Demand!C34,IND!$R$8:$R$142),2)</f>
        <v>0.2</v>
      </c>
      <c r="E34" s="112">
        <f t="shared" si="0"/>
        <v>0.2</v>
      </c>
      <c r="F34" s="151">
        <f>+ROUNDDOWN(SUMIF(IND!$E$8:$E$142,Demand!C34,IND!$T$8:$T$142),2)</f>
        <v>0.2</v>
      </c>
    </row>
    <row r="35" spans="3:6">
      <c r="C35" s="8" t="str">
        <f>+IND_PRC_COM!E36</f>
        <v>METAL-PH-FURN</v>
      </c>
      <c r="D35" s="151">
        <f>+ROUNDDOWN(SUMIF(IND!$E$8:$E$142,Demand!C35,IND!$R$8:$R$142),2)</f>
        <v>0.28000000000000003</v>
      </c>
      <c r="E35" s="112">
        <f t="shared" si="0"/>
        <v>0.27</v>
      </c>
      <c r="F35" s="151">
        <f>+ROUNDDOWN(SUMIF(IND!$E$8:$E$142,Demand!C35,IND!$T$8:$T$142),2)</f>
        <v>0.27</v>
      </c>
    </row>
    <row r="36" spans="3:6">
      <c r="C36" s="8" t="str">
        <f>+IND_PRC_COM!E37</f>
        <v>METAL-RFGR</v>
      </c>
      <c r="D36" s="151">
        <f>+ROUNDDOWN(SUMIF(IND!$E$8:$E$142,Demand!C36,IND!$R$8:$R$142),2)</f>
        <v>0.05</v>
      </c>
      <c r="E36" s="112">
        <f t="shared" si="0"/>
        <v>0.05</v>
      </c>
      <c r="F36" s="151">
        <f>+ROUNDDOWN(SUMIF(IND!$E$8:$E$142,Demand!C36,IND!$T$8:$T$142),2)</f>
        <v>0.05</v>
      </c>
    </row>
    <row r="37" spans="3:6">
      <c r="C37" s="8" t="str">
        <f>+IND_PRC_COM!E38</f>
        <v>METAL-PH-DirH</v>
      </c>
      <c r="D37" s="151">
        <f>+ROUNDDOWN(SUMIF(IND!$E$8:$E$142,Demand!C37,IND!$R$8:$R$142),2)</f>
        <v>0</v>
      </c>
      <c r="E37" s="112">
        <f t="shared" si="0"/>
        <v>0</v>
      </c>
      <c r="F37" s="151">
        <f>+ROUNDDOWN(SUMIF(IND!$E$8:$E$142,Demand!C37,IND!$T$8:$T$142),2)</f>
        <v>0</v>
      </c>
    </row>
    <row r="38" spans="3:6">
      <c r="C38" s="8" t="str">
        <f>+IND_PRC_COM!E39</f>
        <v>MTHOL-FDSTCK</v>
      </c>
      <c r="D38" s="151">
        <f>+ROUNDDOWN(SUMIF(IND!$E$8:$E$142,Demand!C38,IND!$R$8:$R$142),2)</f>
        <v>0</v>
      </c>
      <c r="E38" s="112">
        <f t="shared" si="0"/>
        <v>0</v>
      </c>
      <c r="F38" s="151">
        <f>+ROUNDDOWN(SUMIF(IND!$E$8:$E$142,Demand!C38,IND!$T$8:$T$142),2)</f>
        <v>0</v>
      </c>
    </row>
    <row r="39" spans="3:6">
      <c r="C39" s="8" t="str">
        <f>+IND_PRC_COM!E40</f>
        <v>MTHOL-PH_REFRM</v>
      </c>
      <c r="D39" s="151">
        <f>+ROUNDDOWN(SUMIF(IND!$E$8:$E$142,Demand!C39,IND!$R$8:$R$142),2)</f>
        <v>0</v>
      </c>
      <c r="E39" s="112">
        <f t="shared" ref="E39:E70" si="1">+IF(D39&lt;F39,D39,F39)</f>
        <v>0</v>
      </c>
      <c r="F39" s="151">
        <f>+ROUNDDOWN(SUMIF(IND!$E$8:$E$142,Demand!C39,IND!$T$8:$T$142),2)</f>
        <v>0</v>
      </c>
    </row>
    <row r="40" spans="3:6">
      <c r="C40" s="8" t="str">
        <f>+IND_PRC_COM!E41</f>
        <v>MNRL-MoTP-Stat</v>
      </c>
      <c r="D40" s="151">
        <f>+ROUNDDOWN(SUMIF(IND!$E$8:$E$142,Demand!C40,IND!$R$8:$R$142),2)</f>
        <v>0</v>
      </c>
      <c r="E40" s="112">
        <f t="shared" si="1"/>
        <v>0</v>
      </c>
      <c r="F40" s="151">
        <f>+ROUNDDOWN(SUMIF(IND!$E$8:$E$142,Demand!C40,IND!$T$8:$T$142),2)</f>
        <v>0</v>
      </c>
    </row>
    <row r="41" spans="3:6">
      <c r="C41" s="8" t="str">
        <f>+IND_PRC_COM!E42</f>
        <v>MNRL-PH-FURN</v>
      </c>
      <c r="D41" s="151">
        <f>+ROUNDDOWN(SUMIF(IND!$E$8:$E$142,Demand!C41,IND!$R$8:$R$142),2)</f>
        <v>0</v>
      </c>
      <c r="E41" s="112">
        <f t="shared" si="1"/>
        <v>0</v>
      </c>
      <c r="F41" s="151">
        <f>+ROUNDDOWN(SUMIF(IND!$E$8:$E$142,Demand!C41,IND!$T$8:$T$142),2)</f>
        <v>0</v>
      </c>
    </row>
    <row r="42" spans="3:6">
      <c r="C42" s="8" t="str">
        <f>+IND_PRC_COM!E43</f>
        <v>MNRL-PH-STM_HW</v>
      </c>
      <c r="D42" s="151">
        <f>+ROUNDDOWN(SUMIF(IND!$E$8:$E$142,Demand!C42,IND!$R$8:$R$142),2)</f>
        <v>0</v>
      </c>
      <c r="E42" s="112">
        <f t="shared" si="1"/>
        <v>0</v>
      </c>
      <c r="F42" s="151">
        <f>+ROUNDDOWN(SUMIF(IND!$E$8:$E$142,Demand!C42,IND!$T$8:$T$142),2)</f>
        <v>0</v>
      </c>
    </row>
    <row r="43" spans="3:6">
      <c r="C43" s="8" t="str">
        <f>+IND_PRC_COM!E44</f>
        <v>MNNG-MoTP-Mob</v>
      </c>
      <c r="D43" s="151">
        <f>+ROUNDDOWN(SUMIF(IND!$E$8:$E$142,Demand!C43,IND!$R$8:$R$142),2)</f>
        <v>0</v>
      </c>
      <c r="E43" s="112">
        <f t="shared" si="1"/>
        <v>0</v>
      </c>
      <c r="F43" s="151">
        <f>+ROUNDDOWN(SUMIF(IND!$E$8:$E$142,Demand!C43,IND!$T$8:$T$142),2)</f>
        <v>0</v>
      </c>
    </row>
    <row r="44" spans="3:6">
      <c r="C44" s="8" t="str">
        <f>+IND_PRC_COM!E45</f>
        <v>MNNG-MoTP-Stat</v>
      </c>
      <c r="D44" s="151">
        <f>+ROUNDDOWN(SUMIF(IND!$E$8:$E$142,Demand!C44,IND!$R$8:$R$142),2)</f>
        <v>0</v>
      </c>
      <c r="E44" s="112">
        <f t="shared" si="1"/>
        <v>0</v>
      </c>
      <c r="F44" s="151">
        <f>+ROUNDDOWN(SUMIF(IND!$E$8:$E$142,Demand!C44,IND!$T$8:$T$142),2)</f>
        <v>0</v>
      </c>
    </row>
    <row r="45" spans="3:6">
      <c r="C45" s="8" t="str">
        <f>+IND_PRC_COM!E46</f>
        <v>MNNG-PH-STM_HW</v>
      </c>
      <c r="D45" s="151">
        <f>+ROUNDDOWN(SUMIF(IND!$E$8:$E$142,Demand!C45,IND!$R$8:$R$142),2)</f>
        <v>0</v>
      </c>
      <c r="E45" s="112">
        <f t="shared" si="1"/>
        <v>0</v>
      </c>
      <c r="F45" s="151">
        <f>+ROUNDDOWN(SUMIF(IND!$E$8:$E$142,Demand!C45,IND!$T$8:$T$142),2)</f>
        <v>0</v>
      </c>
    </row>
    <row r="46" spans="3:6">
      <c r="C46" s="8" t="str">
        <f>+IND_PRC_COM!E47</f>
        <v>OTH-ELC</v>
      </c>
      <c r="D46" s="151">
        <f>+ROUNDDOWN(SUMIF(IND!$E$8:$E$142,Demand!C46,IND!$R$8:$R$142),2)</f>
        <v>1.39</v>
      </c>
      <c r="E46" s="112">
        <f t="shared" si="1"/>
        <v>1.39</v>
      </c>
      <c r="F46" s="151">
        <f>+ROUNDDOWN(SUMIF(IND!$E$8:$E$142,Demand!C46,IND!$T$8:$T$142),2)</f>
        <v>1.39</v>
      </c>
    </row>
    <row r="47" spans="3:6">
      <c r="C47" s="8" t="str">
        <f>+IND_PRC_COM!E48</f>
        <v>OTH-DSL</v>
      </c>
      <c r="D47" s="151">
        <f>+ROUNDDOWN(SUMIF(IND!$E$8:$E$142,Demand!C47,IND!$R$8:$R$142),2)</f>
        <v>1.37</v>
      </c>
      <c r="E47" s="112">
        <f t="shared" si="1"/>
        <v>1.37</v>
      </c>
      <c r="F47" s="151">
        <f>+ROUNDDOWN(SUMIF(IND!$E$8:$E$142,Demand!C47,IND!$T$8:$T$142),2)</f>
        <v>1.37</v>
      </c>
    </row>
    <row r="48" spans="3:6">
      <c r="C48" s="8" t="str">
        <f>+IND_PRC_COM!E49</f>
        <v>OTH-LPG</v>
      </c>
      <c r="D48" s="151">
        <f>+ROUNDDOWN(SUMIF(IND!$E$8:$E$142,Demand!C48,IND!$R$8:$R$142),2)</f>
        <v>0.9</v>
      </c>
      <c r="E48" s="112">
        <f t="shared" si="1"/>
        <v>0.9</v>
      </c>
      <c r="F48" s="151">
        <f>+ROUNDDOWN(SUMIF(IND!$E$8:$E$142,Demand!C48,IND!$T$8:$T$142),2)</f>
        <v>0.9</v>
      </c>
    </row>
    <row r="49" spans="3:6">
      <c r="C49" s="8" t="str">
        <f>+IND_PRC_COM!E50</f>
        <v>OTH-COA</v>
      </c>
      <c r="D49" s="151">
        <f>+ROUNDDOWN(SUMIF(IND!$E$8:$E$142,Demand!C49,IND!$R$8:$R$142),2)</f>
        <v>0.34</v>
      </c>
      <c r="E49" s="112">
        <f t="shared" si="1"/>
        <v>0.34</v>
      </c>
      <c r="F49" s="151">
        <f>+ROUNDDOWN(SUMIF(IND!$E$8:$E$142,Demand!C49,IND!$T$8:$T$142),2)</f>
        <v>0.34</v>
      </c>
    </row>
    <row r="50" spans="3:6">
      <c r="C50" s="8" t="str">
        <f>+IND_PRC_COM!E51</f>
        <v>OTH-NGA</v>
      </c>
      <c r="D50" s="151">
        <f>+ROUNDDOWN(SUMIF(IND!$E$8:$E$142,Demand!C50,IND!$R$8:$R$142),2)</f>
        <v>0</v>
      </c>
      <c r="E50" s="112">
        <f t="shared" si="1"/>
        <v>0</v>
      </c>
      <c r="F50" s="151">
        <f>+ROUNDDOWN(SUMIF(IND!$E$8:$E$142,Demand!C50,IND!$T$8:$T$142),2)</f>
        <v>0</v>
      </c>
    </row>
    <row r="51" spans="3:6">
      <c r="C51" s="8" t="str">
        <f>+IND_PRC_COM!E52</f>
        <v>OTH-PET</v>
      </c>
      <c r="D51" s="151">
        <f>+ROUNDDOWN(SUMIF(IND!$E$8:$E$142,Demand!C51,IND!$R$8:$R$142),2)</f>
        <v>0.01</v>
      </c>
      <c r="E51" s="112">
        <f t="shared" si="1"/>
        <v>0.01</v>
      </c>
      <c r="F51" s="151">
        <f>+ROUNDDOWN(SUMIF(IND!$E$8:$E$142,Demand!C51,IND!$T$8:$T$142),2)</f>
        <v>0.01</v>
      </c>
    </row>
    <row r="52" spans="3:6">
      <c r="C52" s="8" t="str">
        <f>+IND_PRC_COM!E53</f>
        <v>OTH-BGS</v>
      </c>
      <c r="D52" s="151">
        <f>+ROUNDDOWN(SUMIF(IND!$E$8:$E$142,Demand!C52,IND!$R$8:$R$142),2)</f>
        <v>0.01</v>
      </c>
      <c r="E52" s="112">
        <f t="shared" si="1"/>
        <v>0.01</v>
      </c>
      <c r="F52" s="151">
        <f>+ROUNDDOWN(SUMIF(IND!$E$8:$E$142,Demand!C52,IND!$T$8:$T$142),2)</f>
        <v>0.01</v>
      </c>
    </row>
    <row r="53" spans="3:6">
      <c r="C53" s="8" t="str">
        <f>+IND_PRC_COM!E54</f>
        <v>OTH-FOL</v>
      </c>
      <c r="D53" s="151">
        <f>+ROUNDDOWN(SUMIF(IND!$E$8:$E$142,Demand!C53,IND!$R$8:$R$142),2)</f>
        <v>0</v>
      </c>
      <c r="E53" s="112">
        <f t="shared" si="1"/>
        <v>0</v>
      </c>
      <c r="F53" s="151">
        <f>+ROUNDDOWN(SUMIF(IND!$E$8:$E$142,Demand!C53,IND!$T$8:$T$142),2)</f>
        <v>0</v>
      </c>
    </row>
    <row r="54" spans="3:6">
      <c r="C54" s="8" t="str">
        <f>+IND_PRC_COM!E55</f>
        <v>CHMCL-MoTP-Stat</v>
      </c>
      <c r="D54" s="151">
        <f>+ROUNDDOWN(SUMIF(IND!$E$8:$E$142,Demand!C54,IND!$R$8:$R$142),2)</f>
        <v>0</v>
      </c>
      <c r="E54" s="112">
        <f t="shared" si="1"/>
        <v>0</v>
      </c>
      <c r="F54" s="151">
        <f>+ROUNDDOWN(SUMIF(IND!$E$8:$E$142,Demand!C54,IND!$T$8:$T$142),2)</f>
        <v>0</v>
      </c>
    </row>
    <row r="55" spans="3:6">
      <c r="C55" s="8" t="str">
        <f>+IND_PRC_COM!E56</f>
        <v>CHMCL-PH-DirH</v>
      </c>
      <c r="D55" s="151">
        <f>+ROUNDDOWN(SUMIF(IND!$E$8:$E$142,Demand!C55,IND!$R$8:$R$142),2)</f>
        <v>0</v>
      </c>
      <c r="E55" s="112">
        <f t="shared" si="1"/>
        <v>0</v>
      </c>
      <c r="F55" s="151">
        <f>+ROUNDDOWN(SUMIF(IND!$E$8:$E$142,Demand!C55,IND!$T$8:$T$142),2)</f>
        <v>0</v>
      </c>
    </row>
    <row r="56" spans="3:6">
      <c r="C56" s="8" t="str">
        <f>+IND_PRC_COM!E57</f>
        <v>CHMCL-PH-STM_HW</v>
      </c>
      <c r="D56" s="151">
        <f>+ROUNDDOWN(SUMIF(IND!$E$8:$E$142,Demand!C56,IND!$R$8:$R$142),2)</f>
        <v>0</v>
      </c>
      <c r="E56" s="112">
        <f t="shared" si="1"/>
        <v>0</v>
      </c>
      <c r="F56" s="151">
        <f>+ROUNDDOWN(SUMIF(IND!$E$8:$E$142,Demand!C56,IND!$T$8:$T$142),2)</f>
        <v>0</v>
      </c>
    </row>
    <row r="57" spans="3:6">
      <c r="C57" s="8" t="str">
        <f>+IND_PRC_COM!E58</f>
        <v>CHMCL-PH-REFRM</v>
      </c>
      <c r="D57" s="151">
        <f>+ROUNDDOWN(SUMIF(IND!$E$8:$E$142,Demand!C57,IND!$R$8:$R$142),2)</f>
        <v>0</v>
      </c>
      <c r="E57" s="112">
        <f t="shared" si="1"/>
        <v>0</v>
      </c>
      <c r="F57" s="151">
        <f>+ROUNDDOWN(SUMIF(IND!$E$8:$E$142,Demand!C57,IND!$T$8:$T$142),2)</f>
        <v>0</v>
      </c>
    </row>
    <row r="58" spans="3:6">
      <c r="C58" s="8" t="str">
        <f>+IND_PRC_COM!E59</f>
        <v>CHMCL-PH-FURN</v>
      </c>
      <c r="D58" s="151">
        <f>+ROUNDDOWN(SUMIF(IND!$E$8:$E$142,Demand!C58,IND!$R$8:$R$142),2)</f>
        <v>0</v>
      </c>
      <c r="E58" s="112">
        <f t="shared" si="1"/>
        <v>0</v>
      </c>
      <c r="F58" s="151">
        <f>+ROUNDDOWN(SUMIF(IND!$E$8:$E$142,Demand!C58,IND!$T$8:$T$142),2)</f>
        <v>0</v>
      </c>
    </row>
    <row r="59" spans="3:6">
      <c r="C59" s="8" t="str">
        <f>+IND_PRC_COM!E60</f>
        <v>REFI-MoTP-Stat</v>
      </c>
      <c r="D59" s="151">
        <f>+ROUNDDOWN(SUMIF(IND!$E$8:$E$142,Demand!C59,IND!$R$8:$R$142),2)</f>
        <v>0</v>
      </c>
      <c r="E59" s="112">
        <f t="shared" si="1"/>
        <v>0</v>
      </c>
      <c r="F59" s="151">
        <f>+ROUNDDOWN(SUMIF(IND!$E$8:$E$142,Demand!C59,IND!$T$8:$T$142),2)</f>
        <v>0</v>
      </c>
    </row>
    <row r="60" spans="3:6">
      <c r="C60" s="8" t="str">
        <f>+IND_PRC_COM!E61</f>
        <v>REFI-PH-FURN</v>
      </c>
      <c r="D60" s="151">
        <f>+ROUNDDOWN(SUMIF(IND!$E$8:$E$142,Demand!C60,IND!$R$8:$R$142),2)</f>
        <v>0</v>
      </c>
      <c r="E60" s="112">
        <f t="shared" si="1"/>
        <v>0</v>
      </c>
      <c r="F60" s="151">
        <f>+ROUNDDOWN(SUMIF(IND!$E$8:$E$142,Demand!C60,IND!$T$8:$T$142),2)</f>
        <v>0</v>
      </c>
    </row>
    <row r="61" spans="3:6">
      <c r="C61" s="8" t="str">
        <f>+IND_PRC_COM!E62</f>
        <v>REFI-PH-STM_HW</v>
      </c>
      <c r="D61" s="151">
        <f>+ROUNDDOWN(SUMIF(IND!$E$8:$E$142,Demand!C61,IND!$R$8:$R$142),2)</f>
        <v>0</v>
      </c>
      <c r="E61" s="112">
        <f t="shared" si="1"/>
        <v>0</v>
      </c>
      <c r="F61" s="151">
        <f>+ROUNDDOWN(SUMIF(IND!$E$8:$E$142,Demand!C61,IND!$T$8:$T$142),2)</f>
        <v>0</v>
      </c>
    </row>
    <row r="62" spans="3:6">
      <c r="C62" s="8" t="str">
        <f>+IND_PRC_COM!E63</f>
        <v>UREA-FDSTCK</v>
      </c>
      <c r="D62" s="151">
        <f>+ROUNDDOWN(SUMIF(IND!$E$8:$E$142,Demand!C62,IND!$R$8:$R$142),2)</f>
        <v>0</v>
      </c>
      <c r="E62" s="112">
        <f t="shared" si="1"/>
        <v>0</v>
      </c>
      <c r="F62" s="151">
        <f>+ROUNDDOWN(SUMIF(IND!$E$8:$E$142,Demand!C62,IND!$T$8:$T$142),2)</f>
        <v>0</v>
      </c>
    </row>
    <row r="63" spans="3:6">
      <c r="C63" s="8" t="str">
        <f>+IND_PRC_COM!E64</f>
        <v>WOOD-MoTP-Stat</v>
      </c>
      <c r="D63" s="151">
        <f>+ROUNDDOWN(SUMIF(IND!$E$8:$E$142,Demand!C63,IND!$R$8:$R$142),2)</f>
        <v>0.23</v>
      </c>
      <c r="E63" s="112">
        <f t="shared" si="1"/>
        <v>0.23</v>
      </c>
      <c r="F63" s="151">
        <f>+ROUNDDOWN(SUMIF(IND!$E$8:$E$142,Demand!C63,IND!$T$8:$T$142),2)</f>
        <v>0.23</v>
      </c>
    </row>
    <row r="64" spans="3:6">
      <c r="C64" s="8" t="str">
        <f>+IND_PRC_COM!E65</f>
        <v>WOOD-PH-FURN</v>
      </c>
      <c r="D64" s="151">
        <f>+ROUNDDOWN(SUMIF(IND!$E$8:$E$142,Demand!C64,IND!$R$8:$R$142),2)</f>
        <v>0</v>
      </c>
      <c r="E64" s="112">
        <f t="shared" si="1"/>
        <v>0</v>
      </c>
      <c r="F64" s="151">
        <f>+ROUNDDOWN(SUMIF(IND!$E$8:$E$142,Demand!C64,IND!$T$8:$T$142),2)</f>
        <v>0</v>
      </c>
    </row>
    <row r="65" spans="3:6">
      <c r="C65" s="8" t="str">
        <f>+IND_PRC_COM!E66</f>
        <v>WOOD-PH-STM_HW</v>
      </c>
      <c r="D65" s="151">
        <f>+ROUNDDOWN(SUMIF(IND!$E$8:$E$142,Demand!C65,IND!$R$8:$R$142),2)</f>
        <v>4.03</v>
      </c>
      <c r="E65" s="112">
        <f t="shared" si="1"/>
        <v>3.14</v>
      </c>
      <c r="F65" s="151">
        <f>+ROUNDDOWN(SUMIF(IND!$E$8:$E$142,Demand!C65,IND!$T$8:$T$142),2)</f>
        <v>3.14</v>
      </c>
    </row>
    <row r="66" spans="3:6">
      <c r="C66" s="8" t="str">
        <f>+IND_PRC_COM!E67</f>
        <v>WOOD-Pump</v>
      </c>
      <c r="D66" s="151">
        <f>+ROUNDDOWN(SUMIF(IND!$E$8:$E$142,Demand!C66,IND!$R$8:$R$142),2)</f>
        <v>7.0000000000000007E-2</v>
      </c>
      <c r="E66" s="112">
        <f t="shared" si="1"/>
        <v>7.0000000000000007E-2</v>
      </c>
      <c r="F66" s="151">
        <f>+ROUNDDOWN(SUMIF(IND!$E$8:$E$142,Demand!C66,IND!$T$8:$T$142),2)</f>
        <v>7.0000000000000007E-2</v>
      </c>
    </row>
    <row r="67" spans="3:6">
      <c r="C67" s="8" t="str">
        <f>+IND_PRC_COM!E68</f>
        <v>WOOD-Fan</v>
      </c>
      <c r="D67" s="151">
        <f>+ROUNDDOWN(SUMIF(IND!$E$8:$E$142,Demand!C67,IND!$R$8:$R$142),2)</f>
        <v>22.93</v>
      </c>
      <c r="E67" s="112">
        <f t="shared" si="1"/>
        <v>22.93</v>
      </c>
      <c r="F67" s="151">
        <f>+ROUNDDOWN(SUMIF(IND!$E$8:$E$142,Demand!C67,IND!$T$8:$T$142),2)</f>
        <v>22.93</v>
      </c>
    </row>
    <row r="68" spans="3:6">
      <c r="C68" s="8" t="str">
        <f>+IND_PRC_COM!E69</f>
        <v>WOOD-Refin</v>
      </c>
      <c r="D68" s="151">
        <f>+ROUNDDOWN(SUMIF(IND!$E$8:$E$142,Demand!C68,IND!$R$8:$R$142),2)</f>
        <v>0.11</v>
      </c>
      <c r="E68" s="112">
        <f t="shared" si="1"/>
        <v>0.11</v>
      </c>
      <c r="F68" s="151">
        <f>+ROUNDDOWN(SUMIF(IND!$E$8:$E$142,Demand!C68,IND!$T$8:$T$142),2)</f>
        <v>0.11</v>
      </c>
    </row>
    <row r="69" spans="3:6">
      <c r="C69" s="8" t="str">
        <f>+IND_PRC_COM!E70</f>
        <v>WOOD-AIR</v>
      </c>
      <c r="D69" s="151">
        <f>+ROUNDDOWN(SUMIF(IND!$E$8:$E$142,Demand!C69,IND!$R$8:$R$142),2)</f>
        <v>0.06</v>
      </c>
      <c r="E69" s="112">
        <f t="shared" si="1"/>
        <v>0.05</v>
      </c>
      <c r="F69" s="151">
        <f>+ROUNDDOWN(SUMIF(IND!$E$8:$E$142,Demand!C69,IND!$T$8:$T$142),2)</f>
        <v>0.05</v>
      </c>
    </row>
    <row r="70" spans="3:6">
      <c r="C70" s="8" t="str">
        <f>+IND_PRC_COM!E71</f>
        <v>PLPPPR-MoTP-Stat</v>
      </c>
      <c r="D70" s="151">
        <f>+ROUNDDOWN(SUMIF(IND!$E$8:$E$142,Demand!C70,IND!$R$8:$R$142),2)</f>
        <v>0</v>
      </c>
      <c r="E70" s="112">
        <f t="shared" si="1"/>
        <v>0</v>
      </c>
      <c r="F70" s="151">
        <f>+ROUNDDOWN(SUMIF(IND!$E$8:$E$142,Demand!C70,IND!$T$8:$T$142),2)</f>
        <v>0</v>
      </c>
    </row>
    <row r="71" spans="3:6">
      <c r="C71" s="8" t="str">
        <f>+IND_PRC_COM!E72</f>
        <v>PLPPPR-PH-DirH</v>
      </c>
      <c r="D71" s="151">
        <f>+ROUNDDOWN(SUMIF(IND!$E$8:$E$142,Demand!C71,IND!$R$8:$R$142),2)</f>
        <v>0</v>
      </c>
      <c r="E71" s="112">
        <f t="shared" ref="E71:E77" si="2">+IF(D71&lt;F71,D71,F71)</f>
        <v>0</v>
      </c>
      <c r="F71" s="151">
        <f>+ROUNDDOWN(SUMIF(IND!$E$8:$E$142,Demand!C71,IND!$T$8:$T$142),2)</f>
        <v>0</v>
      </c>
    </row>
    <row r="72" spans="3:6">
      <c r="C72" s="8" t="str">
        <f>+IND_PRC_COM!E73</f>
        <v>PLPPPR-PH-FURN</v>
      </c>
      <c r="D72" s="151">
        <f>+ROUNDDOWN(SUMIF(IND!$E$8:$E$142,Demand!C72,IND!$R$8:$R$142),2)</f>
        <v>0</v>
      </c>
      <c r="E72" s="112">
        <f t="shared" si="2"/>
        <v>0</v>
      </c>
      <c r="F72" s="151">
        <f>+ROUNDDOWN(SUMIF(IND!$E$8:$E$142,Demand!C72,IND!$T$8:$T$142),2)</f>
        <v>0</v>
      </c>
    </row>
    <row r="73" spans="3:6">
      <c r="C73" s="8" t="str">
        <f>+IND_PRC_COM!E74</f>
        <v>PLPPPR-PH-STM_HW</v>
      </c>
      <c r="D73" s="151">
        <f>+ROUNDDOWN(SUMIF(IND!$E$8:$E$142,Demand!C73,IND!$R$8:$R$142),2)</f>
        <v>0.02</v>
      </c>
      <c r="E73" s="112">
        <f t="shared" si="2"/>
        <v>0.02</v>
      </c>
      <c r="F73" s="151">
        <f>+ROUNDDOWN(SUMIF(IND!$E$8:$E$142,Demand!C73,IND!$T$8:$T$142),2)</f>
        <v>0.02</v>
      </c>
    </row>
    <row r="74" spans="3:6">
      <c r="C74" s="8" t="str">
        <f>+IND_PRC_COM!E75</f>
        <v>PLPPPR-Pump</v>
      </c>
      <c r="D74" s="151">
        <f>+ROUNDDOWN(SUMIF(IND!$E$8:$E$142,Demand!C74,IND!$R$8:$R$142),2)</f>
        <v>0</v>
      </c>
      <c r="E74" s="112">
        <f t="shared" si="2"/>
        <v>0</v>
      </c>
      <c r="F74" s="151">
        <f>+ROUNDDOWN(SUMIF(IND!$E$8:$E$142,Demand!C74,IND!$T$8:$T$142),2)</f>
        <v>0</v>
      </c>
    </row>
    <row r="75" spans="3:6">
      <c r="C75" s="8" t="str">
        <f>+IND_PRC_COM!E76</f>
        <v>PLPPPR-Fan</v>
      </c>
      <c r="D75" s="151">
        <f>+ROUNDDOWN(SUMIF(IND!$E$8:$E$142,Demand!C75,IND!$R$8:$R$142),2)</f>
        <v>0.01</v>
      </c>
      <c r="E75" s="112">
        <f t="shared" si="2"/>
        <v>0.01</v>
      </c>
      <c r="F75" s="151">
        <f>+ROUNDDOWN(SUMIF(IND!$E$8:$E$142,Demand!C75,IND!$T$8:$T$142),2)</f>
        <v>0.01</v>
      </c>
    </row>
    <row r="76" spans="3:6">
      <c r="C76" s="8" t="str">
        <f>+IND_PRC_COM!E77</f>
        <v>PLPPPR-Refin</v>
      </c>
      <c r="D76" s="151">
        <f>+ROUNDDOWN(SUMIF(IND!$E$8:$E$142,Demand!C76,IND!$R$8:$R$142),2)</f>
        <v>0</v>
      </c>
      <c r="E76" s="112">
        <f t="shared" si="2"/>
        <v>0</v>
      </c>
      <c r="F76" s="151">
        <f>+ROUNDDOWN(SUMIF(IND!$E$8:$E$142,Demand!C76,IND!$T$8:$T$142),2)</f>
        <v>0</v>
      </c>
    </row>
    <row r="77" spans="3:6">
      <c r="C77" s="8" t="str">
        <f>+IND_PRC_COM!E78</f>
        <v>PLPPPR-AIR</v>
      </c>
      <c r="D77" s="151">
        <f>+ROUNDDOWN(SUMIF(IND!$E$8:$E$142,Demand!C77,IND!$R$8:$R$142),2)</f>
        <v>0</v>
      </c>
      <c r="E77" s="112">
        <f t="shared" si="2"/>
        <v>0</v>
      </c>
      <c r="F77" s="151">
        <f>+ROUNDDOWN(SUMIF(IND!$E$8:$E$142,Demand!C77,IND!$T$8:$T$142),2)</f>
        <v>0</v>
      </c>
    </row>
    <row r="78" spans="3:6">
      <c r="C78" s="8"/>
      <c r="D78" s="151"/>
      <c r="E78" s="112"/>
      <c r="F78" s="151"/>
    </row>
    <row r="79" spans="3:6">
      <c r="C79" s="8"/>
      <c r="D79" s="151"/>
      <c r="E79" s="112"/>
      <c r="F79" s="151"/>
    </row>
    <row r="80" spans="3:6">
      <c r="C80" s="8"/>
      <c r="D80" s="151"/>
      <c r="E80" s="112"/>
      <c r="F80" s="151"/>
    </row>
    <row r="81" spans="3:6">
      <c r="C81" s="8"/>
      <c r="D81" s="151"/>
      <c r="E81" s="112"/>
      <c r="F81" s="151"/>
    </row>
    <row r="82" spans="3:6">
      <c r="C82" s="8"/>
      <c r="D82" s="151"/>
      <c r="E82" s="112"/>
      <c r="F82" s="151"/>
    </row>
    <row r="83" spans="3:6">
      <c r="C83" s="8"/>
      <c r="D83" s="151"/>
      <c r="E83" s="112"/>
      <c r="F83" s="151"/>
    </row>
    <row r="84" spans="3:6">
      <c r="C84" s="8"/>
      <c r="D84" s="151"/>
      <c r="E84" s="112"/>
      <c r="F84" s="151"/>
    </row>
    <row r="85" spans="3:6">
      <c r="C85" s="8"/>
      <c r="D85" s="151"/>
      <c r="E85" s="112"/>
      <c r="F85" s="151"/>
    </row>
    <row r="86" spans="3:6">
      <c r="C86" s="8"/>
      <c r="D86" s="151"/>
      <c r="E86" s="112"/>
      <c r="F86" s="151"/>
    </row>
    <row r="87" spans="3:6">
      <c r="C87" s="8"/>
      <c r="D87" s="151"/>
      <c r="E87" s="112"/>
      <c r="F87" s="151"/>
    </row>
    <row r="88" spans="3:6">
      <c r="C88" s="8"/>
      <c r="D88" s="151"/>
      <c r="E88" s="112"/>
      <c r="F88" s="151"/>
    </row>
    <row r="89" spans="3:6">
      <c r="C89" s="8"/>
      <c r="D89" s="151"/>
      <c r="E89" s="112"/>
      <c r="F89" s="151"/>
    </row>
    <row r="90" spans="3:6">
      <c r="C90" s="8"/>
      <c r="D90" s="151"/>
      <c r="E90" s="112"/>
      <c r="F90" s="151"/>
    </row>
    <row r="91" spans="3:6">
      <c r="C91" s="8"/>
      <c r="D91" s="151"/>
      <c r="E91" s="112"/>
      <c r="F91" s="151"/>
    </row>
    <row r="92" spans="3:6">
      <c r="C92" s="8"/>
      <c r="D92" s="151"/>
      <c r="E92" s="112"/>
      <c r="F92" s="151"/>
    </row>
    <row r="93" spans="3:6">
      <c r="C93" s="8"/>
      <c r="D93" s="151"/>
      <c r="E93" s="112"/>
      <c r="F93" s="151"/>
    </row>
    <row r="94" spans="3:6">
      <c r="C94" s="8"/>
      <c r="D94" s="151"/>
      <c r="E94" s="112"/>
      <c r="F94" s="151"/>
    </row>
    <row r="95" spans="3:6">
      <c r="C95" s="8"/>
      <c r="D95" s="151"/>
      <c r="E95" s="112"/>
      <c r="F95" s="151"/>
    </row>
    <row r="96" spans="3:6">
      <c r="C96" s="8"/>
      <c r="D96" s="151"/>
      <c r="E96" s="112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66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/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2022-05-16T04:44:45Z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