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hannon\design_electronics\Averaged_Model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9" i="1"/>
  <c r="G18" i="1"/>
  <c r="B12" i="1"/>
  <c r="B14" i="1"/>
  <c r="G15" i="1"/>
  <c r="G22" i="1" l="1"/>
  <c r="B13" i="1"/>
  <c r="B20" i="1" l="1"/>
</calcChain>
</file>

<file path=xl/sharedStrings.xml><?xml version="1.0" encoding="utf-8"?>
<sst xmlns="http://schemas.openxmlformats.org/spreadsheetml/2006/main" count="63" uniqueCount="39">
  <si>
    <t>Type II Compensator</t>
  </si>
  <si>
    <t>R21</t>
  </si>
  <si>
    <t>R22</t>
  </si>
  <si>
    <t>C21</t>
  </si>
  <si>
    <t>C23</t>
  </si>
  <si>
    <t>fp1</t>
  </si>
  <si>
    <t>Fz1</t>
  </si>
  <si>
    <t>fp0</t>
  </si>
  <si>
    <t>Ohms</t>
  </si>
  <si>
    <t>kHz</t>
  </si>
  <si>
    <t>Check Values</t>
  </si>
  <si>
    <t>Desired Values</t>
  </si>
  <si>
    <t>fz1</t>
  </si>
  <si>
    <t>Hz</t>
  </si>
  <si>
    <t>Recommended Values</t>
  </si>
  <si>
    <t>nF</t>
  </si>
  <si>
    <t>kOhms</t>
  </si>
  <si>
    <t>Type II Transfer function:</t>
  </si>
  <si>
    <t>(C21*R22*s + 1)/(s*(C21*C23*R22*s + C21 + C23))</t>
  </si>
  <si>
    <t>ZERO FREQUENCY</t>
  </si>
  <si>
    <t>Type III Transfer Function</t>
  </si>
  <si>
    <t>Make assumption that C1 &gt;&gt; C3</t>
  </si>
  <si>
    <t>Rf1</t>
  </si>
  <si>
    <t>C1 &gt;&gt; C3</t>
  </si>
  <si>
    <t>fp2</t>
  </si>
  <si>
    <t>fz2</t>
  </si>
  <si>
    <t>Cf1</t>
  </si>
  <si>
    <t>Cf2</t>
  </si>
  <si>
    <t>Cf3</t>
  </si>
  <si>
    <t>Rf2</t>
  </si>
  <si>
    <t>Rf3</t>
  </si>
  <si>
    <t>(Cf1*Rf2*s + 1)*(Cf2*s*(Rf1 + Rf3)+1)/(Rf1*s*(Cf1+Cf3)*(Cf2*Rf1*s+1)*(Cf3*Rf2*s+1))</t>
  </si>
  <si>
    <t>Steps for compensation with Type III:</t>
  </si>
  <si>
    <t>Place fp1 at ESR zero.</t>
  </si>
  <si>
    <t>Place fp2 at fcross to 10*fcross</t>
  </si>
  <si>
    <t>fcross ~= fsw/6</t>
  </si>
  <si>
    <t>Place fz1 at pole of plant</t>
  </si>
  <si>
    <t>Place fz2 at pole of plant.</t>
  </si>
  <si>
    <t>Modify fp0 for intended crossover frequency.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</si>
</sst>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4" workbookViewId="0">
      <selection activeCell="G16" sqref="G16"/>
    </sheetView>
  </sheetViews>
  <sheetFormatPr defaultRowHeight="14.4" x14ac:dyDescent="0.3"/>
  <cols>
    <col min="1" max="1" width="18.109375" bestFit="1" customWidth="1"/>
    <col min="2" max="2" width="39.33203125" customWidth="1"/>
    <col min="4" max="4" width="16" bestFit="1" customWidth="1"/>
    <col min="5" max="5" width="12.21875" customWidth="1"/>
    <col min="6" max="6" width="13.33203125" customWidth="1"/>
    <col min="7" max="7" width="46.5546875" customWidth="1"/>
    <col min="8" max="8" width="26.33203125" customWidth="1"/>
  </cols>
  <sheetData>
    <row r="1" spans="1:8" x14ac:dyDescent="0.3">
      <c r="A1" s="1" t="s">
        <v>17</v>
      </c>
      <c r="B1" s="1"/>
      <c r="F1" s="1" t="s">
        <v>20</v>
      </c>
      <c r="G1" s="1"/>
    </row>
    <row r="2" spans="1:8" ht="56.4" customHeight="1" x14ac:dyDescent="0.3">
      <c r="A2" s="3" t="s">
        <v>18</v>
      </c>
      <c r="B2" s="3"/>
      <c r="E2" s="4"/>
      <c r="F2" s="5" t="s">
        <v>31</v>
      </c>
      <c r="G2" s="6"/>
      <c r="H2" t="s">
        <v>21</v>
      </c>
    </row>
    <row r="3" spans="1:8" x14ac:dyDescent="0.3">
      <c r="B3" s="2"/>
      <c r="F3" s="1" t="s">
        <v>0</v>
      </c>
      <c r="G3" s="1"/>
    </row>
    <row r="4" spans="1:8" x14ac:dyDescent="0.3">
      <c r="A4" s="1" t="s">
        <v>0</v>
      </c>
      <c r="B4" s="1"/>
      <c r="F4" t="s">
        <v>11</v>
      </c>
    </row>
    <row r="5" spans="1:8" x14ac:dyDescent="0.3">
      <c r="A5" t="s">
        <v>11</v>
      </c>
      <c r="E5" s="2"/>
      <c r="F5" t="s">
        <v>22</v>
      </c>
      <c r="G5">
        <v>10000</v>
      </c>
      <c r="H5" t="s">
        <v>13</v>
      </c>
    </row>
    <row r="6" spans="1:8" x14ac:dyDescent="0.3">
      <c r="A6" t="s">
        <v>1</v>
      </c>
      <c r="B6">
        <v>10000</v>
      </c>
      <c r="C6" t="s">
        <v>8</v>
      </c>
      <c r="F6" t="s">
        <v>7</v>
      </c>
      <c r="G6">
        <v>300</v>
      </c>
      <c r="H6" t="s">
        <v>13</v>
      </c>
    </row>
    <row r="7" spans="1:8" x14ac:dyDescent="0.3">
      <c r="A7" t="s">
        <v>7</v>
      </c>
      <c r="B7">
        <v>0.1</v>
      </c>
      <c r="C7" t="s">
        <v>13</v>
      </c>
      <c r="F7" t="s">
        <v>5</v>
      </c>
      <c r="G7">
        <v>159000</v>
      </c>
      <c r="H7" t="s">
        <v>13</v>
      </c>
    </row>
    <row r="8" spans="1:8" x14ac:dyDescent="0.3">
      <c r="A8" t="s">
        <v>5</v>
      </c>
      <c r="B8">
        <v>10000</v>
      </c>
      <c r="C8" t="s">
        <v>13</v>
      </c>
      <c r="F8" t="s">
        <v>24</v>
      </c>
      <c r="G8">
        <v>25000</v>
      </c>
      <c r="H8" t="s">
        <v>13</v>
      </c>
    </row>
    <row r="9" spans="1:8" x14ac:dyDescent="0.3">
      <c r="A9" t="s">
        <v>12</v>
      </c>
      <c r="B9">
        <v>10</v>
      </c>
      <c r="C9" t="s">
        <v>13</v>
      </c>
      <c r="D9" t="s">
        <v>19</v>
      </c>
      <c r="F9" t="s">
        <v>12</v>
      </c>
      <c r="G9">
        <v>20000</v>
      </c>
      <c r="H9" t="s">
        <v>13</v>
      </c>
    </row>
    <row r="10" spans="1:8" x14ac:dyDescent="0.3">
      <c r="F10" t="s">
        <v>25</v>
      </c>
      <c r="G10">
        <v>20000</v>
      </c>
      <c r="H10" t="s">
        <v>13</v>
      </c>
    </row>
    <row r="11" spans="1:8" x14ac:dyDescent="0.3">
      <c r="A11" t="s">
        <v>14</v>
      </c>
    </row>
    <row r="12" spans="1:8" x14ac:dyDescent="0.3">
      <c r="A12" t="s">
        <v>3</v>
      </c>
      <c r="B12">
        <f>(1/(2*PI()*B6*B7))*1000000000</f>
        <v>159154.94309189531</v>
      </c>
      <c r="C12" t="s">
        <v>15</v>
      </c>
    </row>
    <row r="13" spans="1:8" x14ac:dyDescent="0.3">
      <c r="A13" t="s">
        <v>2</v>
      </c>
      <c r="B13">
        <f>(B7*B6/B9)/1000</f>
        <v>0.1</v>
      </c>
      <c r="C13" t="s">
        <v>16</v>
      </c>
    </row>
    <row r="14" spans="1:8" x14ac:dyDescent="0.3">
      <c r="A14" t="s">
        <v>4</v>
      </c>
      <c r="B14">
        <f>(B9/(2*PI()*B6*B7*B8))*1000000000</f>
        <v>159.15494309189532</v>
      </c>
      <c r="C14" t="s">
        <v>15</v>
      </c>
      <c r="F14" t="s">
        <v>14</v>
      </c>
    </row>
    <row r="15" spans="1:8" x14ac:dyDescent="0.3">
      <c r="F15" t="s">
        <v>26</v>
      </c>
      <c r="G15">
        <f>(G8-G10)/(2*PI()*G5*G6*G7)*1000000000</f>
        <v>1.6682908080911463</v>
      </c>
      <c r="H15" t="s">
        <v>15</v>
      </c>
    </row>
    <row r="16" spans="1:8" x14ac:dyDescent="0.3">
      <c r="F16" t="s">
        <v>27</v>
      </c>
      <c r="G16">
        <f>((G7-G9)/(2*PI()*G5*G7*G9))*1000000000</f>
        <v>0.69567726697400789</v>
      </c>
      <c r="H16" t="s">
        <v>15</v>
      </c>
    </row>
    <row r="17" spans="1:8" x14ac:dyDescent="0.3">
      <c r="A17" t="s">
        <v>10</v>
      </c>
      <c r="F17" t="s">
        <v>28</v>
      </c>
      <c r="G17">
        <f>(G10/(2*PI()*G5*G6*G8))*1000000000</f>
        <v>42.441318157838758</v>
      </c>
      <c r="H17" t="s">
        <v>15</v>
      </c>
    </row>
    <row r="18" spans="1:8" x14ac:dyDescent="0.3">
      <c r="A18" t="s">
        <v>7</v>
      </c>
      <c r="F18" t="s">
        <v>29</v>
      </c>
      <c r="G18">
        <f>(G5*G6*G8)/((G8-G10)*G10)</f>
        <v>750</v>
      </c>
      <c r="H18" t="s">
        <v>8</v>
      </c>
    </row>
    <row r="19" spans="1:8" x14ac:dyDescent="0.3">
      <c r="A19" t="s">
        <v>5</v>
      </c>
      <c r="C19" t="s">
        <v>9</v>
      </c>
      <c r="F19" t="s">
        <v>30</v>
      </c>
      <c r="G19">
        <f>G5*G9/(G7-G9)</f>
        <v>1438.8489208633093</v>
      </c>
      <c r="H19" t="s">
        <v>8</v>
      </c>
    </row>
    <row r="20" spans="1:8" x14ac:dyDescent="0.3">
      <c r="A20" t="s">
        <v>6</v>
      </c>
      <c r="B20">
        <f>1/(2*PI()*(B12/1000000000)*B13*1000)</f>
        <v>10</v>
      </c>
      <c r="C20" t="s">
        <v>9</v>
      </c>
    </row>
    <row r="21" spans="1:8" x14ac:dyDescent="0.3">
      <c r="F21" t="s">
        <v>10</v>
      </c>
    </row>
    <row r="22" spans="1:8" x14ac:dyDescent="0.3">
      <c r="F22" t="s">
        <v>23</v>
      </c>
      <c r="G22" t="b">
        <f>G15&gt;(10*G17)</f>
        <v>0</v>
      </c>
    </row>
    <row r="25" spans="1:8" x14ac:dyDescent="0.3">
      <c r="F25" s="1" t="s">
        <v>32</v>
      </c>
      <c r="G25" s="1"/>
    </row>
    <row r="26" spans="1:8" x14ac:dyDescent="0.3">
      <c r="F26" s="1" t="s">
        <v>33</v>
      </c>
      <c r="G26" s="1"/>
    </row>
    <row r="27" spans="1:8" x14ac:dyDescent="0.3">
      <c r="F27" s="1" t="s">
        <v>34</v>
      </c>
      <c r="G27" s="1"/>
      <c r="H27" t="s">
        <v>35</v>
      </c>
    </row>
    <row r="28" spans="1:8" x14ac:dyDescent="0.3">
      <c r="F28" s="1" t="s">
        <v>36</v>
      </c>
      <c r="G28" s="1"/>
    </row>
    <row r="29" spans="1:8" x14ac:dyDescent="0.3">
      <c r="F29" s="1" t="s">
        <v>37</v>
      </c>
      <c r="G29" s="1"/>
    </row>
    <row r="30" spans="1:8" x14ac:dyDescent="0.3">
      <c r="G30" t="s">
        <v>38</v>
      </c>
    </row>
  </sheetData>
  <mergeCells count="11">
    <mergeCell ref="F25:G25"/>
    <mergeCell ref="F26:G26"/>
    <mergeCell ref="F27:G27"/>
    <mergeCell ref="F28:G28"/>
    <mergeCell ref="F29:G29"/>
    <mergeCell ref="A4:B4"/>
    <mergeCell ref="A1:B1"/>
    <mergeCell ref="A2:B2"/>
    <mergeCell ref="F1:G1"/>
    <mergeCell ref="F3:G3"/>
    <mergeCell ref="F2:G2"/>
  </mergeCells>
  <conditionalFormatting sqref="G22">
    <cfRule type="expression" dxfId="0" priority="1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Crane Aerospace &amp;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Shannon, Jacob</dc:creator>
  <cp:lastModifiedBy>Shannon, Jacob</cp:lastModifiedBy>
  <dcterms:created xsi:type="dcterms:W3CDTF">2019-08-19T22:02:53Z</dcterms:created>
  <dcterms:modified xsi:type="dcterms:W3CDTF">2019-08-22T21:32:16Z</dcterms:modified>
</cp:coreProperties>
</file>