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charts/chart1.xml" ContentType="application/vnd.openxmlformats-officedocument.drawingml.chart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filterPrivacy="1"/>
  <xr:revisionPtr revIDLastSave="0" documentId="13_ncr:1_{4FD6C607-7054-364D-813E-B78359E78C60}" xr6:coauthVersionLast="40" xr6:coauthVersionMax="40" xr10:uidLastSave="{00000000-0000-0000-0000-000000000000}"/>
  <bookViews>
    <workbookView xWindow="0" yWindow="460" windowWidth="33600" windowHeight="20000" xr2:uid="{00000000-000D-0000-FFFF-FFFF00000000}"/>
  </bookViews>
  <sheets>
    <sheet name="Height experiments" sheetId="1" r:id="rId1"/>
    <sheet name="Line spread function" sheetId="3" r:id="rId2"/>
    <sheet name="other experiments " sheetId="4" r:id="rId3"/>
  </sheets>
  <externalReferences>
    <externalReference r:id="rId4"/>
    <externalReference r:id="rId5"/>
  </externalReferences>
  <calcPr calcId="19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2" i="1"/>
  <c r="E4" i="4"/>
  <c r="C4" i="4"/>
  <c r="B17" i="3"/>
  <c r="B18" i="3"/>
  <c r="B19" i="3"/>
  <c r="B20" i="3"/>
  <c r="B21" i="3"/>
  <c r="B22" i="3"/>
  <c r="B23" i="3"/>
  <c r="B24" i="3"/>
  <c r="B25" i="3"/>
  <c r="B26" i="3"/>
  <c r="B5" i="3"/>
  <c r="B6" i="3"/>
  <c r="B7" i="3"/>
  <c r="B8" i="3"/>
  <c r="B9" i="3"/>
  <c r="B10" i="3"/>
  <c r="B11" i="3"/>
  <c r="B12" i="3"/>
  <c r="B13" i="3"/>
  <c r="B14" i="3"/>
  <c r="G33" i="1"/>
  <c r="J33" i="1"/>
  <c r="K33" i="1"/>
  <c r="L33" i="1"/>
  <c r="M33" i="1"/>
  <c r="I33" i="1"/>
  <c r="F33" i="1"/>
  <c r="B22" i="1"/>
  <c r="B23" i="1"/>
  <c r="B24" i="1"/>
  <c r="B25" i="1"/>
  <c r="B26" i="1"/>
  <c r="B27" i="1"/>
  <c r="B28" i="1"/>
  <c r="B29" i="1"/>
  <c r="B30" i="1"/>
  <c r="B31" i="1"/>
  <c r="B32" i="1"/>
  <c r="B33" i="1"/>
  <c r="G32" i="1"/>
  <c r="J32" i="1"/>
  <c r="K32" i="1"/>
  <c r="L32" i="1"/>
  <c r="M32" i="1"/>
  <c r="I32" i="1"/>
  <c r="F32" i="1"/>
  <c r="G31" i="1"/>
  <c r="J31" i="1"/>
  <c r="K31" i="1"/>
  <c r="L31" i="1"/>
  <c r="M31" i="1"/>
  <c r="I31" i="1"/>
  <c r="F31" i="1"/>
  <c r="G30" i="1"/>
  <c r="J30" i="1"/>
  <c r="K30" i="1"/>
  <c r="L30" i="1"/>
  <c r="M30" i="1"/>
  <c r="I30" i="1"/>
  <c r="F30" i="1"/>
  <c r="G29" i="1"/>
  <c r="J29" i="1"/>
  <c r="K29" i="1"/>
  <c r="L29" i="1"/>
  <c r="M29" i="1"/>
  <c r="I29" i="1"/>
  <c r="F29" i="1"/>
  <c r="G28" i="1"/>
  <c r="J28" i="1"/>
  <c r="K28" i="1"/>
  <c r="L28" i="1"/>
  <c r="M28" i="1"/>
  <c r="I28" i="1"/>
  <c r="F28" i="1"/>
  <c r="G27" i="1"/>
  <c r="J27" i="1"/>
  <c r="K27" i="1"/>
  <c r="L27" i="1"/>
  <c r="M27" i="1"/>
  <c r="I27" i="1"/>
  <c r="F27" i="1"/>
  <c r="G26" i="1"/>
  <c r="J26" i="1"/>
  <c r="K26" i="1"/>
  <c r="L26" i="1"/>
  <c r="M26" i="1"/>
  <c r="I26" i="1"/>
  <c r="F26" i="1"/>
  <c r="G25" i="1"/>
  <c r="J25" i="1"/>
  <c r="K25" i="1"/>
  <c r="L25" i="1"/>
  <c r="M25" i="1"/>
  <c r="I25" i="1"/>
  <c r="F25" i="1"/>
  <c r="G24" i="1"/>
  <c r="J24" i="1"/>
  <c r="K24" i="1"/>
  <c r="L24" i="1"/>
  <c r="M24" i="1"/>
  <c r="I24" i="1"/>
  <c r="F24" i="1"/>
  <c r="G23" i="1"/>
  <c r="J23" i="1"/>
  <c r="K23" i="1"/>
  <c r="L23" i="1"/>
  <c r="M23" i="1"/>
  <c r="I23" i="1"/>
  <c r="F23" i="1"/>
  <c r="G22" i="1"/>
  <c r="J22" i="1"/>
  <c r="K22" i="1"/>
  <c r="L22" i="1"/>
  <c r="M22" i="1"/>
  <c r="I22" i="1"/>
  <c r="F22" i="1"/>
  <c r="G21" i="1"/>
  <c r="J21" i="1"/>
  <c r="K21" i="1"/>
  <c r="L21" i="1"/>
  <c r="M21" i="1"/>
  <c r="I21" i="1"/>
  <c r="F21" i="1"/>
  <c r="G20" i="1"/>
  <c r="J20" i="1"/>
  <c r="K20" i="1"/>
  <c r="L20" i="1"/>
  <c r="M20" i="1"/>
  <c r="I20" i="1"/>
  <c r="F20" i="1"/>
  <c r="G15" i="1"/>
  <c r="J15" i="1"/>
  <c r="K15" i="1"/>
  <c r="L15" i="1"/>
  <c r="M15" i="1"/>
  <c r="I15" i="1"/>
  <c r="B4" i="1"/>
  <c r="B5" i="1"/>
  <c r="B6" i="1"/>
  <c r="B7" i="1"/>
  <c r="B8" i="1"/>
  <c r="B9" i="1"/>
  <c r="B10" i="1"/>
  <c r="B11" i="1"/>
  <c r="B12" i="1"/>
  <c r="B13" i="1"/>
  <c r="B14" i="1"/>
  <c r="B15" i="1"/>
  <c r="G14" i="1"/>
  <c r="J14" i="1"/>
  <c r="K14" i="1"/>
  <c r="L14" i="1"/>
  <c r="M14" i="1"/>
  <c r="I14" i="1"/>
  <c r="G13" i="1"/>
  <c r="J13" i="1"/>
  <c r="K13" i="1"/>
  <c r="L13" i="1"/>
  <c r="M13" i="1"/>
  <c r="I13" i="1"/>
  <c r="G12" i="1"/>
  <c r="J12" i="1"/>
  <c r="K12" i="1"/>
  <c r="L12" i="1"/>
  <c r="M12" i="1"/>
  <c r="I12" i="1"/>
  <c r="G11" i="1"/>
  <c r="J11" i="1"/>
  <c r="K11" i="1"/>
  <c r="L11" i="1"/>
  <c r="M11" i="1"/>
  <c r="I11" i="1"/>
  <c r="G10" i="1"/>
  <c r="J10" i="1"/>
  <c r="K10" i="1"/>
  <c r="L10" i="1"/>
  <c r="M10" i="1"/>
  <c r="I10" i="1"/>
  <c r="G9" i="1"/>
  <c r="J9" i="1"/>
  <c r="K9" i="1"/>
  <c r="L9" i="1"/>
  <c r="M9" i="1"/>
  <c r="I9" i="1"/>
  <c r="G8" i="1"/>
  <c r="J8" i="1"/>
  <c r="K8" i="1"/>
  <c r="L8" i="1"/>
  <c r="M8" i="1"/>
  <c r="G7" i="1"/>
  <c r="J7" i="1"/>
  <c r="K7" i="1"/>
  <c r="L7" i="1"/>
  <c r="M7" i="1"/>
  <c r="I7" i="1"/>
  <c r="G6" i="1"/>
  <c r="J6" i="1"/>
  <c r="K6" i="1"/>
  <c r="L6" i="1"/>
  <c r="M6" i="1"/>
  <c r="I6" i="1"/>
  <c r="G5" i="1"/>
  <c r="J5" i="1"/>
  <c r="K5" i="1"/>
  <c r="L5" i="1"/>
  <c r="M5" i="1"/>
  <c r="I5" i="1"/>
  <c r="G4" i="1"/>
  <c r="J4" i="1"/>
  <c r="K4" i="1"/>
  <c r="L4" i="1"/>
  <c r="M4" i="1"/>
  <c r="I4" i="1"/>
  <c r="G3" i="1"/>
  <c r="J3" i="1"/>
  <c r="K3" i="1"/>
  <c r="L3" i="1"/>
  <c r="M3" i="1"/>
  <c r="I3" i="1"/>
  <c r="G2" i="1"/>
  <c r="J2" i="1"/>
  <c r="K2" i="1"/>
  <c r="L2" i="1"/>
  <c r="M2" i="1"/>
  <c r="I2" i="1"/>
</calcChain>
</file>

<file path=xl/sharedStrings.xml><?xml version="1.0" encoding="utf-8"?>
<sst xmlns="http://schemas.openxmlformats.org/spreadsheetml/2006/main" count="59" uniqueCount="43">
  <si>
    <t>For black part</t>
  </si>
  <si>
    <t>Distance
 (mm)</t>
  </si>
  <si>
    <t>Resistor 
LED (ohm)</t>
  </si>
  <si>
    <t>Resistor
 Trans (ohm)</t>
  </si>
  <si>
    <t>Voltage 
Res LED (V)</t>
  </si>
  <si>
    <t>Voltage VDD 
LED (V)</t>
  </si>
  <si>
    <t>Current 
LED (A)</t>
  </si>
  <si>
    <t>Voltage Res 
Trans (V)</t>
  </si>
  <si>
    <t>Voltage Collector
 Emitter VDD (V)</t>
  </si>
  <si>
    <t>Current 
Trans (A)</t>
  </si>
  <si>
    <t>Power (W)</t>
  </si>
  <si>
    <t>Wasted
 Power (W)</t>
  </si>
  <si>
    <t>Overall 
Efficiency</t>
  </si>
  <si>
    <t>Technical results</t>
  </si>
  <si>
    <t>Height of Transistor from stripboard</t>
  </si>
  <si>
    <t>0</t>
  </si>
  <si>
    <t>Column1</t>
  </si>
  <si>
    <t xml:space="preserve">Height of first increment </t>
  </si>
  <si>
    <t>16mm</t>
  </si>
  <si>
    <t xml:space="preserve">Each increment </t>
  </si>
  <si>
    <t>5mm</t>
  </si>
  <si>
    <t>LED</t>
  </si>
  <si>
    <t>Column2</t>
  </si>
  <si>
    <t>Column3</t>
  </si>
  <si>
    <t>Voltage VDD LED (V)</t>
  </si>
  <si>
    <t>Voltage Of LED resistor</t>
  </si>
  <si>
    <t>Resistor used for LED</t>
  </si>
  <si>
    <t>CONTROL FACTORS</t>
  </si>
  <si>
    <t>AMBIENT LIGHT</t>
  </si>
  <si>
    <t>HEIGHT OF LDR</t>
  </si>
  <si>
    <t>For white part</t>
  </si>
  <si>
    <t xml:space="preserve"> </t>
  </si>
  <si>
    <t>Distance dragged across (mm)</t>
  </si>
  <si>
    <t>Voltage across resistor</t>
  </si>
  <si>
    <t>height measurement taken (mm)</t>
  </si>
  <si>
    <t>Transistor resistor</t>
  </si>
  <si>
    <t>dark
voltage of resistor (V)</t>
  </si>
  <si>
    <t>dark current (A)</t>
  </si>
  <si>
    <t>background illum
voltage (V)</t>
  </si>
  <si>
    <t>background illum current (A)</t>
  </si>
  <si>
    <t>Illumination from external light</t>
  </si>
  <si>
    <t>TRANSISTOR 2 VOLTAGE</t>
  </si>
  <si>
    <t>BOTH TRANSISTORS AND LEDS ARE PLUGGED 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</si>
</sst>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6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 applyAlignment="1">
      <alignment horizontal="left" vertical="center" wrapText="1"/>
    </xf>
    <xf numFmtId="0" fontId="0" fillId="0" borderId="5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wrapText="1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2" fillId="0" borderId="0" xfId="0" applyFont="1"/>
    <xf numFmtId="0" fontId="2" fillId="0" borderId="0" xfId="0" applyFont="1" applyAlignment="1">
      <alignment vertical="top"/>
    </xf>
    <xf numFmtId="0" fontId="1" fillId="2" borderId="0" xfId="1"/>
    <xf numFmtId="0" fontId="0" fillId="0" borderId="5" xfId="0" applyBorder="1"/>
  </cellXfs>
  <cellStyles count="2">
    <cellStyle name="Good" xfId="1" builtinId="26"/>
    <cellStyle name="Normal" xfId="0" builtinId="0"/>
  </cellStyles>
  <dxfs count="33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'[1]line spread'!$A$2:$A$25</c:f>
              <c:numCache>
                <c:formatCode>General</c:formatCode>
                <c:ptCount val="24"/>
                <c:pt idx="0">
                  <c:v>-27</c:v>
                </c:pt>
                <c:pt idx="1">
                  <c:v>-25</c:v>
                </c:pt>
                <c:pt idx="2">
                  <c:v>-21</c:v>
                </c:pt>
                <c:pt idx="3">
                  <c:v>-17</c:v>
                </c:pt>
                <c:pt idx="4">
                  <c:v>-15</c:v>
                </c:pt>
                <c:pt idx="5">
                  <c:v>-13</c:v>
                </c:pt>
                <c:pt idx="6">
                  <c:v>-11</c:v>
                </c:pt>
                <c:pt idx="7">
                  <c:v>-9</c:v>
                </c:pt>
                <c:pt idx="8">
                  <c:v>-7</c:v>
                </c:pt>
                <c:pt idx="9">
                  <c:v>-5</c:v>
                </c:pt>
                <c:pt idx="10">
                  <c:v>-3</c:v>
                </c:pt>
                <c:pt idx="11">
                  <c:v>-1</c:v>
                </c:pt>
                <c:pt idx="12">
                  <c:v>0</c:v>
                </c:pt>
                <c:pt idx="13">
                  <c:v>1</c:v>
                </c:pt>
                <c:pt idx="14">
                  <c:v>3</c:v>
                </c:pt>
                <c:pt idx="15">
                  <c:v>5</c:v>
                </c:pt>
                <c:pt idx="16">
                  <c:v>7</c:v>
                </c:pt>
                <c:pt idx="17">
                  <c:v>9</c:v>
                </c:pt>
                <c:pt idx="18">
                  <c:v>11</c:v>
                </c:pt>
                <c:pt idx="19">
                  <c:v>13</c:v>
                </c:pt>
                <c:pt idx="20">
                  <c:v>15</c:v>
                </c:pt>
                <c:pt idx="21">
                  <c:v>17</c:v>
                </c:pt>
                <c:pt idx="22">
                  <c:v>21</c:v>
                </c:pt>
                <c:pt idx="23">
                  <c:v>25</c:v>
                </c:pt>
              </c:numCache>
            </c:numRef>
          </c:xVal>
          <c:yVal>
            <c:numRef>
              <c:f>'[1]line spread'!$B$2:$B$25</c:f>
              <c:numCache>
                <c:formatCode>General</c:formatCode>
                <c:ptCount val="24"/>
                <c:pt idx="0">
                  <c:v>0.14099999999999999</c:v>
                </c:pt>
                <c:pt idx="1">
                  <c:v>0.13800000000000001</c:v>
                </c:pt>
                <c:pt idx="2">
                  <c:v>0.14499999999999999</c:v>
                </c:pt>
                <c:pt idx="3">
                  <c:v>0.16600000000000001</c:v>
                </c:pt>
                <c:pt idx="4">
                  <c:v>0.18099999999999999</c:v>
                </c:pt>
                <c:pt idx="5">
                  <c:v>0.22500000000000001</c:v>
                </c:pt>
                <c:pt idx="6">
                  <c:v>0.85799999999999998</c:v>
                </c:pt>
                <c:pt idx="7">
                  <c:v>2.2000000000000002</c:v>
                </c:pt>
                <c:pt idx="8">
                  <c:v>3.99</c:v>
                </c:pt>
                <c:pt idx="9">
                  <c:v>4.46</c:v>
                </c:pt>
                <c:pt idx="10">
                  <c:v>4.4800000000000004</c:v>
                </c:pt>
                <c:pt idx="11">
                  <c:v>4.4800000000000004</c:v>
                </c:pt>
                <c:pt idx="12">
                  <c:v>4.4800000000000004</c:v>
                </c:pt>
                <c:pt idx="13">
                  <c:v>4.4800000000000004</c:v>
                </c:pt>
                <c:pt idx="14">
                  <c:v>4.4800000000000004</c:v>
                </c:pt>
                <c:pt idx="15">
                  <c:v>4.47</c:v>
                </c:pt>
                <c:pt idx="16">
                  <c:v>4.4800000000000004</c:v>
                </c:pt>
                <c:pt idx="17">
                  <c:v>4.46</c:v>
                </c:pt>
                <c:pt idx="18">
                  <c:v>3.06</c:v>
                </c:pt>
                <c:pt idx="19">
                  <c:v>1.27</c:v>
                </c:pt>
                <c:pt idx="20">
                  <c:v>0.28999999999999998</c:v>
                </c:pt>
                <c:pt idx="21">
                  <c:v>0.18</c:v>
                </c:pt>
                <c:pt idx="22">
                  <c:v>0.15</c:v>
                </c:pt>
                <c:pt idx="23">
                  <c:v>0.16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B19-7244-A098-D7C554509760}"/>
            </c:ext>
          </c:extLst>
        </c:ser>
        <c:ser>
          <c:idx val="1"/>
          <c:order val="1"/>
          <c:xVal>
            <c:numRef>
              <c:f>'[1]line spread'!$A$2:$A$25</c:f>
              <c:numCache>
                <c:formatCode>General</c:formatCode>
                <c:ptCount val="24"/>
                <c:pt idx="0">
                  <c:v>-27</c:v>
                </c:pt>
                <c:pt idx="1">
                  <c:v>-25</c:v>
                </c:pt>
                <c:pt idx="2">
                  <c:v>-21</c:v>
                </c:pt>
                <c:pt idx="3">
                  <c:v>-17</c:v>
                </c:pt>
                <c:pt idx="4">
                  <c:v>-15</c:v>
                </c:pt>
                <c:pt idx="5">
                  <c:v>-13</c:v>
                </c:pt>
                <c:pt idx="6">
                  <c:v>-11</c:v>
                </c:pt>
                <c:pt idx="7">
                  <c:v>-9</c:v>
                </c:pt>
                <c:pt idx="8">
                  <c:v>-7</c:v>
                </c:pt>
                <c:pt idx="9">
                  <c:v>-5</c:v>
                </c:pt>
                <c:pt idx="10">
                  <c:v>-3</c:v>
                </c:pt>
                <c:pt idx="11">
                  <c:v>-1</c:v>
                </c:pt>
                <c:pt idx="12">
                  <c:v>0</c:v>
                </c:pt>
                <c:pt idx="13">
                  <c:v>1</c:v>
                </c:pt>
                <c:pt idx="14">
                  <c:v>3</c:v>
                </c:pt>
                <c:pt idx="15">
                  <c:v>5</c:v>
                </c:pt>
                <c:pt idx="16">
                  <c:v>7</c:v>
                </c:pt>
                <c:pt idx="17">
                  <c:v>9</c:v>
                </c:pt>
                <c:pt idx="18">
                  <c:v>11</c:v>
                </c:pt>
                <c:pt idx="19">
                  <c:v>13</c:v>
                </c:pt>
                <c:pt idx="20">
                  <c:v>15</c:v>
                </c:pt>
                <c:pt idx="21">
                  <c:v>17</c:v>
                </c:pt>
                <c:pt idx="22">
                  <c:v>21</c:v>
                </c:pt>
                <c:pt idx="23">
                  <c:v>25</c:v>
                </c:pt>
              </c:numCache>
            </c:numRef>
          </c:xVal>
          <c:yVal>
            <c:numRef>
              <c:f>'[1]line spread'!$C$2:$C$25</c:f>
              <c:numCache>
                <c:formatCode>General</c:formatCode>
                <c:ptCount val="24"/>
                <c:pt idx="0">
                  <c:v>4.5999999999999999E-2</c:v>
                </c:pt>
                <c:pt idx="1">
                  <c:v>4.4999999999999998E-2</c:v>
                </c:pt>
                <c:pt idx="2">
                  <c:v>0.49</c:v>
                </c:pt>
                <c:pt idx="3">
                  <c:v>0.06</c:v>
                </c:pt>
                <c:pt idx="4">
                  <c:v>7.6999999999999999E-2</c:v>
                </c:pt>
                <c:pt idx="5">
                  <c:v>0.13100000000000001</c:v>
                </c:pt>
                <c:pt idx="6">
                  <c:v>0.28699999999999998</c:v>
                </c:pt>
                <c:pt idx="7">
                  <c:v>0.76900000000000002</c:v>
                </c:pt>
                <c:pt idx="8">
                  <c:v>1.194</c:v>
                </c:pt>
                <c:pt idx="9">
                  <c:v>1.774</c:v>
                </c:pt>
                <c:pt idx="10">
                  <c:v>2.23</c:v>
                </c:pt>
                <c:pt idx="11">
                  <c:v>2.35</c:v>
                </c:pt>
                <c:pt idx="12">
                  <c:v>2.38</c:v>
                </c:pt>
                <c:pt idx="13">
                  <c:v>2.37</c:v>
                </c:pt>
                <c:pt idx="14">
                  <c:v>2.37</c:v>
                </c:pt>
                <c:pt idx="15">
                  <c:v>2.3199999999999998</c:v>
                </c:pt>
                <c:pt idx="16">
                  <c:v>2.0099999999999998</c:v>
                </c:pt>
                <c:pt idx="17">
                  <c:v>1.59</c:v>
                </c:pt>
                <c:pt idx="18">
                  <c:v>1.01</c:v>
                </c:pt>
                <c:pt idx="19">
                  <c:v>0.62</c:v>
                </c:pt>
                <c:pt idx="20">
                  <c:v>0.23</c:v>
                </c:pt>
                <c:pt idx="21">
                  <c:v>0.1</c:v>
                </c:pt>
                <c:pt idx="22">
                  <c:v>4.9000000000000002E-2</c:v>
                </c:pt>
                <c:pt idx="23">
                  <c:v>4.8000000000000001E-2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B19-7244-A098-D7C554509760}"/>
            </c:ext>
          </c:extLst>
        </c:ser>
        <c:ser>
          <c:idx val="2"/>
          <c:order val="2"/>
          <c:xVal>
            <c:numRef>
              <c:f>'[1]line spread'!$A$2:$A$25</c:f>
              <c:numCache>
                <c:formatCode>General</c:formatCode>
                <c:ptCount val="24"/>
                <c:pt idx="0">
                  <c:v>-27</c:v>
                </c:pt>
                <c:pt idx="1">
                  <c:v>-25</c:v>
                </c:pt>
                <c:pt idx="2">
                  <c:v>-21</c:v>
                </c:pt>
                <c:pt idx="3">
                  <c:v>-17</c:v>
                </c:pt>
                <c:pt idx="4">
                  <c:v>-15</c:v>
                </c:pt>
                <c:pt idx="5">
                  <c:v>-13</c:v>
                </c:pt>
                <c:pt idx="6">
                  <c:v>-11</c:v>
                </c:pt>
                <c:pt idx="7">
                  <c:v>-9</c:v>
                </c:pt>
                <c:pt idx="8">
                  <c:v>-7</c:v>
                </c:pt>
                <c:pt idx="9">
                  <c:v>-5</c:v>
                </c:pt>
                <c:pt idx="10">
                  <c:v>-3</c:v>
                </c:pt>
                <c:pt idx="11">
                  <c:v>-1</c:v>
                </c:pt>
                <c:pt idx="12">
                  <c:v>0</c:v>
                </c:pt>
                <c:pt idx="13">
                  <c:v>1</c:v>
                </c:pt>
                <c:pt idx="14">
                  <c:v>3</c:v>
                </c:pt>
                <c:pt idx="15">
                  <c:v>5</c:v>
                </c:pt>
                <c:pt idx="16">
                  <c:v>7</c:v>
                </c:pt>
                <c:pt idx="17">
                  <c:v>9</c:v>
                </c:pt>
                <c:pt idx="18">
                  <c:v>11</c:v>
                </c:pt>
                <c:pt idx="19">
                  <c:v>13</c:v>
                </c:pt>
                <c:pt idx="20">
                  <c:v>15</c:v>
                </c:pt>
                <c:pt idx="21">
                  <c:v>17</c:v>
                </c:pt>
                <c:pt idx="22">
                  <c:v>21</c:v>
                </c:pt>
                <c:pt idx="23">
                  <c:v>25</c:v>
                </c:pt>
              </c:numCache>
            </c:numRef>
          </c:xVal>
          <c:yVal>
            <c:numRef>
              <c:f>'[1]line spread'!$D$2:$D$25</c:f>
              <c:numCache>
                <c:formatCode>General</c:formatCode>
                <c:ptCount val="24"/>
                <c:pt idx="0">
                  <c:v>1.7000000000000001E-2</c:v>
                </c:pt>
                <c:pt idx="1">
                  <c:v>1.8800000000000001E-2</c:v>
                </c:pt>
                <c:pt idx="2">
                  <c:v>2.07E-2</c:v>
                </c:pt>
                <c:pt idx="3">
                  <c:v>2.7699999999999999E-2</c:v>
                </c:pt>
                <c:pt idx="4">
                  <c:v>4.9700000000000001E-2</c:v>
                </c:pt>
                <c:pt idx="5">
                  <c:v>0.1027</c:v>
                </c:pt>
                <c:pt idx="6">
                  <c:v>0.24199999999999999</c:v>
                </c:pt>
                <c:pt idx="7">
                  <c:v>0.41099999999999998</c:v>
                </c:pt>
                <c:pt idx="8">
                  <c:v>0.54500000000000004</c:v>
                </c:pt>
                <c:pt idx="9">
                  <c:v>0.72099999999999997</c:v>
                </c:pt>
                <c:pt idx="10">
                  <c:v>0.90300000000000002</c:v>
                </c:pt>
                <c:pt idx="11">
                  <c:v>1.0109999999999999</c:v>
                </c:pt>
                <c:pt idx="12">
                  <c:v>1.0369999999999999</c:v>
                </c:pt>
                <c:pt idx="13">
                  <c:v>1.0389999999999999</c:v>
                </c:pt>
                <c:pt idx="14">
                  <c:v>1.0209999999999999</c:v>
                </c:pt>
                <c:pt idx="15">
                  <c:v>0.94699999999999995</c:v>
                </c:pt>
                <c:pt idx="16">
                  <c:v>0.79800000000000004</c:v>
                </c:pt>
                <c:pt idx="17">
                  <c:v>0.64700000000000002</c:v>
                </c:pt>
                <c:pt idx="18">
                  <c:v>0.441</c:v>
                </c:pt>
                <c:pt idx="19">
                  <c:v>0.27800000000000002</c:v>
                </c:pt>
                <c:pt idx="20">
                  <c:v>0.15</c:v>
                </c:pt>
                <c:pt idx="21">
                  <c:v>7.0999999999999994E-2</c:v>
                </c:pt>
                <c:pt idx="22">
                  <c:v>2.5999999999999999E-2</c:v>
                </c:pt>
                <c:pt idx="23">
                  <c:v>2.3E-2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B19-7244-A098-D7C554509760}"/>
            </c:ext>
          </c:extLst>
        </c:ser>
        <c:ser>
          <c:idx val="3"/>
          <c:order val="3"/>
          <c:xVal>
            <c:numRef>
              <c:f>'[1]line spread'!$A$2:$A$25</c:f>
              <c:numCache>
                <c:formatCode>General</c:formatCode>
                <c:ptCount val="24"/>
                <c:pt idx="0">
                  <c:v>-27</c:v>
                </c:pt>
                <c:pt idx="1">
                  <c:v>-25</c:v>
                </c:pt>
                <c:pt idx="2">
                  <c:v>-21</c:v>
                </c:pt>
                <c:pt idx="3">
                  <c:v>-17</c:v>
                </c:pt>
                <c:pt idx="4">
                  <c:v>-15</c:v>
                </c:pt>
                <c:pt idx="5">
                  <c:v>-13</c:v>
                </c:pt>
                <c:pt idx="6">
                  <c:v>-11</c:v>
                </c:pt>
                <c:pt idx="7">
                  <c:v>-9</c:v>
                </c:pt>
                <c:pt idx="8">
                  <c:v>-7</c:v>
                </c:pt>
                <c:pt idx="9">
                  <c:v>-5</c:v>
                </c:pt>
                <c:pt idx="10">
                  <c:v>-3</c:v>
                </c:pt>
                <c:pt idx="11">
                  <c:v>-1</c:v>
                </c:pt>
                <c:pt idx="12">
                  <c:v>0</c:v>
                </c:pt>
                <c:pt idx="13">
                  <c:v>1</c:v>
                </c:pt>
                <c:pt idx="14">
                  <c:v>3</c:v>
                </c:pt>
                <c:pt idx="15">
                  <c:v>5</c:v>
                </c:pt>
                <c:pt idx="16">
                  <c:v>7</c:v>
                </c:pt>
                <c:pt idx="17">
                  <c:v>9</c:v>
                </c:pt>
                <c:pt idx="18">
                  <c:v>11</c:v>
                </c:pt>
                <c:pt idx="19">
                  <c:v>13</c:v>
                </c:pt>
                <c:pt idx="20">
                  <c:v>15</c:v>
                </c:pt>
                <c:pt idx="21">
                  <c:v>17</c:v>
                </c:pt>
                <c:pt idx="22">
                  <c:v>21</c:v>
                </c:pt>
                <c:pt idx="23">
                  <c:v>25</c:v>
                </c:pt>
              </c:numCache>
            </c:numRef>
          </c:xVal>
          <c:yVal>
            <c:numRef>
              <c:f>'[1]line spread'!$E$2:$E$25</c:f>
              <c:numCache>
                <c:formatCode>General</c:formatCode>
                <c:ptCount val="24"/>
                <c:pt idx="0">
                  <c:v>9.9000000000000008E-3</c:v>
                </c:pt>
                <c:pt idx="1">
                  <c:v>1.01E-2</c:v>
                </c:pt>
                <c:pt idx="2">
                  <c:v>1.15E-2</c:v>
                </c:pt>
                <c:pt idx="3">
                  <c:v>1.8800000000000001E-2</c:v>
                </c:pt>
                <c:pt idx="4">
                  <c:v>3.7699999999999997E-2</c:v>
                </c:pt>
                <c:pt idx="5">
                  <c:v>6.9000000000000006E-2</c:v>
                </c:pt>
                <c:pt idx="6">
                  <c:v>0.112</c:v>
                </c:pt>
                <c:pt idx="7">
                  <c:v>0.20499999999999999</c:v>
                </c:pt>
                <c:pt idx="8">
                  <c:v>0.28799999999999998</c:v>
                </c:pt>
                <c:pt idx="9">
                  <c:v>0.35699999999999998</c:v>
                </c:pt>
                <c:pt idx="10">
                  <c:v>0.42499999999999999</c:v>
                </c:pt>
                <c:pt idx="11">
                  <c:v>0.46500000000000002</c:v>
                </c:pt>
                <c:pt idx="12">
                  <c:v>0.49099999999999999</c:v>
                </c:pt>
                <c:pt idx="13">
                  <c:v>0.497</c:v>
                </c:pt>
                <c:pt idx="14">
                  <c:v>0.49099999999999999</c:v>
                </c:pt>
                <c:pt idx="15">
                  <c:v>0.46500000000000002</c:v>
                </c:pt>
                <c:pt idx="16">
                  <c:v>0.378</c:v>
                </c:pt>
                <c:pt idx="17">
                  <c:v>0.312</c:v>
                </c:pt>
                <c:pt idx="18">
                  <c:v>0.191</c:v>
                </c:pt>
                <c:pt idx="19">
                  <c:v>0.14099999999999999</c:v>
                </c:pt>
                <c:pt idx="20">
                  <c:v>0.10100000000000001</c:v>
                </c:pt>
                <c:pt idx="21">
                  <c:v>6.5000000000000002E-2</c:v>
                </c:pt>
                <c:pt idx="22">
                  <c:v>2.5000000000000001E-2</c:v>
                </c:pt>
                <c:pt idx="23">
                  <c:v>2.5000000000000001E-2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B19-7244-A098-D7C554509760}"/>
            </c:ext>
          </c:extLst>
        </c:ser>
        <c:ser>
          <c:idx val="4"/>
          <c:order val="4"/>
          <c:xVal>
            <c:numRef>
              <c:f>'[1]line spread'!$A$2:$A$25</c:f>
              <c:numCache>
                <c:formatCode>General</c:formatCode>
                <c:ptCount val="24"/>
                <c:pt idx="0">
                  <c:v>-27</c:v>
                </c:pt>
                <c:pt idx="1">
                  <c:v>-25</c:v>
                </c:pt>
                <c:pt idx="2">
                  <c:v>-21</c:v>
                </c:pt>
                <c:pt idx="3">
                  <c:v>-17</c:v>
                </c:pt>
                <c:pt idx="4">
                  <c:v>-15</c:v>
                </c:pt>
                <c:pt idx="5">
                  <c:v>-13</c:v>
                </c:pt>
                <c:pt idx="6">
                  <c:v>-11</c:v>
                </c:pt>
                <c:pt idx="7">
                  <c:v>-9</c:v>
                </c:pt>
                <c:pt idx="8">
                  <c:v>-7</c:v>
                </c:pt>
                <c:pt idx="9">
                  <c:v>-5</c:v>
                </c:pt>
                <c:pt idx="10">
                  <c:v>-3</c:v>
                </c:pt>
                <c:pt idx="11">
                  <c:v>-1</c:v>
                </c:pt>
                <c:pt idx="12">
                  <c:v>0</c:v>
                </c:pt>
                <c:pt idx="13">
                  <c:v>1</c:v>
                </c:pt>
                <c:pt idx="14">
                  <c:v>3</c:v>
                </c:pt>
                <c:pt idx="15">
                  <c:v>5</c:v>
                </c:pt>
                <c:pt idx="16">
                  <c:v>7</c:v>
                </c:pt>
                <c:pt idx="17">
                  <c:v>9</c:v>
                </c:pt>
                <c:pt idx="18">
                  <c:v>11</c:v>
                </c:pt>
                <c:pt idx="19">
                  <c:v>13</c:v>
                </c:pt>
                <c:pt idx="20">
                  <c:v>15</c:v>
                </c:pt>
                <c:pt idx="21">
                  <c:v>17</c:v>
                </c:pt>
                <c:pt idx="22">
                  <c:v>21</c:v>
                </c:pt>
                <c:pt idx="23">
                  <c:v>25</c:v>
                </c:pt>
              </c:numCache>
            </c:numRef>
          </c:xVal>
          <c:yVal>
            <c:numRef>
              <c:f>'[1]line spread'!$F$2:$F$25</c:f>
              <c:numCache>
                <c:formatCode>General</c:formatCode>
                <c:ptCount val="24"/>
                <c:pt idx="0">
                  <c:v>7.6E-3</c:v>
                </c:pt>
                <c:pt idx="1">
                  <c:v>8.0000000000000002E-3</c:v>
                </c:pt>
                <c:pt idx="2">
                  <c:v>9.4999999999999998E-3</c:v>
                </c:pt>
                <c:pt idx="3">
                  <c:v>2.1999999999999999E-2</c:v>
                </c:pt>
                <c:pt idx="4">
                  <c:v>3.61E-2</c:v>
                </c:pt>
                <c:pt idx="5">
                  <c:v>5.4899999999999997E-2</c:v>
                </c:pt>
                <c:pt idx="6">
                  <c:v>8.6300000000000002E-2</c:v>
                </c:pt>
                <c:pt idx="7">
                  <c:v>0.11840000000000001</c:v>
                </c:pt>
                <c:pt idx="8">
                  <c:v>0.155</c:v>
                </c:pt>
                <c:pt idx="9">
                  <c:v>0.1804</c:v>
                </c:pt>
                <c:pt idx="10">
                  <c:v>0.217</c:v>
                </c:pt>
                <c:pt idx="11">
                  <c:v>0.23899999999999999</c:v>
                </c:pt>
                <c:pt idx="12">
                  <c:v>0.248</c:v>
                </c:pt>
                <c:pt idx="13">
                  <c:v>0.25</c:v>
                </c:pt>
                <c:pt idx="14">
                  <c:v>0.246</c:v>
                </c:pt>
                <c:pt idx="15">
                  <c:v>0.219</c:v>
                </c:pt>
                <c:pt idx="16">
                  <c:v>0.191</c:v>
                </c:pt>
                <c:pt idx="17">
                  <c:v>0.157</c:v>
                </c:pt>
                <c:pt idx="18">
                  <c:v>0.11700000000000001</c:v>
                </c:pt>
                <c:pt idx="19">
                  <c:v>8.6999999999999994E-2</c:v>
                </c:pt>
                <c:pt idx="20">
                  <c:v>5.7000000000000002E-2</c:v>
                </c:pt>
                <c:pt idx="21">
                  <c:v>0.04</c:v>
                </c:pt>
                <c:pt idx="22">
                  <c:v>1.7000000000000001E-2</c:v>
                </c:pt>
                <c:pt idx="23">
                  <c:v>0.01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B19-7244-A098-D7C554509760}"/>
            </c:ext>
          </c:extLst>
        </c:ser>
        <c:ser>
          <c:idx val="5"/>
          <c:order val="5"/>
          <c:xVal>
            <c:numRef>
              <c:f>'[1]line spread'!$A$2:$A$25</c:f>
              <c:numCache>
                <c:formatCode>General</c:formatCode>
                <c:ptCount val="24"/>
                <c:pt idx="0">
                  <c:v>-27</c:v>
                </c:pt>
                <c:pt idx="1">
                  <c:v>-25</c:v>
                </c:pt>
                <c:pt idx="2">
                  <c:v>-21</c:v>
                </c:pt>
                <c:pt idx="3">
                  <c:v>-17</c:v>
                </c:pt>
                <c:pt idx="4">
                  <c:v>-15</c:v>
                </c:pt>
                <c:pt idx="5">
                  <c:v>-13</c:v>
                </c:pt>
                <c:pt idx="6">
                  <c:v>-11</c:v>
                </c:pt>
                <c:pt idx="7">
                  <c:v>-9</c:v>
                </c:pt>
                <c:pt idx="8">
                  <c:v>-7</c:v>
                </c:pt>
                <c:pt idx="9">
                  <c:v>-5</c:v>
                </c:pt>
                <c:pt idx="10">
                  <c:v>-3</c:v>
                </c:pt>
                <c:pt idx="11">
                  <c:v>-1</c:v>
                </c:pt>
                <c:pt idx="12">
                  <c:v>0</c:v>
                </c:pt>
                <c:pt idx="13">
                  <c:v>1</c:v>
                </c:pt>
                <c:pt idx="14">
                  <c:v>3</c:v>
                </c:pt>
                <c:pt idx="15">
                  <c:v>5</c:v>
                </c:pt>
                <c:pt idx="16">
                  <c:v>7</c:v>
                </c:pt>
                <c:pt idx="17">
                  <c:v>9</c:v>
                </c:pt>
                <c:pt idx="18">
                  <c:v>11</c:v>
                </c:pt>
                <c:pt idx="19">
                  <c:v>13</c:v>
                </c:pt>
                <c:pt idx="20">
                  <c:v>15</c:v>
                </c:pt>
                <c:pt idx="21">
                  <c:v>17</c:v>
                </c:pt>
                <c:pt idx="22">
                  <c:v>21</c:v>
                </c:pt>
                <c:pt idx="23">
                  <c:v>25</c:v>
                </c:pt>
              </c:numCache>
            </c:numRef>
          </c:xVal>
          <c:yVal>
            <c:numRef>
              <c:f>'[1]line spread'!$G$3:$G$26</c:f>
              <c:numCache>
                <c:formatCode>General</c:formatCode>
                <c:ptCount val="24"/>
                <c:pt idx="0">
                  <c:v>4.6359999999999998E-2</c:v>
                </c:pt>
                <c:pt idx="1">
                  <c:v>4.9134999999999998E-2</c:v>
                </c:pt>
                <c:pt idx="2">
                  <c:v>6.1499999999999999E-2</c:v>
                </c:pt>
                <c:pt idx="3">
                  <c:v>6.1699999999999998E-2</c:v>
                </c:pt>
                <c:pt idx="4">
                  <c:v>0.1111</c:v>
                </c:pt>
                <c:pt idx="5">
                  <c:v>0.33889999999999998</c:v>
                </c:pt>
                <c:pt idx="6">
                  <c:v>0.66020000000000001</c:v>
                </c:pt>
                <c:pt idx="7">
                  <c:v>1.1870000000000001</c:v>
                </c:pt>
                <c:pt idx="8">
                  <c:v>1.708</c:v>
                </c:pt>
                <c:pt idx="9">
                  <c:v>2.1945000000000001</c:v>
                </c:pt>
                <c:pt idx="10">
                  <c:v>2.3635000000000002</c:v>
                </c:pt>
                <c:pt idx="11">
                  <c:v>2.407</c:v>
                </c:pt>
                <c:pt idx="12">
                  <c:v>2.415</c:v>
                </c:pt>
                <c:pt idx="13">
                  <c:v>2.4089999999999998</c:v>
                </c:pt>
                <c:pt idx="14">
                  <c:v>2.3763000000000001</c:v>
                </c:pt>
                <c:pt idx="15">
                  <c:v>2.2387000000000001</c:v>
                </c:pt>
                <c:pt idx="16">
                  <c:v>1.679</c:v>
                </c:pt>
                <c:pt idx="17">
                  <c:v>1.0947</c:v>
                </c:pt>
                <c:pt idx="18">
                  <c:v>0.66874999999999996</c:v>
                </c:pt>
                <c:pt idx="19">
                  <c:v>0.28249999999999997</c:v>
                </c:pt>
                <c:pt idx="20">
                  <c:v>0.11336</c:v>
                </c:pt>
                <c:pt idx="21">
                  <c:v>5.8250000000000003E-2</c:v>
                </c:pt>
                <c:pt idx="22">
                  <c:v>4.6557000000000001E-2</c:v>
                </c:pt>
                <c:pt idx="23">
                  <c:v>4.6566000000000003E-2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B19-7244-A098-D7C5545097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805312"/>
        <c:axId val="41803776"/>
      </c:scatterChart>
      <c:valAx>
        <c:axId val="41805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1803776"/>
        <c:crosses val="autoZero"/>
        <c:crossBetween val="midCat"/>
      </c:valAx>
      <c:valAx>
        <c:axId val="41803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8053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114300</xdr:colOff>
      <xdr:row>0</xdr:row>
      <xdr:rowOff>708660</xdr:rowOff>
    </xdr:from>
    <xdr:to>
      <xdr:col>23</xdr:col>
      <xdr:colOff>548640</xdr:colOff>
      <xdr:row>4</xdr:row>
      <xdr:rowOff>175260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1F7DE4D-D1D7-48BC-B34E-F3002B690A1A}"/>
            </a:ext>
          </a:extLst>
        </xdr:cNvPr>
        <xdr:cNvSpPr txBox="1"/>
      </xdr:nvSpPr>
      <xdr:spPr>
        <a:xfrm>
          <a:off x="12428220" y="708660"/>
          <a:ext cx="4091940" cy="7467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Overview</a:t>
          </a:r>
          <a:r>
            <a:rPr lang="en-US" sz="1100" baseline="0"/>
            <a:t> of data collection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281340</xdr:colOff>
      <xdr:row>8</xdr:row>
      <xdr:rowOff>184414</xdr:rowOff>
    </xdr:from>
    <xdr:to>
      <xdr:col>13</xdr:col>
      <xdr:colOff>473604</xdr:colOff>
      <xdr:row>33</xdr:row>
      <xdr:rowOff>90752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41BF3D-CF5D-A847-A89B-64AE94EF1A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arambhsinha/Downloads/TCRT5000%2010KCOMPLETED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TCRT5000%2010KCOMPLET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eight black"/>
      <sheetName val="line spread"/>
      <sheetName val="height white"/>
    </sheetNames>
    <sheetDataSet>
      <sheetData sheetId="0"/>
      <sheetData sheetId="1">
        <row r="2">
          <cell r="A2">
            <v>-27</v>
          </cell>
          <cell r="B2">
            <v>0.14099999999999999</v>
          </cell>
          <cell r="C2">
            <v>4.5999999999999999E-2</v>
          </cell>
          <cell r="D2">
            <v>1.7000000000000001E-2</v>
          </cell>
          <cell r="E2">
            <v>9.9000000000000008E-3</v>
          </cell>
          <cell r="F2">
            <v>7.6E-3</v>
          </cell>
        </row>
        <row r="3">
          <cell r="A3">
            <v>-25</v>
          </cell>
          <cell r="B3">
            <v>0.13800000000000001</v>
          </cell>
          <cell r="C3">
            <v>4.4999999999999998E-2</v>
          </cell>
          <cell r="D3">
            <v>1.8800000000000001E-2</v>
          </cell>
          <cell r="E3">
            <v>1.01E-2</v>
          </cell>
          <cell r="F3">
            <v>8.0000000000000002E-3</v>
          </cell>
          <cell r="G3">
            <v>4.6359999999999998E-2</v>
          </cell>
        </row>
        <row r="4">
          <cell r="A4">
            <v>-21</v>
          </cell>
          <cell r="B4">
            <v>0.14499999999999999</v>
          </cell>
          <cell r="C4">
            <v>0.49</v>
          </cell>
          <cell r="D4">
            <v>2.07E-2</v>
          </cell>
          <cell r="E4">
            <v>1.15E-2</v>
          </cell>
          <cell r="F4">
            <v>9.4999999999999998E-3</v>
          </cell>
          <cell r="G4">
            <v>4.9134999999999998E-2</v>
          </cell>
        </row>
        <row r="5">
          <cell r="A5">
            <v>-17</v>
          </cell>
          <cell r="B5">
            <v>0.16600000000000001</v>
          </cell>
          <cell r="C5">
            <v>0.06</v>
          </cell>
          <cell r="D5">
            <v>2.7699999999999999E-2</v>
          </cell>
          <cell r="E5">
            <v>1.8800000000000001E-2</v>
          </cell>
          <cell r="F5">
            <v>2.1999999999999999E-2</v>
          </cell>
          <cell r="G5">
            <v>6.1499999999999999E-2</v>
          </cell>
        </row>
        <row r="6">
          <cell r="A6">
            <v>-15</v>
          </cell>
          <cell r="B6">
            <v>0.18099999999999999</v>
          </cell>
          <cell r="C6">
            <v>7.6999999999999999E-2</v>
          </cell>
          <cell r="D6">
            <v>4.9700000000000001E-2</v>
          </cell>
          <cell r="E6">
            <v>3.7699999999999997E-2</v>
          </cell>
          <cell r="F6">
            <v>3.61E-2</v>
          </cell>
          <cell r="G6">
            <v>6.1699999999999998E-2</v>
          </cell>
        </row>
        <row r="7">
          <cell r="A7">
            <v>-13</v>
          </cell>
          <cell r="B7">
            <v>0.22500000000000001</v>
          </cell>
          <cell r="C7">
            <v>0.13100000000000001</v>
          </cell>
          <cell r="D7">
            <v>0.1027</v>
          </cell>
          <cell r="E7">
            <v>6.9000000000000006E-2</v>
          </cell>
          <cell r="F7">
            <v>5.4899999999999997E-2</v>
          </cell>
          <cell r="G7">
            <v>0.1111</v>
          </cell>
        </row>
        <row r="8">
          <cell r="A8">
            <v>-11</v>
          </cell>
          <cell r="B8">
            <v>0.85799999999999998</v>
          </cell>
          <cell r="C8">
            <v>0.28699999999999998</v>
          </cell>
          <cell r="D8">
            <v>0.24199999999999999</v>
          </cell>
          <cell r="E8">
            <v>0.112</v>
          </cell>
          <cell r="F8">
            <v>8.6300000000000002E-2</v>
          </cell>
          <cell r="G8">
            <v>0.33889999999999998</v>
          </cell>
        </row>
        <row r="9">
          <cell r="A9">
            <v>-9</v>
          </cell>
          <cell r="B9">
            <v>2.2000000000000002</v>
          </cell>
          <cell r="C9">
            <v>0.76900000000000002</v>
          </cell>
          <cell r="D9">
            <v>0.41099999999999998</v>
          </cell>
          <cell r="E9">
            <v>0.20499999999999999</v>
          </cell>
          <cell r="F9">
            <v>0.11840000000000001</v>
          </cell>
          <cell r="G9">
            <v>0.66020000000000001</v>
          </cell>
        </row>
        <row r="10">
          <cell r="A10">
            <v>-7</v>
          </cell>
          <cell r="B10">
            <v>3.99</v>
          </cell>
          <cell r="C10">
            <v>1.194</v>
          </cell>
          <cell r="D10">
            <v>0.54500000000000004</v>
          </cell>
          <cell r="E10">
            <v>0.28799999999999998</v>
          </cell>
          <cell r="F10">
            <v>0.155</v>
          </cell>
          <cell r="G10">
            <v>1.1870000000000001</v>
          </cell>
        </row>
        <row r="11">
          <cell r="A11">
            <v>-5</v>
          </cell>
          <cell r="B11">
            <v>4.46</v>
          </cell>
          <cell r="C11">
            <v>1.774</v>
          </cell>
          <cell r="D11">
            <v>0.72099999999999997</v>
          </cell>
          <cell r="E11">
            <v>0.35699999999999998</v>
          </cell>
          <cell r="F11">
            <v>0.1804</v>
          </cell>
          <cell r="G11">
            <v>1.708</v>
          </cell>
        </row>
        <row r="12">
          <cell r="A12">
            <v>-3</v>
          </cell>
          <cell r="B12">
            <v>4.4800000000000004</v>
          </cell>
          <cell r="C12">
            <v>2.23</v>
          </cell>
          <cell r="D12">
            <v>0.90300000000000002</v>
          </cell>
          <cell r="E12">
            <v>0.42499999999999999</v>
          </cell>
          <cell r="F12">
            <v>0.217</v>
          </cell>
          <cell r="G12">
            <v>2.1945000000000001</v>
          </cell>
        </row>
        <row r="13">
          <cell r="A13">
            <v>-1</v>
          </cell>
          <cell r="B13">
            <v>4.4800000000000004</v>
          </cell>
          <cell r="C13">
            <v>2.35</v>
          </cell>
          <cell r="D13">
            <v>1.0109999999999999</v>
          </cell>
          <cell r="E13">
            <v>0.46500000000000002</v>
          </cell>
          <cell r="F13">
            <v>0.23899999999999999</v>
          </cell>
          <cell r="G13">
            <v>2.3635000000000002</v>
          </cell>
        </row>
        <row r="14">
          <cell r="A14">
            <v>0</v>
          </cell>
          <cell r="B14">
            <v>4.4800000000000004</v>
          </cell>
          <cell r="C14">
            <v>2.38</v>
          </cell>
          <cell r="D14">
            <v>1.0369999999999999</v>
          </cell>
          <cell r="E14">
            <v>0.49099999999999999</v>
          </cell>
          <cell r="F14">
            <v>0.248</v>
          </cell>
          <cell r="G14">
            <v>2.407</v>
          </cell>
        </row>
        <row r="15">
          <cell r="A15">
            <v>1</v>
          </cell>
          <cell r="B15">
            <v>4.4800000000000004</v>
          </cell>
          <cell r="C15">
            <v>2.37</v>
          </cell>
          <cell r="D15">
            <v>1.0389999999999999</v>
          </cell>
          <cell r="E15">
            <v>0.497</v>
          </cell>
          <cell r="F15">
            <v>0.25</v>
          </cell>
          <cell r="G15">
            <v>2.415</v>
          </cell>
        </row>
        <row r="16">
          <cell r="A16">
            <v>3</v>
          </cell>
          <cell r="B16">
            <v>4.4800000000000004</v>
          </cell>
          <cell r="C16">
            <v>2.37</v>
          </cell>
          <cell r="D16">
            <v>1.0209999999999999</v>
          </cell>
          <cell r="E16">
            <v>0.49099999999999999</v>
          </cell>
          <cell r="F16">
            <v>0.246</v>
          </cell>
          <cell r="G16">
            <v>2.4089999999999998</v>
          </cell>
        </row>
        <row r="17">
          <cell r="A17">
            <v>5</v>
          </cell>
          <cell r="B17">
            <v>4.47</v>
          </cell>
          <cell r="C17">
            <v>2.3199999999999998</v>
          </cell>
          <cell r="D17">
            <v>0.94699999999999995</v>
          </cell>
          <cell r="E17">
            <v>0.46500000000000002</v>
          </cell>
          <cell r="F17">
            <v>0.219</v>
          </cell>
          <cell r="G17">
            <v>2.3763000000000001</v>
          </cell>
        </row>
        <row r="18">
          <cell r="A18">
            <v>7</v>
          </cell>
          <cell r="B18">
            <v>4.4800000000000004</v>
          </cell>
          <cell r="C18">
            <v>2.0099999999999998</v>
          </cell>
          <cell r="D18">
            <v>0.79800000000000004</v>
          </cell>
          <cell r="E18">
            <v>0.378</v>
          </cell>
          <cell r="F18">
            <v>0.191</v>
          </cell>
          <cell r="G18">
            <v>2.2387000000000001</v>
          </cell>
        </row>
        <row r="19">
          <cell r="A19">
            <v>9</v>
          </cell>
          <cell r="B19">
            <v>4.46</v>
          </cell>
          <cell r="C19">
            <v>1.59</v>
          </cell>
          <cell r="D19">
            <v>0.64700000000000002</v>
          </cell>
          <cell r="E19">
            <v>0.312</v>
          </cell>
          <cell r="F19">
            <v>0.157</v>
          </cell>
          <cell r="G19">
            <v>1.679</v>
          </cell>
        </row>
        <row r="20">
          <cell r="A20">
            <v>11</v>
          </cell>
          <cell r="B20">
            <v>3.06</v>
          </cell>
          <cell r="C20">
            <v>1.01</v>
          </cell>
          <cell r="D20">
            <v>0.441</v>
          </cell>
          <cell r="E20">
            <v>0.191</v>
          </cell>
          <cell r="F20">
            <v>0.11700000000000001</v>
          </cell>
          <cell r="G20">
            <v>1.0947</v>
          </cell>
        </row>
        <row r="21">
          <cell r="A21">
            <v>13</v>
          </cell>
          <cell r="B21">
            <v>1.27</v>
          </cell>
          <cell r="C21">
            <v>0.62</v>
          </cell>
          <cell r="D21">
            <v>0.27800000000000002</v>
          </cell>
          <cell r="E21">
            <v>0.14099999999999999</v>
          </cell>
          <cell r="F21">
            <v>8.6999999999999994E-2</v>
          </cell>
          <cell r="G21">
            <v>0.66874999999999996</v>
          </cell>
        </row>
        <row r="22">
          <cell r="A22">
            <v>15</v>
          </cell>
          <cell r="B22">
            <v>0.28999999999999998</v>
          </cell>
          <cell r="C22">
            <v>0.23</v>
          </cell>
          <cell r="D22">
            <v>0.15</v>
          </cell>
          <cell r="E22">
            <v>0.10100000000000001</v>
          </cell>
          <cell r="F22">
            <v>5.7000000000000002E-2</v>
          </cell>
          <cell r="G22">
            <v>0.28249999999999997</v>
          </cell>
        </row>
        <row r="23">
          <cell r="A23">
            <v>17</v>
          </cell>
          <cell r="B23">
            <v>0.18</v>
          </cell>
          <cell r="C23">
            <v>0.1</v>
          </cell>
          <cell r="D23">
            <v>7.0999999999999994E-2</v>
          </cell>
          <cell r="E23">
            <v>6.5000000000000002E-2</v>
          </cell>
          <cell r="F23">
            <v>0.04</v>
          </cell>
          <cell r="G23">
            <v>0.11336</v>
          </cell>
        </row>
        <row r="24">
          <cell r="A24">
            <v>21</v>
          </cell>
          <cell r="B24">
            <v>0.15</v>
          </cell>
          <cell r="C24">
            <v>4.9000000000000002E-2</v>
          </cell>
          <cell r="D24">
            <v>2.5999999999999999E-2</v>
          </cell>
          <cell r="E24">
            <v>2.5000000000000001E-2</v>
          </cell>
          <cell r="F24">
            <v>1.7000000000000001E-2</v>
          </cell>
          <cell r="G24">
            <v>5.8250000000000003E-2</v>
          </cell>
        </row>
        <row r="25">
          <cell r="A25">
            <v>25</v>
          </cell>
          <cell r="B25">
            <v>0.16</v>
          </cell>
          <cell r="C25">
            <v>4.8000000000000001E-2</v>
          </cell>
          <cell r="D25">
            <v>2.3E-2</v>
          </cell>
          <cell r="E25">
            <v>2.5000000000000001E-2</v>
          </cell>
          <cell r="F25">
            <v>0.01</v>
          </cell>
          <cell r="G25">
            <v>4.6557000000000001E-2</v>
          </cell>
        </row>
        <row r="26">
          <cell r="G26">
            <v>4.6566000000000003E-2</v>
          </cell>
        </row>
      </sheetData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eight black"/>
      <sheetName val="line spread"/>
      <sheetName val="height white"/>
    </sheetNames>
    <sheetDataSet>
      <sheetData sheetId="0"/>
      <sheetData sheetId="1">
        <row r="2">
          <cell r="B2">
            <v>0.14099999999999999</v>
          </cell>
          <cell r="C2">
            <v>4.5999999999999999E-2</v>
          </cell>
          <cell r="D2">
            <v>1.7000000000000001E-2</v>
          </cell>
          <cell r="E2">
            <v>9.9000000000000008E-3</v>
          </cell>
          <cell r="F2">
            <v>7.6E-3</v>
          </cell>
        </row>
        <row r="3">
          <cell r="B3">
            <v>0.13800000000000001</v>
          </cell>
          <cell r="C3">
            <v>4.4999999999999998E-2</v>
          </cell>
          <cell r="D3">
            <v>1.8800000000000001E-2</v>
          </cell>
          <cell r="E3">
            <v>1.01E-2</v>
          </cell>
          <cell r="F3">
            <v>8.0000000000000002E-3</v>
          </cell>
        </row>
        <row r="4">
          <cell r="B4">
            <v>0.14499999999999999</v>
          </cell>
          <cell r="C4">
            <v>0.49</v>
          </cell>
          <cell r="D4">
            <v>2.07E-2</v>
          </cell>
          <cell r="E4">
            <v>1.15E-2</v>
          </cell>
          <cell r="F4">
            <v>9.4999999999999998E-3</v>
          </cell>
        </row>
        <row r="5">
          <cell r="B5">
            <v>0.16600000000000001</v>
          </cell>
          <cell r="C5">
            <v>0.06</v>
          </cell>
          <cell r="D5">
            <v>2.7699999999999999E-2</v>
          </cell>
          <cell r="E5">
            <v>1.8800000000000001E-2</v>
          </cell>
          <cell r="F5">
            <v>2.1999999999999999E-2</v>
          </cell>
        </row>
        <row r="6">
          <cell r="B6">
            <v>0.18099999999999999</v>
          </cell>
          <cell r="C6">
            <v>7.6999999999999999E-2</v>
          </cell>
          <cell r="D6">
            <v>4.9700000000000001E-2</v>
          </cell>
          <cell r="E6">
            <v>3.7699999999999997E-2</v>
          </cell>
          <cell r="F6">
            <v>3.61E-2</v>
          </cell>
        </row>
        <row r="7">
          <cell r="B7">
            <v>0.22500000000000001</v>
          </cell>
          <cell r="C7">
            <v>0.13100000000000001</v>
          </cell>
          <cell r="D7">
            <v>0.1027</v>
          </cell>
          <cell r="E7">
            <v>6.9000000000000006E-2</v>
          </cell>
          <cell r="F7">
            <v>5.4899999999999997E-2</v>
          </cell>
        </row>
        <row r="8">
          <cell r="B8">
            <v>0.85799999999999998</v>
          </cell>
          <cell r="C8">
            <v>0.28699999999999998</v>
          </cell>
          <cell r="D8">
            <v>0.24199999999999999</v>
          </cell>
          <cell r="E8">
            <v>0.112</v>
          </cell>
          <cell r="F8">
            <v>8.6300000000000002E-2</v>
          </cell>
        </row>
        <row r="9">
          <cell r="B9">
            <v>2.2000000000000002</v>
          </cell>
          <cell r="C9">
            <v>0.76900000000000002</v>
          </cell>
          <cell r="D9">
            <v>0.41099999999999998</v>
          </cell>
          <cell r="E9">
            <v>0.20499999999999999</v>
          </cell>
          <cell r="F9">
            <v>0.11840000000000001</v>
          </cell>
        </row>
        <row r="10">
          <cell r="B10">
            <v>3.99</v>
          </cell>
          <cell r="C10">
            <v>1.194</v>
          </cell>
          <cell r="D10">
            <v>0.54500000000000004</v>
          </cell>
          <cell r="E10">
            <v>0.28799999999999998</v>
          </cell>
          <cell r="F10">
            <v>0.155</v>
          </cell>
        </row>
        <row r="11">
          <cell r="B11">
            <v>4.46</v>
          </cell>
          <cell r="C11">
            <v>1.774</v>
          </cell>
          <cell r="D11">
            <v>0.72099999999999997</v>
          </cell>
          <cell r="E11">
            <v>0.35699999999999998</v>
          </cell>
          <cell r="F11">
            <v>0.1804</v>
          </cell>
        </row>
        <row r="12">
          <cell r="B12">
            <v>4.4800000000000004</v>
          </cell>
          <cell r="C12">
            <v>2.23</v>
          </cell>
          <cell r="D12">
            <v>0.90300000000000002</v>
          </cell>
          <cell r="E12">
            <v>0.42499999999999999</v>
          </cell>
          <cell r="F12">
            <v>0.217</v>
          </cell>
        </row>
        <row r="13">
          <cell r="B13">
            <v>4.4800000000000004</v>
          </cell>
          <cell r="C13">
            <v>2.35</v>
          </cell>
          <cell r="D13">
            <v>1.0109999999999999</v>
          </cell>
          <cell r="E13">
            <v>0.46500000000000002</v>
          </cell>
          <cell r="F13">
            <v>0.23899999999999999</v>
          </cell>
        </row>
        <row r="14">
          <cell r="B14">
            <v>4.4800000000000004</v>
          </cell>
          <cell r="C14">
            <v>2.38</v>
          </cell>
          <cell r="D14">
            <v>1.0369999999999999</v>
          </cell>
          <cell r="E14">
            <v>0.49099999999999999</v>
          </cell>
          <cell r="F14">
            <v>0.248</v>
          </cell>
        </row>
        <row r="15">
          <cell r="B15">
            <v>4.4800000000000004</v>
          </cell>
          <cell r="C15">
            <v>2.37</v>
          </cell>
          <cell r="D15">
            <v>1.0389999999999999</v>
          </cell>
          <cell r="E15">
            <v>0.497</v>
          </cell>
          <cell r="F15">
            <v>0.25</v>
          </cell>
        </row>
        <row r="16">
          <cell r="B16">
            <v>4.4800000000000004</v>
          </cell>
          <cell r="C16">
            <v>2.37</v>
          </cell>
          <cell r="D16">
            <v>1.0209999999999999</v>
          </cell>
          <cell r="E16">
            <v>0.49099999999999999</v>
          </cell>
          <cell r="F16">
            <v>0.246</v>
          </cell>
        </row>
        <row r="17">
          <cell r="B17">
            <v>4.47</v>
          </cell>
          <cell r="C17">
            <v>2.3199999999999998</v>
          </cell>
          <cell r="D17">
            <v>0.94699999999999995</v>
          </cell>
          <cell r="E17">
            <v>0.46500000000000002</v>
          </cell>
          <cell r="F17">
            <v>0.219</v>
          </cell>
        </row>
        <row r="18">
          <cell r="B18">
            <v>4.4800000000000004</v>
          </cell>
          <cell r="C18">
            <v>2.0099999999999998</v>
          </cell>
          <cell r="D18">
            <v>0.79800000000000004</v>
          </cell>
          <cell r="E18">
            <v>0.378</v>
          </cell>
          <cell r="F18">
            <v>0.191</v>
          </cell>
        </row>
        <row r="19">
          <cell r="B19">
            <v>4.46</v>
          </cell>
          <cell r="C19">
            <v>1.59</v>
          </cell>
          <cell r="D19">
            <v>0.64700000000000002</v>
          </cell>
          <cell r="E19">
            <v>0.312</v>
          </cell>
          <cell r="F19">
            <v>0.157</v>
          </cell>
        </row>
        <row r="20">
          <cell r="B20">
            <v>3.06</v>
          </cell>
          <cell r="C20">
            <v>1.01</v>
          </cell>
          <cell r="D20">
            <v>0.441</v>
          </cell>
          <cell r="E20">
            <v>0.191</v>
          </cell>
          <cell r="F20">
            <v>0.11700000000000001</v>
          </cell>
        </row>
        <row r="21">
          <cell r="B21">
            <v>1.27</v>
          </cell>
          <cell r="C21">
            <v>0.62</v>
          </cell>
          <cell r="D21">
            <v>0.27800000000000002</v>
          </cell>
          <cell r="E21">
            <v>0.14099999999999999</v>
          </cell>
          <cell r="F21">
            <v>8.6999999999999994E-2</v>
          </cell>
        </row>
        <row r="22">
          <cell r="B22">
            <v>0.28999999999999998</v>
          </cell>
          <cell r="C22">
            <v>0.23</v>
          </cell>
          <cell r="D22">
            <v>0.15</v>
          </cell>
          <cell r="E22">
            <v>0.10100000000000001</v>
          </cell>
          <cell r="F22">
            <v>5.7000000000000002E-2</v>
          </cell>
        </row>
        <row r="23">
          <cell r="B23">
            <v>0.18</v>
          </cell>
          <cell r="C23">
            <v>0.1</v>
          </cell>
          <cell r="D23">
            <v>7.0999999999999994E-2</v>
          </cell>
          <cell r="E23">
            <v>6.5000000000000002E-2</v>
          </cell>
          <cell r="F23">
            <v>0.04</v>
          </cell>
        </row>
        <row r="24">
          <cell r="B24">
            <v>0.15</v>
          </cell>
          <cell r="C24">
            <v>4.9000000000000002E-2</v>
          </cell>
          <cell r="D24">
            <v>2.5999999999999999E-2</v>
          </cell>
          <cell r="E24">
            <v>2.5000000000000001E-2</v>
          </cell>
          <cell r="F24">
            <v>1.7000000000000001E-2</v>
          </cell>
        </row>
        <row r="25">
          <cell r="B25">
            <v>0.16</v>
          </cell>
          <cell r="C25">
            <v>4.8000000000000001E-2</v>
          </cell>
          <cell r="D25">
            <v>2.3E-2</v>
          </cell>
          <cell r="E25">
            <v>2.5000000000000001E-2</v>
          </cell>
          <cell r="F25">
            <v>0.01</v>
          </cell>
        </row>
      </sheetData>
      <sheetData sheetId="2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4C8227C-D854-4B52-AB64-16F82768D9C7}" name="Table1" displayName="Table1" ref="B1:N15" totalsRowShown="0" headerRowDxfId="32" headerRowBorderDxfId="31" tableBorderDxfId="30" totalsRowBorderDxfId="29">
  <autoFilter ref="B1:N15" xr:uid="{B9240A6A-CFB3-44F6-ADEA-8332A23DA30F}"/>
  <tableColumns count="13">
    <tableColumn id="1" xr3:uid="{83EE7BC3-4474-41FC-8273-626B352DF18E}" name="Distance_x000a_ (mm)" dataDxfId="28">
      <calculatedColumnFormula>B1+5</calculatedColumnFormula>
    </tableColumn>
    <tableColumn id="2" xr3:uid="{092A407B-5194-430C-839C-1371170B3FA9}" name="Resistor _x000a_LED (ohm)" dataDxfId="27"/>
    <tableColumn id="3" xr3:uid="{03C10D65-3984-433F-BCC5-6E1869B742B7}" name="Resistor_x000a_ Trans (ohm)" dataDxfId="26"/>
    <tableColumn id="4" xr3:uid="{D77ABE12-E56D-498D-8B37-B2F159940EB4}" name="Voltage _x000a_Res LED (V)" dataDxfId="25"/>
    <tableColumn id="5" xr3:uid="{70FCCDEE-1439-49C2-91C6-B198F85254B7}" name="Voltage VDD _x000a_LED (V)" dataDxfId="24">
      <calculatedColumnFormula>4.6 - E2</calculatedColumnFormula>
    </tableColumn>
    <tableColumn id="6" xr3:uid="{2D9C3B14-6A80-4378-82E3-837607C2D768}" name="Current _x000a_LED (A)" dataDxfId="23">
      <calculatedColumnFormula>E2/C2</calculatedColumnFormula>
    </tableColumn>
    <tableColumn id="7" xr3:uid="{E068FC75-1676-4B62-910B-A61C47D90654}" name="Voltage Res _x000a_Trans (V)" dataDxfId="22"/>
    <tableColumn id="8" xr3:uid="{38455A4C-4CAB-485D-9E5C-8B99EDDF05B8}" name="Voltage Collector_x000a_ Emitter VDD (V)" dataDxfId="21">
      <calculatedColumnFormula>5-H2</calculatedColumnFormula>
    </tableColumn>
    <tableColumn id="9" xr3:uid="{CF2C013B-0DE1-43A9-B091-11226F7C3CEC}" name="Current _x000a_Trans (A)" dataDxfId="20">
      <calculatedColumnFormula>H2/D2</calculatedColumnFormula>
    </tableColumn>
    <tableColumn id="10" xr3:uid="{6BD7A964-CAC7-46EE-8841-3DBF86723113}" name="Power (W)" dataDxfId="19">
      <calculatedColumnFormula>(5*G2)+(5*J2)</calculatedColumnFormula>
    </tableColumn>
    <tableColumn id="11" xr3:uid="{B7CD24D8-AE28-4F2A-BBE1-37B34E524D24}" name="Wasted_x000a_ Power (W)" dataDxfId="18">
      <calculatedColumnFormula>(G2*G2*C2) + (J2*J2*D2)</calculatedColumnFormula>
    </tableColumn>
    <tableColumn id="12" xr3:uid="{64981A88-2131-4AC6-8440-F8AE949D1B19}" name="Overall _x000a_Efficiency" dataDxfId="17">
      <calculatedColumnFormula>((K2-L2)/K2)*100</calculatedColumnFormula>
    </tableColumn>
    <tableColumn id="13" xr3:uid="{18593466-C701-6A44-806E-C6D2EF45E286}" name="TRANSISTOR 2 VOLTAGE" dataDxfId="16"/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6BFD072-FEF1-4E3D-AFBE-05F54EF29239}" name="Table13" displayName="Table13" ref="B19:M33" totalsRowShown="0" headerRowDxfId="15" headerRowBorderDxfId="14" tableBorderDxfId="13" totalsRowBorderDxfId="12">
  <autoFilter ref="B19:M33" xr:uid="{B485061A-95D6-4AD2-9A8A-43C4C03C3B7B}"/>
  <tableColumns count="12">
    <tableColumn id="1" xr3:uid="{04A1C945-44B6-4D35-8091-F2EB5D712CE1}" name="Distance_x000a_ (mm)" dataDxfId="11">
      <calculatedColumnFormula>B19+5</calculatedColumnFormula>
    </tableColumn>
    <tableColumn id="2" xr3:uid="{230504E7-FCB4-4BA6-A541-CE130D0696C4}" name="Resistor _x000a_LED (ohm)" dataDxfId="10"/>
    <tableColumn id="3" xr3:uid="{594D7FE0-084C-419F-987D-7E2D46BEADA1}" name="Resistor_x000a_ Trans (ohm)" dataDxfId="9"/>
    <tableColumn id="4" xr3:uid="{87540DCD-7A7F-4F1D-B19D-C5B36E923870}" name="Voltage _x000a_Res LED (V)" dataDxfId="8"/>
    <tableColumn id="5" xr3:uid="{0288FFFD-F348-410E-B1EB-6C9FED7AF2E8}" name="Voltage VDD _x000a_LED (V)" dataDxfId="7">
      <calculatedColumnFormula>5 - E20</calculatedColumnFormula>
    </tableColumn>
    <tableColumn id="6" xr3:uid="{AF2F7B5D-BD47-4A9B-8CAC-56577CC9D0ED}" name="Current _x000a_LED (A)" dataDxfId="6">
      <calculatedColumnFormula>E20/C20</calculatedColumnFormula>
    </tableColumn>
    <tableColumn id="7" xr3:uid="{D05E3DA6-A087-424A-B082-DA37E7FD164E}" name="Voltage Res _x000a_Trans (V)" dataDxfId="5"/>
    <tableColumn id="8" xr3:uid="{6E294362-322C-46D2-9851-E9627B591CF6}" name="Voltage Collector_x000a_ Emitter VDD (V)" dataDxfId="4">
      <calculatedColumnFormula>5-H20</calculatedColumnFormula>
    </tableColumn>
    <tableColumn id="9" xr3:uid="{168BF36E-98E2-4832-A3F3-0E2AD48338B2}" name="Current _x000a_Trans (A)" dataDxfId="3">
      <calculatedColumnFormula>H20/D20</calculatedColumnFormula>
    </tableColumn>
    <tableColumn id="10" xr3:uid="{4682CFED-831D-4AA1-85A6-604A34FB5912}" name="Power (W)" dataDxfId="2">
      <calculatedColumnFormula>(5*G20)+(5*J20)</calculatedColumnFormula>
    </tableColumn>
    <tableColumn id="11" xr3:uid="{39854D3B-DF52-4C5A-9EF8-2FED09774512}" name="Wasted_x000a_ Power (W)" dataDxfId="1">
      <calculatedColumnFormula>(G20*G20*C20) + (J20*J20*D20)</calculatedColumnFormula>
    </tableColumn>
    <tableColumn id="12" xr3:uid="{D3E1B4AB-6B82-4565-A931-8B6E6ECA3C84}" name="Overall _x000a_Efficiency" dataDxfId="0">
      <calculatedColumnFormula>((K20-L20)/K20)*100</calculatedColumnFormula>
    </tableColumn>
  </tableColumns>
  <tableStyleInfo name="TableStyleLight2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9390D07-119E-4327-B059-3B0D42B6B234}" name="Table5" displayName="Table5" ref="O2:Q4" totalsRowShown="0">
  <autoFilter ref="O2:Q4" xr:uid="{BD734A27-F8B9-4AC8-9BB2-B7458F365059}"/>
  <tableColumns count="3">
    <tableColumn id="1" xr3:uid="{D6856518-EAC1-4174-9D19-765BE828A546}" name="Height of Transistor from stripboard"/>
    <tableColumn id="2" xr3:uid="{F49524A8-AE84-4DC1-B16C-67734F9DF53D}" name="0"/>
    <tableColumn id="3" xr3:uid="{F5EC2C14-B498-4D86-A7C9-D989B66A6B39}" name="Column1"/>
  </tableColumns>
  <tableStyleInfo name="TableStyleMedium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6CE55E0-84B0-468D-8BE0-86C04986C7FB}" name="Table6" displayName="Table6" ref="O6:Q10" totalsRowShown="0">
  <autoFilter ref="O6:Q10" xr:uid="{F3EAB9A6-B7C2-4471-8D84-C421B533A81E}"/>
  <tableColumns count="3">
    <tableColumn id="1" xr3:uid="{3AF0AFAE-583E-4591-B072-41DAE61912D3}" name="LED"/>
    <tableColumn id="2" xr3:uid="{740A01D8-320E-46B6-B93E-8166B38BE359}" name="Column2"/>
    <tableColumn id="3" xr3:uid="{46490AD3-F902-4FCC-A96E-69CE50728D5F}" name="Column3"/>
  </tableColumns>
  <tableStyleInfo name="TableStyleMedium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56255BC-100B-4A10-8CE8-2B73C7EBA017}" name="Table3" displayName="Table3" ref="B2:C26" totalsRowShown="0">
  <autoFilter ref="B2:C26" xr:uid="{CC78BAF5-80C5-4B8D-A941-1FD3D99F2710}"/>
  <tableColumns count="2">
    <tableColumn id="1" xr3:uid="{CA313C8C-6461-492A-B7ED-988B72E75D20}" name="Distance dragged across (mm)"/>
    <tableColumn id="2" xr3:uid="{0D856D0E-BEDC-4549-BD64-C5231764F7A3}" name="Voltage across resistor"/>
  </tableColumns>
  <tableStyleInfo name="TableStyleLight2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6255DB0-324F-43FA-AF73-95B71A33D3AB}" name="Table4" displayName="Table4" ref="A3:F4" totalsRowShown="0">
  <autoFilter ref="A3:F4" xr:uid="{5FE8029D-ECD4-4A38-8FAD-7E6866AC3752}"/>
  <tableColumns count="6">
    <tableColumn id="1" xr3:uid="{392DED0A-7C72-4545-9B76-838699677908}" name="Transistor resistor"/>
    <tableColumn id="2" xr3:uid="{C4B774CD-1DEE-4BE2-84DA-F80E4CD4F767}" name="dark_x000a_voltage of resistor (V)"/>
    <tableColumn id="3" xr3:uid="{E5FCD4AF-3FCB-4AB1-B99D-51A9A890AB87}" name="dark current (A)">
      <calculatedColumnFormula>B4/A4</calculatedColumnFormula>
    </tableColumn>
    <tableColumn id="4" xr3:uid="{B9883687-B777-4ED7-B0F2-7A6FB30F8DD0}" name="background illum_x000a_voltage (V)"/>
    <tableColumn id="5" xr3:uid="{5C05C277-AD1E-45F8-8E80-9BA98FCE2301}" name="background illum current (A)">
      <calculatedColumnFormula>D4/A4</calculatedColumnFormula>
    </tableColumn>
    <tableColumn id="6" xr3:uid="{FC51DC41-3082-4FA3-9AD9-7E817511B774}" name="Illumination from external light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3"/>
  <sheetViews>
    <sheetView tabSelected="1" workbookViewId="0">
      <selection activeCell="H33" sqref="H20:H33"/>
    </sheetView>
  </sheetViews>
  <sheetFormatPr baseColWidth="10" defaultColWidth="8.83203125" defaultRowHeight="15" x14ac:dyDescent="0.2"/>
  <cols>
    <col min="11" max="11" width="11.6640625" customWidth="1"/>
    <col min="15" max="15" width="32.83203125" customWidth="1"/>
    <col min="16" max="17" width="10.5" customWidth="1"/>
  </cols>
  <sheetData>
    <row r="1" spans="1:17" ht="64" x14ac:dyDescent="0.2">
      <c r="A1" s="13" t="s">
        <v>0</v>
      </c>
      <c r="B1" s="5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7" t="s">
        <v>10</v>
      </c>
      <c r="L1" s="6" t="s">
        <v>11</v>
      </c>
      <c r="M1" s="8" t="s">
        <v>12</v>
      </c>
      <c r="N1" s="6" t="s">
        <v>41</v>
      </c>
      <c r="O1" s="12" t="s">
        <v>13</v>
      </c>
    </row>
    <row r="2" spans="1:17" x14ac:dyDescent="0.2">
      <c r="B2" s="3">
        <v>0</v>
      </c>
      <c r="C2" s="2">
        <v>100</v>
      </c>
      <c r="D2" s="2">
        <v>10000</v>
      </c>
      <c r="E2" s="2">
        <v>3.3479999999999999</v>
      </c>
      <c r="F2" s="2">
        <f t="shared" ref="F2:F15" si="0">4.6 - E2</f>
        <v>1.2519999999999998</v>
      </c>
      <c r="G2" s="2">
        <f>E2/C2</f>
        <v>3.3479999999999996E-2</v>
      </c>
      <c r="H2" s="2">
        <v>7.2700000000000001E-2</v>
      </c>
      <c r="I2" s="2">
        <f>5-H2</f>
        <v>4.9272999999999998</v>
      </c>
      <c r="J2" s="2">
        <f>H2/D2</f>
        <v>7.2699999999999999E-6</v>
      </c>
      <c r="K2" s="2">
        <f>(5*G2)+(5*J2)</f>
        <v>0.16743634999999998</v>
      </c>
      <c r="L2" s="2">
        <f>(G2*G2*C2) + (J2*J2*D2)</f>
        <v>0.11209156852899996</v>
      </c>
      <c r="M2" s="4">
        <f>((K2-L2)/K2)*100</f>
        <v>33.054221183751338</v>
      </c>
      <c r="N2" s="15"/>
      <c r="O2" t="s">
        <v>14</v>
      </c>
      <c r="P2" t="s">
        <v>15</v>
      </c>
      <c r="Q2" t="s">
        <v>16</v>
      </c>
    </row>
    <row r="3" spans="1:17" x14ac:dyDescent="0.2">
      <c r="B3" s="3">
        <v>4</v>
      </c>
      <c r="C3" s="2">
        <v>100</v>
      </c>
      <c r="D3" s="2">
        <v>10000</v>
      </c>
      <c r="E3" s="2">
        <v>3.3479999999999999</v>
      </c>
      <c r="F3" s="2">
        <f t="shared" si="0"/>
        <v>1.2519999999999998</v>
      </c>
      <c r="G3" s="2">
        <f t="shared" ref="G3:G15" si="1">E3/C3</f>
        <v>3.3479999999999996E-2</v>
      </c>
      <c r="H3" s="2">
        <v>0.14560000000000001</v>
      </c>
      <c r="I3" s="2">
        <f t="shared" ref="I3:I15" si="2">5-H3</f>
        <v>4.8544</v>
      </c>
      <c r="J3" s="2">
        <f t="shared" ref="J3:J15" si="3">H3/D3</f>
        <v>1.4560000000000001E-5</v>
      </c>
      <c r="K3" s="2">
        <f t="shared" ref="K3:K14" si="4">(5*G3)+(5*J3)</f>
        <v>0.1674728</v>
      </c>
      <c r="L3" s="2">
        <f t="shared" ref="L3:L15" si="5">(G3*G3*C3) + (J3*J3*D3)</f>
        <v>0.11209315993599996</v>
      </c>
      <c r="M3" s="4">
        <f t="shared" ref="M3:M15" si="6">((K3-L3)/K3)*100</f>
        <v>33.067841502620155</v>
      </c>
      <c r="N3" s="2"/>
      <c r="O3" t="s">
        <v>17</v>
      </c>
      <c r="P3" t="s">
        <v>18</v>
      </c>
      <c r="Q3" t="s">
        <v>18</v>
      </c>
    </row>
    <row r="4" spans="1:17" x14ac:dyDescent="0.2">
      <c r="B4" s="3">
        <f>B3+5</f>
        <v>9</v>
      </c>
      <c r="C4" s="2">
        <v>100</v>
      </c>
      <c r="D4" s="2">
        <v>10000</v>
      </c>
      <c r="E4" s="2">
        <v>3.3479999999999999</v>
      </c>
      <c r="F4" s="2">
        <f t="shared" si="0"/>
        <v>1.2519999999999998</v>
      </c>
      <c r="G4" s="2">
        <f t="shared" si="1"/>
        <v>3.3479999999999996E-2</v>
      </c>
      <c r="H4" s="2">
        <v>4.9570000000000003E-2</v>
      </c>
      <c r="I4" s="2">
        <f t="shared" si="2"/>
        <v>4.9504299999999999</v>
      </c>
      <c r="J4" s="2">
        <f t="shared" si="3"/>
        <v>4.9570000000000001E-6</v>
      </c>
      <c r="K4" s="2">
        <f t="shared" si="4"/>
        <v>0.16742478499999999</v>
      </c>
      <c r="L4" s="2">
        <f t="shared" si="5"/>
        <v>0.11209128571848996</v>
      </c>
      <c r="M4" s="4">
        <f t="shared" si="6"/>
        <v>33.049765768855572</v>
      </c>
      <c r="N4" s="2"/>
      <c r="O4" t="s">
        <v>19</v>
      </c>
      <c r="P4" t="s">
        <v>20</v>
      </c>
      <c r="Q4" t="s">
        <v>20</v>
      </c>
    </row>
    <row r="5" spans="1:17" x14ac:dyDescent="0.2">
      <c r="B5" s="3">
        <f t="shared" ref="B5:B15" si="7">B4+5</f>
        <v>14</v>
      </c>
      <c r="C5" s="2">
        <v>100</v>
      </c>
      <c r="D5" s="2">
        <v>10000</v>
      </c>
      <c r="E5" s="2">
        <v>3.3479999999999999</v>
      </c>
      <c r="F5" s="2">
        <f t="shared" si="0"/>
        <v>1.2519999999999998</v>
      </c>
      <c r="G5" s="2">
        <f t="shared" si="1"/>
        <v>3.3479999999999996E-2</v>
      </c>
      <c r="H5" s="2">
        <v>1.949E-2</v>
      </c>
      <c r="I5" s="2">
        <f t="shared" si="2"/>
        <v>4.9805099999999998</v>
      </c>
      <c r="J5" s="2">
        <f t="shared" si="3"/>
        <v>1.9489999999999999E-6</v>
      </c>
      <c r="K5" s="2">
        <f t="shared" si="4"/>
        <v>0.167409745</v>
      </c>
      <c r="L5" s="2">
        <f t="shared" si="5"/>
        <v>0.11209107798600997</v>
      </c>
      <c r="M5" s="4">
        <f t="shared" si="6"/>
        <v>33.043875082654253</v>
      </c>
      <c r="N5" s="2"/>
    </row>
    <row r="6" spans="1:17" x14ac:dyDescent="0.2">
      <c r="B6" s="3">
        <f t="shared" si="7"/>
        <v>19</v>
      </c>
      <c r="C6" s="2">
        <v>100</v>
      </c>
      <c r="D6" s="2">
        <v>10000</v>
      </c>
      <c r="E6" s="2">
        <v>3.3479999999999999</v>
      </c>
      <c r="F6" s="2">
        <f t="shared" si="0"/>
        <v>1.2519999999999998</v>
      </c>
      <c r="G6" s="2">
        <f t="shared" si="1"/>
        <v>3.3479999999999996E-2</v>
      </c>
      <c r="H6" s="2">
        <v>1.11E-2</v>
      </c>
      <c r="I6" s="2">
        <f t="shared" si="2"/>
        <v>4.9889000000000001</v>
      </c>
      <c r="J6" s="2">
        <f t="shared" si="3"/>
        <v>1.11E-6</v>
      </c>
      <c r="K6" s="2">
        <f t="shared" si="4"/>
        <v>0.16740554999999999</v>
      </c>
      <c r="L6" s="2">
        <f t="shared" si="5"/>
        <v>0.11209105232099996</v>
      </c>
      <c r="M6" s="4">
        <f t="shared" si="6"/>
        <v>33.042212566429271</v>
      </c>
      <c r="N6" s="2"/>
      <c r="O6" t="s">
        <v>21</v>
      </c>
      <c r="P6" t="s">
        <v>22</v>
      </c>
      <c r="Q6" t="s">
        <v>23</v>
      </c>
    </row>
    <row r="7" spans="1:17" x14ac:dyDescent="0.2">
      <c r="B7" s="3">
        <f t="shared" si="7"/>
        <v>24</v>
      </c>
      <c r="C7" s="2">
        <v>100</v>
      </c>
      <c r="D7" s="2">
        <v>10000</v>
      </c>
      <c r="E7" s="2">
        <v>3.3479999999999999</v>
      </c>
      <c r="F7" s="2">
        <f t="shared" si="0"/>
        <v>1.2519999999999998</v>
      </c>
      <c r="G7" s="2">
        <f t="shared" si="1"/>
        <v>3.3479999999999996E-2</v>
      </c>
      <c r="H7" s="2">
        <v>7.5449999999999996E-3</v>
      </c>
      <c r="I7" s="2">
        <f t="shared" si="2"/>
        <v>4.9924549999999996</v>
      </c>
      <c r="J7" s="2">
        <f t="shared" si="3"/>
        <v>7.5449999999999993E-7</v>
      </c>
      <c r="K7" s="2">
        <f t="shared" si="4"/>
        <v>0.16740377249999999</v>
      </c>
      <c r="L7" s="2">
        <f t="shared" si="5"/>
        <v>0.11209104569270247</v>
      </c>
      <c r="M7" s="4">
        <f t="shared" si="6"/>
        <v>33.04150556541223</v>
      </c>
      <c r="N7" s="2"/>
      <c r="O7" t="s">
        <v>24</v>
      </c>
    </row>
    <row r="8" spans="1:17" x14ac:dyDescent="0.2">
      <c r="B8" s="3">
        <f t="shared" si="7"/>
        <v>29</v>
      </c>
      <c r="C8" s="2">
        <v>100</v>
      </c>
      <c r="D8" s="2">
        <v>10000</v>
      </c>
      <c r="E8" s="2">
        <v>3.3479999999999999</v>
      </c>
      <c r="F8" s="2">
        <f t="shared" si="0"/>
        <v>1.2519999999999998</v>
      </c>
      <c r="G8" s="2">
        <f t="shared" si="1"/>
        <v>3.3479999999999996E-2</v>
      </c>
      <c r="H8" s="2">
        <v>6.6220000000000003E-3</v>
      </c>
      <c r="I8" s="2">
        <f t="shared" si="2"/>
        <v>4.9933779999999999</v>
      </c>
      <c r="J8" s="2">
        <f t="shared" si="3"/>
        <v>6.6219999999999999E-7</v>
      </c>
      <c r="K8" s="2">
        <f t="shared" si="4"/>
        <v>0.167403311</v>
      </c>
      <c r="L8" s="2">
        <f t="shared" si="5"/>
        <v>0.11209104438508836</v>
      </c>
      <c r="M8" s="4">
        <f t="shared" si="6"/>
        <v>33.041321754329957</v>
      </c>
      <c r="N8" s="2"/>
      <c r="O8" t="s">
        <v>25</v>
      </c>
    </row>
    <row r="9" spans="1:17" x14ac:dyDescent="0.2">
      <c r="B9" s="3">
        <f t="shared" si="7"/>
        <v>34</v>
      </c>
      <c r="C9" s="2">
        <v>100</v>
      </c>
      <c r="D9" s="2">
        <v>10000</v>
      </c>
      <c r="E9" s="2">
        <v>3.3479999999999999</v>
      </c>
      <c r="F9" s="2">
        <f t="shared" si="0"/>
        <v>1.2519999999999998</v>
      </c>
      <c r="G9" s="2">
        <f t="shared" si="1"/>
        <v>3.3479999999999996E-2</v>
      </c>
      <c r="H9" s="2">
        <v>6.4999999999999997E-3</v>
      </c>
      <c r="I9" s="2">
        <f t="shared" si="2"/>
        <v>4.9935</v>
      </c>
      <c r="J9" s="2">
        <f t="shared" si="3"/>
        <v>6.4999999999999992E-7</v>
      </c>
      <c r="K9" s="2">
        <f t="shared" si="4"/>
        <v>0.16740325</v>
      </c>
      <c r="L9" s="2">
        <f t="shared" si="5"/>
        <v>0.11209104422499996</v>
      </c>
      <c r="M9" s="4">
        <f t="shared" si="6"/>
        <v>33.0412974509157</v>
      </c>
      <c r="N9" s="2"/>
      <c r="O9" t="s">
        <v>25</v>
      </c>
    </row>
    <row r="10" spans="1:17" x14ac:dyDescent="0.2">
      <c r="B10" s="3">
        <f t="shared" si="7"/>
        <v>39</v>
      </c>
      <c r="C10" s="2">
        <v>100</v>
      </c>
      <c r="D10" s="2">
        <v>10000</v>
      </c>
      <c r="E10" s="2">
        <v>3.3479999999999999</v>
      </c>
      <c r="F10" s="2">
        <f t="shared" si="0"/>
        <v>1.2519999999999998</v>
      </c>
      <c r="G10" s="2">
        <f t="shared" si="1"/>
        <v>3.3479999999999996E-2</v>
      </c>
      <c r="H10" s="2">
        <v>6.5500000000000003E-3</v>
      </c>
      <c r="I10" s="2">
        <f t="shared" si="2"/>
        <v>4.9934500000000002</v>
      </c>
      <c r="J10" s="2">
        <f t="shared" si="3"/>
        <v>6.5499999999999998E-7</v>
      </c>
      <c r="K10" s="2">
        <f t="shared" si="4"/>
        <v>0.16740327499999999</v>
      </c>
      <c r="L10" s="2">
        <f t="shared" si="5"/>
        <v>0.11209104429024996</v>
      </c>
      <c r="M10" s="4">
        <f t="shared" si="6"/>
        <v>33.041307411548566</v>
      </c>
      <c r="N10" s="2"/>
      <c r="O10" t="s">
        <v>26</v>
      </c>
    </row>
    <row r="11" spans="1:17" x14ac:dyDescent="0.2">
      <c r="B11" s="3">
        <f t="shared" si="7"/>
        <v>44</v>
      </c>
      <c r="C11" s="2">
        <v>100</v>
      </c>
      <c r="D11" s="2">
        <v>10000</v>
      </c>
      <c r="E11" s="2">
        <v>3.3479999999999999</v>
      </c>
      <c r="F11" s="2">
        <f t="shared" si="0"/>
        <v>1.2519999999999998</v>
      </c>
      <c r="G11" s="2">
        <f t="shared" si="1"/>
        <v>3.3479999999999996E-2</v>
      </c>
      <c r="H11" s="2">
        <v>6.5170000000000002E-3</v>
      </c>
      <c r="I11" s="2">
        <f t="shared" si="2"/>
        <v>4.9934830000000003</v>
      </c>
      <c r="J11" s="2">
        <f t="shared" si="3"/>
        <v>6.5170000000000005E-7</v>
      </c>
      <c r="K11" s="2">
        <f t="shared" si="4"/>
        <v>0.16740325849999999</v>
      </c>
      <c r="L11" s="2">
        <f t="shared" si="5"/>
        <v>0.11209104424712886</v>
      </c>
      <c r="M11" s="4">
        <f t="shared" si="6"/>
        <v>33.041300837564719</v>
      </c>
      <c r="N11" s="2"/>
    </row>
    <row r="12" spans="1:17" x14ac:dyDescent="0.2">
      <c r="B12" s="3">
        <f t="shared" si="7"/>
        <v>49</v>
      </c>
      <c r="C12" s="2">
        <v>100</v>
      </c>
      <c r="D12" s="2">
        <v>10000</v>
      </c>
      <c r="E12" s="2">
        <v>3.3479999999999999</v>
      </c>
      <c r="F12" s="2">
        <f t="shared" si="0"/>
        <v>1.2519999999999998</v>
      </c>
      <c r="G12" s="2">
        <f t="shared" si="1"/>
        <v>3.3479999999999996E-2</v>
      </c>
      <c r="H12" s="2">
        <v>7.025E-3</v>
      </c>
      <c r="I12" s="2">
        <f t="shared" si="2"/>
        <v>4.9929750000000004</v>
      </c>
      <c r="J12" s="2">
        <f t="shared" si="3"/>
        <v>7.0250000000000005E-7</v>
      </c>
      <c r="K12" s="2">
        <f t="shared" si="4"/>
        <v>0.16740351249999999</v>
      </c>
      <c r="L12" s="2">
        <f t="shared" si="5"/>
        <v>0.11209104493506246</v>
      </c>
      <c r="M12" s="4">
        <f t="shared" si="6"/>
        <v>33.041402022515825</v>
      </c>
      <c r="N12" s="2"/>
    </row>
    <row r="13" spans="1:17" x14ac:dyDescent="0.2">
      <c r="B13" s="3">
        <f t="shared" si="7"/>
        <v>54</v>
      </c>
      <c r="C13" s="2">
        <v>100</v>
      </c>
      <c r="D13" s="2">
        <v>10000</v>
      </c>
      <c r="E13" s="2">
        <v>3.3479999999999999</v>
      </c>
      <c r="F13" s="2">
        <f t="shared" si="0"/>
        <v>1.2519999999999998</v>
      </c>
      <c r="G13" s="2">
        <f t="shared" si="1"/>
        <v>3.3479999999999996E-2</v>
      </c>
      <c r="H13" s="2">
        <v>6.6709999999999998E-3</v>
      </c>
      <c r="I13" s="2">
        <f t="shared" si="2"/>
        <v>4.9933290000000001</v>
      </c>
      <c r="J13" s="2">
        <f t="shared" si="3"/>
        <v>6.6709999999999993E-7</v>
      </c>
      <c r="K13" s="2">
        <f t="shared" si="4"/>
        <v>0.1674033355</v>
      </c>
      <c r="L13" s="2">
        <f t="shared" si="5"/>
        <v>0.11209104445022407</v>
      </c>
      <c r="M13" s="4">
        <f t="shared" si="6"/>
        <v>33.041331515031807</v>
      </c>
      <c r="N13" s="2"/>
      <c r="O13" t="s">
        <v>27</v>
      </c>
    </row>
    <row r="14" spans="1:17" x14ac:dyDescent="0.2">
      <c r="B14" s="3">
        <f t="shared" si="7"/>
        <v>59</v>
      </c>
      <c r="C14" s="2">
        <v>100</v>
      </c>
      <c r="D14" s="2">
        <v>10000</v>
      </c>
      <c r="E14" s="2">
        <v>3.3479999999999999</v>
      </c>
      <c r="F14" s="2">
        <f t="shared" si="0"/>
        <v>1.2519999999999998</v>
      </c>
      <c r="G14" s="2">
        <f t="shared" si="1"/>
        <v>3.3479999999999996E-2</v>
      </c>
      <c r="H14" s="2">
        <v>5.8799999999999998E-3</v>
      </c>
      <c r="I14" s="2">
        <f t="shared" si="2"/>
        <v>4.9941199999999997</v>
      </c>
      <c r="J14" s="2">
        <f t="shared" si="3"/>
        <v>5.8800000000000002E-7</v>
      </c>
      <c r="K14" s="2">
        <f t="shared" si="4"/>
        <v>0.16740294</v>
      </c>
      <c r="L14" s="2">
        <f t="shared" si="5"/>
        <v>0.11209104345743996</v>
      </c>
      <c r="M14" s="4">
        <f t="shared" si="6"/>
        <v>33.041173914006549</v>
      </c>
      <c r="N14" s="2"/>
      <c r="O14" t="s">
        <v>28</v>
      </c>
    </row>
    <row r="15" spans="1:17" x14ac:dyDescent="0.2">
      <c r="B15" s="9">
        <f t="shared" si="7"/>
        <v>64</v>
      </c>
      <c r="C15" s="2">
        <v>100</v>
      </c>
      <c r="D15" s="2">
        <v>10000</v>
      </c>
      <c r="E15" s="2">
        <v>3.3479999999999999</v>
      </c>
      <c r="F15" s="2">
        <f t="shared" si="0"/>
        <v>1.2519999999999998</v>
      </c>
      <c r="G15" s="10">
        <f t="shared" si="1"/>
        <v>3.3479999999999996E-2</v>
      </c>
      <c r="H15" s="10">
        <v>6.0759999999999998E-3</v>
      </c>
      <c r="I15" s="10">
        <f t="shared" si="2"/>
        <v>4.9939239999999998</v>
      </c>
      <c r="J15" s="10">
        <f t="shared" si="3"/>
        <v>6.0760000000000001E-7</v>
      </c>
      <c r="K15" s="10">
        <f>(5*G15)+(5*J15)</f>
        <v>0.167403038</v>
      </c>
      <c r="L15" s="10">
        <f t="shared" si="5"/>
        <v>0.11209104369177757</v>
      </c>
      <c r="M15" s="11">
        <f t="shared" si="6"/>
        <v>33.041212972623853</v>
      </c>
      <c r="N15" s="10"/>
    </row>
    <row r="17" spans="1:15" x14ac:dyDescent="0.2">
      <c r="O17" t="s">
        <v>29</v>
      </c>
    </row>
    <row r="19" spans="1:15" ht="64" x14ac:dyDescent="0.2">
      <c r="A19" s="13" t="s">
        <v>30</v>
      </c>
      <c r="B19" s="5" t="s">
        <v>1</v>
      </c>
      <c r="C19" s="6" t="s">
        <v>2</v>
      </c>
      <c r="D19" s="6" t="s">
        <v>3</v>
      </c>
      <c r="E19" s="6" t="s">
        <v>4</v>
      </c>
      <c r="F19" s="6" t="s">
        <v>5</v>
      </c>
      <c r="G19" s="6" t="s">
        <v>6</v>
      </c>
      <c r="H19" s="6" t="s">
        <v>7</v>
      </c>
      <c r="I19" s="6" t="s">
        <v>8</v>
      </c>
      <c r="J19" s="6" t="s">
        <v>9</v>
      </c>
      <c r="K19" s="7" t="s">
        <v>10</v>
      </c>
      <c r="L19" s="6" t="s">
        <v>11</v>
      </c>
      <c r="M19" s="8" t="s">
        <v>12</v>
      </c>
      <c r="O19" t="s">
        <v>42</v>
      </c>
    </row>
    <row r="20" spans="1:15" x14ac:dyDescent="0.2">
      <c r="B20" s="3">
        <v>0</v>
      </c>
      <c r="C20" s="2"/>
      <c r="D20" s="2"/>
      <c r="E20" s="2"/>
      <c r="F20" s="2">
        <f>5 - E20</f>
        <v>5</v>
      </c>
      <c r="G20" s="2" t="e">
        <f>E20/C20</f>
        <v>#DIV/0!</v>
      </c>
      <c r="H20" s="2">
        <v>2.72</v>
      </c>
      <c r="I20" s="2">
        <f>5-H20</f>
        <v>2.2799999999999998</v>
      </c>
      <c r="J20" s="2" t="e">
        <f>H20/D20</f>
        <v>#DIV/0!</v>
      </c>
      <c r="K20" s="2" t="e">
        <f>(5*G20)+(5*J20)</f>
        <v>#DIV/0!</v>
      </c>
      <c r="L20" s="2" t="e">
        <f>(G20*G20*C20) + (J20*J20*D20)</f>
        <v>#DIV/0!</v>
      </c>
      <c r="M20" s="4" t="e">
        <f>((K20-L20)/K20)*100</f>
        <v>#DIV/0!</v>
      </c>
    </row>
    <row r="21" spans="1:15" x14ac:dyDescent="0.2">
      <c r="B21" s="3">
        <v>4</v>
      </c>
      <c r="C21" s="2"/>
      <c r="D21" s="2"/>
      <c r="E21" s="2"/>
      <c r="F21" s="2">
        <f t="shared" ref="F21" si="8">5 - E21</f>
        <v>5</v>
      </c>
      <c r="G21" s="2" t="e">
        <f t="shared" ref="G21:G33" si="9">E21/C21</f>
        <v>#DIV/0!</v>
      </c>
      <c r="H21" s="2">
        <v>4.3979999999999997</v>
      </c>
      <c r="I21" s="2">
        <f t="shared" ref="I21:I33" si="10">5-H21</f>
        <v>0.60200000000000031</v>
      </c>
      <c r="J21" s="2" t="e">
        <f t="shared" ref="J21:J33" si="11">H21/D21</f>
        <v>#DIV/0!</v>
      </c>
      <c r="K21" s="2" t="e">
        <f t="shared" ref="K21:K32" si="12">(5*G21)+(5*J21)</f>
        <v>#DIV/0!</v>
      </c>
      <c r="L21" s="2" t="e">
        <f t="shared" ref="L21:L33" si="13">(G21*G21*C21) + (J21*J21*D21)</f>
        <v>#DIV/0!</v>
      </c>
      <c r="M21" s="4" t="e">
        <f t="shared" ref="M21:M33" si="14">((K21-L21)/K21)*100</f>
        <v>#DIV/0!</v>
      </c>
    </row>
    <row r="22" spans="1:15" x14ac:dyDescent="0.2">
      <c r="B22" s="3">
        <f>B21+5</f>
        <v>9</v>
      </c>
      <c r="C22" s="2"/>
      <c r="D22" s="2"/>
      <c r="E22" s="2"/>
      <c r="F22" s="2">
        <f>5 - E22</f>
        <v>5</v>
      </c>
      <c r="G22" s="2" t="e">
        <f t="shared" si="9"/>
        <v>#DIV/0!</v>
      </c>
      <c r="H22" s="2">
        <v>2.4702000000000002</v>
      </c>
      <c r="I22" s="2">
        <f t="shared" si="10"/>
        <v>2.5297999999999998</v>
      </c>
      <c r="J22" s="2" t="e">
        <f t="shared" si="11"/>
        <v>#DIV/0!</v>
      </c>
      <c r="K22" s="2" t="e">
        <f t="shared" si="12"/>
        <v>#DIV/0!</v>
      </c>
      <c r="L22" s="2" t="e">
        <f t="shared" si="13"/>
        <v>#DIV/0!</v>
      </c>
      <c r="M22" s="4" t="e">
        <f t="shared" si="14"/>
        <v>#DIV/0!</v>
      </c>
    </row>
    <row r="23" spans="1:15" x14ac:dyDescent="0.2">
      <c r="B23" s="3">
        <f t="shared" ref="B23:B33" si="15">B22+5</f>
        <v>14</v>
      </c>
      <c r="C23" s="2"/>
      <c r="D23" s="2"/>
      <c r="E23" s="2"/>
      <c r="F23" s="2">
        <f t="shared" ref="F23:F33" si="16">5 - E23</f>
        <v>5</v>
      </c>
      <c r="G23" s="2" t="e">
        <f t="shared" si="9"/>
        <v>#DIV/0!</v>
      </c>
      <c r="H23" s="2">
        <v>1.0109999999999999</v>
      </c>
      <c r="I23" s="2">
        <f t="shared" si="10"/>
        <v>3.9889999999999999</v>
      </c>
      <c r="J23" s="2" t="e">
        <f t="shared" si="11"/>
        <v>#DIV/0!</v>
      </c>
      <c r="K23" s="2" t="e">
        <f t="shared" si="12"/>
        <v>#DIV/0!</v>
      </c>
      <c r="L23" s="2" t="e">
        <f t="shared" si="13"/>
        <v>#DIV/0!</v>
      </c>
      <c r="M23" s="4" t="e">
        <f t="shared" si="14"/>
        <v>#DIV/0!</v>
      </c>
    </row>
    <row r="24" spans="1:15" x14ac:dyDescent="0.2">
      <c r="B24" s="3">
        <f t="shared" si="15"/>
        <v>19</v>
      </c>
      <c r="C24" s="2"/>
      <c r="D24" s="2"/>
      <c r="E24" s="2"/>
      <c r="F24" s="2">
        <f t="shared" si="16"/>
        <v>5</v>
      </c>
      <c r="G24" s="2" t="e">
        <f t="shared" si="9"/>
        <v>#DIV/0!</v>
      </c>
      <c r="H24" s="2">
        <v>0.48039999999999999</v>
      </c>
      <c r="I24" s="2">
        <f t="shared" si="10"/>
        <v>4.5195999999999996</v>
      </c>
      <c r="J24" s="2" t="e">
        <f t="shared" si="11"/>
        <v>#DIV/0!</v>
      </c>
      <c r="K24" s="2" t="e">
        <f t="shared" si="12"/>
        <v>#DIV/0!</v>
      </c>
      <c r="L24" s="2" t="e">
        <f t="shared" si="13"/>
        <v>#DIV/0!</v>
      </c>
      <c r="M24" s="4" t="e">
        <f t="shared" si="14"/>
        <v>#DIV/0!</v>
      </c>
    </row>
    <row r="25" spans="1:15" x14ac:dyDescent="0.2">
      <c r="B25" s="3">
        <f t="shared" si="15"/>
        <v>24</v>
      </c>
      <c r="C25" s="2"/>
      <c r="D25" s="2"/>
      <c r="E25" s="2"/>
      <c r="F25" s="2">
        <f t="shared" si="16"/>
        <v>5</v>
      </c>
      <c r="G25" s="2" t="e">
        <f t="shared" si="9"/>
        <v>#DIV/0!</v>
      </c>
      <c r="H25" s="2">
        <v>0.23530000000000001</v>
      </c>
      <c r="I25" s="2">
        <f t="shared" si="10"/>
        <v>4.7647000000000004</v>
      </c>
      <c r="J25" s="2" t="e">
        <f t="shared" si="11"/>
        <v>#DIV/0!</v>
      </c>
      <c r="K25" s="2" t="e">
        <f t="shared" si="12"/>
        <v>#DIV/0!</v>
      </c>
      <c r="L25" s="2" t="e">
        <f t="shared" si="13"/>
        <v>#DIV/0!</v>
      </c>
      <c r="M25" s="4" t="e">
        <f t="shared" si="14"/>
        <v>#DIV/0!</v>
      </c>
    </row>
    <row r="26" spans="1:15" x14ac:dyDescent="0.2">
      <c r="B26" s="3">
        <f t="shared" si="15"/>
        <v>29</v>
      </c>
      <c r="C26" s="2"/>
      <c r="D26" s="2"/>
      <c r="E26" s="2"/>
      <c r="F26" s="2">
        <f t="shared" si="16"/>
        <v>5</v>
      </c>
      <c r="G26" s="2" t="e">
        <f t="shared" si="9"/>
        <v>#DIV/0!</v>
      </c>
      <c r="H26" s="2">
        <v>0.1459</v>
      </c>
      <c r="I26" s="2">
        <f t="shared" si="10"/>
        <v>4.8540999999999999</v>
      </c>
      <c r="J26" s="2" t="e">
        <f t="shared" si="11"/>
        <v>#DIV/0!</v>
      </c>
      <c r="K26" s="2" t="e">
        <f t="shared" si="12"/>
        <v>#DIV/0!</v>
      </c>
      <c r="L26" s="2" t="e">
        <f t="shared" si="13"/>
        <v>#DIV/0!</v>
      </c>
      <c r="M26" s="4" t="e">
        <f t="shared" si="14"/>
        <v>#DIV/0!</v>
      </c>
    </row>
    <row r="27" spans="1:15" x14ac:dyDescent="0.2">
      <c r="B27" s="3">
        <f t="shared" si="15"/>
        <v>34</v>
      </c>
      <c r="C27" s="2"/>
      <c r="D27" s="2"/>
      <c r="E27" s="2"/>
      <c r="F27" s="2">
        <f t="shared" si="16"/>
        <v>5</v>
      </c>
      <c r="G27" s="2" t="e">
        <f t="shared" si="9"/>
        <v>#DIV/0!</v>
      </c>
      <c r="H27" s="2">
        <v>9.8900000000000002E-2</v>
      </c>
      <c r="I27" s="2">
        <f t="shared" si="10"/>
        <v>4.9010999999999996</v>
      </c>
      <c r="J27" s="2" t="e">
        <f t="shared" si="11"/>
        <v>#DIV/0!</v>
      </c>
      <c r="K27" s="2" t="e">
        <f t="shared" si="12"/>
        <v>#DIV/0!</v>
      </c>
      <c r="L27" s="2" t="e">
        <f t="shared" si="13"/>
        <v>#DIV/0!</v>
      </c>
      <c r="M27" s="4" t="e">
        <f t="shared" si="14"/>
        <v>#DIV/0!</v>
      </c>
    </row>
    <row r="28" spans="1:15" x14ac:dyDescent="0.2">
      <c r="B28" s="3">
        <f t="shared" si="15"/>
        <v>39</v>
      </c>
      <c r="C28" s="2"/>
      <c r="D28" s="2"/>
      <c r="E28" s="2"/>
      <c r="F28" s="2">
        <f t="shared" si="16"/>
        <v>5</v>
      </c>
      <c r="G28" s="2" t="e">
        <f t="shared" si="9"/>
        <v>#DIV/0!</v>
      </c>
      <c r="H28" s="2">
        <v>6.7080000000000001E-2</v>
      </c>
      <c r="I28" s="2">
        <f t="shared" si="10"/>
        <v>4.9329200000000002</v>
      </c>
      <c r="J28" s="2" t="e">
        <f t="shared" si="11"/>
        <v>#DIV/0!</v>
      </c>
      <c r="K28" s="2" t="e">
        <f t="shared" si="12"/>
        <v>#DIV/0!</v>
      </c>
      <c r="L28" s="2" t="e">
        <f t="shared" si="13"/>
        <v>#DIV/0!</v>
      </c>
      <c r="M28" s="4" t="e">
        <f t="shared" si="14"/>
        <v>#DIV/0!</v>
      </c>
    </row>
    <row r="29" spans="1:15" x14ac:dyDescent="0.2">
      <c r="B29" s="3">
        <f t="shared" si="15"/>
        <v>44</v>
      </c>
      <c r="C29" s="2"/>
      <c r="D29" s="2"/>
      <c r="E29" s="2"/>
      <c r="F29" s="2">
        <f t="shared" si="16"/>
        <v>5</v>
      </c>
      <c r="G29" s="2" t="e">
        <f t="shared" si="9"/>
        <v>#DIV/0!</v>
      </c>
      <c r="H29" s="2">
        <v>5.722E-2</v>
      </c>
      <c r="I29" s="2">
        <f t="shared" si="10"/>
        <v>4.94278</v>
      </c>
      <c r="J29" s="2" t="e">
        <f t="shared" si="11"/>
        <v>#DIV/0!</v>
      </c>
      <c r="K29" s="2" t="e">
        <f t="shared" si="12"/>
        <v>#DIV/0!</v>
      </c>
      <c r="L29" s="2" t="e">
        <f t="shared" si="13"/>
        <v>#DIV/0!</v>
      </c>
      <c r="M29" s="4" t="e">
        <f t="shared" si="14"/>
        <v>#DIV/0!</v>
      </c>
    </row>
    <row r="30" spans="1:15" x14ac:dyDescent="0.2">
      <c r="B30" s="3">
        <f t="shared" si="15"/>
        <v>49</v>
      </c>
      <c r="C30" s="2"/>
      <c r="D30" s="2"/>
      <c r="E30" s="2"/>
      <c r="F30" s="2">
        <f t="shared" si="16"/>
        <v>5</v>
      </c>
      <c r="G30" s="2" t="e">
        <f t="shared" si="9"/>
        <v>#DIV/0!</v>
      </c>
      <c r="H30" s="2">
        <v>3.9460000000000002E-2</v>
      </c>
      <c r="I30" s="2">
        <f t="shared" si="10"/>
        <v>4.9605399999999999</v>
      </c>
      <c r="J30" s="2" t="e">
        <f t="shared" si="11"/>
        <v>#DIV/0!</v>
      </c>
      <c r="K30" s="2" t="e">
        <f t="shared" si="12"/>
        <v>#DIV/0!</v>
      </c>
      <c r="L30" s="2" t="e">
        <f t="shared" si="13"/>
        <v>#DIV/0!</v>
      </c>
      <c r="M30" s="4" t="e">
        <f t="shared" si="14"/>
        <v>#DIV/0!</v>
      </c>
    </row>
    <row r="31" spans="1:15" x14ac:dyDescent="0.2">
      <c r="B31" s="3">
        <f t="shared" si="15"/>
        <v>54</v>
      </c>
      <c r="C31" s="2"/>
      <c r="D31" s="2"/>
      <c r="E31" s="2"/>
      <c r="F31" s="2">
        <f t="shared" si="16"/>
        <v>5</v>
      </c>
      <c r="G31" s="2" t="e">
        <f t="shared" si="9"/>
        <v>#DIV/0!</v>
      </c>
      <c r="H31" s="2">
        <v>3.4770000000000002E-2</v>
      </c>
      <c r="I31" s="2">
        <f t="shared" si="10"/>
        <v>4.96523</v>
      </c>
      <c r="J31" s="2" t="e">
        <f t="shared" si="11"/>
        <v>#DIV/0!</v>
      </c>
      <c r="K31" s="2" t="e">
        <f t="shared" si="12"/>
        <v>#DIV/0!</v>
      </c>
      <c r="L31" s="2" t="e">
        <f t="shared" si="13"/>
        <v>#DIV/0!</v>
      </c>
      <c r="M31" s="4" t="e">
        <f t="shared" si="14"/>
        <v>#DIV/0!</v>
      </c>
    </row>
    <row r="32" spans="1:15" x14ac:dyDescent="0.2">
      <c r="B32" s="3">
        <f t="shared" si="15"/>
        <v>59</v>
      </c>
      <c r="C32" s="2"/>
      <c r="D32" s="2"/>
      <c r="E32" s="2"/>
      <c r="F32" s="2">
        <f t="shared" si="16"/>
        <v>5</v>
      </c>
      <c r="G32" s="2" t="e">
        <f t="shared" si="9"/>
        <v>#DIV/0!</v>
      </c>
      <c r="H32" s="2">
        <v>2.7400000000000001E-2</v>
      </c>
      <c r="I32" s="2">
        <f t="shared" si="10"/>
        <v>4.9725999999999999</v>
      </c>
      <c r="J32" s="2" t="e">
        <f t="shared" si="11"/>
        <v>#DIV/0!</v>
      </c>
      <c r="K32" s="2" t="e">
        <f t="shared" si="12"/>
        <v>#DIV/0!</v>
      </c>
      <c r="L32" s="2" t="e">
        <f t="shared" si="13"/>
        <v>#DIV/0!</v>
      </c>
      <c r="M32" s="4" t="e">
        <f t="shared" si="14"/>
        <v>#DIV/0!</v>
      </c>
    </row>
    <row r="33" spans="2:13" x14ac:dyDescent="0.2">
      <c r="B33" s="9">
        <f t="shared" si="15"/>
        <v>64</v>
      </c>
      <c r="C33" s="10"/>
      <c r="D33" s="10"/>
      <c r="E33" s="10"/>
      <c r="F33" s="10">
        <f t="shared" si="16"/>
        <v>5</v>
      </c>
      <c r="G33" s="10" t="e">
        <f t="shared" si="9"/>
        <v>#DIV/0!</v>
      </c>
      <c r="H33" s="10">
        <v>2.2460000000000001E-2</v>
      </c>
      <c r="I33" s="10">
        <f t="shared" si="10"/>
        <v>4.9775400000000003</v>
      </c>
      <c r="J33" s="10" t="e">
        <f t="shared" si="11"/>
        <v>#DIV/0!</v>
      </c>
      <c r="K33" s="10" t="e">
        <f>(5*G33)+(5*J33)</f>
        <v>#DIV/0!</v>
      </c>
      <c r="L33" s="10" t="e">
        <f t="shared" si="13"/>
        <v>#DIV/0!</v>
      </c>
      <c r="M33" s="11" t="e">
        <f t="shared" si="14"/>
        <v>#DIV/0!</v>
      </c>
    </row>
  </sheetData>
  <pageMargins left="0.7" right="0.7" top="0.75" bottom="0.75" header="0.3" footer="0.3"/>
  <pageSetup orientation="portrait" r:id="rId1"/>
  <drawing r:id="rId2"/>
  <tableParts count="4">
    <tablePart r:id="rId3"/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444B3-494E-4E64-98F8-5F94C653CCEE}">
  <dimension ref="A1:F26"/>
  <sheetViews>
    <sheetView zoomScale="180" zoomScaleNormal="180" workbookViewId="0">
      <selection activeCell="C27" sqref="C27"/>
    </sheetView>
  </sheetViews>
  <sheetFormatPr baseColWidth="10" defaultColWidth="8.83203125" defaultRowHeight="15" x14ac:dyDescent="0.2"/>
  <cols>
    <col min="2" max="2" width="28.1640625" customWidth="1"/>
    <col min="3" max="3" width="21.5" customWidth="1"/>
    <col min="5" max="5" width="26.83203125" customWidth="1"/>
  </cols>
  <sheetData>
    <row r="1" spans="1:6" x14ac:dyDescent="0.2">
      <c r="A1" t="s">
        <v>31</v>
      </c>
    </row>
    <row r="2" spans="1:6" x14ac:dyDescent="0.2">
      <c r="B2" t="s">
        <v>32</v>
      </c>
      <c r="C2" t="s">
        <v>33</v>
      </c>
      <c r="E2" s="14" t="s">
        <v>34</v>
      </c>
      <c r="F2" s="14">
        <v>0</v>
      </c>
    </row>
    <row r="3" spans="1:6" x14ac:dyDescent="0.2">
      <c r="A3" t="s">
        <v>31</v>
      </c>
      <c r="B3">
        <v>27</v>
      </c>
      <c r="C3">
        <v>4.6359999999999998E-2</v>
      </c>
      <c r="E3" s="14"/>
      <c r="F3" s="14"/>
    </row>
    <row r="4" spans="1:6" x14ac:dyDescent="0.2">
      <c r="B4">
        <v>25</v>
      </c>
      <c r="C4">
        <v>4.9134999999999998E-2</v>
      </c>
    </row>
    <row r="5" spans="1:6" x14ac:dyDescent="0.2">
      <c r="B5">
        <f>B4 - 4</f>
        <v>21</v>
      </c>
      <c r="C5">
        <v>6.1499999999999999E-2</v>
      </c>
    </row>
    <row r="6" spans="1:6" x14ac:dyDescent="0.2">
      <c r="B6">
        <f>B5 - 4</f>
        <v>17</v>
      </c>
      <c r="C6">
        <v>6.1699999999999998E-2</v>
      </c>
    </row>
    <row r="7" spans="1:6" x14ac:dyDescent="0.2">
      <c r="B7">
        <f>B6-2</f>
        <v>15</v>
      </c>
      <c r="C7">
        <v>0.1111</v>
      </c>
    </row>
    <row r="8" spans="1:6" x14ac:dyDescent="0.2">
      <c r="B8">
        <f t="shared" ref="B8:B14" si="0">B7-2</f>
        <v>13</v>
      </c>
      <c r="C8">
        <v>0.33889999999999998</v>
      </c>
    </row>
    <row r="9" spans="1:6" x14ac:dyDescent="0.2">
      <c r="B9">
        <f t="shared" si="0"/>
        <v>11</v>
      </c>
      <c r="C9">
        <v>0.66020000000000001</v>
      </c>
    </row>
    <row r="10" spans="1:6" x14ac:dyDescent="0.2">
      <c r="B10">
        <f t="shared" si="0"/>
        <v>9</v>
      </c>
      <c r="C10">
        <v>1.1870000000000001</v>
      </c>
    </row>
    <row r="11" spans="1:6" x14ac:dyDescent="0.2">
      <c r="B11">
        <f t="shared" si="0"/>
        <v>7</v>
      </c>
      <c r="C11">
        <v>1.708</v>
      </c>
    </row>
    <row r="12" spans="1:6" x14ac:dyDescent="0.2">
      <c r="B12">
        <f t="shared" si="0"/>
        <v>5</v>
      </c>
      <c r="C12">
        <v>2.1945000000000001</v>
      </c>
    </row>
    <row r="13" spans="1:6" x14ac:dyDescent="0.2">
      <c r="B13">
        <f t="shared" si="0"/>
        <v>3</v>
      </c>
      <c r="C13">
        <v>2.3635000000000002</v>
      </c>
    </row>
    <row r="14" spans="1:6" x14ac:dyDescent="0.2">
      <c r="B14">
        <f t="shared" si="0"/>
        <v>1</v>
      </c>
      <c r="C14">
        <v>2.407</v>
      </c>
    </row>
    <row r="15" spans="1:6" x14ac:dyDescent="0.2">
      <c r="B15">
        <v>0</v>
      </c>
      <c r="C15">
        <v>2.415</v>
      </c>
    </row>
    <row r="16" spans="1:6" x14ac:dyDescent="0.2">
      <c r="B16">
        <v>-1</v>
      </c>
      <c r="C16">
        <v>2.4089999999999998</v>
      </c>
    </row>
    <row r="17" spans="2:3" x14ac:dyDescent="0.2">
      <c r="B17">
        <f>B16 -2</f>
        <v>-3</v>
      </c>
      <c r="C17">
        <v>2.3763000000000001</v>
      </c>
    </row>
    <row r="18" spans="2:3" x14ac:dyDescent="0.2">
      <c r="B18">
        <f t="shared" ref="B18:B20" si="1">B17 -2</f>
        <v>-5</v>
      </c>
      <c r="C18">
        <v>2.2387000000000001</v>
      </c>
    </row>
    <row r="19" spans="2:3" x14ac:dyDescent="0.2">
      <c r="B19">
        <f t="shared" si="1"/>
        <v>-7</v>
      </c>
      <c r="C19">
        <v>1.679</v>
      </c>
    </row>
    <row r="20" spans="2:3" x14ac:dyDescent="0.2">
      <c r="B20">
        <f t="shared" si="1"/>
        <v>-9</v>
      </c>
      <c r="C20">
        <v>1.0947</v>
      </c>
    </row>
    <row r="21" spans="2:3" x14ac:dyDescent="0.2">
      <c r="B21">
        <f>B20 - 2</f>
        <v>-11</v>
      </c>
      <c r="C21">
        <v>0.66874999999999996</v>
      </c>
    </row>
    <row r="22" spans="2:3" x14ac:dyDescent="0.2">
      <c r="B22">
        <f t="shared" ref="B22:B24" si="2">B21 - 2</f>
        <v>-13</v>
      </c>
      <c r="C22">
        <v>0.28249999999999997</v>
      </c>
    </row>
    <row r="23" spans="2:3" x14ac:dyDescent="0.2">
      <c r="B23">
        <f t="shared" si="2"/>
        <v>-15</v>
      </c>
      <c r="C23">
        <v>0.11336</v>
      </c>
    </row>
    <row r="24" spans="2:3" x14ac:dyDescent="0.2">
      <c r="B24">
        <f t="shared" si="2"/>
        <v>-17</v>
      </c>
      <c r="C24">
        <v>5.8250000000000003E-2</v>
      </c>
    </row>
    <row r="25" spans="2:3" x14ac:dyDescent="0.2">
      <c r="B25">
        <f>B24 - 4</f>
        <v>-21</v>
      </c>
      <c r="C25">
        <v>4.6557000000000001E-2</v>
      </c>
    </row>
    <row r="26" spans="2:3" x14ac:dyDescent="0.2">
      <c r="B26">
        <f>B25 - 4</f>
        <v>-25</v>
      </c>
      <c r="C26">
        <v>4.6566000000000003E-2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323FA-F965-4024-A679-1DB8297446F0}">
  <dimension ref="A3:F4"/>
  <sheetViews>
    <sheetView workbookViewId="0">
      <selection activeCell="B5" sqref="B5"/>
    </sheetView>
  </sheetViews>
  <sheetFormatPr baseColWidth="10" defaultColWidth="8.83203125" defaultRowHeight="15" x14ac:dyDescent="0.2"/>
  <cols>
    <col min="1" max="1" width="20.6640625" customWidth="1"/>
    <col min="2" max="2" width="9.1640625" bestFit="1" customWidth="1"/>
    <col min="3" max="3" width="18" customWidth="1"/>
    <col min="4" max="4" width="11.6640625" customWidth="1"/>
    <col min="5" max="5" width="27.83203125" customWidth="1"/>
  </cols>
  <sheetData>
    <row r="3" spans="1:6" ht="48" x14ac:dyDescent="0.2">
      <c r="A3" t="s">
        <v>35</v>
      </c>
      <c r="B3" s="1" t="s">
        <v>36</v>
      </c>
      <c r="C3" t="s">
        <v>37</v>
      </c>
      <c r="D3" s="1" t="s">
        <v>38</v>
      </c>
      <c r="E3" t="s">
        <v>39</v>
      </c>
      <c r="F3" t="s">
        <v>40</v>
      </c>
    </row>
    <row r="4" spans="1:6" x14ac:dyDescent="0.2">
      <c r="A4">
        <v>10000</v>
      </c>
      <c r="B4">
        <v>3.9999999999999998E-6</v>
      </c>
      <c r="C4">
        <f>B4/A4</f>
        <v>3.9999999999999996E-10</v>
      </c>
      <c r="D4">
        <v>8.3100000000000003E-4</v>
      </c>
      <c r="E4">
        <f>D4/A4</f>
        <v>8.310000000000001E-8</v>
      </c>
      <c r="F4">
        <v>7.3999999999999999E-4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Height experiments</vt:lpstr>
      <vt:lpstr>Line spread function</vt:lpstr>
      <vt:lpstr>other experiments 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2015-06-05T18:17:20Z</dcterms:created>
  <dcterms:modified xsi:type="dcterms:W3CDTF">2018-11-30T10:25:26Z</dcterms:modified>
  <cp:category/>
  <cp:contentStatus/>
</cp:coreProperties>
</file>