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11380\Desktop\【数值】【练习】\"/>
    </mc:Choice>
  </mc:AlternateContent>
  <xr:revisionPtr revIDLastSave="0" documentId="13_ncr:1_{7C2643DD-2E9D-4783-B884-9C679998193C}" xr6:coauthVersionLast="47" xr6:coauthVersionMax="47" xr10:uidLastSave="{00000000-0000-0000-0000-000000000000}"/>
  <bookViews>
    <workbookView xWindow="-108" yWindow="-108" windowWidth="23256" windowHeight="13176" tabRatio="319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7" i="2" l="1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71" i="2"/>
  <c r="M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71" i="2"/>
  <c r="I267" i="2"/>
  <c r="I268" i="2" s="1"/>
  <c r="I269" i="2" s="1"/>
  <c r="I270" i="2" s="1"/>
  <c r="I266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71" i="2"/>
  <c r="T346" i="2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R346" i="2"/>
  <c r="R347" i="2"/>
  <c r="R348" i="2"/>
  <c r="R349" i="2"/>
  <c r="R345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81" i="2"/>
  <c r="G82" i="2"/>
  <c r="G83" i="2"/>
  <c r="G77" i="2"/>
  <c r="G78" i="2"/>
  <c r="G79" i="2"/>
  <c r="G80" i="2"/>
  <c r="G73" i="2"/>
  <c r="G74" i="2"/>
  <c r="G75" i="2"/>
  <c r="G76" i="2"/>
  <c r="G72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E72" i="2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O382" i="2"/>
  <c r="O383" i="2"/>
  <c r="O384" i="2"/>
  <c r="O385" i="2"/>
  <c r="O386" i="2"/>
  <c r="O381" i="2"/>
  <c r="N382" i="2"/>
  <c r="N383" i="2"/>
  <c r="N384" i="2"/>
  <c r="N385" i="2"/>
  <c r="N386" i="2"/>
  <c r="N381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S334" i="2"/>
  <c r="R334" i="2"/>
  <c r="F334" i="2"/>
  <c r="S333" i="2"/>
  <c r="S332" i="2"/>
  <c r="S331" i="2"/>
  <c r="S330" i="2"/>
  <c r="S329" i="2"/>
  <c r="S328" i="2"/>
  <c r="S327" i="2"/>
  <c r="S326" i="2"/>
  <c r="S325" i="2"/>
  <c r="S324" i="2"/>
  <c r="R324" i="2"/>
  <c r="F324" i="2"/>
  <c r="S323" i="2"/>
  <c r="S322" i="2"/>
  <c r="S321" i="2"/>
  <c r="S320" i="2"/>
  <c r="S319" i="2"/>
  <c r="S318" i="2"/>
  <c r="S317" i="2"/>
  <c r="S316" i="2"/>
  <c r="S315" i="2"/>
  <c r="S314" i="2"/>
  <c r="R314" i="2"/>
  <c r="F314" i="2"/>
  <c r="S313" i="2"/>
  <c r="S312" i="2"/>
  <c r="S311" i="2"/>
  <c r="S310" i="2"/>
  <c r="S309" i="2"/>
  <c r="S308" i="2"/>
  <c r="S307" i="2"/>
  <c r="S306" i="2"/>
  <c r="S305" i="2"/>
  <c r="S304" i="2"/>
  <c r="R304" i="2"/>
  <c r="F304" i="2"/>
  <c r="S303" i="2"/>
  <c r="S302" i="2"/>
  <c r="S301" i="2"/>
  <c r="S300" i="2"/>
  <c r="S299" i="2"/>
  <c r="S298" i="2"/>
  <c r="S297" i="2"/>
  <c r="S296" i="2"/>
  <c r="S295" i="2"/>
  <c r="R295" i="2"/>
  <c r="F295" i="2"/>
  <c r="Y51" i="2"/>
  <c r="X51" i="2"/>
  <c r="W51" i="2"/>
  <c r="U51" i="2"/>
  <c r="L51" i="2"/>
  <c r="K51" i="2"/>
  <c r="Y50" i="2"/>
  <c r="X50" i="2"/>
  <c r="W50" i="2"/>
  <c r="K50" i="2"/>
  <c r="Y49" i="2"/>
  <c r="X49" i="2"/>
  <c r="W49" i="2"/>
  <c r="K49" i="2"/>
  <c r="Y48" i="2"/>
  <c r="X48" i="2"/>
  <c r="W48" i="2"/>
  <c r="U48" i="2"/>
  <c r="K48" i="2"/>
  <c r="Y47" i="2"/>
  <c r="X47" i="2"/>
  <c r="W47" i="2"/>
  <c r="K47" i="2"/>
  <c r="G47" i="2"/>
  <c r="Y46" i="2"/>
  <c r="X46" i="2"/>
  <c r="W46" i="2"/>
  <c r="K46" i="2"/>
  <c r="Y45" i="2"/>
  <c r="X45" i="2"/>
  <c r="W45" i="2"/>
  <c r="V45" i="2"/>
  <c r="K45" i="2"/>
  <c r="Y44" i="2"/>
  <c r="X44" i="2"/>
  <c r="W44" i="2"/>
  <c r="K44" i="2"/>
  <c r="Y43" i="2"/>
  <c r="X43" i="2"/>
  <c r="W43" i="2"/>
  <c r="U43" i="2"/>
  <c r="K43" i="2"/>
  <c r="Y42" i="2"/>
  <c r="X42" i="2"/>
  <c r="W42" i="2"/>
  <c r="K42" i="2"/>
  <c r="G42" i="2"/>
  <c r="Y41" i="2"/>
  <c r="X41" i="2"/>
  <c r="W41" i="2"/>
  <c r="K41" i="2"/>
  <c r="I41" i="2"/>
  <c r="L41" i="2" s="1"/>
  <c r="Y40" i="2"/>
  <c r="X40" i="2"/>
  <c r="W40" i="2"/>
  <c r="V40" i="2"/>
  <c r="K40" i="2"/>
  <c r="Y39" i="2"/>
  <c r="X39" i="2"/>
  <c r="W39" i="2"/>
  <c r="K39" i="2"/>
  <c r="Y38" i="2"/>
  <c r="X38" i="2"/>
  <c r="W38" i="2"/>
  <c r="K38" i="2"/>
  <c r="Y37" i="2"/>
  <c r="X37" i="2"/>
  <c r="W37" i="2"/>
  <c r="K37" i="2"/>
  <c r="Y36" i="2"/>
  <c r="X36" i="2"/>
  <c r="W36" i="2"/>
  <c r="K36" i="2"/>
  <c r="I36" i="2"/>
  <c r="L36" i="2" s="1"/>
  <c r="Y35" i="2"/>
  <c r="X35" i="2"/>
  <c r="W35" i="2"/>
  <c r="K35" i="2"/>
  <c r="Y34" i="2"/>
  <c r="X34" i="2"/>
  <c r="W34" i="2"/>
  <c r="K34" i="2"/>
  <c r="Y33" i="2"/>
  <c r="X33" i="2"/>
  <c r="W33" i="2"/>
  <c r="K33" i="2"/>
  <c r="Y32" i="2"/>
  <c r="X32" i="2"/>
  <c r="W32" i="2"/>
  <c r="U32" i="2"/>
  <c r="K32" i="2"/>
  <c r="Y31" i="2"/>
  <c r="X31" i="2"/>
  <c r="W31" i="2"/>
  <c r="K31" i="2"/>
  <c r="G31" i="2"/>
  <c r="Y30" i="2"/>
  <c r="X30" i="2"/>
  <c r="W30" i="2"/>
  <c r="K30" i="2"/>
  <c r="Y29" i="2"/>
  <c r="X29" i="2"/>
  <c r="W29" i="2"/>
  <c r="V29" i="2"/>
  <c r="K29" i="2"/>
  <c r="Y28" i="2"/>
  <c r="X28" i="2"/>
  <c r="W28" i="2"/>
  <c r="K28" i="2"/>
  <c r="Y27" i="2"/>
  <c r="X27" i="2"/>
  <c r="W27" i="2"/>
  <c r="U27" i="2"/>
  <c r="K27" i="2"/>
  <c r="Y26" i="2"/>
  <c r="X26" i="2"/>
  <c r="W26" i="2"/>
  <c r="K26" i="2"/>
  <c r="G26" i="2"/>
  <c r="Y25" i="2"/>
  <c r="X25" i="2"/>
  <c r="W25" i="2"/>
  <c r="K25" i="2"/>
  <c r="I25" i="2"/>
  <c r="L25" i="2" s="1"/>
  <c r="Y24" i="2"/>
  <c r="X24" i="2"/>
  <c r="W24" i="2"/>
  <c r="V24" i="2"/>
  <c r="K24" i="2"/>
  <c r="Y23" i="2"/>
  <c r="X23" i="2"/>
  <c r="W23" i="2"/>
  <c r="K23" i="2"/>
  <c r="Y22" i="2"/>
  <c r="X22" i="2"/>
  <c r="W22" i="2"/>
  <c r="K22" i="2"/>
  <c r="Y21" i="2"/>
  <c r="X21" i="2"/>
  <c r="W21" i="2"/>
  <c r="K21" i="2"/>
  <c r="Y20" i="2"/>
  <c r="X20" i="2"/>
  <c r="W20" i="2"/>
  <c r="K20" i="2"/>
  <c r="I20" i="2"/>
  <c r="L20" i="2" s="1"/>
  <c r="Y19" i="2"/>
  <c r="X19" i="2"/>
  <c r="W19" i="2"/>
  <c r="U19" i="2"/>
  <c r="K19" i="2"/>
  <c r="Y18" i="2"/>
  <c r="X18" i="2"/>
  <c r="W18" i="2"/>
  <c r="K18" i="2"/>
  <c r="G18" i="2"/>
  <c r="Y17" i="2"/>
  <c r="X17" i="2"/>
  <c r="W17" i="2"/>
  <c r="K17" i="2"/>
  <c r="Y16" i="2"/>
  <c r="X16" i="2"/>
  <c r="W16" i="2"/>
  <c r="V16" i="2"/>
  <c r="U16" i="2"/>
  <c r="Z16" i="2" s="1"/>
  <c r="K16" i="2"/>
  <c r="Y15" i="2"/>
  <c r="X15" i="2"/>
  <c r="W15" i="2"/>
  <c r="K15" i="2"/>
  <c r="G15" i="2"/>
  <c r="Y14" i="2"/>
  <c r="X14" i="2"/>
  <c r="W14" i="2"/>
  <c r="K14" i="2"/>
  <c r="Y13" i="2"/>
  <c r="X13" i="2"/>
  <c r="W13" i="2"/>
  <c r="V13" i="2"/>
  <c r="K13" i="2"/>
  <c r="Y12" i="2"/>
  <c r="X12" i="2"/>
  <c r="W12" i="2"/>
  <c r="K12" i="2"/>
  <c r="I12" i="2"/>
  <c r="L12" i="2" s="1"/>
  <c r="L11" i="2"/>
  <c r="K11" i="2"/>
  <c r="L8" i="2"/>
  <c r="L7" i="2"/>
  <c r="L6" i="2"/>
  <c r="K5" i="2"/>
  <c r="V37" i="2" s="1"/>
  <c r="K4" i="2"/>
  <c r="U40" i="2" s="1"/>
  <c r="Z40" i="2" s="1"/>
  <c r="J4" i="2"/>
  <c r="L46" i="1"/>
  <c r="K46" i="1"/>
  <c r="I46" i="1"/>
  <c r="H46" i="1"/>
  <c r="F46" i="1"/>
  <c r="L45" i="1"/>
  <c r="K45" i="1"/>
  <c r="I45" i="1"/>
  <c r="H45" i="1"/>
  <c r="F45" i="1"/>
  <c r="L44" i="1"/>
  <c r="K44" i="1"/>
  <c r="I44" i="1"/>
  <c r="H44" i="1"/>
  <c r="F44" i="1"/>
  <c r="L43" i="1"/>
  <c r="K43" i="1"/>
  <c r="I43" i="1"/>
  <c r="H43" i="1"/>
  <c r="F43" i="1"/>
  <c r="L42" i="1"/>
  <c r="K42" i="1"/>
  <c r="I42" i="1"/>
  <c r="H42" i="1"/>
  <c r="F42" i="1"/>
  <c r="L41" i="1"/>
  <c r="K41" i="1"/>
  <c r="I41" i="1"/>
  <c r="H41" i="1"/>
  <c r="F41" i="1"/>
  <c r="L40" i="1"/>
  <c r="K40" i="1"/>
  <c r="I40" i="1"/>
  <c r="H40" i="1"/>
  <c r="F40" i="1"/>
  <c r="L39" i="1"/>
  <c r="K39" i="1"/>
  <c r="I39" i="1"/>
  <c r="H39" i="1"/>
  <c r="F39" i="1"/>
  <c r="L38" i="1"/>
  <c r="K38" i="1"/>
  <c r="I38" i="1"/>
  <c r="H38" i="1"/>
  <c r="F38" i="1"/>
  <c r="L37" i="1"/>
  <c r="K37" i="1"/>
  <c r="I37" i="1"/>
  <c r="H37" i="1"/>
  <c r="F37" i="1"/>
  <c r="L36" i="1"/>
  <c r="K36" i="1"/>
  <c r="I36" i="1"/>
  <c r="H36" i="1"/>
  <c r="F36" i="1"/>
  <c r="L35" i="1"/>
  <c r="K35" i="1"/>
  <c r="I35" i="1"/>
  <c r="H35" i="1"/>
  <c r="F35" i="1"/>
  <c r="L34" i="1"/>
  <c r="K34" i="1"/>
  <c r="I34" i="1"/>
  <c r="H34" i="1"/>
  <c r="F34" i="1"/>
  <c r="L33" i="1"/>
  <c r="K33" i="1"/>
  <c r="I33" i="1"/>
  <c r="H33" i="1"/>
  <c r="F33" i="1"/>
  <c r="L32" i="1"/>
  <c r="K32" i="1"/>
  <c r="I32" i="1"/>
  <c r="H32" i="1"/>
  <c r="F32" i="1"/>
  <c r="L31" i="1"/>
  <c r="K31" i="1"/>
  <c r="I31" i="1"/>
  <c r="H31" i="1"/>
  <c r="F31" i="1"/>
  <c r="L30" i="1"/>
  <c r="K30" i="1"/>
  <c r="I30" i="1"/>
  <c r="H30" i="1"/>
  <c r="F30" i="1"/>
  <c r="L29" i="1"/>
  <c r="K29" i="1"/>
  <c r="I29" i="1"/>
  <c r="H29" i="1"/>
  <c r="F29" i="1"/>
  <c r="L28" i="1"/>
  <c r="K28" i="1"/>
  <c r="I28" i="1"/>
  <c r="H28" i="1"/>
  <c r="F28" i="1"/>
  <c r="L27" i="1"/>
  <c r="K27" i="1"/>
  <c r="I27" i="1"/>
  <c r="H27" i="1"/>
  <c r="F27" i="1"/>
  <c r="L26" i="1"/>
  <c r="K26" i="1"/>
  <c r="I26" i="1"/>
  <c r="H26" i="1"/>
  <c r="F26" i="1"/>
  <c r="L25" i="1"/>
  <c r="K25" i="1"/>
  <c r="I25" i="1"/>
  <c r="H25" i="1"/>
  <c r="F25" i="1"/>
  <c r="L24" i="1"/>
  <c r="K24" i="1"/>
  <c r="I24" i="1"/>
  <c r="H24" i="1"/>
  <c r="F24" i="1"/>
  <c r="L23" i="1"/>
  <c r="K23" i="1"/>
  <c r="I23" i="1"/>
  <c r="H23" i="1"/>
  <c r="F23" i="1"/>
  <c r="B23" i="1"/>
  <c r="L22" i="1"/>
  <c r="K22" i="1"/>
  <c r="I22" i="1"/>
  <c r="H22" i="1"/>
  <c r="F22" i="1"/>
  <c r="L21" i="1"/>
  <c r="K21" i="1"/>
  <c r="I21" i="1"/>
  <c r="H21" i="1"/>
  <c r="F21" i="1"/>
  <c r="L20" i="1"/>
  <c r="K20" i="1"/>
  <c r="I20" i="1"/>
  <c r="H20" i="1"/>
  <c r="F20" i="1"/>
  <c r="L19" i="1"/>
  <c r="K19" i="1"/>
  <c r="I19" i="1"/>
  <c r="H19" i="1"/>
  <c r="F19" i="1"/>
  <c r="D19" i="1"/>
  <c r="L18" i="1"/>
  <c r="K18" i="1"/>
  <c r="I18" i="1"/>
  <c r="H18" i="1"/>
  <c r="F18" i="1"/>
  <c r="D18" i="1"/>
  <c r="L17" i="1"/>
  <c r="K17" i="1"/>
  <c r="I17" i="1"/>
  <c r="H17" i="1"/>
  <c r="F17" i="1"/>
  <c r="D17" i="1"/>
  <c r="L16" i="1"/>
  <c r="K16" i="1"/>
  <c r="I16" i="1"/>
  <c r="H16" i="1"/>
  <c r="D16" i="1"/>
  <c r="D9" i="1"/>
  <c r="T493" i="2" l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H14" i="2"/>
  <c r="Z43" i="2"/>
  <c r="G13" i="2"/>
  <c r="H12" i="2" s="1"/>
  <c r="U14" i="2"/>
  <c r="Z14" i="2" s="1"/>
  <c r="I23" i="2"/>
  <c r="L23" i="2" s="1"/>
  <c r="V27" i="2"/>
  <c r="Z27" i="2" s="1"/>
  <c r="G29" i="2"/>
  <c r="H28" i="2" s="1"/>
  <c r="U30" i="2"/>
  <c r="I39" i="2"/>
  <c r="L39" i="2" s="1"/>
  <c r="V43" i="2"/>
  <c r="G45" i="2"/>
  <c r="H44" i="2" s="1"/>
  <c r="U46" i="2"/>
  <c r="V14" i="2"/>
  <c r="G16" i="2"/>
  <c r="H15" i="2" s="1"/>
  <c r="U17" i="2"/>
  <c r="Z17" i="2" s="1"/>
  <c r="I26" i="2"/>
  <c r="L26" i="2" s="1"/>
  <c r="V30" i="2"/>
  <c r="G32" i="2"/>
  <c r="H31" i="2" s="1"/>
  <c r="U33" i="2"/>
  <c r="Z33" i="2" s="1"/>
  <c r="I42" i="2"/>
  <c r="L42" i="2" s="1"/>
  <c r="V46" i="2"/>
  <c r="G48" i="2"/>
  <c r="H47" i="2" s="1"/>
  <c r="U49" i="2"/>
  <c r="Z49" i="2" s="1"/>
  <c r="I13" i="2"/>
  <c r="L13" i="2" s="1"/>
  <c r="V17" i="2"/>
  <c r="G19" i="2"/>
  <c r="H18" i="2" s="1"/>
  <c r="U20" i="2"/>
  <c r="I29" i="2"/>
  <c r="L29" i="2" s="1"/>
  <c r="V33" i="2"/>
  <c r="G35" i="2"/>
  <c r="U36" i="2"/>
  <c r="V49" i="2"/>
  <c r="G51" i="2"/>
  <c r="I16" i="2"/>
  <c r="L16" i="2" s="1"/>
  <c r="V20" i="2"/>
  <c r="G22" i="2"/>
  <c r="H21" i="2" s="1"/>
  <c r="U23" i="2"/>
  <c r="Z23" i="2" s="1"/>
  <c r="I32" i="2"/>
  <c r="L32" i="2" s="1"/>
  <c r="V36" i="2"/>
  <c r="G38" i="2"/>
  <c r="U39" i="2"/>
  <c r="I19" i="2"/>
  <c r="L19" i="2" s="1"/>
  <c r="V23" i="2"/>
  <c r="G25" i="2"/>
  <c r="U26" i="2"/>
  <c r="I35" i="2"/>
  <c r="L35" i="2" s="1"/>
  <c r="V39" i="2"/>
  <c r="G41" i="2"/>
  <c r="U42" i="2"/>
  <c r="Z42" i="2" s="1"/>
  <c r="G12" i="2"/>
  <c r="H11" i="2" s="1"/>
  <c r="U13" i="2"/>
  <c r="Z13" i="2" s="1"/>
  <c r="I22" i="2"/>
  <c r="L22" i="2" s="1"/>
  <c r="V26" i="2"/>
  <c r="G28" i="2"/>
  <c r="U29" i="2"/>
  <c r="Z29" i="2" s="1"/>
  <c r="I38" i="2"/>
  <c r="L38" i="2" s="1"/>
  <c r="V42" i="2"/>
  <c r="G44" i="2"/>
  <c r="U45" i="2"/>
  <c r="Z45" i="2" s="1"/>
  <c r="I28" i="2"/>
  <c r="L28" i="2" s="1"/>
  <c r="V32" i="2"/>
  <c r="Z32" i="2" s="1"/>
  <c r="G34" i="2"/>
  <c r="U35" i="2"/>
  <c r="Z35" i="2" s="1"/>
  <c r="I44" i="2"/>
  <c r="V48" i="2"/>
  <c r="Z48" i="2" s="1"/>
  <c r="G50" i="2"/>
  <c r="V51" i="2"/>
  <c r="Z51" i="2" s="1"/>
  <c r="I15" i="2"/>
  <c r="L15" i="2" s="1"/>
  <c r="V19" i="2"/>
  <c r="Z19" i="2" s="1"/>
  <c r="G21" i="2"/>
  <c r="U22" i="2"/>
  <c r="Z22" i="2" s="1"/>
  <c r="I31" i="2"/>
  <c r="L31" i="2" s="1"/>
  <c r="V35" i="2"/>
  <c r="G37" i="2"/>
  <c r="U38" i="2"/>
  <c r="I18" i="2"/>
  <c r="L18" i="2" s="1"/>
  <c r="V22" i="2"/>
  <c r="G24" i="2"/>
  <c r="H23" i="2" s="1"/>
  <c r="U25" i="2"/>
  <c r="I34" i="2"/>
  <c r="L34" i="2" s="1"/>
  <c r="V38" i="2"/>
  <c r="G40" i="2"/>
  <c r="U41" i="2"/>
  <c r="Z41" i="2" s="1"/>
  <c r="U12" i="2"/>
  <c r="Z12" i="2" s="1"/>
  <c r="I21" i="2"/>
  <c r="L21" i="2" s="1"/>
  <c r="V25" i="2"/>
  <c r="G27" i="2"/>
  <c r="H26" i="2" s="1"/>
  <c r="U28" i="2"/>
  <c r="I37" i="2"/>
  <c r="L37" i="2" s="1"/>
  <c r="V41" i="2"/>
  <c r="G43" i="2"/>
  <c r="H42" i="2" s="1"/>
  <c r="U44" i="2"/>
  <c r="V12" i="2"/>
  <c r="G14" i="2"/>
  <c r="H13" i="2" s="1"/>
  <c r="U15" i="2"/>
  <c r="Z15" i="2" s="1"/>
  <c r="I24" i="2"/>
  <c r="L24" i="2" s="1"/>
  <c r="V28" i="2"/>
  <c r="G30" i="2"/>
  <c r="U31" i="2"/>
  <c r="Z31" i="2" s="1"/>
  <c r="I40" i="2"/>
  <c r="L40" i="2" s="1"/>
  <c r="V44" i="2"/>
  <c r="G46" i="2"/>
  <c r="H45" i="2" s="1"/>
  <c r="U47" i="2"/>
  <c r="Z47" i="2" s="1"/>
  <c r="L4" i="2"/>
  <c r="V15" i="2"/>
  <c r="G17" i="2"/>
  <c r="U18" i="2"/>
  <c r="I27" i="2"/>
  <c r="L27" i="2" s="1"/>
  <c r="V31" i="2"/>
  <c r="G33" i="2"/>
  <c r="H32" i="2" s="1"/>
  <c r="U34" i="2"/>
  <c r="Z34" i="2" s="1"/>
  <c r="I43" i="2"/>
  <c r="L43" i="2" s="1"/>
  <c r="V47" i="2"/>
  <c r="G49" i="2"/>
  <c r="H48" i="2" s="1"/>
  <c r="U50" i="2"/>
  <c r="Z50" i="2" s="1"/>
  <c r="I14" i="2"/>
  <c r="L14" i="2" s="1"/>
  <c r="V18" i="2"/>
  <c r="G20" i="2"/>
  <c r="H19" i="2" s="1"/>
  <c r="U21" i="2"/>
  <c r="Z21" i="2" s="1"/>
  <c r="I30" i="2"/>
  <c r="L30" i="2" s="1"/>
  <c r="V34" i="2"/>
  <c r="G36" i="2"/>
  <c r="U37" i="2"/>
  <c r="Z37" i="2" s="1"/>
  <c r="V50" i="2"/>
  <c r="L5" i="2"/>
  <c r="I17" i="2"/>
  <c r="L17" i="2" s="1"/>
  <c r="V21" i="2"/>
  <c r="G23" i="2"/>
  <c r="U24" i="2"/>
  <c r="Z24" i="2" s="1"/>
  <c r="I33" i="2"/>
  <c r="L33" i="2" s="1"/>
  <c r="G39" i="2"/>
  <c r="H38" i="2" s="1"/>
  <c r="H20" i="2" l="1"/>
  <c r="H27" i="2"/>
  <c r="H39" i="2"/>
  <c r="H49" i="2"/>
  <c r="H50" i="2"/>
  <c r="H51" i="2"/>
  <c r="H29" i="2"/>
  <c r="L44" i="2"/>
  <c r="I45" i="2"/>
  <c r="H40" i="2"/>
  <c r="H41" i="2"/>
  <c r="H22" i="2"/>
  <c r="Z25" i="2"/>
  <c r="Z36" i="2"/>
  <c r="H33" i="2"/>
  <c r="H34" i="2"/>
  <c r="H30" i="2"/>
  <c r="Z46" i="2"/>
  <c r="Z18" i="2"/>
  <c r="Z38" i="2"/>
  <c r="H35" i="2"/>
  <c r="H36" i="2"/>
  <c r="Z44" i="2"/>
  <c r="Z20" i="2"/>
  <c r="H16" i="2"/>
  <c r="H43" i="2"/>
  <c r="Z39" i="2"/>
  <c r="H17" i="2"/>
  <c r="Z26" i="2"/>
  <c r="H24" i="2"/>
  <c r="H25" i="2"/>
  <c r="Z28" i="2"/>
  <c r="H37" i="2"/>
  <c r="Z30" i="2"/>
  <c r="H46" i="2"/>
  <c r="I46" i="2" l="1"/>
  <c r="L45" i="2"/>
  <c r="I47" i="2" l="1"/>
  <c r="L46" i="2"/>
  <c r="L47" i="2" l="1"/>
  <c r="I48" i="2"/>
  <c r="I49" i="2" l="1"/>
  <c r="L48" i="2"/>
  <c r="I50" i="2" l="1"/>
  <c r="L50" i="2" s="1"/>
  <c r="L49" i="2"/>
</calcChain>
</file>

<file path=xl/sharedStrings.xml><?xml version="1.0" encoding="utf-8"?>
<sst xmlns="http://schemas.openxmlformats.org/spreadsheetml/2006/main" count="110" uniqueCount="57">
  <si>
    <t>兵阶</t>
  </si>
  <si>
    <t>重伤减免率</t>
  </si>
  <si>
    <t>重伤数量=100</t>
  </si>
  <si>
    <t>A</t>
  </si>
  <si>
    <t>重伤价值不一样</t>
  </si>
  <si>
    <t>B</t>
  </si>
  <si>
    <t>兵阶压制- &gt; T7打T1的时候，重伤会少一点</t>
  </si>
  <si>
    <t>C</t>
  </si>
  <si>
    <t>兵阶压制 = 兵阶差</t>
  </si>
  <si>
    <t>D</t>
  </si>
  <si>
    <t>兵阶差</t>
  </si>
  <si>
    <t>例：实际重伤数量</t>
  </si>
  <si>
    <t>递增检查</t>
  </si>
  <si>
    <t>兵阶差*10000</t>
  </si>
  <si>
    <t>重伤减免率*10000</t>
  </si>
  <si>
    <t>7-4</t>
  </si>
  <si>
    <t>7-3</t>
  </si>
  <si>
    <t>7-2</t>
  </si>
  <si>
    <t>7-1</t>
  </si>
  <si>
    <t>500个T1 600个T5</t>
  </si>
  <si>
    <t>f(x)修建的人数越来越多而变快</t>
  </si>
  <si>
    <t>g(x)参与的部队数量越来越多而变快</t>
  </si>
  <si>
    <t>F(x)</t>
  </si>
  <si>
    <t>F</t>
  </si>
  <si>
    <t>要塞2</t>
  </si>
  <si>
    <t>参与修建玩家数</t>
  </si>
  <si>
    <t>减幅</t>
  </si>
  <si>
    <t>手动修改后</t>
  </si>
  <si>
    <t>Ax^4</t>
  </si>
  <si>
    <t>Bx^3</t>
  </si>
  <si>
    <t>Cx^2</t>
  </si>
  <si>
    <t>Dx</t>
  </si>
  <si>
    <t>Sum</t>
  </si>
  <si>
    <t>均差：</t>
  </si>
  <si>
    <t>G(x)</t>
  </si>
  <si>
    <t>草稿</t>
  </si>
  <si>
    <t>E</t>
  </si>
  <si>
    <t>参与修建部队数量</t>
    <phoneticPr fontId="4" type="noConversion"/>
  </si>
  <si>
    <t>减幅</t>
    <phoneticPr fontId="4" type="noConversion"/>
  </si>
  <si>
    <t>部队数*10000</t>
    <phoneticPr fontId="4" type="noConversion"/>
  </si>
  <si>
    <t>减幅*10000</t>
    <phoneticPr fontId="4" type="noConversion"/>
  </si>
  <si>
    <t>玩家数*10000</t>
    <phoneticPr fontId="4" type="noConversion"/>
  </si>
  <si>
    <t>要塞2</t>
    <phoneticPr fontId="4" type="noConversion"/>
  </si>
  <si>
    <t>参与修建部队数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</si>
  <si>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</si>
  <si>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</si>
  <si>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</si>
  <si>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</si>
  <si>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</si>
  <si>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通过放大系数做了微调</t>
    <phoneticPr fontId="4" type="noConversion"/>
  </si>
  <si>
    <t>递增检查</t>
    <phoneticPr fontId="4" type="noConversion"/>
  </si>
  <si>
    <t>手动修改后</t>
    <phoneticPr fontId="4" type="noConversion"/>
  </si>
  <si>
    <t>总共有30支部队</t>
    <phoneticPr fontId="4" type="noConversion"/>
  </si>
  <si>
    <t xml:space="preserve">即最终的加成速度加成为：F(20)+G(30) = </t>
    <phoneticPr fontId="4" type="noConversion"/>
  </si>
  <si>
    <t>最终举例</t>
    <phoneticPr fontId="4" type="noConversion"/>
  </si>
  <si>
    <t>20名玩家修建"要塞2"</t>
    <phoneticPr fontId="4" type="noConversion"/>
  </si>
  <si>
    <t>以“要塞2”为例子，分别做了F(x)和G(x)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</si>
</sst>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.0%"/>
    <numFmt numFmtId="179" formatCode="0.00_);[Red]\(0.00\)"/>
  </numFmts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6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0" fontId="0" fillId="0" borderId="1" xfId="0" applyNumberFormat="1" applyBorder="1">
      <alignment vertical="center"/>
    </xf>
    <xf numFmtId="10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10" fontId="0" fillId="4" borderId="0" xfId="0" applyNumberFormat="1" applyFill="1">
      <alignment vertical="center"/>
    </xf>
    <xf numFmtId="0" fontId="0" fillId="5" borderId="1" xfId="0" applyFill="1" applyBorder="1">
      <alignment vertical="center"/>
    </xf>
    <xf numFmtId="176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2" fillId="6" borderId="0" xfId="0" applyFont="1" applyFill="1">
      <alignment vertical="center"/>
    </xf>
    <xf numFmtId="177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3" borderId="1" xfId="0" applyNumberFormat="1" applyFill="1" applyBorder="1">
      <alignment vertical="center"/>
    </xf>
    <xf numFmtId="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9" fontId="0" fillId="3" borderId="1" xfId="0" applyNumberFormat="1" applyFill="1" applyBorder="1">
      <alignment vertical="center"/>
    </xf>
    <xf numFmtId="10" fontId="0" fillId="3" borderId="1" xfId="1" applyNumberFormat="1" applyFont="1" applyFill="1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2" xfId="0" applyBorder="1">
      <alignment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2" borderId="0" xfId="0" applyFont="1" applyFill="1">
      <alignment vertical="center"/>
    </xf>
    <xf numFmtId="179" fontId="0" fillId="0" borderId="1" xfId="0" applyNumberFormat="1" applyBorder="1">
      <alignment vertical="center"/>
    </xf>
    <xf numFmtId="11" fontId="6" fillId="5" borderId="1" xfId="0" applyNumberFormat="1" applyFont="1" applyFill="1" applyBorder="1">
      <alignment vertical="center"/>
    </xf>
    <xf numFmtId="10" fontId="5" fillId="0" borderId="1" xfId="0" applyNumberFormat="1" applyFont="1" applyBorder="1">
      <alignment vertical="center"/>
    </xf>
    <xf numFmtId="1" fontId="0" fillId="0" borderId="1" xfId="0" applyNumberFormat="1" applyBorder="1">
      <alignment vertical="center"/>
    </xf>
    <xf numFmtId="10" fontId="0" fillId="2" borderId="0" xfId="0" applyNumberFormat="1" applyFill="1">
      <alignment vertical="center"/>
    </xf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2384733158355206E-2"/>
                  <c:y val="-8.780110819480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Sheet1!$F$16:$F$46</c:f>
              <c:numCache>
                <c:formatCode>General</c:formatCode>
                <c:ptCount val="3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5.6999999999999904</c:v>
                </c:pt>
                <c:pt idx="28">
                  <c:v>5.7999999999999901</c:v>
                </c:pt>
                <c:pt idx="29">
                  <c:v>5.8999999999999897</c:v>
                </c:pt>
                <c:pt idx="30">
                  <c:v>5.9999999999999902</c:v>
                </c:pt>
              </c:numCache>
            </c:numRef>
          </c:xVal>
          <c:yVal>
            <c:numRef>
              <c:f>Sheet1!$G$16:$G$46</c:f>
              <c:numCache>
                <c:formatCode>General</c:formatCode>
                <c:ptCount val="31"/>
                <c:pt idx="0" formatCode="0%">
                  <c:v>0.5</c:v>
                </c:pt>
                <c:pt idx="10" formatCode="0%">
                  <c:v>0.8</c:v>
                </c:pt>
                <c:pt idx="20" formatCode="0%">
                  <c:v>0.95</c:v>
                </c:pt>
                <c:pt idx="30" formatCode="0%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4-4798-91B2-9F7414C2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700256"/>
        <c:axId val="1023894160"/>
      </c:scatterChart>
      <c:valAx>
        <c:axId val="11647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894160"/>
        <c:crosses val="autoZero"/>
        <c:crossBetween val="midCat"/>
      </c:valAx>
      <c:valAx>
        <c:axId val="1023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7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F(x)-</a:t>
            </a:r>
            <a:r>
              <a:rPr lang="zh-CN" altLang="en-US"/>
              <a:t>要塞</a:t>
            </a:r>
            <a:r>
              <a:rPr lang="en-US" altLang="zh-CN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5980277635259901"/>
                  <c:y val="-6.13856854674144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Sheet2!$E$12:$E$52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Sheet2!$F$12:$F$52</c:f>
              <c:numCache>
                <c:formatCode>General</c:formatCode>
                <c:ptCount val="41"/>
                <c:pt idx="0" formatCode="0.00%">
                  <c:v>0.01</c:v>
                </c:pt>
                <c:pt idx="9" formatCode="0.00%">
                  <c:v>0.1</c:v>
                </c:pt>
                <c:pt idx="19" formatCode="0.00%">
                  <c:v>0.15</c:v>
                </c:pt>
                <c:pt idx="29" formatCode="0.00%">
                  <c:v>0.18</c:v>
                </c:pt>
                <c:pt idx="39" formatCode="0.00%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2-4BDE-8B1E-6A7E40C9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54864"/>
        <c:axId val="968555648"/>
      </c:scatterChart>
      <c:valAx>
        <c:axId val="101715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555648"/>
        <c:crosses val="autoZero"/>
        <c:crossBetween val="midCat"/>
      </c:valAx>
      <c:valAx>
        <c:axId val="9685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15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Sheet2!$D$346:$D$375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Sheet2!$E$346:$E$375</c:f>
              <c:numCache>
                <c:formatCode>0.0%</c:formatCode>
                <c:ptCount val="30"/>
                <c:pt idx="0">
                  <c:v>0.01</c:v>
                </c:pt>
                <c:pt idx="9">
                  <c:v>0.1</c:v>
                </c:pt>
                <c:pt idx="19">
                  <c:v>0.15</c:v>
                </c:pt>
                <c:pt idx="2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1-44B6-AB0E-BB2081A0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2120"/>
        <c:axId val="606562525"/>
      </c:scatterChart>
      <c:valAx>
        <c:axId val="19543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562525"/>
        <c:crosses val="autoZero"/>
        <c:crossBetween val="midCat"/>
      </c:valAx>
      <c:valAx>
        <c:axId val="6065625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3212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19057609930938"/>
                  <c:y val="-0.13985952380952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Sheet2!$E$295:$E$334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Sheet2!$F$295:$F$334</c:f>
              <c:numCache>
                <c:formatCode>General</c:formatCode>
                <c:ptCount val="40"/>
                <c:pt idx="0">
                  <c:v>10000</c:v>
                </c:pt>
                <c:pt idx="9">
                  <c:v>100000</c:v>
                </c:pt>
                <c:pt idx="19">
                  <c:v>150000</c:v>
                </c:pt>
                <c:pt idx="29">
                  <c:v>180000</c:v>
                </c:pt>
                <c:pt idx="3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6-4831-9A3C-ABEBADA9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42033"/>
        <c:axId val="594500432"/>
      </c:scatterChart>
      <c:valAx>
        <c:axId val="2257420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500432"/>
        <c:crosses val="autoZero"/>
        <c:crossBetween val="midCat"/>
      </c:valAx>
      <c:valAx>
        <c:axId val="5945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4203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7235557900290203"/>
                  <c:y val="-5.7737260402056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Sheet2!$Q$295:$Q$334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Sheet2!$R$295:$R$334</c:f>
              <c:numCache>
                <c:formatCode>General</c:formatCode>
                <c:ptCount val="40"/>
                <c:pt idx="0">
                  <c:v>0.01</c:v>
                </c:pt>
                <c:pt idx="9">
                  <c:v>0.1</c:v>
                </c:pt>
                <c:pt idx="19">
                  <c:v>0.15</c:v>
                </c:pt>
                <c:pt idx="29">
                  <c:v>0.18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5-4198-8FE9-9D36DC485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18991"/>
        <c:axId val="62855505"/>
      </c:scatterChart>
      <c:valAx>
        <c:axId val="6050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5505"/>
        <c:crosses val="autoZero"/>
        <c:crossBetween val="midCat"/>
      </c:valAx>
      <c:valAx>
        <c:axId val="62855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01899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G(x)-</a:t>
            </a:r>
            <a:r>
              <a:rPr lang="zh-CN" altLang="en-US"/>
              <a:t>要塞</a:t>
            </a:r>
            <a:r>
              <a:rPr lang="en-US" altLang="zh-CN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2138232720909885E-2"/>
                  <c:y val="-6.0738553514144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Sheet2!$E$72:$E$271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Sheet2!$F$72:$F$271</c:f>
              <c:numCache>
                <c:formatCode>0.00%</c:formatCode>
                <c:ptCount val="200"/>
                <c:pt idx="9">
                  <c:v>0.01</c:v>
                </c:pt>
                <c:pt idx="49">
                  <c:v>0.02</c:v>
                </c:pt>
                <c:pt idx="99">
                  <c:v>0.03</c:v>
                </c:pt>
                <c:pt idx="149">
                  <c:v>0.04</c:v>
                </c:pt>
                <c:pt idx="19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5-4983-8109-F0EFBD8C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479088"/>
        <c:axId val="1729509456"/>
      </c:scatterChart>
      <c:valAx>
        <c:axId val="16004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509456"/>
        <c:crosses val="autoZero"/>
        <c:crossBetween val="midCat"/>
      </c:valAx>
      <c:valAx>
        <c:axId val="17295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4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Sheet2!$T$346:$T$545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Sheet2!$U$346:$U$545</c:f>
              <c:numCache>
                <c:formatCode>0.00_);[Red]\(0.00\)</c:formatCode>
                <c:ptCount val="200"/>
                <c:pt idx="9">
                  <c:v>1000</c:v>
                </c:pt>
                <c:pt idx="49">
                  <c:v>2000</c:v>
                </c:pt>
                <c:pt idx="99">
                  <c:v>3000</c:v>
                </c:pt>
                <c:pt idx="149">
                  <c:v>4000</c:v>
                </c:pt>
                <c:pt idx="19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6-49A2-ABC5-1F4D05A9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3584"/>
        <c:axId val="1729465312"/>
      </c:scatterChart>
      <c:valAx>
        <c:axId val="458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465312"/>
        <c:crosses val="autoZero"/>
        <c:crossBetween val="midCat"/>
      </c:valAx>
      <c:valAx>
        <c:axId val="17294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682625</xdr:colOff>
      <xdr:row>11</xdr:row>
      <xdr:rowOff>59055</xdr:rowOff>
    </xdr:from>
    <xdr:to>
      <xdr:col>19</xdr:col>
      <xdr:colOff>461169</xdr:colOff>
      <xdr:row>26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9525</xdr:rowOff>
    </xdr:from>
    <xdr:to>
      <xdr:col>3</xdr:col>
      <xdr:colOff>372110</xdr:colOff>
      <xdr:row>5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9525"/>
          <a:ext cx="289433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200389</xdr:colOff>
      <xdr:row>9</xdr:row>
      <xdr:rowOff>2994</xdr:rowOff>
    </xdr:from>
    <xdr:to>
      <xdr:col>19</xdr:col>
      <xdr:colOff>624478</xdr:colOff>
      <xdr:row>24</xdr:row>
      <xdr:rowOff>117294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343</xdr:row>
      <xdr:rowOff>26670</xdr:rowOff>
    </xdr:from>
    <xdr:to>
      <xdr:col>13</xdr:col>
      <xdr:colOff>280035</xdr:colOff>
      <xdr:row>358</xdr:row>
      <xdr:rowOff>55245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704850</xdr:colOff>
      <xdr:row>292</xdr:row>
      <xdr:rowOff>5715</xdr:rowOff>
    </xdr:from>
    <xdr:to>
      <xdr:col>13</xdr:col>
      <xdr:colOff>406400</xdr:colOff>
      <xdr:row>307</xdr:row>
      <xdr:rowOff>34290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35560</xdr:colOff>
      <xdr:row>292</xdr:row>
      <xdr:rowOff>20955</xdr:rowOff>
    </xdr:from>
    <xdr:to>
      <xdr:col>25</xdr:col>
      <xdr:colOff>80010</xdr:colOff>
      <xdr:row>307</xdr:row>
      <xdr:rowOff>49530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636202</xdr:colOff>
      <xdr:row>69</xdr:row>
      <xdr:rowOff>17930</xdr:rowOff>
    </xdr:from>
    <xdr:to>
      <xdr:col>20</xdr:col>
      <xdr:colOff>103733</xdr:colOff>
      <xdr:row>84</xdr:row>
      <xdr:rowOff>77654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50B55DC-A2DE-94F7-B381-A70DB8ED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684455</xdr:colOff>
      <xdr:row>343</xdr:row>
      <xdr:rowOff>7620</xdr:rowOff>
    </xdr:from>
    <xdr:to>
      <xdr:col>29</xdr:col>
      <xdr:colOff>558949</xdr:colOff>
      <xdr:row>358</xdr:row>
      <xdr:rowOff>61408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7258ACC-A3ED-5753-18A2-60CDDDF57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6"/>
  <sheetViews>
    <sheetView topLeftCell="D23" zoomScale="130" zoomScaleNormal="130" workbookViewId="0">
      <selection activeCell="C31" sqref="C31"/>
    </sheetView>
  </sheetViews>
  <sheetFormatPr defaultColWidth="9" defaultRowHeight="13.8" x14ac:dyDescent="0.25"/>
  <cols>
    <col min="3" max="3" width="11" customWidth="1"/>
    <col min="4" max="4" width="13.6640625" customWidth="1"/>
  </cols>
  <sheetData>
    <row r="2" spans="1:12" x14ac:dyDescent="0.25">
      <c r="B2" s="2" t="s">
        <v>0</v>
      </c>
      <c r="C2" s="2" t="s">
        <v>1</v>
      </c>
      <c r="D2" s="2" t="s">
        <v>2</v>
      </c>
    </row>
    <row r="3" spans="1:12" x14ac:dyDescent="0.25">
      <c r="B3" s="2">
        <v>1</v>
      </c>
      <c r="C3" s="2"/>
      <c r="D3" s="2"/>
    </row>
    <row r="4" spans="1:12" x14ac:dyDescent="0.25">
      <c r="B4" s="2">
        <v>2</v>
      </c>
      <c r="C4" s="2"/>
      <c r="D4" s="2"/>
    </row>
    <row r="5" spans="1:12" x14ac:dyDescent="0.25">
      <c r="B5" s="2">
        <v>3</v>
      </c>
      <c r="C5" s="2"/>
      <c r="D5" s="2"/>
    </row>
    <row r="6" spans="1:12" x14ac:dyDescent="0.25">
      <c r="B6" s="2">
        <v>4</v>
      </c>
      <c r="C6" s="2"/>
      <c r="D6" s="2"/>
    </row>
    <row r="7" spans="1:12" x14ac:dyDescent="0.25">
      <c r="B7" s="2">
        <v>5</v>
      </c>
      <c r="C7" s="2"/>
      <c r="D7" s="2"/>
    </row>
    <row r="8" spans="1:12" x14ac:dyDescent="0.25">
      <c r="B8" s="2">
        <v>6</v>
      </c>
      <c r="C8" s="2"/>
      <c r="D8" s="2"/>
    </row>
    <row r="9" spans="1:12" x14ac:dyDescent="0.25">
      <c r="B9" s="2">
        <v>7</v>
      </c>
      <c r="C9" s="17">
        <v>0.5</v>
      </c>
      <c r="D9" s="2">
        <f>100*C9</f>
        <v>50</v>
      </c>
    </row>
    <row r="10" spans="1:12" x14ac:dyDescent="0.25">
      <c r="H10" t="s">
        <v>3</v>
      </c>
      <c r="I10">
        <v>-5.0000000000000001E-3</v>
      </c>
    </row>
    <row r="11" spans="1:12" x14ac:dyDescent="0.25">
      <c r="B11" t="s">
        <v>4</v>
      </c>
      <c r="H11" t="s">
        <v>5</v>
      </c>
      <c r="I11">
        <v>-1.4999999999999999E-2</v>
      </c>
    </row>
    <row r="12" spans="1:12" x14ac:dyDescent="0.25">
      <c r="B12" t="s">
        <v>6</v>
      </c>
      <c r="H12" t="s">
        <v>7</v>
      </c>
      <c r="I12">
        <v>0.59</v>
      </c>
    </row>
    <row r="13" spans="1:12" x14ac:dyDescent="0.25">
      <c r="B13" t="s">
        <v>8</v>
      </c>
      <c r="H13" t="s">
        <v>9</v>
      </c>
      <c r="I13">
        <v>-1</v>
      </c>
    </row>
    <row r="15" spans="1:12" x14ac:dyDescent="0.25">
      <c r="B15" s="2" t="s">
        <v>10</v>
      </c>
      <c r="C15" s="2" t="s">
        <v>1</v>
      </c>
      <c r="D15" s="2" t="s">
        <v>11</v>
      </c>
      <c r="F15" s="2" t="s">
        <v>10</v>
      </c>
      <c r="G15" s="2" t="s">
        <v>1</v>
      </c>
      <c r="H15" s="2" t="s">
        <v>1</v>
      </c>
      <c r="I15" s="22" t="s">
        <v>12</v>
      </c>
      <c r="K15" s="23" t="s">
        <v>13</v>
      </c>
      <c r="L15" s="23" t="s">
        <v>14</v>
      </c>
    </row>
    <row r="16" spans="1:12" x14ac:dyDescent="0.25">
      <c r="A16" s="18" t="s">
        <v>15</v>
      </c>
      <c r="B16" s="2">
        <v>3</v>
      </c>
      <c r="C16" s="17">
        <v>0.5</v>
      </c>
      <c r="D16" s="2">
        <f>100*(1-C16)</f>
        <v>50</v>
      </c>
      <c r="F16" s="2">
        <v>3</v>
      </c>
      <c r="G16" s="19">
        <v>0.5</v>
      </c>
      <c r="H16" s="20">
        <f>F16^3*$I$10+F16^2*$I$11+F16*$I$12+$I$13</f>
        <v>0.5</v>
      </c>
      <c r="I16">
        <f>IF(H16&gt;H17,1,0)</f>
        <v>0</v>
      </c>
      <c r="K16" s="2">
        <f t="shared" ref="K16:K46" si="0">F16*10000</f>
        <v>30000</v>
      </c>
      <c r="L16" s="2">
        <f t="shared" ref="L16:L46" si="1">INT(H16*10000)</f>
        <v>5000</v>
      </c>
    </row>
    <row r="17" spans="1:12" x14ac:dyDescent="0.25">
      <c r="A17" s="18" t="s">
        <v>16</v>
      </c>
      <c r="B17" s="2">
        <v>4</v>
      </c>
      <c r="C17" s="17">
        <v>0.75</v>
      </c>
      <c r="D17" s="2">
        <f t="shared" ref="D17:D19" si="2">100*(1-C17)</f>
        <v>25</v>
      </c>
      <c r="F17" s="2">
        <f>F16+0.1</f>
        <v>3.1</v>
      </c>
      <c r="G17" s="2"/>
      <c r="H17" s="21">
        <f t="shared" ref="H17:H46" si="3">F17^3*$I$10+F17^2*$I$11+F17*$I$12+$I$13</f>
        <v>0.53589500000000001</v>
      </c>
      <c r="I17">
        <f t="shared" ref="I17:I46" si="4">IF(H17&gt;H18,1,0)</f>
        <v>0</v>
      </c>
      <c r="K17" s="2">
        <f t="shared" si="0"/>
        <v>31000</v>
      </c>
      <c r="L17" s="2">
        <f t="shared" si="1"/>
        <v>5358</v>
      </c>
    </row>
    <row r="18" spans="1:12" x14ac:dyDescent="0.25">
      <c r="A18" s="18" t="s">
        <v>17</v>
      </c>
      <c r="B18" s="2">
        <v>5</v>
      </c>
      <c r="C18" s="17">
        <v>0.85</v>
      </c>
      <c r="D18" s="2">
        <f t="shared" si="2"/>
        <v>15</v>
      </c>
      <c r="F18" s="2">
        <f t="shared" ref="F18:F46" si="5">F17+0.1</f>
        <v>3.2</v>
      </c>
      <c r="G18" s="2"/>
      <c r="H18" s="21">
        <f t="shared" si="3"/>
        <v>0.57055999999999996</v>
      </c>
      <c r="I18">
        <f t="shared" si="4"/>
        <v>0</v>
      </c>
      <c r="K18" s="2">
        <f t="shared" si="0"/>
        <v>32000</v>
      </c>
      <c r="L18" s="2">
        <f t="shared" si="1"/>
        <v>5705</v>
      </c>
    </row>
    <row r="19" spans="1:12" x14ac:dyDescent="0.25">
      <c r="A19" s="18" t="s">
        <v>18</v>
      </c>
      <c r="B19" s="2">
        <v>6</v>
      </c>
      <c r="C19" s="17">
        <v>0.95</v>
      </c>
      <c r="D19" s="2">
        <f t="shared" si="2"/>
        <v>5</v>
      </c>
      <c r="F19" s="2">
        <f t="shared" si="5"/>
        <v>3.3</v>
      </c>
      <c r="G19" s="2"/>
      <c r="H19" s="21">
        <f t="shared" si="3"/>
        <v>0.60396499999999997</v>
      </c>
      <c r="I19">
        <f t="shared" si="4"/>
        <v>0</v>
      </c>
      <c r="K19" s="2">
        <f t="shared" si="0"/>
        <v>33000</v>
      </c>
      <c r="L19" s="2">
        <f t="shared" si="1"/>
        <v>6039</v>
      </c>
    </row>
    <row r="20" spans="1:12" x14ac:dyDescent="0.25">
      <c r="F20" s="2">
        <f t="shared" si="5"/>
        <v>3.4</v>
      </c>
      <c r="G20" s="2"/>
      <c r="H20" s="21">
        <f t="shared" si="3"/>
        <v>0.63607999999999998</v>
      </c>
      <c r="I20">
        <f t="shared" si="4"/>
        <v>0</v>
      </c>
      <c r="K20" s="2">
        <f t="shared" si="0"/>
        <v>34000</v>
      </c>
      <c r="L20" s="2">
        <f t="shared" si="1"/>
        <v>6360</v>
      </c>
    </row>
    <row r="21" spans="1:12" x14ac:dyDescent="0.25">
      <c r="F21" s="2">
        <f t="shared" si="5"/>
        <v>3.5</v>
      </c>
      <c r="G21" s="2"/>
      <c r="H21" s="21">
        <f t="shared" si="3"/>
        <v>0.666875</v>
      </c>
      <c r="I21">
        <f t="shared" si="4"/>
        <v>0</v>
      </c>
      <c r="K21" s="2">
        <f t="shared" si="0"/>
        <v>35000</v>
      </c>
      <c r="L21" s="2">
        <f t="shared" si="1"/>
        <v>6668</v>
      </c>
    </row>
    <row r="22" spans="1:12" x14ac:dyDescent="0.25">
      <c r="B22" t="s">
        <v>19</v>
      </c>
      <c r="F22" s="2">
        <f t="shared" si="5"/>
        <v>3.6</v>
      </c>
      <c r="G22" s="2"/>
      <c r="H22" s="21">
        <f t="shared" si="3"/>
        <v>0.69632000000000005</v>
      </c>
      <c r="I22">
        <f t="shared" si="4"/>
        <v>0</v>
      </c>
      <c r="K22" s="2">
        <f t="shared" si="0"/>
        <v>36000</v>
      </c>
      <c r="L22" s="2">
        <f t="shared" si="1"/>
        <v>6963</v>
      </c>
    </row>
    <row r="23" spans="1:12" x14ac:dyDescent="0.25">
      <c r="B23">
        <f>(500*1+600*5)/(500+300)</f>
        <v>4.375</v>
      </c>
      <c r="F23" s="2">
        <f t="shared" si="5"/>
        <v>3.7</v>
      </c>
      <c r="G23" s="2"/>
      <c r="H23" s="21">
        <f t="shared" si="3"/>
        <v>0.72438499999999995</v>
      </c>
      <c r="I23">
        <f t="shared" si="4"/>
        <v>0</v>
      </c>
      <c r="K23" s="2">
        <f t="shared" si="0"/>
        <v>37000</v>
      </c>
      <c r="L23" s="2">
        <f t="shared" si="1"/>
        <v>7243</v>
      </c>
    </row>
    <row r="24" spans="1:12" x14ac:dyDescent="0.25">
      <c r="F24" s="2">
        <f t="shared" si="5"/>
        <v>3.8</v>
      </c>
      <c r="G24" s="2"/>
      <c r="H24" s="21">
        <f t="shared" si="3"/>
        <v>0.75104000000000004</v>
      </c>
      <c r="I24">
        <f t="shared" si="4"/>
        <v>0</v>
      </c>
      <c r="K24" s="2">
        <f t="shared" si="0"/>
        <v>38000</v>
      </c>
      <c r="L24" s="2">
        <f t="shared" si="1"/>
        <v>7510</v>
      </c>
    </row>
    <row r="25" spans="1:12" x14ac:dyDescent="0.25">
      <c r="F25" s="2">
        <f t="shared" si="5"/>
        <v>3.9</v>
      </c>
      <c r="G25" s="2"/>
      <c r="H25" s="21">
        <f t="shared" si="3"/>
        <v>0.77625500000000003</v>
      </c>
      <c r="I25">
        <f t="shared" si="4"/>
        <v>0</v>
      </c>
      <c r="K25" s="2">
        <f t="shared" si="0"/>
        <v>39000</v>
      </c>
      <c r="L25" s="2">
        <f t="shared" si="1"/>
        <v>7762</v>
      </c>
    </row>
    <row r="26" spans="1:12" x14ac:dyDescent="0.25">
      <c r="F26" s="2">
        <f t="shared" si="5"/>
        <v>4</v>
      </c>
      <c r="G26" s="19">
        <v>0.8</v>
      </c>
      <c r="H26" s="20">
        <f t="shared" si="3"/>
        <v>0.8</v>
      </c>
      <c r="I26">
        <f t="shared" si="4"/>
        <v>0</v>
      </c>
      <c r="K26" s="2">
        <f t="shared" si="0"/>
        <v>40000</v>
      </c>
      <c r="L26" s="2">
        <f t="shared" si="1"/>
        <v>8000</v>
      </c>
    </row>
    <row r="27" spans="1:12" x14ac:dyDescent="0.25">
      <c r="F27" s="2">
        <f t="shared" si="5"/>
        <v>4.0999999999999996</v>
      </c>
      <c r="G27" s="2"/>
      <c r="H27" s="21">
        <f t="shared" si="3"/>
        <v>0.822245</v>
      </c>
      <c r="I27">
        <f t="shared" si="4"/>
        <v>0</v>
      </c>
      <c r="K27" s="2">
        <f t="shared" si="0"/>
        <v>41000</v>
      </c>
      <c r="L27" s="2">
        <f t="shared" si="1"/>
        <v>8222</v>
      </c>
    </row>
    <row r="28" spans="1:12" x14ac:dyDescent="0.25">
      <c r="F28" s="2">
        <f t="shared" si="5"/>
        <v>4.2</v>
      </c>
      <c r="G28" s="2"/>
      <c r="H28" s="21">
        <f t="shared" si="3"/>
        <v>0.84296000000000004</v>
      </c>
      <c r="I28">
        <f t="shared" si="4"/>
        <v>0</v>
      </c>
      <c r="K28" s="2">
        <f t="shared" si="0"/>
        <v>42000</v>
      </c>
      <c r="L28" s="2">
        <f t="shared" si="1"/>
        <v>8429</v>
      </c>
    </row>
    <row r="29" spans="1:12" x14ac:dyDescent="0.25">
      <c r="F29" s="2">
        <f t="shared" si="5"/>
        <v>4.3</v>
      </c>
      <c r="G29" s="2"/>
      <c r="H29" s="21">
        <f t="shared" si="3"/>
        <v>0.86211499999999996</v>
      </c>
      <c r="I29">
        <f t="shared" si="4"/>
        <v>0</v>
      </c>
      <c r="K29" s="2">
        <f t="shared" si="0"/>
        <v>43000</v>
      </c>
      <c r="L29" s="2">
        <f t="shared" si="1"/>
        <v>8621</v>
      </c>
    </row>
    <row r="30" spans="1:12" x14ac:dyDescent="0.25">
      <c r="F30" s="2">
        <f t="shared" si="5"/>
        <v>4.4000000000000004</v>
      </c>
      <c r="G30" s="2"/>
      <c r="H30" s="21">
        <f t="shared" si="3"/>
        <v>0.87968000000000002</v>
      </c>
      <c r="I30">
        <f t="shared" si="4"/>
        <v>0</v>
      </c>
      <c r="K30" s="2">
        <f t="shared" si="0"/>
        <v>44000</v>
      </c>
      <c r="L30" s="2">
        <f t="shared" si="1"/>
        <v>8796</v>
      </c>
    </row>
    <row r="31" spans="1:12" x14ac:dyDescent="0.25">
      <c r="F31" s="2">
        <f t="shared" si="5"/>
        <v>4.5</v>
      </c>
      <c r="G31" s="2"/>
      <c r="H31" s="21">
        <f t="shared" si="3"/>
        <v>0.895625</v>
      </c>
      <c r="I31">
        <f t="shared" si="4"/>
        <v>0</v>
      </c>
      <c r="K31" s="2">
        <f t="shared" si="0"/>
        <v>45000</v>
      </c>
      <c r="L31" s="2">
        <f t="shared" si="1"/>
        <v>8956</v>
      </c>
    </row>
    <row r="32" spans="1:12" x14ac:dyDescent="0.25">
      <c r="F32" s="2">
        <f t="shared" si="5"/>
        <v>4.5999999999999996</v>
      </c>
      <c r="G32" s="2"/>
      <c r="H32" s="21">
        <f t="shared" si="3"/>
        <v>0.90991999999999995</v>
      </c>
      <c r="I32">
        <f t="shared" si="4"/>
        <v>0</v>
      </c>
      <c r="K32" s="2">
        <f t="shared" si="0"/>
        <v>46000</v>
      </c>
      <c r="L32" s="2">
        <f t="shared" si="1"/>
        <v>9099</v>
      </c>
    </row>
    <row r="33" spans="6:12" x14ac:dyDescent="0.25">
      <c r="F33" s="2">
        <f t="shared" si="5"/>
        <v>4.7</v>
      </c>
      <c r="G33" s="2"/>
      <c r="H33" s="21">
        <f t="shared" si="3"/>
        <v>0.92253499999999999</v>
      </c>
      <c r="I33">
        <f t="shared" si="4"/>
        <v>0</v>
      </c>
      <c r="K33" s="2">
        <f t="shared" si="0"/>
        <v>47000</v>
      </c>
      <c r="L33" s="2">
        <f t="shared" si="1"/>
        <v>9225</v>
      </c>
    </row>
    <row r="34" spans="6:12" x14ac:dyDescent="0.25">
      <c r="F34" s="2">
        <f t="shared" si="5"/>
        <v>4.8</v>
      </c>
      <c r="G34" s="2"/>
      <c r="H34" s="21">
        <f t="shared" si="3"/>
        <v>0.93344000000000005</v>
      </c>
      <c r="I34">
        <f t="shared" si="4"/>
        <v>0</v>
      </c>
      <c r="K34" s="2">
        <f t="shared" si="0"/>
        <v>48000</v>
      </c>
      <c r="L34" s="2">
        <f t="shared" si="1"/>
        <v>9334</v>
      </c>
    </row>
    <row r="35" spans="6:12" x14ac:dyDescent="0.25">
      <c r="F35" s="2">
        <f t="shared" si="5"/>
        <v>4.9000000000000004</v>
      </c>
      <c r="G35" s="2"/>
      <c r="H35" s="21">
        <f t="shared" si="3"/>
        <v>0.94260500000000003</v>
      </c>
      <c r="I35">
        <f t="shared" si="4"/>
        <v>0</v>
      </c>
      <c r="K35" s="2">
        <f t="shared" si="0"/>
        <v>49000</v>
      </c>
      <c r="L35" s="2">
        <f t="shared" si="1"/>
        <v>9426</v>
      </c>
    </row>
    <row r="36" spans="6:12" x14ac:dyDescent="0.25">
      <c r="F36" s="2">
        <f t="shared" si="5"/>
        <v>5</v>
      </c>
      <c r="G36" s="19">
        <v>0.95</v>
      </c>
      <c r="H36" s="20">
        <f t="shared" si="3"/>
        <v>0.95</v>
      </c>
      <c r="I36">
        <f t="shared" si="4"/>
        <v>0</v>
      </c>
      <c r="K36" s="2">
        <f t="shared" si="0"/>
        <v>50000</v>
      </c>
      <c r="L36" s="2">
        <f t="shared" si="1"/>
        <v>9500</v>
      </c>
    </row>
    <row r="37" spans="6:12" x14ac:dyDescent="0.25">
      <c r="F37" s="2">
        <f t="shared" si="5"/>
        <v>5.0999999999999996</v>
      </c>
      <c r="G37" s="2"/>
      <c r="H37" s="21">
        <f t="shared" si="3"/>
        <v>0.95559499999999997</v>
      </c>
      <c r="I37">
        <f t="shared" si="4"/>
        <v>0</v>
      </c>
      <c r="K37" s="2">
        <f t="shared" si="0"/>
        <v>51000</v>
      </c>
      <c r="L37" s="2">
        <f t="shared" si="1"/>
        <v>9555</v>
      </c>
    </row>
    <row r="38" spans="6:12" x14ac:dyDescent="0.25">
      <c r="F38" s="2">
        <f t="shared" si="5"/>
        <v>5.2</v>
      </c>
      <c r="G38" s="2"/>
      <c r="H38" s="21">
        <f t="shared" si="3"/>
        <v>0.95935999999999999</v>
      </c>
      <c r="I38">
        <f t="shared" si="4"/>
        <v>0</v>
      </c>
      <c r="K38" s="2">
        <f t="shared" si="0"/>
        <v>52000</v>
      </c>
      <c r="L38" s="2">
        <f t="shared" si="1"/>
        <v>9593</v>
      </c>
    </row>
    <row r="39" spans="6:12" x14ac:dyDescent="0.25">
      <c r="F39" s="2">
        <f t="shared" si="5"/>
        <v>5.3</v>
      </c>
      <c r="G39" s="2"/>
      <c r="H39" s="21">
        <f t="shared" si="3"/>
        <v>0.96126500000000004</v>
      </c>
      <c r="I39">
        <f t="shared" si="4"/>
        <v>0</v>
      </c>
      <c r="K39" s="2">
        <f t="shared" si="0"/>
        <v>53000</v>
      </c>
      <c r="L39" s="2">
        <f t="shared" si="1"/>
        <v>9612</v>
      </c>
    </row>
    <row r="40" spans="6:12" x14ac:dyDescent="0.25">
      <c r="F40" s="2">
        <f t="shared" si="5"/>
        <v>5.4</v>
      </c>
      <c r="G40" s="2"/>
      <c r="H40" s="21">
        <f t="shared" si="3"/>
        <v>0.96128000000000002</v>
      </c>
      <c r="I40">
        <f t="shared" si="4"/>
        <v>1</v>
      </c>
      <c r="K40" s="2">
        <f t="shared" si="0"/>
        <v>54000</v>
      </c>
      <c r="L40" s="2">
        <f t="shared" si="1"/>
        <v>9612</v>
      </c>
    </row>
    <row r="41" spans="6:12" x14ac:dyDescent="0.25">
      <c r="F41" s="2">
        <f t="shared" si="5"/>
        <v>5.5</v>
      </c>
      <c r="G41" s="2"/>
      <c r="H41" s="21">
        <f t="shared" si="3"/>
        <v>0.95937499999999998</v>
      </c>
      <c r="I41">
        <f t="shared" si="4"/>
        <v>1</v>
      </c>
      <c r="K41" s="2">
        <f t="shared" si="0"/>
        <v>55000</v>
      </c>
      <c r="L41" s="2">
        <f t="shared" si="1"/>
        <v>9593</v>
      </c>
    </row>
    <row r="42" spans="6:12" x14ac:dyDescent="0.25">
      <c r="F42" s="2">
        <f t="shared" si="5"/>
        <v>5.6</v>
      </c>
      <c r="G42" s="2"/>
      <c r="H42" s="21">
        <f t="shared" si="3"/>
        <v>0.95552000000000004</v>
      </c>
      <c r="I42">
        <f t="shared" si="4"/>
        <v>1</v>
      </c>
      <c r="K42" s="2">
        <f t="shared" si="0"/>
        <v>55999.999999999898</v>
      </c>
      <c r="L42" s="2">
        <f t="shared" si="1"/>
        <v>9555</v>
      </c>
    </row>
    <row r="43" spans="6:12" x14ac:dyDescent="0.25">
      <c r="F43" s="2">
        <f t="shared" si="5"/>
        <v>5.6999999999999904</v>
      </c>
      <c r="G43" s="2"/>
      <c r="H43" s="21">
        <f t="shared" si="3"/>
        <v>0.949685</v>
      </c>
      <c r="I43">
        <f t="shared" si="4"/>
        <v>1</v>
      </c>
      <c r="K43" s="2">
        <f t="shared" si="0"/>
        <v>56999.999999999898</v>
      </c>
      <c r="L43" s="2">
        <f t="shared" si="1"/>
        <v>9496</v>
      </c>
    </row>
    <row r="44" spans="6:12" x14ac:dyDescent="0.25">
      <c r="F44" s="2">
        <f t="shared" si="5"/>
        <v>5.7999999999999901</v>
      </c>
      <c r="G44" s="2"/>
      <c r="H44" s="21">
        <f t="shared" si="3"/>
        <v>0.94184000000000001</v>
      </c>
      <c r="I44">
        <f t="shared" si="4"/>
        <v>1</v>
      </c>
      <c r="K44" s="2">
        <f t="shared" si="0"/>
        <v>57999.999999999898</v>
      </c>
      <c r="L44" s="2">
        <f t="shared" si="1"/>
        <v>9418</v>
      </c>
    </row>
    <row r="45" spans="6:12" x14ac:dyDescent="0.25">
      <c r="F45" s="2">
        <f t="shared" si="5"/>
        <v>5.8999999999999897</v>
      </c>
      <c r="G45" s="2"/>
      <c r="H45" s="21">
        <f t="shared" si="3"/>
        <v>0.93195499999999998</v>
      </c>
      <c r="I45">
        <f t="shared" si="4"/>
        <v>1</v>
      </c>
      <c r="K45" s="2">
        <f t="shared" si="0"/>
        <v>58999.999999999898</v>
      </c>
      <c r="L45" s="2">
        <f t="shared" si="1"/>
        <v>9319</v>
      </c>
    </row>
    <row r="46" spans="6:12" x14ac:dyDescent="0.25">
      <c r="F46" s="2">
        <f t="shared" si="5"/>
        <v>5.9999999999999902</v>
      </c>
      <c r="G46" s="19">
        <v>0.92</v>
      </c>
      <c r="H46" s="20">
        <f t="shared" si="3"/>
        <v>0.92000000000000104</v>
      </c>
      <c r="I46">
        <f t="shared" si="4"/>
        <v>1</v>
      </c>
      <c r="K46" s="2">
        <f t="shared" si="0"/>
        <v>59999.999999999898</v>
      </c>
      <c r="L46" s="2">
        <f t="shared" si="1"/>
        <v>9200</v>
      </c>
    </row>
  </sheetData>
  <phoneticPr fontId="4" type="noConversion"/>
  <conditionalFormatting sqref="I1:I104857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45"/>
  <sheetViews>
    <sheetView tabSelected="1" topLeftCell="A64" zoomScale="70" zoomScaleNormal="70" workbookViewId="0">
      <selection activeCell="O6" sqref="O6"/>
    </sheetView>
  </sheetViews>
  <sheetFormatPr defaultColWidth="9" defaultRowHeight="13.8" x14ac:dyDescent="0.25"/>
  <cols>
    <col min="1" max="1" width="15.109375" customWidth="1"/>
    <col min="5" max="5" width="15.44140625" customWidth="1"/>
    <col min="6" max="6" width="9.77734375"/>
    <col min="7" max="7" width="9.33203125"/>
    <col min="8" max="8" width="10.44140625" bestFit="1" customWidth="1"/>
    <col min="9" max="10" width="11.6640625" customWidth="1"/>
    <col min="11" max="11" width="11.44140625"/>
    <col min="12" max="12" width="12.6640625"/>
    <col min="13" max="13" width="11.21875" bestFit="1" customWidth="1"/>
    <col min="14" max="15" width="10.33203125"/>
    <col min="18" max="18" width="11.44140625"/>
    <col min="19" max="19" width="10.33203125"/>
    <col min="20" max="20" width="14.109375"/>
    <col min="21" max="21" width="9.77734375"/>
    <col min="23" max="23" width="10.33203125"/>
    <col min="24" max="24" width="12.6640625"/>
    <col min="26" max="26" width="9.77734375"/>
    <col min="32" max="32" width="9.33203125"/>
  </cols>
  <sheetData>
    <row r="1" spans="1:26" x14ac:dyDescent="0.25">
      <c r="E1" s="26" t="s">
        <v>56</v>
      </c>
      <c r="F1" s="1"/>
      <c r="G1" s="1"/>
      <c r="H1" s="1"/>
    </row>
    <row r="3" spans="1:26" x14ac:dyDescent="0.25">
      <c r="I3" s="26" t="s">
        <v>49</v>
      </c>
    </row>
    <row r="4" spans="1:26" x14ac:dyDescent="0.25">
      <c r="I4" s="3" t="s">
        <v>3</v>
      </c>
      <c r="J4" s="3">
        <f>-1*0.0000001</f>
        <v>-9.9999999999999995E-8</v>
      </c>
      <c r="K4" s="2">
        <f>-0.0000001</f>
        <v>-9.9999999999999995E-8</v>
      </c>
      <c r="L4" s="2">
        <f>K4*10000</f>
        <v>-1E-3</v>
      </c>
    </row>
    <row r="5" spans="1:26" x14ac:dyDescent="0.25">
      <c r="I5" s="3" t="s">
        <v>5</v>
      </c>
      <c r="J5" s="2">
        <v>1.0000000000000001E-5</v>
      </c>
      <c r="K5" s="2">
        <f>0.00001</f>
        <v>1.0000000000000001E-5</v>
      </c>
      <c r="L5" s="2">
        <f>K5*10000</f>
        <v>0.1</v>
      </c>
    </row>
    <row r="6" spans="1:26" x14ac:dyDescent="0.25">
      <c r="A6" t="s">
        <v>20</v>
      </c>
      <c r="I6" s="3" t="s">
        <v>7</v>
      </c>
      <c r="J6" s="2">
        <v>-5.9999999999999995E-4</v>
      </c>
      <c r="K6" s="9">
        <v>-5.0000000000000001E-4</v>
      </c>
      <c r="L6" s="2">
        <f>K6*10000</f>
        <v>-5</v>
      </c>
    </row>
    <row r="7" spans="1:26" x14ac:dyDescent="0.25">
      <c r="A7" t="s">
        <v>21</v>
      </c>
      <c r="I7" s="3" t="s">
        <v>9</v>
      </c>
      <c r="J7" s="2">
        <v>1.49E-2</v>
      </c>
      <c r="K7" s="2">
        <v>1.49E-2</v>
      </c>
      <c r="L7" s="2">
        <f>K7*10000</f>
        <v>149</v>
      </c>
    </row>
    <row r="8" spans="1:26" x14ac:dyDescent="0.25">
      <c r="A8" s="1" t="s">
        <v>22</v>
      </c>
      <c r="I8" s="3" t="s">
        <v>23</v>
      </c>
      <c r="J8" s="2">
        <v>-4.4000000000000003E-3</v>
      </c>
      <c r="K8" s="2">
        <v>-4.4000000000000003E-3</v>
      </c>
      <c r="L8" s="2">
        <f>K8*10000</f>
        <v>-44</v>
      </c>
    </row>
    <row r="9" spans="1:26" x14ac:dyDescent="0.25">
      <c r="A9" s="1" t="s">
        <v>24</v>
      </c>
      <c r="E9" s="1" t="s">
        <v>24</v>
      </c>
    </row>
    <row r="10" spans="1:26" x14ac:dyDescent="0.25">
      <c r="A10" s="2" t="s">
        <v>25</v>
      </c>
      <c r="B10" s="2" t="s">
        <v>26</v>
      </c>
      <c r="E10" s="2" t="s">
        <v>25</v>
      </c>
      <c r="F10" s="2" t="s">
        <v>26</v>
      </c>
      <c r="G10" s="3" t="s">
        <v>26</v>
      </c>
      <c r="H10" s="2" t="s">
        <v>12</v>
      </c>
      <c r="I10" s="2" t="s">
        <v>27</v>
      </c>
      <c r="K10" s="25" t="s">
        <v>41</v>
      </c>
      <c r="L10" s="25" t="s">
        <v>40</v>
      </c>
    </row>
    <row r="11" spans="1:26" x14ac:dyDescent="0.25">
      <c r="A11" s="2">
        <v>0</v>
      </c>
      <c r="B11" s="2">
        <v>0</v>
      </c>
      <c r="E11" s="2">
        <v>0</v>
      </c>
      <c r="F11" s="4">
        <v>0</v>
      </c>
      <c r="G11" s="4">
        <v>0</v>
      </c>
      <c r="H11" s="2">
        <f>IF(G12&gt;G11,1,0)</f>
        <v>1</v>
      </c>
      <c r="I11" s="4">
        <v>0</v>
      </c>
      <c r="K11" s="2">
        <f>E11*10000</f>
        <v>0</v>
      </c>
      <c r="L11" s="10">
        <f>I11*10000</f>
        <v>0</v>
      </c>
      <c r="U11" s="2" t="s">
        <v>28</v>
      </c>
      <c r="V11" s="2" t="s">
        <v>29</v>
      </c>
      <c r="W11" s="2" t="s">
        <v>30</v>
      </c>
      <c r="X11" s="2" t="s">
        <v>31</v>
      </c>
      <c r="Y11" s="2" t="s">
        <v>23</v>
      </c>
      <c r="Z11" s="2" t="s">
        <v>32</v>
      </c>
    </row>
    <row r="12" spans="1:26" x14ac:dyDescent="0.25">
      <c r="A12" s="2">
        <v>1</v>
      </c>
      <c r="B12" s="4">
        <v>0.01</v>
      </c>
      <c r="E12" s="2">
        <v>1</v>
      </c>
      <c r="F12" s="5">
        <v>0.01</v>
      </c>
      <c r="G12" s="5">
        <f>$K$4*E12^4+$K$5*E12^3+$K$6*E12^2+$K$7*E12+$K$8</f>
        <v>1.0009899999999999E-2</v>
      </c>
      <c r="H12" s="2">
        <f t="shared" ref="H12:H51" si="0">IF(G13&gt;G12,1,0)</f>
        <v>1</v>
      </c>
      <c r="I12" s="4">
        <f>$K$4*E12^4+$K$5*E12^3+$K$6*E12^2+$K$7*E12+$K$8</f>
        <v>1.0009899999999999E-2</v>
      </c>
      <c r="K12" s="2">
        <f t="shared" ref="K12:K51" si="1">E12*10000</f>
        <v>10000</v>
      </c>
      <c r="L12" s="10">
        <f t="shared" ref="L12:L51" si="2">I12*10000</f>
        <v>100.09899999999999</v>
      </c>
      <c r="U12" s="2">
        <f>$K$4*E12^4</f>
        <v>-9.9999999999999995E-8</v>
      </c>
      <c r="V12" s="2">
        <f>$K$5*E12^3</f>
        <v>1.0000000000000001E-5</v>
      </c>
      <c r="W12" s="2">
        <f>$K$6*E12^2</f>
        <v>-5.0000000000000001E-4</v>
      </c>
      <c r="X12" s="2">
        <f>$K$7*E12</f>
        <v>1.49E-2</v>
      </c>
      <c r="Y12" s="2">
        <f t="shared" ref="Y12:Y21" si="3">$K$8</f>
        <v>-4.4000000000000003E-3</v>
      </c>
      <c r="Z12" s="2">
        <f t="shared" ref="Z12:Z50" si="4">U12+V12+W12+X12+Y12</f>
        <v>1.0009899999999999E-2</v>
      </c>
    </row>
    <row r="13" spans="1:26" x14ac:dyDescent="0.25">
      <c r="A13" s="2">
        <v>10</v>
      </c>
      <c r="B13" s="4">
        <v>0.1</v>
      </c>
      <c r="E13" s="2">
        <v>2</v>
      </c>
      <c r="F13" s="2"/>
      <c r="G13" s="4">
        <f t="shared" ref="G13:G20" si="5">$K$4*E13^4+$K$5*E13^3+$K$6*E13^2+$K$7*E13+$K$8</f>
        <v>2.34784E-2</v>
      </c>
      <c r="H13" s="2">
        <f t="shared" si="0"/>
        <v>1</v>
      </c>
      <c r="I13" s="4">
        <f t="shared" ref="I13:I44" si="6">$K$4*E13^4+$K$5*E13^3+$K$6*E13^2+$K$7*E13+$K$8</f>
        <v>2.34784E-2</v>
      </c>
      <c r="K13" s="2">
        <f t="shared" si="1"/>
        <v>20000</v>
      </c>
      <c r="L13" s="10">
        <f t="shared" si="2"/>
        <v>234.78399999999999</v>
      </c>
      <c r="U13" s="2">
        <f>$K$4*E13^4</f>
        <v>-1.5999999999999999E-6</v>
      </c>
      <c r="V13" s="2">
        <f>$K$5*E13^3</f>
        <v>8.0000000000000007E-5</v>
      </c>
      <c r="W13" s="2">
        <f>$K$6*E13^2</f>
        <v>-2E-3</v>
      </c>
      <c r="X13" s="2">
        <f>$K$7*E13</f>
        <v>2.98E-2</v>
      </c>
      <c r="Y13" s="2">
        <f t="shared" si="3"/>
        <v>-4.4000000000000003E-3</v>
      </c>
      <c r="Z13" s="2">
        <f t="shared" si="4"/>
        <v>2.34784E-2</v>
      </c>
    </row>
    <row r="14" spans="1:26" x14ac:dyDescent="0.25">
      <c r="A14" s="2">
        <v>20</v>
      </c>
      <c r="B14" s="4">
        <v>0.15</v>
      </c>
      <c r="E14" s="2">
        <v>3</v>
      </c>
      <c r="F14" s="4"/>
      <c r="G14" s="4">
        <f t="shared" si="5"/>
        <v>3.6061900000000001E-2</v>
      </c>
      <c r="H14" s="2">
        <f t="shared" si="0"/>
        <v>1</v>
      </c>
      <c r="I14" s="4">
        <f t="shared" si="6"/>
        <v>3.6061900000000001E-2</v>
      </c>
      <c r="K14" s="2">
        <f t="shared" si="1"/>
        <v>30000</v>
      </c>
      <c r="L14" s="10">
        <f t="shared" si="2"/>
        <v>360.61900000000003</v>
      </c>
      <c r="U14" s="2">
        <f>$K$4*E14^4</f>
        <v>-8.1000000000000004E-6</v>
      </c>
      <c r="V14" s="2">
        <f>$K$5*E14^3</f>
        <v>2.7E-4</v>
      </c>
      <c r="W14" s="2">
        <f>$K$6*E14^2</f>
        <v>-4.5000000000000005E-3</v>
      </c>
      <c r="X14" s="2">
        <f>$K$7*E14</f>
        <v>4.4700000000000004E-2</v>
      </c>
      <c r="Y14" s="2">
        <f t="shared" si="3"/>
        <v>-4.4000000000000003E-3</v>
      </c>
      <c r="Z14" s="2">
        <f t="shared" si="4"/>
        <v>3.6061900000000001E-2</v>
      </c>
    </row>
    <row r="15" spans="1:26" x14ac:dyDescent="0.25">
      <c r="A15" s="2">
        <v>30</v>
      </c>
      <c r="B15" s="4">
        <v>0.18</v>
      </c>
      <c r="E15" s="2">
        <v>4</v>
      </c>
      <c r="F15" s="4"/>
      <c r="G15" s="4">
        <f t="shared" si="5"/>
        <v>4.78144E-2</v>
      </c>
      <c r="H15" s="2">
        <f t="shared" si="0"/>
        <v>1</v>
      </c>
      <c r="I15" s="4">
        <f t="shared" si="6"/>
        <v>4.78144E-2</v>
      </c>
      <c r="K15" s="2">
        <f t="shared" si="1"/>
        <v>40000</v>
      </c>
      <c r="L15" s="10">
        <f t="shared" si="2"/>
        <v>478.14400000000001</v>
      </c>
      <c r="U15" s="2">
        <f>$K$4*E15^4</f>
        <v>-2.5599999999999999E-5</v>
      </c>
      <c r="V15" s="2">
        <f>$K$5*E15^3</f>
        <v>6.4000000000000005E-4</v>
      </c>
      <c r="W15" s="2">
        <f>$K$6*E15^2</f>
        <v>-8.0000000000000002E-3</v>
      </c>
      <c r="X15" s="2">
        <f>$K$7*E15</f>
        <v>5.96E-2</v>
      </c>
      <c r="Y15" s="2">
        <f t="shared" si="3"/>
        <v>-4.4000000000000003E-3</v>
      </c>
      <c r="Z15" s="2">
        <f t="shared" si="4"/>
        <v>4.78144E-2</v>
      </c>
    </row>
    <row r="16" spans="1:26" x14ac:dyDescent="0.25">
      <c r="A16" s="2">
        <v>40</v>
      </c>
      <c r="B16" s="4">
        <v>0.2</v>
      </c>
      <c r="E16" s="2">
        <v>5</v>
      </c>
      <c r="F16" s="4"/>
      <c r="G16" s="4">
        <f t="shared" si="5"/>
        <v>5.8787499999999993E-2</v>
      </c>
      <c r="H16" s="2">
        <f t="shared" si="0"/>
        <v>1</v>
      </c>
      <c r="I16" s="4">
        <f t="shared" si="6"/>
        <v>5.8787499999999993E-2</v>
      </c>
      <c r="K16" s="2">
        <f t="shared" si="1"/>
        <v>50000</v>
      </c>
      <c r="L16" s="10">
        <f t="shared" si="2"/>
        <v>587.87499999999989</v>
      </c>
      <c r="U16" s="2">
        <f>$K$4*E16^4</f>
        <v>-6.2500000000000001E-5</v>
      </c>
      <c r="V16" s="2">
        <f>$K$5*E16^3</f>
        <v>1.25E-3</v>
      </c>
      <c r="W16" s="2">
        <f>$K$6*E16^2</f>
        <v>-1.2500000000000001E-2</v>
      </c>
      <c r="X16" s="2">
        <f>$K$7*E16</f>
        <v>7.4499999999999997E-2</v>
      </c>
      <c r="Y16" s="2">
        <f t="shared" si="3"/>
        <v>-4.4000000000000003E-3</v>
      </c>
      <c r="Z16" s="2">
        <f t="shared" si="4"/>
        <v>5.8787499999999993E-2</v>
      </c>
    </row>
    <row r="17" spans="5:26" x14ac:dyDescent="0.25">
      <c r="E17" s="2">
        <v>6</v>
      </c>
      <c r="F17" s="4"/>
      <c r="G17" s="4">
        <f t="shared" si="5"/>
        <v>6.9030400000000006E-2</v>
      </c>
      <c r="H17" s="2">
        <f t="shared" si="0"/>
        <v>1</v>
      </c>
      <c r="I17" s="4">
        <f t="shared" si="6"/>
        <v>6.9030400000000006E-2</v>
      </c>
      <c r="K17" s="2">
        <f t="shared" si="1"/>
        <v>60000</v>
      </c>
      <c r="L17" s="10">
        <f t="shared" si="2"/>
        <v>690.30400000000009</v>
      </c>
      <c r="U17" s="2">
        <f>$K$4*E17^4</f>
        <v>-1.2960000000000001E-4</v>
      </c>
      <c r="V17" s="2">
        <f>$K$5*E17^3</f>
        <v>2.16E-3</v>
      </c>
      <c r="W17" s="2">
        <f>$K$6*E17^2</f>
        <v>-1.8000000000000002E-2</v>
      </c>
      <c r="X17" s="2">
        <f>$K$7*E17</f>
        <v>8.9400000000000007E-2</v>
      </c>
      <c r="Y17" s="2">
        <f t="shared" si="3"/>
        <v>-4.4000000000000003E-3</v>
      </c>
      <c r="Z17" s="2">
        <f t="shared" si="4"/>
        <v>6.9030400000000006E-2</v>
      </c>
    </row>
    <row r="18" spans="5:26" x14ac:dyDescent="0.25">
      <c r="E18" s="2">
        <v>7</v>
      </c>
      <c r="F18" s="4"/>
      <c r="G18" s="4">
        <f t="shared" si="5"/>
        <v>7.8589900000000004E-2</v>
      </c>
      <c r="H18" s="2">
        <f t="shared" si="0"/>
        <v>1</v>
      </c>
      <c r="I18" s="4">
        <f t="shared" si="6"/>
        <v>7.8589900000000004E-2</v>
      </c>
      <c r="K18" s="2">
        <f t="shared" si="1"/>
        <v>70000</v>
      </c>
      <c r="L18" s="10">
        <f t="shared" si="2"/>
        <v>785.899</v>
      </c>
      <c r="U18" s="2">
        <f>$K$4*E18^4</f>
        <v>-2.4009999999999998E-4</v>
      </c>
      <c r="V18" s="2">
        <f>$K$5*E18^3</f>
        <v>3.4300000000000003E-3</v>
      </c>
      <c r="W18" s="2">
        <f>$K$6*E18^2</f>
        <v>-2.4500000000000001E-2</v>
      </c>
      <c r="X18" s="2">
        <f>$K$7*E18</f>
        <v>0.1043</v>
      </c>
      <c r="Y18" s="2">
        <f t="shared" si="3"/>
        <v>-4.4000000000000003E-3</v>
      </c>
      <c r="Z18" s="2">
        <f t="shared" si="4"/>
        <v>7.8589900000000004E-2</v>
      </c>
    </row>
    <row r="19" spans="5:26" x14ac:dyDescent="0.25">
      <c r="E19" s="2">
        <v>8</v>
      </c>
      <c r="F19" s="4"/>
      <c r="G19" s="4">
        <f t="shared" si="5"/>
        <v>8.7510400000000002E-2</v>
      </c>
      <c r="H19" s="2">
        <f t="shared" si="0"/>
        <v>1</v>
      </c>
      <c r="I19" s="4">
        <f t="shared" si="6"/>
        <v>8.7510400000000002E-2</v>
      </c>
      <c r="K19" s="2">
        <f t="shared" si="1"/>
        <v>80000</v>
      </c>
      <c r="L19" s="10">
        <f t="shared" si="2"/>
        <v>875.10400000000004</v>
      </c>
      <c r="U19" s="2">
        <f>$K$4*E19^4</f>
        <v>-4.0959999999999998E-4</v>
      </c>
      <c r="V19" s="2">
        <f>$K$5*E19^3</f>
        <v>5.1200000000000004E-3</v>
      </c>
      <c r="W19" s="2">
        <f>$K$6*E19^2</f>
        <v>-3.2000000000000001E-2</v>
      </c>
      <c r="X19" s="2">
        <f>$K$7*E19</f>
        <v>0.1192</v>
      </c>
      <c r="Y19" s="2">
        <f t="shared" si="3"/>
        <v>-4.4000000000000003E-3</v>
      </c>
      <c r="Z19" s="2">
        <f t="shared" si="4"/>
        <v>8.7510400000000002E-2</v>
      </c>
    </row>
    <row r="20" spans="5:26" x14ac:dyDescent="0.25">
      <c r="E20" s="2">
        <v>9</v>
      </c>
      <c r="F20" s="4"/>
      <c r="G20" s="4">
        <f t="shared" si="5"/>
        <v>9.5833899999999986E-2</v>
      </c>
      <c r="H20" s="2">
        <f t="shared" si="0"/>
        <v>1</v>
      </c>
      <c r="I20" s="4">
        <f t="shared" si="6"/>
        <v>9.5833899999999986E-2</v>
      </c>
      <c r="K20" s="2">
        <f t="shared" si="1"/>
        <v>90000</v>
      </c>
      <c r="L20" s="10">
        <f t="shared" si="2"/>
        <v>958.33899999999983</v>
      </c>
      <c r="U20" s="2">
        <f>$K$4*E20^4</f>
        <v>-6.5609999999999996E-4</v>
      </c>
      <c r="V20" s="2">
        <f>$K$5*E20^3</f>
        <v>7.2900000000000005E-3</v>
      </c>
      <c r="W20" s="2">
        <f>$K$6*E20^2</f>
        <v>-4.0500000000000001E-2</v>
      </c>
      <c r="X20" s="2">
        <f>$K$7*E20</f>
        <v>0.1341</v>
      </c>
      <c r="Y20" s="2">
        <f t="shared" si="3"/>
        <v>-4.4000000000000003E-3</v>
      </c>
      <c r="Z20" s="2">
        <f t="shared" si="4"/>
        <v>9.5833899999999986E-2</v>
      </c>
    </row>
    <row r="21" spans="5:26" x14ac:dyDescent="0.25">
      <c r="E21" s="2">
        <v>10</v>
      </c>
      <c r="F21" s="5">
        <v>0.1</v>
      </c>
      <c r="G21" s="5">
        <f>$K$4*E21^4+$K$5*E21^3+$K$6*E21^2+$K$7*E21+$K$8</f>
        <v>0.10359999999999998</v>
      </c>
      <c r="H21" s="2">
        <f t="shared" si="0"/>
        <v>1</v>
      </c>
      <c r="I21" s="4">
        <f t="shared" si="6"/>
        <v>0.10359999999999998</v>
      </c>
      <c r="K21" s="2">
        <f t="shared" si="1"/>
        <v>100000</v>
      </c>
      <c r="L21" s="10">
        <f t="shared" si="2"/>
        <v>1035.9999999999998</v>
      </c>
      <c r="U21" s="2">
        <f>$K$4*E21^4</f>
        <v>-1E-3</v>
      </c>
      <c r="V21" s="2">
        <f>$K$5*E21^3</f>
        <v>0.01</v>
      </c>
      <c r="W21" s="2">
        <f>$K$6*E21^2</f>
        <v>-0.05</v>
      </c>
      <c r="X21" s="2">
        <f>$K$7*E21</f>
        <v>0.14899999999999999</v>
      </c>
      <c r="Y21" s="2">
        <f t="shared" si="3"/>
        <v>-4.4000000000000003E-3</v>
      </c>
      <c r="Z21" s="2">
        <f t="shared" si="4"/>
        <v>0.10359999999999998</v>
      </c>
    </row>
    <row r="22" spans="5:26" x14ac:dyDescent="0.25">
      <c r="E22" s="2">
        <v>11</v>
      </c>
      <c r="F22" s="4"/>
      <c r="G22" s="4">
        <f t="shared" ref="G22:G51" si="7">$K$4*E22^4+$K$5*E22^3+$K$6*E22^2+$K$7*E22+$K$8</f>
        <v>0.11084589999999998</v>
      </c>
      <c r="H22" s="2">
        <f t="shared" si="0"/>
        <v>1</v>
      </c>
      <c r="I22" s="4">
        <f t="shared" si="6"/>
        <v>0.11084589999999998</v>
      </c>
      <c r="K22" s="2">
        <f t="shared" si="1"/>
        <v>110000</v>
      </c>
      <c r="L22" s="10">
        <f t="shared" si="2"/>
        <v>1108.4589999999998</v>
      </c>
      <c r="U22" s="2">
        <f>$K$4*E22^4</f>
        <v>-1.4640999999999999E-3</v>
      </c>
      <c r="V22" s="2">
        <f>$K$5*E22^3</f>
        <v>1.3310000000000001E-2</v>
      </c>
      <c r="W22" s="2">
        <f>$K$6*E22^2</f>
        <v>-6.0499999999999998E-2</v>
      </c>
      <c r="X22" s="2">
        <f>$K$7*E22</f>
        <v>0.16389999999999999</v>
      </c>
      <c r="Y22" s="2">
        <f t="shared" ref="Y22:Y31" si="8">$K$8</f>
        <v>-4.4000000000000003E-3</v>
      </c>
      <c r="Z22" s="2">
        <f t="shared" si="4"/>
        <v>0.11084589999999998</v>
      </c>
    </row>
    <row r="23" spans="5:26" x14ac:dyDescent="0.25">
      <c r="E23" s="2">
        <v>12</v>
      </c>
      <c r="F23" s="4"/>
      <c r="G23" s="4">
        <f t="shared" si="7"/>
        <v>0.11760640000000001</v>
      </c>
      <c r="H23" s="2">
        <f t="shared" si="0"/>
        <v>1</v>
      </c>
      <c r="I23" s="4">
        <f t="shared" si="6"/>
        <v>0.11760640000000001</v>
      </c>
      <c r="K23" s="2">
        <f t="shared" si="1"/>
        <v>120000</v>
      </c>
      <c r="L23" s="10">
        <f t="shared" si="2"/>
        <v>1176.0640000000001</v>
      </c>
      <c r="U23" s="2">
        <f>$K$4*E23^4</f>
        <v>-2.0736000000000001E-3</v>
      </c>
      <c r="V23" s="2">
        <f>$K$5*E23^3</f>
        <v>1.728E-2</v>
      </c>
      <c r="W23" s="2">
        <f>$K$6*E23^2</f>
        <v>-7.2000000000000008E-2</v>
      </c>
      <c r="X23" s="2">
        <f>$K$7*E23</f>
        <v>0.17880000000000001</v>
      </c>
      <c r="Y23" s="2">
        <f t="shared" si="8"/>
        <v>-4.4000000000000003E-3</v>
      </c>
      <c r="Z23" s="2">
        <f t="shared" si="4"/>
        <v>0.11760640000000001</v>
      </c>
    </row>
    <row r="24" spans="5:26" x14ac:dyDescent="0.25">
      <c r="E24" s="2">
        <v>13</v>
      </c>
      <c r="F24" s="4"/>
      <c r="G24" s="4">
        <f t="shared" si="7"/>
        <v>0.12391390000000001</v>
      </c>
      <c r="H24" s="2">
        <f t="shared" si="0"/>
        <v>1</v>
      </c>
      <c r="I24" s="4">
        <f t="shared" si="6"/>
        <v>0.12391390000000001</v>
      </c>
      <c r="K24" s="2">
        <f t="shared" si="1"/>
        <v>130000</v>
      </c>
      <c r="L24" s="10">
        <f t="shared" si="2"/>
        <v>1239.1390000000001</v>
      </c>
      <c r="U24" s="2">
        <f>$K$4*E24^4</f>
        <v>-2.8560999999999999E-3</v>
      </c>
      <c r="V24" s="2">
        <f>$K$5*E24^3</f>
        <v>2.1970000000000003E-2</v>
      </c>
      <c r="W24" s="2">
        <f>$K$6*E24^2</f>
        <v>-8.4500000000000006E-2</v>
      </c>
      <c r="X24" s="2">
        <f>$K$7*E24</f>
        <v>0.19370000000000001</v>
      </c>
      <c r="Y24" s="2">
        <f t="shared" si="8"/>
        <v>-4.4000000000000003E-3</v>
      </c>
      <c r="Z24" s="2">
        <f t="shared" si="4"/>
        <v>0.12391390000000001</v>
      </c>
    </row>
    <row r="25" spans="5:26" x14ac:dyDescent="0.25">
      <c r="E25" s="2">
        <v>14</v>
      </c>
      <c r="F25" s="4"/>
      <c r="G25" s="4">
        <f t="shared" si="7"/>
        <v>0.12979840000000001</v>
      </c>
      <c r="H25" s="2">
        <f t="shared" si="0"/>
        <v>1</v>
      </c>
      <c r="I25" s="4">
        <f t="shared" si="6"/>
        <v>0.12979840000000001</v>
      </c>
      <c r="K25" s="2">
        <f t="shared" si="1"/>
        <v>140000</v>
      </c>
      <c r="L25" s="10">
        <f t="shared" si="2"/>
        <v>1297.9840000000002</v>
      </c>
      <c r="U25" s="2">
        <f>$K$4*E25^4</f>
        <v>-3.8415999999999997E-3</v>
      </c>
      <c r="V25" s="2">
        <f>$K$5*E25^3</f>
        <v>2.7440000000000003E-2</v>
      </c>
      <c r="W25" s="2">
        <f>$K$6*E25^2</f>
        <v>-9.8000000000000004E-2</v>
      </c>
      <c r="X25" s="2">
        <f>$K$7*E25</f>
        <v>0.20860000000000001</v>
      </c>
      <c r="Y25" s="2">
        <f t="shared" si="8"/>
        <v>-4.4000000000000003E-3</v>
      </c>
      <c r="Z25" s="2">
        <f t="shared" si="4"/>
        <v>0.12979840000000001</v>
      </c>
    </row>
    <row r="26" spans="5:26" x14ac:dyDescent="0.25">
      <c r="E26" s="2">
        <v>15</v>
      </c>
      <c r="F26" s="4"/>
      <c r="G26" s="4">
        <f t="shared" si="7"/>
        <v>0.13528750000000003</v>
      </c>
      <c r="H26" s="2">
        <f t="shared" si="0"/>
        <v>1</v>
      </c>
      <c r="I26" s="4">
        <f t="shared" si="6"/>
        <v>0.13528750000000003</v>
      </c>
      <c r="K26" s="2">
        <f t="shared" si="1"/>
        <v>150000</v>
      </c>
      <c r="L26" s="10">
        <f t="shared" si="2"/>
        <v>1352.8750000000002</v>
      </c>
      <c r="U26" s="2">
        <f>$K$4*E26^4</f>
        <v>-5.0625000000000002E-3</v>
      </c>
      <c r="V26" s="2">
        <f>$K$5*E26^3</f>
        <v>3.3750000000000002E-2</v>
      </c>
      <c r="W26" s="2">
        <f>$K$6*E26^2</f>
        <v>-0.1125</v>
      </c>
      <c r="X26" s="2">
        <f>$K$7*E26</f>
        <v>0.2235</v>
      </c>
      <c r="Y26" s="2">
        <f t="shared" si="8"/>
        <v>-4.4000000000000003E-3</v>
      </c>
      <c r="Z26" s="2">
        <f t="shared" si="4"/>
        <v>0.13528750000000003</v>
      </c>
    </row>
    <row r="27" spans="5:26" x14ac:dyDescent="0.25">
      <c r="E27" s="2">
        <v>16</v>
      </c>
      <c r="F27" s="4"/>
      <c r="G27" s="4">
        <f t="shared" si="7"/>
        <v>0.14040640000000001</v>
      </c>
      <c r="H27" s="2">
        <f t="shared" si="0"/>
        <v>1</v>
      </c>
      <c r="I27" s="4">
        <f t="shared" si="6"/>
        <v>0.14040640000000001</v>
      </c>
      <c r="K27" s="2">
        <f t="shared" si="1"/>
        <v>160000</v>
      </c>
      <c r="L27" s="10">
        <f t="shared" si="2"/>
        <v>1404.0640000000001</v>
      </c>
      <c r="U27" s="2">
        <f>$K$4*E27^4</f>
        <v>-6.5535999999999997E-3</v>
      </c>
      <c r="V27" s="2">
        <f>$K$5*E27^3</f>
        <v>4.0960000000000003E-2</v>
      </c>
      <c r="W27" s="2">
        <f>$K$6*E27^2</f>
        <v>-0.128</v>
      </c>
      <c r="X27" s="2">
        <f>$K$7*E27</f>
        <v>0.2384</v>
      </c>
      <c r="Y27" s="2">
        <f t="shared" si="8"/>
        <v>-4.4000000000000003E-3</v>
      </c>
      <c r="Z27" s="2">
        <f t="shared" si="4"/>
        <v>0.14040640000000001</v>
      </c>
    </row>
    <row r="28" spans="5:26" x14ac:dyDescent="0.25">
      <c r="E28" s="2">
        <v>17</v>
      </c>
      <c r="F28" s="4"/>
      <c r="G28" s="4">
        <f t="shared" si="7"/>
        <v>0.14517790000000005</v>
      </c>
      <c r="H28" s="2">
        <f t="shared" si="0"/>
        <v>1</v>
      </c>
      <c r="I28" s="4">
        <f t="shared" si="6"/>
        <v>0.14517790000000005</v>
      </c>
      <c r="K28" s="2">
        <f t="shared" si="1"/>
        <v>170000</v>
      </c>
      <c r="L28" s="10">
        <f t="shared" si="2"/>
        <v>1451.7790000000005</v>
      </c>
      <c r="U28" s="2">
        <f>$K$4*E28^4</f>
        <v>-8.3520999999999995E-3</v>
      </c>
      <c r="V28" s="2">
        <f>$K$5*E28^3</f>
        <v>4.9130000000000007E-2</v>
      </c>
      <c r="W28" s="2">
        <f>$K$6*E28^2</f>
        <v>-0.14449999999999999</v>
      </c>
      <c r="X28" s="2">
        <f>$K$7*E28</f>
        <v>0.25330000000000003</v>
      </c>
      <c r="Y28" s="2">
        <f t="shared" si="8"/>
        <v>-4.4000000000000003E-3</v>
      </c>
      <c r="Z28" s="2">
        <f t="shared" si="4"/>
        <v>0.14517790000000005</v>
      </c>
    </row>
    <row r="29" spans="5:26" x14ac:dyDescent="0.25">
      <c r="E29" s="2">
        <v>18</v>
      </c>
      <c r="F29" s="4"/>
      <c r="G29" s="4">
        <f t="shared" si="7"/>
        <v>0.14962240000000002</v>
      </c>
      <c r="H29" s="2">
        <f t="shared" si="0"/>
        <v>1</v>
      </c>
      <c r="I29" s="4">
        <f t="shared" si="6"/>
        <v>0.14962240000000002</v>
      </c>
      <c r="K29" s="2">
        <f t="shared" si="1"/>
        <v>180000</v>
      </c>
      <c r="L29" s="10">
        <f t="shared" si="2"/>
        <v>1496.2240000000002</v>
      </c>
      <c r="U29" s="2">
        <f>$K$4*E29^4</f>
        <v>-1.0497599999999999E-2</v>
      </c>
      <c r="V29" s="2">
        <f>$K$5*E29^3</f>
        <v>5.8320000000000004E-2</v>
      </c>
      <c r="W29" s="2">
        <f>$K$6*E29^2</f>
        <v>-0.16200000000000001</v>
      </c>
      <c r="X29" s="2">
        <f>$K$7*E29</f>
        <v>0.26819999999999999</v>
      </c>
      <c r="Y29" s="2">
        <f t="shared" si="8"/>
        <v>-4.4000000000000003E-3</v>
      </c>
      <c r="Z29" s="2">
        <f t="shared" si="4"/>
        <v>0.14962240000000002</v>
      </c>
    </row>
    <row r="30" spans="5:26" x14ac:dyDescent="0.25">
      <c r="E30" s="2">
        <v>19</v>
      </c>
      <c r="F30" s="4"/>
      <c r="G30" s="4">
        <f t="shared" si="7"/>
        <v>0.15375790000000006</v>
      </c>
      <c r="H30" s="2">
        <f t="shared" si="0"/>
        <v>1</v>
      </c>
      <c r="I30" s="4">
        <f t="shared" si="6"/>
        <v>0.15375790000000006</v>
      </c>
      <c r="K30" s="2">
        <f t="shared" si="1"/>
        <v>190000</v>
      </c>
      <c r="L30" s="10">
        <f t="shared" si="2"/>
        <v>1537.5790000000006</v>
      </c>
      <c r="U30" s="2">
        <f>$K$4*E30^4</f>
        <v>-1.30321E-2</v>
      </c>
      <c r="V30" s="2">
        <f>$K$5*E30^3</f>
        <v>6.8590000000000012E-2</v>
      </c>
      <c r="W30" s="2">
        <f>$K$6*E30^2</f>
        <v>-0.18049999999999999</v>
      </c>
      <c r="X30" s="2">
        <f>$K$7*E30</f>
        <v>0.28310000000000002</v>
      </c>
      <c r="Y30" s="2">
        <f t="shared" si="8"/>
        <v>-4.4000000000000003E-3</v>
      </c>
      <c r="Z30" s="2">
        <f t="shared" si="4"/>
        <v>0.15375790000000006</v>
      </c>
    </row>
    <row r="31" spans="5:26" x14ac:dyDescent="0.25">
      <c r="E31" s="2">
        <v>20</v>
      </c>
      <c r="F31" s="5">
        <v>0.15</v>
      </c>
      <c r="G31" s="5">
        <f t="shared" si="7"/>
        <v>0.15759999999999999</v>
      </c>
      <c r="H31" s="2">
        <f t="shared" si="0"/>
        <v>1</v>
      </c>
      <c r="I31" s="4">
        <f t="shared" si="6"/>
        <v>0.15759999999999999</v>
      </c>
      <c r="K31" s="2">
        <f t="shared" si="1"/>
        <v>200000</v>
      </c>
      <c r="L31" s="10">
        <f t="shared" si="2"/>
        <v>1576</v>
      </c>
      <c r="U31" s="2">
        <f>$K$4*E31^4</f>
        <v>-1.6E-2</v>
      </c>
      <c r="V31" s="2">
        <f>$K$5*E31^3</f>
        <v>0.08</v>
      </c>
      <c r="W31" s="2">
        <f>$K$6*E31^2</f>
        <v>-0.2</v>
      </c>
      <c r="X31" s="2">
        <f>$K$7*E31</f>
        <v>0.29799999999999999</v>
      </c>
      <c r="Y31" s="2">
        <f t="shared" si="8"/>
        <v>-4.4000000000000003E-3</v>
      </c>
      <c r="Z31" s="2">
        <f t="shared" si="4"/>
        <v>0.15759999999999999</v>
      </c>
    </row>
    <row r="32" spans="5:26" x14ac:dyDescent="0.25">
      <c r="E32" s="2">
        <v>21</v>
      </c>
      <c r="F32" s="4"/>
      <c r="G32" s="4">
        <f t="shared" si="7"/>
        <v>0.16116190000000005</v>
      </c>
      <c r="H32" s="2">
        <f t="shared" si="0"/>
        <v>1</v>
      </c>
      <c r="I32" s="4">
        <f t="shared" si="6"/>
        <v>0.16116190000000005</v>
      </c>
      <c r="K32" s="2">
        <f t="shared" si="1"/>
        <v>210000</v>
      </c>
      <c r="L32" s="10">
        <f t="shared" si="2"/>
        <v>1611.6190000000006</v>
      </c>
      <c r="U32" s="2">
        <f>$K$4*E32^4</f>
        <v>-1.9448099999999999E-2</v>
      </c>
      <c r="V32" s="2">
        <f>$K$5*E32^3</f>
        <v>9.2610000000000012E-2</v>
      </c>
      <c r="W32" s="2">
        <f>$K$6*E32^2</f>
        <v>-0.2205</v>
      </c>
      <c r="X32" s="2">
        <f>$K$7*E32</f>
        <v>0.31290000000000001</v>
      </c>
      <c r="Y32" s="2">
        <f t="shared" ref="Y32:Y41" si="9">$K$8</f>
        <v>-4.4000000000000003E-3</v>
      </c>
      <c r="Z32" s="2">
        <f t="shared" si="4"/>
        <v>0.16116190000000005</v>
      </c>
    </row>
    <row r="33" spans="5:26" x14ac:dyDescent="0.25">
      <c r="E33" s="2">
        <v>22</v>
      </c>
      <c r="F33" s="4"/>
      <c r="G33" s="4">
        <f t="shared" si="7"/>
        <v>0.1644544</v>
      </c>
      <c r="H33" s="2">
        <f t="shared" si="0"/>
        <v>1</v>
      </c>
      <c r="I33" s="4">
        <f t="shared" si="6"/>
        <v>0.1644544</v>
      </c>
      <c r="K33" s="2">
        <f t="shared" si="1"/>
        <v>220000</v>
      </c>
      <c r="L33" s="10">
        <f t="shared" si="2"/>
        <v>1644.5440000000001</v>
      </c>
      <c r="U33" s="2">
        <f>$K$4*E33^4</f>
        <v>-2.3425599999999998E-2</v>
      </c>
      <c r="V33" s="2">
        <f>$K$5*E33^3</f>
        <v>0.10648000000000001</v>
      </c>
      <c r="W33" s="2">
        <f>$K$6*E33^2</f>
        <v>-0.24199999999999999</v>
      </c>
      <c r="X33" s="2">
        <f>$K$7*E33</f>
        <v>0.32779999999999998</v>
      </c>
      <c r="Y33" s="2">
        <f t="shared" si="9"/>
        <v>-4.4000000000000003E-3</v>
      </c>
      <c r="Z33" s="2">
        <f t="shared" si="4"/>
        <v>0.1644544</v>
      </c>
    </row>
    <row r="34" spans="5:26" x14ac:dyDescent="0.25">
      <c r="E34" s="2">
        <v>23</v>
      </c>
      <c r="F34" s="4"/>
      <c r="G34" s="4">
        <f t="shared" si="7"/>
        <v>0.16748590000000002</v>
      </c>
      <c r="H34" s="2">
        <f t="shared" si="0"/>
        <v>1</v>
      </c>
      <c r="I34" s="4">
        <f t="shared" si="6"/>
        <v>0.16748590000000002</v>
      </c>
      <c r="K34" s="2">
        <f t="shared" si="1"/>
        <v>230000</v>
      </c>
      <c r="L34" s="10">
        <f t="shared" si="2"/>
        <v>1674.8590000000002</v>
      </c>
      <c r="U34" s="2">
        <f>$K$4*E34^4</f>
        <v>-2.7984099999999998E-2</v>
      </c>
      <c r="V34" s="2">
        <f>$K$5*E34^3</f>
        <v>0.12167000000000001</v>
      </c>
      <c r="W34" s="2">
        <f>$K$6*E34^2</f>
        <v>-0.26450000000000001</v>
      </c>
      <c r="X34" s="2">
        <f>$K$7*E34</f>
        <v>0.3427</v>
      </c>
      <c r="Y34" s="2">
        <f t="shared" si="9"/>
        <v>-4.4000000000000003E-3</v>
      </c>
      <c r="Z34" s="2">
        <f t="shared" si="4"/>
        <v>0.16748590000000002</v>
      </c>
    </row>
    <row r="35" spans="5:26" x14ac:dyDescent="0.25">
      <c r="E35" s="2">
        <v>24</v>
      </c>
      <c r="F35" s="4"/>
      <c r="G35" s="4">
        <f t="shared" si="7"/>
        <v>0.17026240000000001</v>
      </c>
      <c r="H35" s="2">
        <f t="shared" si="0"/>
        <v>1</v>
      </c>
      <c r="I35" s="4">
        <f t="shared" si="6"/>
        <v>0.17026240000000001</v>
      </c>
      <c r="K35" s="2">
        <f t="shared" si="1"/>
        <v>240000</v>
      </c>
      <c r="L35" s="10">
        <f t="shared" si="2"/>
        <v>1702.624</v>
      </c>
      <c r="U35" s="2">
        <f>$K$4*E35^4</f>
        <v>-3.3177600000000002E-2</v>
      </c>
      <c r="V35" s="2">
        <f>$K$5*E35^3</f>
        <v>0.13824</v>
      </c>
      <c r="W35" s="2">
        <f>$K$6*E35^2</f>
        <v>-0.28800000000000003</v>
      </c>
      <c r="X35" s="2">
        <f>$K$7*E35</f>
        <v>0.35760000000000003</v>
      </c>
      <c r="Y35" s="2">
        <f t="shared" si="9"/>
        <v>-4.4000000000000003E-3</v>
      </c>
      <c r="Z35" s="2">
        <f t="shared" si="4"/>
        <v>0.17026240000000001</v>
      </c>
    </row>
    <row r="36" spans="5:26" x14ac:dyDescent="0.25">
      <c r="E36" s="2">
        <v>25</v>
      </c>
      <c r="F36" s="4"/>
      <c r="G36" s="4">
        <f t="shared" si="7"/>
        <v>0.17278750000000001</v>
      </c>
      <c r="H36" s="2">
        <f t="shared" si="0"/>
        <v>1</v>
      </c>
      <c r="I36" s="4">
        <f t="shared" si="6"/>
        <v>0.17278750000000001</v>
      </c>
      <c r="K36" s="2">
        <f t="shared" si="1"/>
        <v>250000</v>
      </c>
      <c r="L36" s="10">
        <f t="shared" si="2"/>
        <v>1727.875</v>
      </c>
      <c r="U36" s="2">
        <f>$K$4*E36^4</f>
        <v>-3.90625E-2</v>
      </c>
      <c r="V36" s="2">
        <f>$K$5*E36^3</f>
        <v>0.15625</v>
      </c>
      <c r="W36" s="2">
        <f>$K$6*E36^2</f>
        <v>-0.3125</v>
      </c>
      <c r="X36" s="2">
        <f>$K$7*E36</f>
        <v>0.3725</v>
      </c>
      <c r="Y36" s="2">
        <f t="shared" si="9"/>
        <v>-4.4000000000000003E-3</v>
      </c>
      <c r="Z36" s="2">
        <f t="shared" si="4"/>
        <v>0.17278750000000001</v>
      </c>
    </row>
    <row r="37" spans="5:26" x14ac:dyDescent="0.25">
      <c r="E37" s="2">
        <v>26</v>
      </c>
      <c r="F37" s="4"/>
      <c r="G37" s="4">
        <f t="shared" si="7"/>
        <v>0.17506240000000003</v>
      </c>
      <c r="H37" s="2">
        <f t="shared" si="0"/>
        <v>1</v>
      </c>
      <c r="I37" s="4">
        <f t="shared" si="6"/>
        <v>0.17506240000000003</v>
      </c>
      <c r="K37" s="2">
        <f t="shared" si="1"/>
        <v>260000</v>
      </c>
      <c r="L37" s="10">
        <f t="shared" si="2"/>
        <v>1750.6240000000003</v>
      </c>
      <c r="U37" s="2">
        <f>$K$4*E37^4</f>
        <v>-4.5697599999999998E-2</v>
      </c>
      <c r="V37" s="2">
        <f>$K$5*E37^3</f>
        <v>0.17576000000000003</v>
      </c>
      <c r="W37" s="2">
        <f>$K$6*E37^2</f>
        <v>-0.33800000000000002</v>
      </c>
      <c r="X37" s="2">
        <f>$K$7*E37</f>
        <v>0.38740000000000002</v>
      </c>
      <c r="Y37" s="2">
        <f t="shared" si="9"/>
        <v>-4.4000000000000003E-3</v>
      </c>
      <c r="Z37" s="2">
        <f t="shared" si="4"/>
        <v>0.17506240000000003</v>
      </c>
    </row>
    <row r="38" spans="5:26" x14ac:dyDescent="0.25">
      <c r="E38" s="2">
        <v>27</v>
      </c>
      <c r="F38" s="4"/>
      <c r="G38" s="4">
        <f t="shared" si="7"/>
        <v>0.17708590000000002</v>
      </c>
      <c r="H38" s="2">
        <f t="shared" si="0"/>
        <v>1</v>
      </c>
      <c r="I38" s="4">
        <f t="shared" si="6"/>
        <v>0.17708590000000002</v>
      </c>
      <c r="K38" s="2">
        <f t="shared" si="1"/>
        <v>270000</v>
      </c>
      <c r="L38" s="10">
        <f t="shared" si="2"/>
        <v>1770.8590000000002</v>
      </c>
      <c r="U38" s="2">
        <f>$K$4*E38^4</f>
        <v>-5.31441E-2</v>
      </c>
      <c r="V38" s="2">
        <f>$K$5*E38^3</f>
        <v>0.19683</v>
      </c>
      <c r="W38" s="2">
        <f>$K$6*E38^2</f>
        <v>-0.36449999999999999</v>
      </c>
      <c r="X38" s="2">
        <f>$K$7*E38</f>
        <v>0.40229999999999999</v>
      </c>
      <c r="Y38" s="2">
        <f t="shared" si="9"/>
        <v>-4.4000000000000003E-3</v>
      </c>
      <c r="Z38" s="2">
        <f t="shared" si="4"/>
        <v>0.17708590000000002</v>
      </c>
    </row>
    <row r="39" spans="5:26" x14ac:dyDescent="0.25">
      <c r="E39" s="2">
        <v>28</v>
      </c>
      <c r="F39" s="4"/>
      <c r="G39" s="4">
        <f t="shared" si="7"/>
        <v>0.17885440000000005</v>
      </c>
      <c r="H39" s="2">
        <f t="shared" si="0"/>
        <v>1</v>
      </c>
      <c r="I39" s="4">
        <f t="shared" si="6"/>
        <v>0.17885440000000005</v>
      </c>
      <c r="K39" s="2">
        <f t="shared" si="1"/>
        <v>280000</v>
      </c>
      <c r="L39" s="10">
        <f t="shared" si="2"/>
        <v>1788.5440000000006</v>
      </c>
      <c r="U39" s="2">
        <f>$K$4*E39^4</f>
        <v>-6.1465599999999995E-2</v>
      </c>
      <c r="V39" s="2">
        <f>$K$5*E39^3</f>
        <v>0.21952000000000002</v>
      </c>
      <c r="W39" s="2">
        <f>$K$6*E39^2</f>
        <v>-0.39200000000000002</v>
      </c>
      <c r="X39" s="2">
        <f>$K$7*E39</f>
        <v>0.41720000000000002</v>
      </c>
      <c r="Y39" s="2">
        <f t="shared" si="9"/>
        <v>-4.4000000000000003E-3</v>
      </c>
      <c r="Z39" s="2">
        <f t="shared" si="4"/>
        <v>0.17885440000000005</v>
      </c>
    </row>
    <row r="40" spans="5:26" x14ac:dyDescent="0.25">
      <c r="E40" s="2">
        <v>29</v>
      </c>
      <c r="F40" s="4"/>
      <c r="G40" s="4">
        <f t="shared" si="7"/>
        <v>0.18036190000000005</v>
      </c>
      <c r="H40" s="2">
        <f t="shared" si="0"/>
        <v>1</v>
      </c>
      <c r="I40" s="4">
        <f t="shared" si="6"/>
        <v>0.18036190000000005</v>
      </c>
      <c r="K40" s="2">
        <f t="shared" si="1"/>
        <v>290000</v>
      </c>
      <c r="L40" s="10">
        <f t="shared" si="2"/>
        <v>1803.6190000000004</v>
      </c>
      <c r="U40" s="2">
        <f>$K$4*E40^4</f>
        <v>-7.0728100000000002E-2</v>
      </c>
      <c r="V40" s="2">
        <f>$K$5*E40^3</f>
        <v>0.24389000000000002</v>
      </c>
      <c r="W40" s="2">
        <f>$K$6*E40^2</f>
        <v>-0.42049999999999998</v>
      </c>
      <c r="X40" s="2">
        <f>$K$7*E40</f>
        <v>0.43209999999999998</v>
      </c>
      <c r="Y40" s="2">
        <f t="shared" si="9"/>
        <v>-4.4000000000000003E-3</v>
      </c>
      <c r="Z40" s="2">
        <f t="shared" si="4"/>
        <v>0.18036190000000005</v>
      </c>
    </row>
    <row r="41" spans="5:26" x14ac:dyDescent="0.25">
      <c r="E41" s="2">
        <v>30</v>
      </c>
      <c r="F41" s="5">
        <v>0.18</v>
      </c>
      <c r="G41" s="5">
        <f t="shared" si="7"/>
        <v>0.18160000000000001</v>
      </c>
      <c r="H41" s="2">
        <f t="shared" si="0"/>
        <v>1</v>
      </c>
      <c r="I41" s="4">
        <f t="shared" si="6"/>
        <v>0.18160000000000001</v>
      </c>
      <c r="K41" s="2">
        <f t="shared" si="1"/>
        <v>300000</v>
      </c>
      <c r="L41" s="10">
        <f t="shared" si="2"/>
        <v>1816.0000000000002</v>
      </c>
      <c r="U41" s="2">
        <f>$K$4*E41^4</f>
        <v>-8.1000000000000003E-2</v>
      </c>
      <c r="V41" s="2">
        <f>$K$5*E41^3</f>
        <v>0.27</v>
      </c>
      <c r="W41" s="2">
        <f>$K$6*E41^2</f>
        <v>-0.45</v>
      </c>
      <c r="X41" s="2">
        <f>$K$7*E41</f>
        <v>0.44700000000000001</v>
      </c>
      <c r="Y41" s="2">
        <f t="shared" si="9"/>
        <v>-4.4000000000000003E-3</v>
      </c>
      <c r="Z41" s="2">
        <f t="shared" si="4"/>
        <v>0.18160000000000001</v>
      </c>
    </row>
    <row r="42" spans="5:26" x14ac:dyDescent="0.25">
      <c r="E42" s="2">
        <v>31</v>
      </c>
      <c r="F42" s="4"/>
      <c r="G42" s="4">
        <f t="shared" si="7"/>
        <v>0.18255790000000002</v>
      </c>
      <c r="H42" s="2">
        <f t="shared" si="0"/>
        <v>1</v>
      </c>
      <c r="I42" s="4">
        <f t="shared" si="6"/>
        <v>0.18255790000000002</v>
      </c>
      <c r="K42" s="2">
        <f t="shared" si="1"/>
        <v>310000</v>
      </c>
      <c r="L42" s="10">
        <f t="shared" si="2"/>
        <v>1825.5790000000002</v>
      </c>
      <c r="U42" s="2">
        <f>$K$4*E42^4</f>
        <v>-9.2352099999999993E-2</v>
      </c>
      <c r="V42" s="2">
        <f>$K$5*E42^3</f>
        <v>0.29791000000000001</v>
      </c>
      <c r="W42" s="2">
        <f>$K$6*E42^2</f>
        <v>-0.48049999999999998</v>
      </c>
      <c r="X42" s="2">
        <f>$K$7*E42</f>
        <v>0.46189999999999998</v>
      </c>
      <c r="Y42" s="2">
        <f t="shared" ref="Y42:Y49" si="10">$K$8</f>
        <v>-4.4000000000000003E-3</v>
      </c>
      <c r="Z42" s="2">
        <f t="shared" si="4"/>
        <v>0.18255790000000002</v>
      </c>
    </row>
    <row r="43" spans="5:26" x14ac:dyDescent="0.25">
      <c r="E43" s="2">
        <v>32</v>
      </c>
      <c r="F43" s="4"/>
      <c r="G43" s="4">
        <f t="shared" si="7"/>
        <v>0.18322240000000004</v>
      </c>
      <c r="H43" s="2">
        <f t="shared" si="0"/>
        <v>1</v>
      </c>
      <c r="I43" s="4">
        <f t="shared" si="6"/>
        <v>0.18322240000000004</v>
      </c>
      <c r="K43" s="2">
        <f t="shared" si="1"/>
        <v>320000</v>
      </c>
      <c r="L43" s="10">
        <f t="shared" si="2"/>
        <v>1832.2240000000004</v>
      </c>
      <c r="U43" s="2">
        <f>$K$4*E43^4</f>
        <v>-0.1048576</v>
      </c>
      <c r="V43" s="2">
        <f>$K$5*E43^3</f>
        <v>0.32768000000000003</v>
      </c>
      <c r="W43" s="2">
        <f>$K$6*E43^2</f>
        <v>-0.51200000000000001</v>
      </c>
      <c r="X43" s="2">
        <f>$K$7*E43</f>
        <v>0.4768</v>
      </c>
      <c r="Y43" s="2">
        <f t="shared" si="10"/>
        <v>-4.4000000000000003E-3</v>
      </c>
      <c r="Z43" s="2">
        <f t="shared" si="4"/>
        <v>0.18322240000000004</v>
      </c>
    </row>
    <row r="44" spans="5:26" x14ac:dyDescent="0.25">
      <c r="E44" s="2">
        <v>33</v>
      </c>
      <c r="F44" s="4"/>
      <c r="G44" s="4">
        <f t="shared" si="7"/>
        <v>0.1835779000000001</v>
      </c>
      <c r="H44" s="2">
        <f t="shared" si="0"/>
        <v>1</v>
      </c>
      <c r="I44" s="4">
        <f t="shared" si="6"/>
        <v>0.1835779000000001</v>
      </c>
      <c r="K44" s="2">
        <f t="shared" si="1"/>
        <v>330000</v>
      </c>
      <c r="L44" s="10">
        <f t="shared" si="2"/>
        <v>1835.7790000000009</v>
      </c>
      <c r="U44" s="2">
        <f>$K$4*E44^4</f>
        <v>-0.11859209999999999</v>
      </c>
      <c r="V44" s="2">
        <f>$K$5*E44^3</f>
        <v>0.35937000000000002</v>
      </c>
      <c r="W44" s="2">
        <f>$K$6*E44^2</f>
        <v>-0.54449999999999998</v>
      </c>
      <c r="X44" s="2">
        <f>$K$7*E44</f>
        <v>0.49170000000000003</v>
      </c>
      <c r="Y44" s="2">
        <f t="shared" si="10"/>
        <v>-4.4000000000000003E-3</v>
      </c>
      <c r="Z44" s="2">
        <f t="shared" si="4"/>
        <v>0.1835779000000001</v>
      </c>
    </row>
    <row r="45" spans="5:26" x14ac:dyDescent="0.25">
      <c r="E45" s="2">
        <v>34</v>
      </c>
      <c r="F45" s="4"/>
      <c r="G45" s="4">
        <f t="shared" si="7"/>
        <v>0.18360640000000014</v>
      </c>
      <c r="H45" s="6">
        <f t="shared" si="0"/>
        <v>0</v>
      </c>
      <c r="I45" s="4">
        <f t="shared" ref="I45:I50" si="11">I44+$H$53</f>
        <v>0.18591790000000011</v>
      </c>
      <c r="K45" s="2">
        <f t="shared" si="1"/>
        <v>340000</v>
      </c>
      <c r="L45" s="10">
        <f t="shared" si="2"/>
        <v>1859.179000000001</v>
      </c>
      <c r="U45" s="2">
        <f>$K$4*E45^4</f>
        <v>-0.13363359999999999</v>
      </c>
      <c r="V45" s="2">
        <f>$K$5*E45^3</f>
        <v>0.39304000000000006</v>
      </c>
      <c r="W45" s="2">
        <f>$K$6*E45^2</f>
        <v>-0.57799999999999996</v>
      </c>
      <c r="X45" s="2">
        <f>$K$7*E45</f>
        <v>0.50660000000000005</v>
      </c>
      <c r="Y45" s="2">
        <f t="shared" si="10"/>
        <v>-4.4000000000000003E-3</v>
      </c>
      <c r="Z45" s="2">
        <f t="shared" si="4"/>
        <v>0.18360640000000014</v>
      </c>
    </row>
    <row r="46" spans="5:26" x14ac:dyDescent="0.25">
      <c r="E46" s="2">
        <v>35</v>
      </c>
      <c r="F46" s="4"/>
      <c r="G46" s="4">
        <f t="shared" si="7"/>
        <v>0.18328749999999996</v>
      </c>
      <c r="H46" s="6">
        <f t="shared" si="0"/>
        <v>0</v>
      </c>
      <c r="I46" s="4">
        <f t="shared" si="11"/>
        <v>0.18825790000000012</v>
      </c>
      <c r="K46" s="2">
        <f t="shared" si="1"/>
        <v>350000</v>
      </c>
      <c r="L46" s="10">
        <f t="shared" si="2"/>
        <v>1882.5790000000011</v>
      </c>
      <c r="U46" s="2">
        <f>$K$4*E46^4</f>
        <v>-0.15006249999999999</v>
      </c>
      <c r="V46" s="2">
        <f>$K$5*E46^3</f>
        <v>0.42875000000000002</v>
      </c>
      <c r="W46" s="2">
        <f>$K$6*E46^2</f>
        <v>-0.61250000000000004</v>
      </c>
      <c r="X46" s="2">
        <f>$K$7*E46</f>
        <v>0.52149999999999996</v>
      </c>
      <c r="Y46" s="2">
        <f t="shared" si="10"/>
        <v>-4.4000000000000003E-3</v>
      </c>
      <c r="Z46" s="2">
        <f t="shared" si="4"/>
        <v>0.18328749999999996</v>
      </c>
    </row>
    <row r="47" spans="5:26" x14ac:dyDescent="0.25">
      <c r="E47" s="2">
        <v>36</v>
      </c>
      <c r="F47" s="4"/>
      <c r="G47" s="4">
        <f t="shared" si="7"/>
        <v>0.18259840000000002</v>
      </c>
      <c r="H47" s="6">
        <f t="shared" si="0"/>
        <v>0</v>
      </c>
      <c r="I47" s="4">
        <f t="shared" si="11"/>
        <v>0.19059790000000013</v>
      </c>
      <c r="K47" s="2">
        <f t="shared" si="1"/>
        <v>360000</v>
      </c>
      <c r="L47" s="10">
        <f t="shared" si="2"/>
        <v>1905.9790000000012</v>
      </c>
      <c r="U47" s="2">
        <f>$K$4*E47^4</f>
        <v>-0.16796159999999999</v>
      </c>
      <c r="V47" s="2">
        <f>$K$5*E47^3</f>
        <v>0.46656000000000003</v>
      </c>
      <c r="W47" s="2">
        <f>$K$6*E47^2</f>
        <v>-0.64800000000000002</v>
      </c>
      <c r="X47" s="2">
        <f>$K$7*E47</f>
        <v>0.53639999999999999</v>
      </c>
      <c r="Y47" s="2">
        <f t="shared" si="10"/>
        <v>-4.4000000000000003E-3</v>
      </c>
      <c r="Z47" s="2">
        <f t="shared" si="4"/>
        <v>0.18259840000000002</v>
      </c>
    </row>
    <row r="48" spans="5:26" x14ac:dyDescent="0.25">
      <c r="E48" s="2">
        <v>37</v>
      </c>
      <c r="F48" s="4"/>
      <c r="G48" s="4">
        <f t="shared" si="7"/>
        <v>0.18151390000000009</v>
      </c>
      <c r="H48" s="6">
        <f t="shared" si="0"/>
        <v>0</v>
      </c>
      <c r="I48" s="4">
        <f t="shared" si="11"/>
        <v>0.19293790000000013</v>
      </c>
      <c r="K48" s="2">
        <f t="shared" si="1"/>
        <v>370000</v>
      </c>
      <c r="L48" s="10">
        <f t="shared" si="2"/>
        <v>1929.3790000000013</v>
      </c>
      <c r="U48" s="2">
        <f>$K$4*E48^4</f>
        <v>-0.1874161</v>
      </c>
      <c r="V48" s="2">
        <f>$K$5*E48^3</f>
        <v>0.50653000000000004</v>
      </c>
      <c r="W48" s="2">
        <f>$K$6*E48^2</f>
        <v>-0.6845</v>
      </c>
      <c r="X48" s="2">
        <f>$K$7*E48</f>
        <v>0.55130000000000001</v>
      </c>
      <c r="Y48" s="2">
        <f t="shared" si="10"/>
        <v>-4.4000000000000003E-3</v>
      </c>
      <c r="Z48" s="2">
        <f t="shared" si="4"/>
        <v>0.18151390000000009</v>
      </c>
    </row>
    <row r="49" spans="5:26" x14ac:dyDescent="0.25">
      <c r="E49" s="2">
        <v>38</v>
      </c>
      <c r="F49" s="4"/>
      <c r="G49" s="4">
        <f t="shared" si="7"/>
        <v>0.18000640000000021</v>
      </c>
      <c r="H49" s="6">
        <f t="shared" si="0"/>
        <v>0</v>
      </c>
      <c r="I49" s="4">
        <f t="shared" si="11"/>
        <v>0.19527790000000014</v>
      </c>
      <c r="K49" s="2">
        <f t="shared" si="1"/>
        <v>380000</v>
      </c>
      <c r="L49" s="10">
        <f t="shared" si="2"/>
        <v>1952.7790000000014</v>
      </c>
      <c r="U49" s="2">
        <f>$K$4*E49^4</f>
        <v>-0.20851359999999999</v>
      </c>
      <c r="V49" s="2">
        <f>$K$5*E49^3</f>
        <v>0.5487200000000001</v>
      </c>
      <c r="W49" s="2">
        <f>$K$6*E49^2</f>
        <v>-0.72199999999999998</v>
      </c>
      <c r="X49" s="2">
        <f>$K$7*E49</f>
        <v>0.56620000000000004</v>
      </c>
      <c r="Y49" s="2">
        <f t="shared" si="10"/>
        <v>-4.4000000000000003E-3</v>
      </c>
      <c r="Z49" s="2">
        <f t="shared" si="4"/>
        <v>0.18000640000000021</v>
      </c>
    </row>
    <row r="50" spans="5:26" x14ac:dyDescent="0.25">
      <c r="E50" s="2">
        <v>39</v>
      </c>
      <c r="F50" s="4"/>
      <c r="G50" s="4">
        <f t="shared" si="7"/>
        <v>0.1780458999999999</v>
      </c>
      <c r="H50" s="6">
        <f t="shared" si="0"/>
        <v>0</v>
      </c>
      <c r="I50" s="4">
        <f t="shared" si="11"/>
        <v>0.19761790000000015</v>
      </c>
      <c r="K50" s="2">
        <f t="shared" si="1"/>
        <v>390000</v>
      </c>
      <c r="L50" s="10">
        <f t="shared" si="2"/>
        <v>1976.1790000000015</v>
      </c>
      <c r="U50" s="2">
        <f>$K$4*E50^4</f>
        <v>-0.2313441</v>
      </c>
      <c r="V50" s="2">
        <f>$K$5*E50^3</f>
        <v>0.59319</v>
      </c>
      <c r="W50" s="2">
        <f>$K$6*E50^2</f>
        <v>-0.76050000000000006</v>
      </c>
      <c r="X50" s="2">
        <f>$K$7*E50</f>
        <v>0.58109999999999995</v>
      </c>
      <c r="Y50" s="2">
        <f>$K$8</f>
        <v>-4.4000000000000003E-3</v>
      </c>
      <c r="Z50" s="2">
        <f t="shared" si="4"/>
        <v>0.1780458999999999</v>
      </c>
    </row>
    <row r="51" spans="5:26" x14ac:dyDescent="0.25">
      <c r="E51" s="2">
        <v>40</v>
      </c>
      <c r="F51" s="5">
        <v>0.2</v>
      </c>
      <c r="G51" s="5">
        <f t="shared" si="7"/>
        <v>0.17559999999999995</v>
      </c>
      <c r="H51" s="6">
        <f t="shared" si="0"/>
        <v>0</v>
      </c>
      <c r="I51" s="4">
        <v>0.2</v>
      </c>
      <c r="K51" s="2">
        <f t="shared" si="1"/>
        <v>400000</v>
      </c>
      <c r="L51" s="10">
        <f t="shared" si="2"/>
        <v>2000</v>
      </c>
      <c r="U51" s="2">
        <f>$K$4*E51^4</f>
        <v>-0.25600000000000001</v>
      </c>
      <c r="V51" s="2">
        <f>$K$5*E51^3</f>
        <v>0.64</v>
      </c>
      <c r="W51" s="2">
        <f>$K$6*E51^2</f>
        <v>-0.8</v>
      </c>
      <c r="X51" s="2">
        <f>$K$7*E51</f>
        <v>0.59599999999999997</v>
      </c>
      <c r="Y51" s="2">
        <f>$K$8</f>
        <v>-4.4000000000000003E-3</v>
      </c>
      <c r="Z51" s="2">
        <f>U51+V51+W51+X51+Y51</f>
        <v>0.17559999999999995</v>
      </c>
    </row>
    <row r="53" spans="5:26" x14ac:dyDescent="0.25">
      <c r="G53" s="7" t="s">
        <v>33</v>
      </c>
      <c r="H53" s="8">
        <v>2.3400000000000001E-3</v>
      </c>
    </row>
    <row r="62" spans="5:26" x14ac:dyDescent="0.25">
      <c r="G62" s="26" t="s">
        <v>49</v>
      </c>
    </row>
    <row r="63" spans="5:26" x14ac:dyDescent="0.25">
      <c r="G63" s="25" t="s">
        <v>44</v>
      </c>
      <c r="H63" s="14">
        <v>-1.9999999999999999E-11</v>
      </c>
    </row>
    <row r="64" spans="5:26" x14ac:dyDescent="0.25">
      <c r="G64" s="25" t="s">
        <v>45</v>
      </c>
      <c r="H64" s="14">
        <v>1E-8</v>
      </c>
    </row>
    <row r="65" spans="1:13" x14ac:dyDescent="0.25">
      <c r="G65" s="25" t="s">
        <v>46</v>
      </c>
      <c r="H65" s="28">
        <v>-1.8199999999999999E-6</v>
      </c>
    </row>
    <row r="66" spans="1:13" x14ac:dyDescent="0.25">
      <c r="G66" s="25" t="s">
        <v>47</v>
      </c>
      <c r="H66" s="14">
        <v>3.3E-4</v>
      </c>
    </row>
    <row r="67" spans="1:13" x14ac:dyDescent="0.25">
      <c r="G67" s="25" t="s">
        <v>48</v>
      </c>
      <c r="H67" s="14">
        <v>6.8599999999999998E-3</v>
      </c>
    </row>
    <row r="68" spans="1:13" x14ac:dyDescent="0.25">
      <c r="A68" s="1" t="s">
        <v>34</v>
      </c>
      <c r="G68" s="24"/>
    </row>
    <row r="69" spans="1:13" x14ac:dyDescent="0.25">
      <c r="A69" s="26" t="s">
        <v>42</v>
      </c>
      <c r="E69" s="26" t="s">
        <v>42</v>
      </c>
    </row>
    <row r="70" spans="1:13" x14ac:dyDescent="0.25">
      <c r="A70" s="25" t="s">
        <v>37</v>
      </c>
      <c r="B70" s="25" t="s">
        <v>38</v>
      </c>
      <c r="E70" s="25" t="s">
        <v>37</v>
      </c>
      <c r="F70" s="25" t="s">
        <v>38</v>
      </c>
      <c r="G70" s="25" t="s">
        <v>38</v>
      </c>
      <c r="H70" s="25" t="s">
        <v>50</v>
      </c>
      <c r="I70" s="25" t="s">
        <v>51</v>
      </c>
      <c r="J70" s="25" t="s">
        <v>50</v>
      </c>
      <c r="L70" s="25" t="s">
        <v>39</v>
      </c>
      <c r="M70" s="25" t="s">
        <v>40</v>
      </c>
    </row>
    <row r="71" spans="1:13" x14ac:dyDescent="0.25">
      <c r="A71" s="2">
        <v>10</v>
      </c>
      <c r="B71" s="4">
        <v>0.01</v>
      </c>
      <c r="E71" s="2">
        <v>0</v>
      </c>
      <c r="F71" s="4">
        <v>0</v>
      </c>
      <c r="G71" s="4">
        <v>0</v>
      </c>
      <c r="H71" s="2">
        <f>IF(G72&gt;G71,1,0)</f>
        <v>1</v>
      </c>
      <c r="I71" s="4">
        <v>0</v>
      </c>
      <c r="J71" s="2">
        <f>IF(I71&lt;I72,1,0)</f>
        <v>1</v>
      </c>
      <c r="L71" s="2">
        <f>E71*10000</f>
        <v>0</v>
      </c>
      <c r="M71" s="2">
        <f>I71*10000</f>
        <v>0</v>
      </c>
    </row>
    <row r="72" spans="1:13" x14ac:dyDescent="0.25">
      <c r="A72" s="2">
        <v>50</v>
      </c>
      <c r="B72" s="4">
        <v>0.02</v>
      </c>
      <c r="E72" s="2">
        <f>E71+1</f>
        <v>1</v>
      </c>
      <c r="F72" s="4"/>
      <c r="G72" s="4">
        <f>$H$63*E72^4+$H$64*E72^3+$H$65*E72^2+$H$66*E72+$H$67</f>
        <v>7.1881899799999998E-3</v>
      </c>
      <c r="H72" s="2">
        <f t="shared" ref="H72:H135" si="12">IF(G73&gt;G72,1,0)</f>
        <v>1</v>
      </c>
      <c r="I72" s="4">
        <v>7.1881899799999998E-3</v>
      </c>
      <c r="J72" s="2">
        <f t="shared" ref="J72:J135" si="13">IF(I72&lt;I73,1,0)</f>
        <v>1</v>
      </c>
      <c r="L72" s="2">
        <f t="shared" ref="L72:L135" si="14">E72*10000</f>
        <v>10000</v>
      </c>
      <c r="M72" s="30">
        <f t="shared" ref="M72:M135" si="15">I72*10000</f>
        <v>71.881899799999999</v>
      </c>
    </row>
    <row r="73" spans="1:13" x14ac:dyDescent="0.25">
      <c r="A73" s="2">
        <v>100</v>
      </c>
      <c r="B73" s="4">
        <v>0.03</v>
      </c>
      <c r="E73" s="2">
        <f t="shared" ref="E73:E136" si="16">E72+1</f>
        <v>2</v>
      </c>
      <c r="F73" s="4"/>
      <c r="G73" s="4">
        <f t="shared" ref="G73:G136" si="17">$H$63*E73^4+$H$64*E73^3+$H$65*E73^2+$H$66*E73+$H$67</f>
        <v>7.5127996799999996E-3</v>
      </c>
      <c r="H73" s="2">
        <f t="shared" si="12"/>
        <v>1</v>
      </c>
      <c r="I73" s="4">
        <v>7.5127996799999996E-3</v>
      </c>
      <c r="J73" s="2">
        <f t="shared" si="13"/>
        <v>1</v>
      </c>
      <c r="L73" s="2">
        <f t="shared" si="14"/>
        <v>20000</v>
      </c>
      <c r="M73" s="30">
        <f t="shared" si="15"/>
        <v>75.127996799999991</v>
      </c>
    </row>
    <row r="74" spans="1:13" x14ac:dyDescent="0.25">
      <c r="A74" s="2">
        <v>150</v>
      </c>
      <c r="B74" s="4">
        <v>0.04</v>
      </c>
      <c r="E74" s="2">
        <f t="shared" si="16"/>
        <v>3</v>
      </c>
      <c r="F74" s="4"/>
      <c r="G74" s="4">
        <f t="shared" si="17"/>
        <v>7.8338883799999991E-3</v>
      </c>
      <c r="H74" s="2">
        <f t="shared" si="12"/>
        <v>1</v>
      </c>
      <c r="I74" s="4">
        <v>7.8338883799999991E-3</v>
      </c>
      <c r="J74" s="2">
        <f t="shared" si="13"/>
        <v>1</v>
      </c>
      <c r="L74" s="2">
        <f t="shared" si="14"/>
        <v>30000</v>
      </c>
      <c r="M74" s="30">
        <f t="shared" si="15"/>
        <v>78.338883799999991</v>
      </c>
    </row>
    <row r="75" spans="1:13" x14ac:dyDescent="0.25">
      <c r="A75" s="2">
        <v>200</v>
      </c>
      <c r="B75" s="4">
        <v>0.05</v>
      </c>
      <c r="E75" s="2">
        <f t="shared" si="16"/>
        <v>4</v>
      </c>
      <c r="F75" s="4"/>
      <c r="G75" s="4">
        <f t="shared" si="17"/>
        <v>8.1515148800000003E-3</v>
      </c>
      <c r="H75" s="2">
        <f t="shared" si="12"/>
        <v>1</v>
      </c>
      <c r="I75" s="4">
        <v>8.1515148800000003E-3</v>
      </c>
      <c r="J75" s="2">
        <f t="shared" si="13"/>
        <v>1</v>
      </c>
      <c r="L75" s="2">
        <f t="shared" si="14"/>
        <v>40000</v>
      </c>
      <c r="M75" s="30">
        <f t="shared" si="15"/>
        <v>81.515148800000006</v>
      </c>
    </row>
    <row r="76" spans="1:13" x14ac:dyDescent="0.25">
      <c r="E76" s="2">
        <f t="shared" si="16"/>
        <v>5</v>
      </c>
      <c r="F76" s="4"/>
      <c r="G76" s="4">
        <f t="shared" si="17"/>
        <v>8.4657375000000007E-3</v>
      </c>
      <c r="H76" s="2">
        <f t="shared" si="12"/>
        <v>1</v>
      </c>
      <c r="I76" s="4">
        <v>8.4657375000000007E-3</v>
      </c>
      <c r="J76" s="2">
        <f t="shared" si="13"/>
        <v>1</v>
      </c>
      <c r="L76" s="2">
        <f t="shared" si="14"/>
        <v>50000</v>
      </c>
      <c r="M76" s="30">
        <f t="shared" si="15"/>
        <v>84.657375000000002</v>
      </c>
    </row>
    <row r="77" spans="1:13" x14ac:dyDescent="0.25">
      <c r="E77" s="2">
        <f t="shared" si="16"/>
        <v>6</v>
      </c>
      <c r="F77" s="4"/>
      <c r="G77" s="4">
        <f>$H$63*E77^4+$H$64*E77^3+$H$65*E77^2+$H$66*E77+$H$67</f>
        <v>8.77661408E-3</v>
      </c>
      <c r="H77" s="2">
        <f t="shared" si="12"/>
        <v>1</v>
      </c>
      <c r="I77" s="4">
        <v>8.77661408E-3</v>
      </c>
      <c r="J77" s="2">
        <f t="shared" si="13"/>
        <v>1</v>
      </c>
      <c r="L77" s="2">
        <f t="shared" si="14"/>
        <v>60000</v>
      </c>
      <c r="M77" s="30">
        <f t="shared" si="15"/>
        <v>87.766140800000002</v>
      </c>
    </row>
    <row r="78" spans="1:13" x14ac:dyDescent="0.25">
      <c r="E78" s="2">
        <f t="shared" si="16"/>
        <v>7</v>
      </c>
      <c r="F78" s="4"/>
      <c r="G78" s="4">
        <f t="shared" si="17"/>
        <v>9.0842019799999996E-3</v>
      </c>
      <c r="H78" s="2">
        <f t="shared" si="12"/>
        <v>1</v>
      </c>
      <c r="I78" s="4">
        <v>9.0842019799999996E-3</v>
      </c>
      <c r="J78" s="2">
        <f t="shared" si="13"/>
        <v>1</v>
      </c>
      <c r="L78" s="2">
        <f t="shared" si="14"/>
        <v>70000</v>
      </c>
      <c r="M78" s="30">
        <f t="shared" si="15"/>
        <v>90.842019800000003</v>
      </c>
    </row>
    <row r="79" spans="1:13" x14ac:dyDescent="0.25">
      <c r="E79" s="2">
        <f t="shared" si="16"/>
        <v>8</v>
      </c>
      <c r="F79" s="4"/>
      <c r="G79" s="4">
        <f t="shared" si="17"/>
        <v>9.3885580799999997E-3</v>
      </c>
      <c r="H79" s="2">
        <f t="shared" si="12"/>
        <v>1</v>
      </c>
      <c r="I79" s="4">
        <v>9.3885580799999997E-3</v>
      </c>
      <c r="J79" s="2">
        <f t="shared" si="13"/>
        <v>1</v>
      </c>
      <c r="L79" s="2">
        <f t="shared" si="14"/>
        <v>80000</v>
      </c>
      <c r="M79" s="30">
        <f t="shared" si="15"/>
        <v>93.8855808</v>
      </c>
    </row>
    <row r="80" spans="1:13" x14ac:dyDescent="0.25">
      <c r="E80" s="2">
        <f t="shared" si="16"/>
        <v>9</v>
      </c>
      <c r="F80" s="4"/>
      <c r="G80" s="4">
        <f t="shared" si="17"/>
        <v>9.6897387800000002E-3</v>
      </c>
      <c r="H80" s="2">
        <f t="shared" si="12"/>
        <v>1</v>
      </c>
      <c r="I80" s="4">
        <v>9.6897387800000002E-3</v>
      </c>
      <c r="J80" s="2">
        <f t="shared" si="13"/>
        <v>1</v>
      </c>
      <c r="L80" s="2">
        <f t="shared" si="14"/>
        <v>90000</v>
      </c>
      <c r="M80" s="30">
        <f t="shared" si="15"/>
        <v>96.897387800000004</v>
      </c>
    </row>
    <row r="81" spans="5:13" x14ac:dyDescent="0.25">
      <c r="E81" s="2">
        <f t="shared" si="16"/>
        <v>10</v>
      </c>
      <c r="F81" s="4">
        <v>0.01</v>
      </c>
      <c r="G81" s="4">
        <f t="shared" si="17"/>
        <v>9.9877999999999998E-3</v>
      </c>
      <c r="H81" s="2">
        <f t="shared" si="12"/>
        <v>1</v>
      </c>
      <c r="I81" s="4">
        <v>9.9877999999999998E-3</v>
      </c>
      <c r="J81" s="2">
        <f t="shared" si="13"/>
        <v>1</v>
      </c>
      <c r="L81" s="2">
        <f t="shared" si="14"/>
        <v>100000</v>
      </c>
      <c r="M81" s="30">
        <f t="shared" si="15"/>
        <v>99.878</v>
      </c>
    </row>
    <row r="82" spans="5:13" x14ac:dyDescent="0.25">
      <c r="E82" s="2">
        <f t="shared" si="16"/>
        <v>11</v>
      </c>
      <c r="F82" s="4"/>
      <c r="G82" s="4">
        <f t="shared" si="17"/>
        <v>1.0282797180000001E-2</v>
      </c>
      <c r="H82" s="2">
        <f t="shared" si="12"/>
        <v>1</v>
      </c>
      <c r="I82" s="4">
        <v>1.0282797180000001E-2</v>
      </c>
      <c r="J82" s="2">
        <f t="shared" si="13"/>
        <v>1</v>
      </c>
      <c r="L82" s="2">
        <f t="shared" si="14"/>
        <v>110000</v>
      </c>
      <c r="M82" s="30">
        <f t="shared" si="15"/>
        <v>102.82797180000001</v>
      </c>
    </row>
    <row r="83" spans="5:13" x14ac:dyDescent="0.25">
      <c r="E83" s="2">
        <f t="shared" si="16"/>
        <v>12</v>
      </c>
      <c r="F83" s="4"/>
      <c r="G83" s="4">
        <f t="shared" si="17"/>
        <v>1.057478528E-2</v>
      </c>
      <c r="H83" s="2">
        <f t="shared" si="12"/>
        <v>1</v>
      </c>
      <c r="I83" s="4">
        <v>1.057478528E-2</v>
      </c>
      <c r="J83" s="2">
        <f t="shared" si="13"/>
        <v>1</v>
      </c>
      <c r="L83" s="2">
        <f t="shared" si="14"/>
        <v>120000</v>
      </c>
      <c r="M83" s="30">
        <f t="shared" si="15"/>
        <v>105.7478528</v>
      </c>
    </row>
    <row r="84" spans="5:13" x14ac:dyDescent="0.25">
      <c r="E84" s="2">
        <f t="shared" si="16"/>
        <v>13</v>
      </c>
      <c r="F84" s="4"/>
      <c r="G84" s="4">
        <f t="shared" si="17"/>
        <v>1.0863818779999999E-2</v>
      </c>
      <c r="H84" s="2">
        <f t="shared" si="12"/>
        <v>1</v>
      </c>
      <c r="I84" s="4">
        <v>1.0863818779999999E-2</v>
      </c>
      <c r="J84" s="2">
        <f t="shared" si="13"/>
        <v>1</v>
      </c>
      <c r="L84" s="2">
        <f t="shared" si="14"/>
        <v>130000</v>
      </c>
      <c r="M84" s="30">
        <f t="shared" si="15"/>
        <v>108.6381878</v>
      </c>
    </row>
    <row r="85" spans="5:13" x14ac:dyDescent="0.25">
      <c r="E85" s="2">
        <f t="shared" si="16"/>
        <v>14</v>
      </c>
      <c r="F85" s="4"/>
      <c r="G85" s="4">
        <f t="shared" si="17"/>
        <v>1.1149951679999999E-2</v>
      </c>
      <c r="H85" s="2">
        <f t="shared" si="12"/>
        <v>1</v>
      </c>
      <c r="I85" s="4">
        <v>1.1149951679999999E-2</v>
      </c>
      <c r="J85" s="2">
        <f t="shared" si="13"/>
        <v>1</v>
      </c>
      <c r="L85" s="2">
        <f t="shared" si="14"/>
        <v>140000</v>
      </c>
      <c r="M85" s="30">
        <f t="shared" si="15"/>
        <v>111.49951679999999</v>
      </c>
    </row>
    <row r="86" spans="5:13" x14ac:dyDescent="0.25">
      <c r="E86" s="2">
        <f t="shared" si="16"/>
        <v>15</v>
      </c>
      <c r="F86" s="4"/>
      <c r="G86" s="4">
        <f t="shared" si="17"/>
        <v>1.1433237499999999E-2</v>
      </c>
      <c r="H86" s="2">
        <f t="shared" si="12"/>
        <v>1</v>
      </c>
      <c r="I86" s="4">
        <v>1.1433237499999999E-2</v>
      </c>
      <c r="J86" s="2">
        <f t="shared" si="13"/>
        <v>1</v>
      </c>
      <c r="L86" s="2">
        <f t="shared" si="14"/>
        <v>150000</v>
      </c>
      <c r="M86" s="30">
        <f t="shared" si="15"/>
        <v>114.33237499999998</v>
      </c>
    </row>
    <row r="87" spans="5:13" x14ac:dyDescent="0.25">
      <c r="E87" s="2">
        <f t="shared" si="16"/>
        <v>16</v>
      </c>
      <c r="F87" s="4"/>
      <c r="G87" s="4">
        <f t="shared" si="17"/>
        <v>1.171372928E-2</v>
      </c>
      <c r="H87" s="2">
        <f t="shared" si="12"/>
        <v>1</v>
      </c>
      <c r="I87" s="4">
        <v>1.171372928E-2</v>
      </c>
      <c r="J87" s="2">
        <f t="shared" si="13"/>
        <v>1</v>
      </c>
      <c r="L87" s="2">
        <f t="shared" si="14"/>
        <v>160000</v>
      </c>
      <c r="M87" s="30">
        <f t="shared" si="15"/>
        <v>117.1372928</v>
      </c>
    </row>
    <row r="88" spans="5:13" x14ac:dyDescent="0.25">
      <c r="E88" s="2">
        <f t="shared" si="16"/>
        <v>17</v>
      </c>
      <c r="F88" s="4"/>
      <c r="G88" s="4">
        <f t="shared" si="17"/>
        <v>1.199147958E-2</v>
      </c>
      <c r="H88" s="2">
        <f t="shared" si="12"/>
        <v>1</v>
      </c>
      <c r="I88" s="4">
        <v>1.199147958E-2</v>
      </c>
      <c r="J88" s="2">
        <f t="shared" si="13"/>
        <v>1</v>
      </c>
      <c r="L88" s="2">
        <f t="shared" si="14"/>
        <v>170000</v>
      </c>
      <c r="M88" s="30">
        <f t="shared" si="15"/>
        <v>119.91479580000001</v>
      </c>
    </row>
    <row r="89" spans="5:13" x14ac:dyDescent="0.25">
      <c r="E89" s="2">
        <f t="shared" si="16"/>
        <v>18</v>
      </c>
      <c r="F89" s="4"/>
      <c r="G89" s="4">
        <f t="shared" si="17"/>
        <v>1.2266540480000001E-2</v>
      </c>
      <c r="H89" s="2">
        <f t="shared" si="12"/>
        <v>1</v>
      </c>
      <c r="I89" s="4">
        <v>1.2266540480000001E-2</v>
      </c>
      <c r="J89" s="2">
        <f t="shared" si="13"/>
        <v>1</v>
      </c>
      <c r="L89" s="2">
        <f t="shared" si="14"/>
        <v>180000</v>
      </c>
      <c r="M89" s="30">
        <f t="shared" si="15"/>
        <v>122.6654048</v>
      </c>
    </row>
    <row r="90" spans="5:13" x14ac:dyDescent="0.25">
      <c r="E90" s="2">
        <f t="shared" si="16"/>
        <v>19</v>
      </c>
      <c r="F90" s="4"/>
      <c r="G90" s="4">
        <f t="shared" si="17"/>
        <v>1.253896358E-2</v>
      </c>
      <c r="H90" s="2">
        <f t="shared" si="12"/>
        <v>1</v>
      </c>
      <c r="I90" s="4">
        <v>1.253896358E-2</v>
      </c>
      <c r="J90" s="2">
        <f t="shared" si="13"/>
        <v>1</v>
      </c>
      <c r="L90" s="2">
        <f t="shared" si="14"/>
        <v>190000</v>
      </c>
      <c r="M90" s="30">
        <f t="shared" si="15"/>
        <v>125.38963579999999</v>
      </c>
    </row>
    <row r="91" spans="5:13" x14ac:dyDescent="0.25">
      <c r="E91" s="2">
        <f t="shared" si="16"/>
        <v>20</v>
      </c>
      <c r="F91" s="4"/>
      <c r="G91" s="4">
        <f t="shared" si="17"/>
        <v>1.2808799999999999E-2</v>
      </c>
      <c r="H91" s="2">
        <f t="shared" si="12"/>
        <v>1</v>
      </c>
      <c r="I91" s="4">
        <v>1.2808799999999999E-2</v>
      </c>
      <c r="J91" s="2">
        <f t="shared" si="13"/>
        <v>1</v>
      </c>
      <c r="L91" s="2">
        <f t="shared" si="14"/>
        <v>200000</v>
      </c>
      <c r="M91" s="30">
        <f t="shared" si="15"/>
        <v>128.08799999999999</v>
      </c>
    </row>
    <row r="92" spans="5:13" x14ac:dyDescent="0.25">
      <c r="E92" s="2">
        <f t="shared" si="16"/>
        <v>21</v>
      </c>
      <c r="F92" s="4"/>
      <c r="G92" s="4">
        <f t="shared" si="17"/>
        <v>1.307610038E-2</v>
      </c>
      <c r="H92" s="2">
        <f t="shared" si="12"/>
        <v>1</v>
      </c>
      <c r="I92" s="4">
        <v>1.307610038E-2</v>
      </c>
      <c r="J92" s="2">
        <f t="shared" si="13"/>
        <v>1</v>
      </c>
      <c r="L92" s="2">
        <f t="shared" si="14"/>
        <v>210000</v>
      </c>
      <c r="M92" s="30">
        <f t="shared" si="15"/>
        <v>130.7610038</v>
      </c>
    </row>
    <row r="93" spans="5:13" x14ac:dyDescent="0.25">
      <c r="E93" s="2">
        <f t="shared" si="16"/>
        <v>22</v>
      </c>
      <c r="F93" s="4"/>
      <c r="G93" s="4">
        <f t="shared" si="17"/>
        <v>1.3340914879999999E-2</v>
      </c>
      <c r="H93" s="2">
        <f t="shared" si="12"/>
        <v>1</v>
      </c>
      <c r="I93" s="4">
        <v>1.3340914879999999E-2</v>
      </c>
      <c r="J93" s="2">
        <f t="shared" si="13"/>
        <v>1</v>
      </c>
      <c r="L93" s="2">
        <f t="shared" si="14"/>
        <v>220000</v>
      </c>
      <c r="M93" s="30">
        <f t="shared" si="15"/>
        <v>133.4091488</v>
      </c>
    </row>
    <row r="94" spans="5:13" x14ac:dyDescent="0.25">
      <c r="E94" s="2">
        <f t="shared" si="16"/>
        <v>23</v>
      </c>
      <c r="F94" s="4"/>
      <c r="G94" s="4">
        <f t="shared" si="17"/>
        <v>1.360329318E-2</v>
      </c>
      <c r="H94" s="2">
        <f t="shared" si="12"/>
        <v>1</v>
      </c>
      <c r="I94" s="4">
        <v>1.360329318E-2</v>
      </c>
      <c r="J94" s="2">
        <f t="shared" si="13"/>
        <v>1</v>
      </c>
      <c r="L94" s="2">
        <f t="shared" si="14"/>
        <v>230000</v>
      </c>
      <c r="M94" s="30">
        <f t="shared" si="15"/>
        <v>136.0329318</v>
      </c>
    </row>
    <row r="95" spans="5:13" x14ac:dyDescent="0.25">
      <c r="E95" s="2">
        <f t="shared" si="16"/>
        <v>24</v>
      </c>
      <c r="F95" s="4"/>
      <c r="G95" s="4">
        <f t="shared" si="17"/>
        <v>1.386328448E-2</v>
      </c>
      <c r="H95" s="2">
        <f t="shared" si="12"/>
        <v>1</v>
      </c>
      <c r="I95" s="4">
        <v>1.386328448E-2</v>
      </c>
      <c r="J95" s="2">
        <f t="shared" si="13"/>
        <v>1</v>
      </c>
      <c r="L95" s="2">
        <f t="shared" si="14"/>
        <v>240000</v>
      </c>
      <c r="M95" s="30">
        <f t="shared" si="15"/>
        <v>138.63284479999999</v>
      </c>
    </row>
    <row r="96" spans="5:13" x14ac:dyDescent="0.25">
      <c r="E96" s="2">
        <f t="shared" si="16"/>
        <v>25</v>
      </c>
      <c r="F96" s="4"/>
      <c r="G96" s="4">
        <f t="shared" si="17"/>
        <v>1.41209375E-2</v>
      </c>
      <c r="H96" s="2">
        <f t="shared" si="12"/>
        <v>1</v>
      </c>
      <c r="I96" s="4">
        <v>1.41209375E-2</v>
      </c>
      <c r="J96" s="2">
        <f t="shared" si="13"/>
        <v>1</v>
      </c>
      <c r="L96" s="2">
        <f t="shared" si="14"/>
        <v>250000</v>
      </c>
      <c r="M96" s="30">
        <f t="shared" si="15"/>
        <v>141.20937499999999</v>
      </c>
    </row>
    <row r="97" spans="5:13" x14ac:dyDescent="0.25">
      <c r="E97" s="2">
        <f t="shared" si="16"/>
        <v>26</v>
      </c>
      <c r="F97" s="4"/>
      <c r="G97" s="4">
        <f t="shared" si="17"/>
        <v>1.437630048E-2</v>
      </c>
      <c r="H97" s="2">
        <f t="shared" si="12"/>
        <v>1</v>
      </c>
      <c r="I97" s="4">
        <v>1.437630048E-2</v>
      </c>
      <c r="J97" s="2">
        <f t="shared" si="13"/>
        <v>1</v>
      </c>
      <c r="L97" s="2">
        <f t="shared" si="14"/>
        <v>260000</v>
      </c>
      <c r="M97" s="30">
        <f t="shared" si="15"/>
        <v>143.7630048</v>
      </c>
    </row>
    <row r="98" spans="5:13" x14ac:dyDescent="0.25">
      <c r="E98" s="2">
        <f t="shared" si="16"/>
        <v>27</v>
      </c>
      <c r="F98" s="4"/>
      <c r="G98" s="4">
        <f t="shared" si="17"/>
        <v>1.4629421179999999E-2</v>
      </c>
      <c r="H98" s="2">
        <f t="shared" si="12"/>
        <v>1</v>
      </c>
      <c r="I98" s="4">
        <v>1.4629421179999999E-2</v>
      </c>
      <c r="J98" s="2">
        <f t="shared" si="13"/>
        <v>1</v>
      </c>
      <c r="L98" s="2">
        <f t="shared" si="14"/>
        <v>270000</v>
      </c>
      <c r="M98" s="30">
        <f t="shared" si="15"/>
        <v>146.2942118</v>
      </c>
    </row>
    <row r="99" spans="5:13" x14ac:dyDescent="0.25">
      <c r="E99" s="2">
        <f t="shared" si="16"/>
        <v>28</v>
      </c>
      <c r="F99" s="4"/>
      <c r="G99" s="4">
        <f t="shared" si="17"/>
        <v>1.4880346879999999E-2</v>
      </c>
      <c r="H99" s="2">
        <f t="shared" si="12"/>
        <v>1</v>
      </c>
      <c r="I99" s="4">
        <v>1.4880346879999999E-2</v>
      </c>
      <c r="J99" s="2">
        <f t="shared" si="13"/>
        <v>1</v>
      </c>
      <c r="L99" s="2">
        <f t="shared" si="14"/>
        <v>280000</v>
      </c>
      <c r="M99" s="30">
        <f t="shared" si="15"/>
        <v>148.80346879999999</v>
      </c>
    </row>
    <row r="100" spans="5:13" x14ac:dyDescent="0.25">
      <c r="E100" s="2">
        <f t="shared" si="16"/>
        <v>29</v>
      </c>
      <c r="F100" s="4"/>
      <c r="G100" s="4">
        <f t="shared" si="17"/>
        <v>1.5129124380000001E-2</v>
      </c>
      <c r="H100" s="2">
        <f t="shared" si="12"/>
        <v>1</v>
      </c>
      <c r="I100" s="4">
        <v>1.5129124380000001E-2</v>
      </c>
      <c r="J100" s="2">
        <f t="shared" si="13"/>
        <v>1</v>
      </c>
      <c r="L100" s="2">
        <f t="shared" si="14"/>
        <v>290000</v>
      </c>
      <c r="M100" s="30">
        <f t="shared" si="15"/>
        <v>151.29124380000002</v>
      </c>
    </row>
    <row r="101" spans="5:13" x14ac:dyDescent="0.25">
      <c r="E101" s="2">
        <f t="shared" si="16"/>
        <v>30</v>
      </c>
      <c r="F101" s="4"/>
      <c r="G101" s="4">
        <f t="shared" si="17"/>
        <v>1.5375799999999998E-2</v>
      </c>
      <c r="H101" s="2">
        <f t="shared" si="12"/>
        <v>1</v>
      </c>
      <c r="I101" s="4">
        <v>1.5375799999999998E-2</v>
      </c>
      <c r="J101" s="2">
        <f t="shared" si="13"/>
        <v>1</v>
      </c>
      <c r="L101" s="2">
        <f t="shared" si="14"/>
        <v>300000</v>
      </c>
      <c r="M101" s="30">
        <f t="shared" si="15"/>
        <v>153.75799999999998</v>
      </c>
    </row>
    <row r="102" spans="5:13" x14ac:dyDescent="0.25">
      <c r="E102" s="2">
        <f t="shared" si="16"/>
        <v>31</v>
      </c>
      <c r="F102" s="4"/>
      <c r="G102" s="4">
        <f t="shared" si="17"/>
        <v>1.5620419579999999E-2</v>
      </c>
      <c r="H102" s="2">
        <f t="shared" si="12"/>
        <v>1</v>
      </c>
      <c r="I102" s="4">
        <v>1.5620419579999999E-2</v>
      </c>
      <c r="J102" s="2">
        <f t="shared" si="13"/>
        <v>1</v>
      </c>
      <c r="L102" s="2">
        <f t="shared" si="14"/>
        <v>310000</v>
      </c>
      <c r="M102" s="30">
        <f t="shared" si="15"/>
        <v>156.20419580000001</v>
      </c>
    </row>
    <row r="103" spans="5:13" x14ac:dyDescent="0.25">
      <c r="E103" s="2">
        <f t="shared" si="16"/>
        <v>32</v>
      </c>
      <c r="F103" s="4"/>
      <c r="G103" s="4">
        <f t="shared" si="17"/>
        <v>1.5863028479999999E-2</v>
      </c>
      <c r="H103" s="2">
        <f t="shared" si="12"/>
        <v>1</v>
      </c>
      <c r="I103" s="4">
        <v>1.5863028479999999E-2</v>
      </c>
      <c r="J103" s="2">
        <f t="shared" si="13"/>
        <v>1</v>
      </c>
      <c r="L103" s="2">
        <f t="shared" si="14"/>
        <v>320000</v>
      </c>
      <c r="M103" s="30">
        <f t="shared" si="15"/>
        <v>158.6302848</v>
      </c>
    </row>
    <row r="104" spans="5:13" x14ac:dyDescent="0.25">
      <c r="E104" s="2">
        <f t="shared" si="16"/>
        <v>33</v>
      </c>
      <c r="F104" s="4"/>
      <c r="G104" s="4">
        <f t="shared" si="17"/>
        <v>1.6103671579999999E-2</v>
      </c>
      <c r="H104" s="2">
        <f t="shared" si="12"/>
        <v>1</v>
      </c>
      <c r="I104" s="4">
        <v>1.6103671579999999E-2</v>
      </c>
      <c r="J104" s="2">
        <f t="shared" si="13"/>
        <v>1</v>
      </c>
      <c r="L104" s="2">
        <f t="shared" si="14"/>
        <v>330000</v>
      </c>
      <c r="M104" s="30">
        <f t="shared" si="15"/>
        <v>161.0367158</v>
      </c>
    </row>
    <row r="105" spans="5:13" x14ac:dyDescent="0.25">
      <c r="E105" s="2">
        <f t="shared" si="16"/>
        <v>34</v>
      </c>
      <c r="F105" s="4"/>
      <c r="G105" s="4">
        <f t="shared" si="17"/>
        <v>1.6342393279999999E-2</v>
      </c>
      <c r="H105" s="2">
        <f t="shared" si="12"/>
        <v>1</v>
      </c>
      <c r="I105" s="4">
        <v>1.6342393279999999E-2</v>
      </c>
      <c r="J105" s="2">
        <f t="shared" si="13"/>
        <v>1</v>
      </c>
      <c r="L105" s="2">
        <f t="shared" si="14"/>
        <v>340000</v>
      </c>
      <c r="M105" s="30">
        <f t="shared" si="15"/>
        <v>163.42393279999999</v>
      </c>
    </row>
    <row r="106" spans="5:13" x14ac:dyDescent="0.25">
      <c r="E106" s="2">
        <f t="shared" si="16"/>
        <v>35</v>
      </c>
      <c r="F106" s="4"/>
      <c r="G106" s="4">
        <f t="shared" si="17"/>
        <v>1.65792375E-2</v>
      </c>
      <c r="H106" s="2">
        <f t="shared" si="12"/>
        <v>1</v>
      </c>
      <c r="I106" s="4">
        <v>1.65792375E-2</v>
      </c>
      <c r="J106" s="2">
        <f t="shared" si="13"/>
        <v>1</v>
      </c>
      <c r="L106" s="2">
        <f t="shared" si="14"/>
        <v>350000</v>
      </c>
      <c r="M106" s="30">
        <f t="shared" si="15"/>
        <v>165.79237499999999</v>
      </c>
    </row>
    <row r="107" spans="5:13" x14ac:dyDescent="0.25">
      <c r="E107" s="2">
        <f t="shared" si="16"/>
        <v>36</v>
      </c>
      <c r="F107" s="4"/>
      <c r="G107" s="4">
        <f t="shared" si="17"/>
        <v>1.6814247679999998E-2</v>
      </c>
      <c r="H107" s="2">
        <f t="shared" si="12"/>
        <v>1</v>
      </c>
      <c r="I107" s="4">
        <v>1.6814247679999998E-2</v>
      </c>
      <c r="J107" s="2">
        <f t="shared" si="13"/>
        <v>1</v>
      </c>
      <c r="L107" s="2">
        <f t="shared" si="14"/>
        <v>360000</v>
      </c>
      <c r="M107" s="30">
        <f t="shared" si="15"/>
        <v>168.14247679999997</v>
      </c>
    </row>
    <row r="108" spans="5:13" x14ac:dyDescent="0.25">
      <c r="E108" s="2">
        <f t="shared" si="16"/>
        <v>37</v>
      </c>
      <c r="F108" s="4"/>
      <c r="G108" s="4">
        <f t="shared" si="17"/>
        <v>1.7047466779999999E-2</v>
      </c>
      <c r="H108" s="2">
        <f t="shared" si="12"/>
        <v>1</v>
      </c>
      <c r="I108" s="4">
        <v>1.7047466779999999E-2</v>
      </c>
      <c r="J108" s="2">
        <f t="shared" si="13"/>
        <v>1</v>
      </c>
      <c r="L108" s="2">
        <f t="shared" si="14"/>
        <v>370000</v>
      </c>
      <c r="M108" s="30">
        <f t="shared" si="15"/>
        <v>170.47466779999999</v>
      </c>
    </row>
    <row r="109" spans="5:13" x14ac:dyDescent="0.25">
      <c r="E109" s="2">
        <f t="shared" si="16"/>
        <v>38</v>
      </c>
      <c r="F109" s="4"/>
      <c r="G109" s="4">
        <f t="shared" si="17"/>
        <v>1.7278937279999997E-2</v>
      </c>
      <c r="H109" s="2">
        <f t="shared" si="12"/>
        <v>1</v>
      </c>
      <c r="I109" s="4">
        <v>1.7278937279999997E-2</v>
      </c>
      <c r="J109" s="2">
        <f t="shared" si="13"/>
        <v>1</v>
      </c>
      <c r="L109" s="2">
        <f t="shared" si="14"/>
        <v>380000</v>
      </c>
      <c r="M109" s="30">
        <f t="shared" si="15"/>
        <v>172.78937279999997</v>
      </c>
    </row>
    <row r="110" spans="5:13" x14ac:dyDescent="0.25">
      <c r="E110" s="2">
        <f t="shared" si="16"/>
        <v>39</v>
      </c>
      <c r="F110" s="4"/>
      <c r="G110" s="4">
        <f t="shared" si="17"/>
        <v>1.7508701179999999E-2</v>
      </c>
      <c r="H110" s="2">
        <f t="shared" si="12"/>
        <v>1</v>
      </c>
      <c r="I110" s="4">
        <v>1.7508701179999999E-2</v>
      </c>
      <c r="J110" s="2">
        <f t="shared" si="13"/>
        <v>1</v>
      </c>
      <c r="L110" s="2">
        <f t="shared" si="14"/>
        <v>390000</v>
      </c>
      <c r="M110" s="30">
        <f t="shared" si="15"/>
        <v>175.0870118</v>
      </c>
    </row>
    <row r="111" spans="5:13" x14ac:dyDescent="0.25">
      <c r="E111" s="2">
        <f t="shared" si="16"/>
        <v>40</v>
      </c>
      <c r="F111" s="4"/>
      <c r="G111" s="4">
        <f t="shared" si="17"/>
        <v>1.7736799999999997E-2</v>
      </c>
      <c r="H111" s="2">
        <f t="shared" si="12"/>
        <v>1</v>
      </c>
      <c r="I111" s="4">
        <v>1.7736799999999997E-2</v>
      </c>
      <c r="J111" s="2">
        <f t="shared" si="13"/>
        <v>1</v>
      </c>
      <c r="L111" s="2">
        <f t="shared" si="14"/>
        <v>400000</v>
      </c>
      <c r="M111" s="30">
        <f t="shared" si="15"/>
        <v>177.36799999999997</v>
      </c>
    </row>
    <row r="112" spans="5:13" x14ac:dyDescent="0.25">
      <c r="E112" s="2">
        <f t="shared" si="16"/>
        <v>41</v>
      </c>
      <c r="F112" s="4"/>
      <c r="G112" s="4">
        <f t="shared" si="17"/>
        <v>1.796327478E-2</v>
      </c>
      <c r="H112" s="2">
        <f t="shared" si="12"/>
        <v>1</v>
      </c>
      <c r="I112" s="4">
        <v>1.796327478E-2</v>
      </c>
      <c r="J112" s="2">
        <f t="shared" si="13"/>
        <v>1</v>
      </c>
      <c r="L112" s="2">
        <f t="shared" si="14"/>
        <v>410000</v>
      </c>
      <c r="M112" s="30">
        <f t="shared" si="15"/>
        <v>179.6327478</v>
      </c>
    </row>
    <row r="113" spans="5:13" x14ac:dyDescent="0.25">
      <c r="E113" s="2">
        <f t="shared" si="16"/>
        <v>42</v>
      </c>
      <c r="F113" s="4"/>
      <c r="G113" s="4">
        <f t="shared" si="17"/>
        <v>1.8188166079999998E-2</v>
      </c>
      <c r="H113" s="2">
        <f t="shared" si="12"/>
        <v>1</v>
      </c>
      <c r="I113" s="4">
        <v>1.8188166079999998E-2</v>
      </c>
      <c r="J113" s="2">
        <f t="shared" si="13"/>
        <v>1</v>
      </c>
      <c r="L113" s="2">
        <f t="shared" si="14"/>
        <v>420000</v>
      </c>
      <c r="M113" s="30">
        <f t="shared" si="15"/>
        <v>181.88166079999999</v>
      </c>
    </row>
    <row r="114" spans="5:13" x14ac:dyDescent="0.25">
      <c r="E114" s="2">
        <f t="shared" si="16"/>
        <v>43</v>
      </c>
      <c r="F114" s="4"/>
      <c r="G114" s="4">
        <f t="shared" si="17"/>
        <v>1.8411513980000002E-2</v>
      </c>
      <c r="H114" s="2">
        <f t="shared" si="12"/>
        <v>1</v>
      </c>
      <c r="I114" s="4">
        <v>1.8411513980000002E-2</v>
      </c>
      <c r="J114" s="2">
        <f t="shared" si="13"/>
        <v>1</v>
      </c>
      <c r="L114" s="2">
        <f t="shared" si="14"/>
        <v>430000</v>
      </c>
      <c r="M114" s="30">
        <f t="shared" si="15"/>
        <v>184.11513980000001</v>
      </c>
    </row>
    <row r="115" spans="5:13" x14ac:dyDescent="0.25">
      <c r="E115" s="2">
        <f t="shared" si="16"/>
        <v>44</v>
      </c>
      <c r="F115" s="4"/>
      <c r="G115" s="4">
        <f t="shared" si="17"/>
        <v>1.8633358080000002E-2</v>
      </c>
      <c r="H115" s="2">
        <f t="shared" si="12"/>
        <v>1</v>
      </c>
      <c r="I115" s="4">
        <v>1.8633358080000002E-2</v>
      </c>
      <c r="J115" s="2">
        <f t="shared" si="13"/>
        <v>1</v>
      </c>
      <c r="L115" s="2">
        <f t="shared" si="14"/>
        <v>440000</v>
      </c>
      <c r="M115" s="30">
        <f t="shared" si="15"/>
        <v>186.33358080000002</v>
      </c>
    </row>
    <row r="116" spans="5:13" x14ac:dyDescent="0.25">
      <c r="E116" s="2">
        <f t="shared" si="16"/>
        <v>45</v>
      </c>
      <c r="F116" s="4"/>
      <c r="G116" s="4">
        <f t="shared" si="17"/>
        <v>1.8853737500000002E-2</v>
      </c>
      <c r="H116" s="2">
        <f t="shared" si="12"/>
        <v>1</v>
      </c>
      <c r="I116" s="4">
        <v>1.8853737500000002E-2</v>
      </c>
      <c r="J116" s="2">
        <f t="shared" si="13"/>
        <v>1</v>
      </c>
      <c r="L116" s="2">
        <f t="shared" si="14"/>
        <v>450000</v>
      </c>
      <c r="M116" s="30">
        <f t="shared" si="15"/>
        <v>188.53737500000003</v>
      </c>
    </row>
    <row r="117" spans="5:13" x14ac:dyDescent="0.25">
      <c r="E117" s="2">
        <f t="shared" si="16"/>
        <v>46</v>
      </c>
      <c r="F117" s="4"/>
      <c r="G117" s="4">
        <f t="shared" si="17"/>
        <v>1.907269088E-2</v>
      </c>
      <c r="H117" s="2">
        <f t="shared" si="12"/>
        <v>1</v>
      </c>
      <c r="I117" s="4">
        <v>1.907269088E-2</v>
      </c>
      <c r="J117" s="2">
        <f t="shared" si="13"/>
        <v>1</v>
      </c>
      <c r="L117" s="2">
        <f t="shared" si="14"/>
        <v>460000</v>
      </c>
      <c r="M117" s="30">
        <f t="shared" si="15"/>
        <v>190.72690879999999</v>
      </c>
    </row>
    <row r="118" spans="5:13" x14ac:dyDescent="0.25">
      <c r="E118" s="2">
        <f t="shared" si="16"/>
        <v>47</v>
      </c>
      <c r="F118" s="4"/>
      <c r="G118" s="4">
        <f t="shared" si="17"/>
        <v>1.9290256380000002E-2</v>
      </c>
      <c r="H118" s="2">
        <f t="shared" si="12"/>
        <v>1</v>
      </c>
      <c r="I118" s="4">
        <v>1.9290256380000002E-2</v>
      </c>
      <c r="J118" s="2">
        <f t="shared" si="13"/>
        <v>1</v>
      </c>
      <c r="L118" s="2">
        <f t="shared" si="14"/>
        <v>470000</v>
      </c>
      <c r="M118" s="30">
        <f t="shared" si="15"/>
        <v>192.90256380000002</v>
      </c>
    </row>
    <row r="119" spans="5:13" x14ac:dyDescent="0.25">
      <c r="E119" s="2">
        <f t="shared" si="16"/>
        <v>48</v>
      </c>
      <c r="F119" s="4"/>
      <c r="G119" s="4">
        <f t="shared" si="17"/>
        <v>1.9506471679999998E-2</v>
      </c>
      <c r="H119" s="2">
        <f t="shared" si="12"/>
        <v>1</v>
      </c>
      <c r="I119" s="4">
        <v>1.9506471679999998E-2</v>
      </c>
      <c r="J119" s="2">
        <f t="shared" si="13"/>
        <v>1</v>
      </c>
      <c r="L119" s="2">
        <f t="shared" si="14"/>
        <v>480000</v>
      </c>
      <c r="M119" s="30">
        <f t="shared" si="15"/>
        <v>195.06471679999999</v>
      </c>
    </row>
    <row r="120" spans="5:13" x14ac:dyDescent="0.25">
      <c r="E120" s="2">
        <f t="shared" si="16"/>
        <v>49</v>
      </c>
      <c r="F120" s="4"/>
      <c r="G120" s="4">
        <f t="shared" si="17"/>
        <v>1.9721373979999998E-2</v>
      </c>
      <c r="H120" s="2">
        <f t="shared" si="12"/>
        <v>1</v>
      </c>
      <c r="I120" s="4">
        <v>1.9721373979999998E-2</v>
      </c>
      <c r="J120" s="2">
        <f t="shared" si="13"/>
        <v>1</v>
      </c>
      <c r="L120" s="2">
        <f t="shared" si="14"/>
        <v>490000</v>
      </c>
      <c r="M120" s="30">
        <f t="shared" si="15"/>
        <v>197.21373979999998</v>
      </c>
    </row>
    <row r="121" spans="5:13" x14ac:dyDescent="0.25">
      <c r="E121" s="2">
        <f t="shared" si="16"/>
        <v>50</v>
      </c>
      <c r="F121" s="4">
        <v>0.02</v>
      </c>
      <c r="G121" s="4">
        <v>0.02</v>
      </c>
      <c r="H121" s="2">
        <f t="shared" si="12"/>
        <v>1</v>
      </c>
      <c r="I121" s="4">
        <v>0.02</v>
      </c>
      <c r="J121" s="2">
        <f t="shared" si="13"/>
        <v>1</v>
      </c>
      <c r="L121" s="2">
        <f t="shared" si="14"/>
        <v>500000</v>
      </c>
      <c r="M121" s="30">
        <f t="shared" si="15"/>
        <v>200</v>
      </c>
    </row>
    <row r="122" spans="5:13" x14ac:dyDescent="0.25">
      <c r="E122" s="2">
        <f t="shared" si="16"/>
        <v>51</v>
      </c>
      <c r="F122" s="4"/>
      <c r="G122" s="4">
        <f t="shared" si="17"/>
        <v>2.0147385980000002E-2</v>
      </c>
      <c r="H122" s="2">
        <f t="shared" si="12"/>
        <v>1</v>
      </c>
      <c r="I122" s="4">
        <v>2.0147385980000002E-2</v>
      </c>
      <c r="J122" s="2">
        <f t="shared" si="13"/>
        <v>1</v>
      </c>
      <c r="L122" s="2">
        <f t="shared" si="14"/>
        <v>510000</v>
      </c>
      <c r="M122" s="30">
        <f t="shared" si="15"/>
        <v>201.47385980000001</v>
      </c>
    </row>
    <row r="123" spans="5:13" x14ac:dyDescent="0.25">
      <c r="E123" s="2">
        <f t="shared" si="16"/>
        <v>52</v>
      </c>
      <c r="F123" s="4"/>
      <c r="G123" s="4">
        <f t="shared" si="17"/>
        <v>2.0358567680000002E-2</v>
      </c>
      <c r="H123" s="2">
        <f t="shared" si="12"/>
        <v>1</v>
      </c>
      <c r="I123" s="4">
        <v>2.0358567680000002E-2</v>
      </c>
      <c r="J123" s="2">
        <f t="shared" si="13"/>
        <v>1</v>
      </c>
      <c r="L123" s="2">
        <f t="shared" si="14"/>
        <v>520000</v>
      </c>
      <c r="M123" s="30">
        <f t="shared" si="15"/>
        <v>203.58567680000002</v>
      </c>
    </row>
    <row r="124" spans="5:13" x14ac:dyDescent="0.25">
      <c r="E124" s="2">
        <f t="shared" si="16"/>
        <v>53</v>
      </c>
      <c r="F124" s="4"/>
      <c r="G124" s="4">
        <f t="shared" si="17"/>
        <v>2.056858038E-2</v>
      </c>
      <c r="H124" s="2">
        <f t="shared" si="12"/>
        <v>1</v>
      </c>
      <c r="I124" s="4">
        <v>2.056858038E-2</v>
      </c>
      <c r="J124" s="2">
        <f t="shared" si="13"/>
        <v>1</v>
      </c>
      <c r="L124" s="2">
        <f t="shared" si="14"/>
        <v>530000</v>
      </c>
      <c r="M124" s="30">
        <f t="shared" si="15"/>
        <v>205.6858038</v>
      </c>
    </row>
    <row r="125" spans="5:13" x14ac:dyDescent="0.25">
      <c r="E125" s="2">
        <f t="shared" si="16"/>
        <v>54</v>
      </c>
      <c r="F125" s="4"/>
      <c r="G125" s="4">
        <f t="shared" si="17"/>
        <v>2.0777458879999999E-2</v>
      </c>
      <c r="H125" s="2">
        <f t="shared" si="12"/>
        <v>1</v>
      </c>
      <c r="I125" s="4">
        <v>2.0777458879999999E-2</v>
      </c>
      <c r="J125" s="2">
        <f t="shared" si="13"/>
        <v>1</v>
      </c>
      <c r="L125" s="2">
        <f t="shared" si="14"/>
        <v>540000</v>
      </c>
      <c r="M125" s="30">
        <f t="shared" si="15"/>
        <v>207.77458879999998</v>
      </c>
    </row>
    <row r="126" spans="5:13" x14ac:dyDescent="0.25">
      <c r="E126" s="2">
        <f t="shared" si="16"/>
        <v>55</v>
      </c>
      <c r="F126" s="4"/>
      <c r="G126" s="4">
        <f t="shared" si="17"/>
        <v>2.0985237499999997E-2</v>
      </c>
      <c r="H126" s="2">
        <f t="shared" si="12"/>
        <v>1</v>
      </c>
      <c r="I126" s="4">
        <v>2.0985237499999997E-2</v>
      </c>
      <c r="J126" s="2">
        <f t="shared" si="13"/>
        <v>1</v>
      </c>
      <c r="L126" s="2">
        <f t="shared" si="14"/>
        <v>550000</v>
      </c>
      <c r="M126" s="30">
        <f t="shared" si="15"/>
        <v>209.85237499999997</v>
      </c>
    </row>
    <row r="127" spans="5:13" x14ac:dyDescent="0.25">
      <c r="E127" s="2">
        <f t="shared" si="16"/>
        <v>56</v>
      </c>
      <c r="F127" s="4"/>
      <c r="G127" s="4">
        <f t="shared" si="17"/>
        <v>2.1191950080000001E-2</v>
      </c>
      <c r="H127" s="2">
        <f t="shared" si="12"/>
        <v>1</v>
      </c>
      <c r="I127" s="4">
        <v>2.1191950080000001E-2</v>
      </c>
      <c r="J127" s="2">
        <f t="shared" si="13"/>
        <v>1</v>
      </c>
      <c r="L127" s="2">
        <f t="shared" si="14"/>
        <v>560000</v>
      </c>
      <c r="M127" s="30">
        <f t="shared" si="15"/>
        <v>211.91950080000001</v>
      </c>
    </row>
    <row r="128" spans="5:13" x14ac:dyDescent="0.25">
      <c r="E128" s="2">
        <f t="shared" si="16"/>
        <v>57</v>
      </c>
      <c r="F128" s="4"/>
      <c r="G128" s="4">
        <f t="shared" si="17"/>
        <v>2.1397629979999999E-2</v>
      </c>
      <c r="H128" s="2">
        <f t="shared" si="12"/>
        <v>1</v>
      </c>
      <c r="I128" s="4">
        <v>2.1397629979999999E-2</v>
      </c>
      <c r="J128" s="2">
        <f t="shared" si="13"/>
        <v>1</v>
      </c>
      <c r="L128" s="2">
        <f t="shared" si="14"/>
        <v>570000</v>
      </c>
      <c r="M128" s="30">
        <f t="shared" si="15"/>
        <v>213.97629979999999</v>
      </c>
    </row>
    <row r="129" spans="5:13" x14ac:dyDescent="0.25">
      <c r="E129" s="2">
        <f t="shared" si="16"/>
        <v>58</v>
      </c>
      <c r="F129" s="4"/>
      <c r="G129" s="4">
        <f t="shared" si="17"/>
        <v>2.1602310079999999E-2</v>
      </c>
      <c r="H129" s="2">
        <f t="shared" si="12"/>
        <v>1</v>
      </c>
      <c r="I129" s="4">
        <v>2.1602310079999999E-2</v>
      </c>
      <c r="J129" s="2">
        <f t="shared" si="13"/>
        <v>1</v>
      </c>
      <c r="L129" s="2">
        <f t="shared" si="14"/>
        <v>580000</v>
      </c>
      <c r="M129" s="30">
        <f t="shared" si="15"/>
        <v>216.02310079999998</v>
      </c>
    </row>
    <row r="130" spans="5:13" x14ac:dyDescent="0.25">
      <c r="E130" s="2">
        <f t="shared" si="16"/>
        <v>59</v>
      </c>
      <c r="F130" s="4"/>
      <c r="G130" s="4">
        <f t="shared" si="17"/>
        <v>2.1806022780000003E-2</v>
      </c>
      <c r="H130" s="2">
        <f t="shared" si="12"/>
        <v>1</v>
      </c>
      <c r="I130" s="4">
        <v>2.1806022780000003E-2</v>
      </c>
      <c r="J130" s="2">
        <f t="shared" si="13"/>
        <v>1</v>
      </c>
      <c r="L130" s="2">
        <f t="shared" si="14"/>
        <v>590000</v>
      </c>
      <c r="M130" s="30">
        <f t="shared" si="15"/>
        <v>218.06022780000004</v>
      </c>
    </row>
    <row r="131" spans="5:13" x14ac:dyDescent="0.25">
      <c r="E131" s="2">
        <f t="shared" si="16"/>
        <v>60</v>
      </c>
      <c r="F131" s="4"/>
      <c r="G131" s="4">
        <f t="shared" si="17"/>
        <v>2.2008799999999999E-2</v>
      </c>
      <c r="H131" s="2">
        <f t="shared" si="12"/>
        <v>1</v>
      </c>
      <c r="I131" s="4">
        <v>2.2008799999999999E-2</v>
      </c>
      <c r="J131" s="2">
        <f t="shared" si="13"/>
        <v>1</v>
      </c>
      <c r="L131" s="2">
        <f t="shared" si="14"/>
        <v>600000</v>
      </c>
      <c r="M131" s="30">
        <f t="shared" si="15"/>
        <v>220.08799999999999</v>
      </c>
    </row>
    <row r="132" spans="5:13" x14ac:dyDescent="0.25">
      <c r="E132" s="2">
        <f t="shared" si="16"/>
        <v>61</v>
      </c>
      <c r="F132" s="4"/>
      <c r="G132" s="4">
        <f t="shared" si="17"/>
        <v>2.2210673180000001E-2</v>
      </c>
      <c r="H132" s="2">
        <f t="shared" si="12"/>
        <v>1</v>
      </c>
      <c r="I132" s="4">
        <v>2.2210673180000001E-2</v>
      </c>
      <c r="J132" s="2">
        <f t="shared" si="13"/>
        <v>1</v>
      </c>
      <c r="L132" s="2">
        <f t="shared" si="14"/>
        <v>610000</v>
      </c>
      <c r="M132" s="30">
        <f t="shared" si="15"/>
        <v>222.10673180000001</v>
      </c>
    </row>
    <row r="133" spans="5:13" x14ac:dyDescent="0.25">
      <c r="E133" s="2">
        <f t="shared" si="16"/>
        <v>62</v>
      </c>
      <c r="F133" s="4"/>
      <c r="G133" s="4">
        <f t="shared" si="17"/>
        <v>2.2411673279999999E-2</v>
      </c>
      <c r="H133" s="2">
        <f t="shared" si="12"/>
        <v>1</v>
      </c>
      <c r="I133" s="4">
        <v>2.2411673279999999E-2</v>
      </c>
      <c r="J133" s="2">
        <f t="shared" si="13"/>
        <v>1</v>
      </c>
      <c r="L133" s="2">
        <f t="shared" si="14"/>
        <v>620000</v>
      </c>
      <c r="M133" s="30">
        <f t="shared" si="15"/>
        <v>224.11673279999999</v>
      </c>
    </row>
    <row r="134" spans="5:13" x14ac:dyDescent="0.25">
      <c r="E134" s="2">
        <f t="shared" si="16"/>
        <v>63</v>
      </c>
      <c r="F134" s="4"/>
      <c r="G134" s="4">
        <f t="shared" si="17"/>
        <v>2.2611830780000002E-2</v>
      </c>
      <c r="H134" s="2">
        <f t="shared" si="12"/>
        <v>1</v>
      </c>
      <c r="I134" s="4">
        <v>2.2611830780000002E-2</v>
      </c>
      <c r="J134" s="2">
        <f t="shared" si="13"/>
        <v>1</v>
      </c>
      <c r="L134" s="2">
        <f t="shared" si="14"/>
        <v>630000</v>
      </c>
      <c r="M134" s="30">
        <f t="shared" si="15"/>
        <v>226.11830780000003</v>
      </c>
    </row>
    <row r="135" spans="5:13" x14ac:dyDescent="0.25">
      <c r="E135" s="2">
        <f t="shared" si="16"/>
        <v>64</v>
      </c>
      <c r="F135" s="4"/>
      <c r="G135" s="4">
        <f t="shared" si="17"/>
        <v>2.2811175679999997E-2</v>
      </c>
      <c r="H135" s="2">
        <f t="shared" si="12"/>
        <v>1</v>
      </c>
      <c r="I135" s="4">
        <v>2.2811175679999997E-2</v>
      </c>
      <c r="J135" s="2">
        <f t="shared" si="13"/>
        <v>1</v>
      </c>
      <c r="L135" s="2">
        <f t="shared" si="14"/>
        <v>640000</v>
      </c>
      <c r="M135" s="30">
        <f t="shared" si="15"/>
        <v>228.11175679999997</v>
      </c>
    </row>
    <row r="136" spans="5:13" x14ac:dyDescent="0.25">
      <c r="E136" s="2">
        <f t="shared" si="16"/>
        <v>65</v>
      </c>
      <c r="F136" s="4"/>
      <c r="G136" s="4">
        <f t="shared" si="17"/>
        <v>2.3009737500000002E-2</v>
      </c>
      <c r="H136" s="2">
        <f t="shared" ref="H136:H199" si="18">IF(G137&gt;G136,1,0)</f>
        <v>1</v>
      </c>
      <c r="I136" s="4">
        <v>2.3009737500000002E-2</v>
      </c>
      <c r="J136" s="2">
        <f t="shared" ref="J136:J199" si="19">IF(I136&lt;I137,1,0)</f>
        <v>1</v>
      </c>
      <c r="L136" s="2">
        <f t="shared" ref="L136:L199" si="20">E136*10000</f>
        <v>650000</v>
      </c>
      <c r="M136" s="30">
        <f t="shared" ref="M136:M199" si="21">I136*10000</f>
        <v>230.09737500000003</v>
      </c>
    </row>
    <row r="137" spans="5:13" x14ac:dyDescent="0.25">
      <c r="E137" s="2">
        <f t="shared" ref="E137:E200" si="22">E136+1</f>
        <v>66</v>
      </c>
      <c r="F137" s="4"/>
      <c r="G137" s="4">
        <f t="shared" ref="G137:G200" si="23">$H$63*E137^4+$H$64*E137^3+$H$65*E137^2+$H$66*E137+$H$67</f>
        <v>2.3207545279999998E-2</v>
      </c>
      <c r="H137" s="2">
        <f t="shared" si="18"/>
        <v>1</v>
      </c>
      <c r="I137" s="4">
        <v>2.3207545279999998E-2</v>
      </c>
      <c r="J137" s="2">
        <f t="shared" si="19"/>
        <v>1</v>
      </c>
      <c r="L137" s="2">
        <f t="shared" si="20"/>
        <v>660000</v>
      </c>
      <c r="M137" s="30">
        <f t="shared" si="21"/>
        <v>232.07545279999999</v>
      </c>
    </row>
    <row r="138" spans="5:13" x14ac:dyDescent="0.25">
      <c r="E138" s="2">
        <f t="shared" si="22"/>
        <v>67</v>
      </c>
      <c r="F138" s="4"/>
      <c r="G138" s="4">
        <f t="shared" si="23"/>
        <v>2.3404627579999997E-2</v>
      </c>
      <c r="H138" s="2">
        <f t="shared" si="18"/>
        <v>1</v>
      </c>
      <c r="I138" s="4">
        <v>2.3404627579999997E-2</v>
      </c>
      <c r="J138" s="2">
        <f t="shared" si="19"/>
        <v>1</v>
      </c>
      <c r="L138" s="2">
        <f t="shared" si="20"/>
        <v>670000</v>
      </c>
      <c r="M138" s="30">
        <f t="shared" si="21"/>
        <v>234.04627579999996</v>
      </c>
    </row>
    <row r="139" spans="5:13" x14ac:dyDescent="0.25">
      <c r="E139" s="2">
        <f t="shared" si="22"/>
        <v>68</v>
      </c>
      <c r="F139" s="4"/>
      <c r="G139" s="4">
        <f t="shared" si="23"/>
        <v>2.3601012480000003E-2</v>
      </c>
      <c r="H139" s="2">
        <f t="shared" si="18"/>
        <v>1</v>
      </c>
      <c r="I139" s="4">
        <v>2.3601012480000003E-2</v>
      </c>
      <c r="J139" s="2">
        <f t="shared" si="19"/>
        <v>1</v>
      </c>
      <c r="L139" s="2">
        <f t="shared" si="20"/>
        <v>680000</v>
      </c>
      <c r="M139" s="30">
        <f t="shared" si="21"/>
        <v>236.01012480000003</v>
      </c>
    </row>
    <row r="140" spans="5:13" x14ac:dyDescent="0.25">
      <c r="E140" s="2">
        <f t="shared" si="22"/>
        <v>69</v>
      </c>
      <c r="F140" s="4"/>
      <c r="G140" s="4">
        <f t="shared" si="23"/>
        <v>2.3796727579999996E-2</v>
      </c>
      <c r="H140" s="2">
        <f t="shared" si="18"/>
        <v>1</v>
      </c>
      <c r="I140" s="4">
        <v>2.3796727579999996E-2</v>
      </c>
      <c r="J140" s="2">
        <f t="shared" si="19"/>
        <v>1</v>
      </c>
      <c r="L140" s="2">
        <f t="shared" si="20"/>
        <v>690000</v>
      </c>
      <c r="M140" s="30">
        <f t="shared" si="21"/>
        <v>237.96727579999995</v>
      </c>
    </row>
    <row r="141" spans="5:13" x14ac:dyDescent="0.25">
      <c r="E141" s="2">
        <f t="shared" si="22"/>
        <v>70</v>
      </c>
      <c r="F141" s="4"/>
      <c r="G141" s="4">
        <f t="shared" si="23"/>
        <v>2.3991800000000001E-2</v>
      </c>
      <c r="H141" s="2">
        <f t="shared" si="18"/>
        <v>1</v>
      </c>
      <c r="I141" s="4">
        <v>2.3991800000000001E-2</v>
      </c>
      <c r="J141" s="2">
        <f t="shared" si="19"/>
        <v>1</v>
      </c>
      <c r="L141" s="2">
        <f t="shared" si="20"/>
        <v>700000</v>
      </c>
      <c r="M141" s="30">
        <f t="shared" si="21"/>
        <v>239.91800000000001</v>
      </c>
    </row>
    <row r="142" spans="5:13" x14ac:dyDescent="0.25">
      <c r="E142" s="2">
        <f t="shared" si="22"/>
        <v>71</v>
      </c>
      <c r="F142" s="4"/>
      <c r="G142" s="4">
        <f t="shared" si="23"/>
        <v>2.418625638E-2</v>
      </c>
      <c r="H142" s="2">
        <f t="shared" si="18"/>
        <v>1</v>
      </c>
      <c r="I142" s="4">
        <v>2.418625638E-2</v>
      </c>
      <c r="J142" s="2">
        <f t="shared" si="19"/>
        <v>1</v>
      </c>
      <c r="L142" s="2">
        <f t="shared" si="20"/>
        <v>710000</v>
      </c>
      <c r="M142" s="30">
        <f t="shared" si="21"/>
        <v>241.8625638</v>
      </c>
    </row>
    <row r="143" spans="5:13" x14ac:dyDescent="0.25">
      <c r="E143" s="2">
        <f t="shared" si="22"/>
        <v>72</v>
      </c>
      <c r="F143" s="4"/>
      <c r="G143" s="4">
        <f t="shared" si="23"/>
        <v>2.4380122880000001E-2</v>
      </c>
      <c r="H143" s="2">
        <f t="shared" si="18"/>
        <v>1</v>
      </c>
      <c r="I143" s="4">
        <v>2.4380122880000001E-2</v>
      </c>
      <c r="J143" s="2">
        <f t="shared" si="19"/>
        <v>1</v>
      </c>
      <c r="L143" s="2">
        <f t="shared" si="20"/>
        <v>720000</v>
      </c>
      <c r="M143" s="30">
        <f t="shared" si="21"/>
        <v>243.80122880000002</v>
      </c>
    </row>
    <row r="144" spans="5:13" x14ac:dyDescent="0.25">
      <c r="E144" s="2">
        <f t="shared" si="22"/>
        <v>73</v>
      </c>
      <c r="F144" s="4"/>
      <c r="G144" s="4">
        <f t="shared" si="23"/>
        <v>2.4573425180000004E-2</v>
      </c>
      <c r="H144" s="2">
        <f t="shared" si="18"/>
        <v>1</v>
      </c>
      <c r="I144" s="4">
        <v>2.4573425180000004E-2</v>
      </c>
      <c r="J144" s="2">
        <f t="shared" si="19"/>
        <v>1</v>
      </c>
      <c r="L144" s="2">
        <f t="shared" si="20"/>
        <v>730000</v>
      </c>
      <c r="M144" s="30">
        <f t="shared" si="21"/>
        <v>245.73425180000004</v>
      </c>
    </row>
    <row r="145" spans="5:13" x14ac:dyDescent="0.25">
      <c r="E145" s="2">
        <f t="shared" si="22"/>
        <v>74</v>
      </c>
      <c r="F145" s="4"/>
      <c r="G145" s="4">
        <f t="shared" si="23"/>
        <v>2.476618848E-2</v>
      </c>
      <c r="H145" s="2">
        <f t="shared" si="18"/>
        <v>1</v>
      </c>
      <c r="I145" s="4">
        <v>2.476618848E-2</v>
      </c>
      <c r="J145" s="2">
        <f t="shared" si="19"/>
        <v>1</v>
      </c>
      <c r="L145" s="2">
        <f t="shared" si="20"/>
        <v>740000</v>
      </c>
      <c r="M145" s="30">
        <f t="shared" si="21"/>
        <v>247.6618848</v>
      </c>
    </row>
    <row r="146" spans="5:13" x14ac:dyDescent="0.25">
      <c r="E146" s="2">
        <f t="shared" si="22"/>
        <v>75</v>
      </c>
      <c r="F146" s="4"/>
      <c r="G146" s="4">
        <f t="shared" si="23"/>
        <v>2.49584375E-2</v>
      </c>
      <c r="H146" s="2">
        <f t="shared" si="18"/>
        <v>1</v>
      </c>
      <c r="I146" s="4">
        <v>2.49584375E-2</v>
      </c>
      <c r="J146" s="2">
        <f t="shared" si="19"/>
        <v>1</v>
      </c>
      <c r="L146" s="2">
        <f t="shared" si="20"/>
        <v>750000</v>
      </c>
      <c r="M146" s="30">
        <f t="shared" si="21"/>
        <v>249.58437499999999</v>
      </c>
    </row>
    <row r="147" spans="5:13" x14ac:dyDescent="0.25">
      <c r="E147" s="2">
        <f t="shared" si="22"/>
        <v>76</v>
      </c>
      <c r="F147" s="4"/>
      <c r="G147" s="4">
        <f t="shared" si="23"/>
        <v>2.5150196479999998E-2</v>
      </c>
      <c r="H147" s="2">
        <f t="shared" si="18"/>
        <v>1</v>
      </c>
      <c r="I147" s="4">
        <v>2.5150196479999998E-2</v>
      </c>
      <c r="J147" s="2">
        <f t="shared" si="19"/>
        <v>1</v>
      </c>
      <c r="L147" s="2">
        <f t="shared" si="20"/>
        <v>760000</v>
      </c>
      <c r="M147" s="30">
        <f t="shared" si="21"/>
        <v>251.50196479999997</v>
      </c>
    </row>
    <row r="148" spans="5:13" x14ac:dyDescent="0.25">
      <c r="E148" s="2">
        <f t="shared" si="22"/>
        <v>77</v>
      </c>
      <c r="F148" s="4"/>
      <c r="G148" s="4">
        <f t="shared" si="23"/>
        <v>2.5341489179999996E-2</v>
      </c>
      <c r="H148" s="2">
        <f t="shared" si="18"/>
        <v>1</v>
      </c>
      <c r="I148" s="4">
        <v>2.5341489179999996E-2</v>
      </c>
      <c r="J148" s="2">
        <f t="shared" si="19"/>
        <v>1</v>
      </c>
      <c r="L148" s="2">
        <f t="shared" si="20"/>
        <v>770000</v>
      </c>
      <c r="M148" s="30">
        <f t="shared" si="21"/>
        <v>253.41489179999996</v>
      </c>
    </row>
    <row r="149" spans="5:13" x14ac:dyDescent="0.25">
      <c r="E149" s="2">
        <f t="shared" si="22"/>
        <v>78</v>
      </c>
      <c r="F149" s="4"/>
      <c r="G149" s="4">
        <f t="shared" si="23"/>
        <v>2.5532338879999998E-2</v>
      </c>
      <c r="H149" s="2">
        <f t="shared" si="18"/>
        <v>1</v>
      </c>
      <c r="I149" s="4">
        <v>2.5532338879999998E-2</v>
      </c>
      <c r="J149" s="2">
        <f t="shared" si="19"/>
        <v>1</v>
      </c>
      <c r="L149" s="2">
        <f t="shared" si="20"/>
        <v>780000</v>
      </c>
      <c r="M149" s="30">
        <f t="shared" si="21"/>
        <v>255.32338879999998</v>
      </c>
    </row>
    <row r="150" spans="5:13" x14ac:dyDescent="0.25">
      <c r="E150" s="2">
        <f t="shared" si="22"/>
        <v>79</v>
      </c>
      <c r="F150" s="4"/>
      <c r="G150" s="4">
        <f t="shared" si="23"/>
        <v>2.5722768379999997E-2</v>
      </c>
      <c r="H150" s="2">
        <f t="shared" si="18"/>
        <v>1</v>
      </c>
      <c r="I150" s="4">
        <v>2.5722768379999997E-2</v>
      </c>
      <c r="J150" s="2">
        <f t="shared" si="19"/>
        <v>1</v>
      </c>
      <c r="L150" s="2">
        <f t="shared" si="20"/>
        <v>790000</v>
      </c>
      <c r="M150" s="30">
        <f t="shared" si="21"/>
        <v>257.22768379999997</v>
      </c>
    </row>
    <row r="151" spans="5:13" x14ac:dyDescent="0.25">
      <c r="E151" s="2">
        <f t="shared" si="22"/>
        <v>80</v>
      </c>
      <c r="F151" s="4"/>
      <c r="G151" s="4">
        <f t="shared" si="23"/>
        <v>2.59128E-2</v>
      </c>
      <c r="H151" s="2">
        <f t="shared" si="18"/>
        <v>1</v>
      </c>
      <c r="I151" s="4">
        <v>2.59128E-2</v>
      </c>
      <c r="J151" s="2">
        <f t="shared" si="19"/>
        <v>1</v>
      </c>
      <c r="L151" s="2">
        <f t="shared" si="20"/>
        <v>800000</v>
      </c>
      <c r="M151" s="30">
        <f t="shared" si="21"/>
        <v>259.12799999999999</v>
      </c>
    </row>
    <row r="152" spans="5:13" x14ac:dyDescent="0.25">
      <c r="E152" s="2">
        <f t="shared" si="22"/>
        <v>81</v>
      </c>
      <c r="F152" s="4"/>
      <c r="G152" s="4">
        <f t="shared" si="23"/>
        <v>2.6102455580000003E-2</v>
      </c>
      <c r="H152" s="2">
        <f t="shared" si="18"/>
        <v>1</v>
      </c>
      <c r="I152" s="4">
        <v>2.6102455580000003E-2</v>
      </c>
      <c r="J152" s="2">
        <f t="shared" si="19"/>
        <v>1</v>
      </c>
      <c r="L152" s="2">
        <f t="shared" si="20"/>
        <v>810000</v>
      </c>
      <c r="M152" s="30">
        <f t="shared" si="21"/>
        <v>261.02455580000003</v>
      </c>
    </row>
    <row r="153" spans="5:13" x14ac:dyDescent="0.25">
      <c r="E153" s="2">
        <f t="shared" si="22"/>
        <v>82</v>
      </c>
      <c r="F153" s="4"/>
      <c r="G153" s="4">
        <f t="shared" si="23"/>
        <v>2.6291756479999998E-2</v>
      </c>
      <c r="H153" s="2">
        <f t="shared" si="18"/>
        <v>1</v>
      </c>
      <c r="I153" s="4">
        <v>2.6291756479999998E-2</v>
      </c>
      <c r="J153" s="2">
        <f t="shared" si="19"/>
        <v>1</v>
      </c>
      <c r="L153" s="2">
        <f t="shared" si="20"/>
        <v>820000</v>
      </c>
      <c r="M153" s="30">
        <f t="shared" si="21"/>
        <v>262.91756479999998</v>
      </c>
    </row>
    <row r="154" spans="5:13" x14ac:dyDescent="0.25">
      <c r="E154" s="2">
        <f t="shared" si="22"/>
        <v>83</v>
      </c>
      <c r="F154" s="4"/>
      <c r="G154" s="4">
        <f t="shared" si="23"/>
        <v>2.6480723580000004E-2</v>
      </c>
      <c r="H154" s="2">
        <f t="shared" si="18"/>
        <v>1</v>
      </c>
      <c r="I154" s="4">
        <v>2.6480723580000004E-2</v>
      </c>
      <c r="J154" s="2">
        <f t="shared" si="19"/>
        <v>1</v>
      </c>
      <c r="L154" s="2">
        <f t="shared" si="20"/>
        <v>830000</v>
      </c>
      <c r="M154" s="30">
        <f t="shared" si="21"/>
        <v>264.80723580000006</v>
      </c>
    </row>
    <row r="155" spans="5:13" x14ac:dyDescent="0.25">
      <c r="E155" s="2">
        <f t="shared" si="22"/>
        <v>84</v>
      </c>
      <c r="F155" s="4"/>
      <c r="G155" s="4">
        <f t="shared" si="23"/>
        <v>2.6669377280000003E-2</v>
      </c>
      <c r="H155" s="2">
        <f t="shared" si="18"/>
        <v>1</v>
      </c>
      <c r="I155" s="4">
        <v>2.6669377280000003E-2</v>
      </c>
      <c r="J155" s="2">
        <f t="shared" si="19"/>
        <v>1</v>
      </c>
      <c r="L155" s="2">
        <f t="shared" si="20"/>
        <v>840000</v>
      </c>
      <c r="M155" s="30">
        <f t="shared" si="21"/>
        <v>266.69377280000003</v>
      </c>
    </row>
    <row r="156" spans="5:13" x14ac:dyDescent="0.25">
      <c r="E156" s="2">
        <f t="shared" si="22"/>
        <v>85</v>
      </c>
      <c r="F156" s="4"/>
      <c r="G156" s="4">
        <f t="shared" si="23"/>
        <v>2.6857737499999999E-2</v>
      </c>
      <c r="H156" s="2">
        <f t="shared" si="18"/>
        <v>1</v>
      </c>
      <c r="I156" s="4">
        <v>2.6857737499999999E-2</v>
      </c>
      <c r="J156" s="2">
        <f t="shared" si="19"/>
        <v>1</v>
      </c>
      <c r="L156" s="2">
        <f t="shared" si="20"/>
        <v>850000</v>
      </c>
      <c r="M156" s="30">
        <f t="shared" si="21"/>
        <v>268.57737500000002</v>
      </c>
    </row>
    <row r="157" spans="5:13" x14ac:dyDescent="0.25">
      <c r="E157" s="2">
        <f t="shared" si="22"/>
        <v>86</v>
      </c>
      <c r="F157" s="4"/>
      <c r="G157" s="4">
        <f t="shared" si="23"/>
        <v>2.7045823679999997E-2</v>
      </c>
      <c r="H157" s="2">
        <f t="shared" si="18"/>
        <v>1</v>
      </c>
      <c r="I157" s="4">
        <v>2.7045823679999997E-2</v>
      </c>
      <c r="J157" s="2">
        <f t="shared" si="19"/>
        <v>1</v>
      </c>
      <c r="L157" s="2">
        <f t="shared" si="20"/>
        <v>860000</v>
      </c>
      <c r="M157" s="30">
        <f t="shared" si="21"/>
        <v>270.45823679999995</v>
      </c>
    </row>
    <row r="158" spans="5:13" x14ac:dyDescent="0.25">
      <c r="E158" s="2">
        <f t="shared" si="22"/>
        <v>87</v>
      </c>
      <c r="F158" s="4"/>
      <c r="G158" s="4">
        <f t="shared" si="23"/>
        <v>2.7233654779999998E-2</v>
      </c>
      <c r="H158" s="2">
        <f t="shared" si="18"/>
        <v>1</v>
      </c>
      <c r="I158" s="4">
        <v>2.7233654779999998E-2</v>
      </c>
      <c r="J158" s="2">
        <f t="shared" si="19"/>
        <v>1</v>
      </c>
      <c r="L158" s="2">
        <f t="shared" si="20"/>
        <v>870000</v>
      </c>
      <c r="M158" s="30">
        <f t="shared" si="21"/>
        <v>272.33654780000001</v>
      </c>
    </row>
    <row r="159" spans="5:13" x14ac:dyDescent="0.25">
      <c r="E159" s="2">
        <f t="shared" si="22"/>
        <v>88</v>
      </c>
      <c r="F159" s="4"/>
      <c r="G159" s="4">
        <f t="shared" si="23"/>
        <v>2.7421249279999997E-2</v>
      </c>
      <c r="H159" s="2">
        <f t="shared" si="18"/>
        <v>1</v>
      </c>
      <c r="I159" s="4">
        <v>2.7421249279999997E-2</v>
      </c>
      <c r="J159" s="2">
        <f t="shared" si="19"/>
        <v>1</v>
      </c>
      <c r="L159" s="2">
        <f t="shared" si="20"/>
        <v>880000</v>
      </c>
      <c r="M159" s="30">
        <f t="shared" si="21"/>
        <v>274.21249279999995</v>
      </c>
    </row>
    <row r="160" spans="5:13" x14ac:dyDescent="0.25">
      <c r="E160" s="2">
        <f t="shared" si="22"/>
        <v>89</v>
      </c>
      <c r="F160" s="4"/>
      <c r="G160" s="4">
        <f t="shared" si="23"/>
        <v>2.7608625179999999E-2</v>
      </c>
      <c r="H160" s="2">
        <f t="shared" si="18"/>
        <v>1</v>
      </c>
      <c r="I160" s="4">
        <v>2.7608625179999999E-2</v>
      </c>
      <c r="J160" s="2">
        <f t="shared" si="19"/>
        <v>1</v>
      </c>
      <c r="L160" s="2">
        <f t="shared" si="20"/>
        <v>890000</v>
      </c>
      <c r="M160" s="30">
        <f t="shared" si="21"/>
        <v>276.08625180000001</v>
      </c>
    </row>
    <row r="161" spans="5:14" x14ac:dyDescent="0.25">
      <c r="E161" s="2">
        <f t="shared" si="22"/>
        <v>90</v>
      </c>
      <c r="F161" s="4"/>
      <c r="G161" s="4">
        <f t="shared" si="23"/>
        <v>2.7795800000000002E-2</v>
      </c>
      <c r="H161" s="2">
        <f t="shared" si="18"/>
        <v>1</v>
      </c>
      <c r="I161" s="4">
        <v>2.7795800000000002E-2</v>
      </c>
      <c r="J161" s="2">
        <f t="shared" si="19"/>
        <v>1</v>
      </c>
      <c r="L161" s="2">
        <f t="shared" si="20"/>
        <v>900000</v>
      </c>
      <c r="M161" s="30">
        <f t="shared" si="21"/>
        <v>277.95800000000003</v>
      </c>
    </row>
    <row r="162" spans="5:14" x14ac:dyDescent="0.25">
      <c r="E162" s="2">
        <f t="shared" si="22"/>
        <v>91</v>
      </c>
      <c r="F162" s="4"/>
      <c r="G162" s="4">
        <f t="shared" si="23"/>
        <v>2.7982790780000003E-2</v>
      </c>
      <c r="H162" s="2">
        <f t="shared" si="18"/>
        <v>1</v>
      </c>
      <c r="I162" s="4">
        <v>2.7982790780000003E-2</v>
      </c>
      <c r="J162" s="2">
        <f t="shared" si="19"/>
        <v>1</v>
      </c>
      <c r="L162" s="2">
        <f t="shared" si="20"/>
        <v>910000</v>
      </c>
      <c r="M162" s="30">
        <f t="shared" si="21"/>
        <v>279.82790780000005</v>
      </c>
    </row>
    <row r="163" spans="5:14" x14ac:dyDescent="0.25">
      <c r="E163" s="2">
        <f t="shared" si="22"/>
        <v>92</v>
      </c>
      <c r="F163" s="4"/>
      <c r="G163" s="4">
        <f t="shared" si="23"/>
        <v>2.8169614079999995E-2</v>
      </c>
      <c r="H163" s="2">
        <f t="shared" si="18"/>
        <v>1</v>
      </c>
      <c r="I163" s="4">
        <v>2.8169614079999995E-2</v>
      </c>
      <c r="J163" s="2">
        <f t="shared" si="19"/>
        <v>1</v>
      </c>
      <c r="L163" s="2">
        <f t="shared" si="20"/>
        <v>920000</v>
      </c>
      <c r="M163" s="30">
        <f t="shared" si="21"/>
        <v>281.69614079999997</v>
      </c>
    </row>
    <row r="164" spans="5:14" x14ac:dyDescent="0.25">
      <c r="E164" s="2">
        <f t="shared" si="22"/>
        <v>93</v>
      </c>
      <c r="F164" s="4"/>
      <c r="G164" s="4">
        <f t="shared" si="23"/>
        <v>2.835628598E-2</v>
      </c>
      <c r="H164" s="2">
        <f t="shared" si="18"/>
        <v>1</v>
      </c>
      <c r="I164" s="4">
        <v>2.835628598E-2</v>
      </c>
      <c r="J164" s="2">
        <f t="shared" si="19"/>
        <v>1</v>
      </c>
      <c r="L164" s="2">
        <f t="shared" si="20"/>
        <v>930000</v>
      </c>
      <c r="M164" s="30">
        <f t="shared" si="21"/>
        <v>283.56285980000001</v>
      </c>
    </row>
    <row r="165" spans="5:14" x14ac:dyDescent="0.25">
      <c r="E165" s="2">
        <f t="shared" si="22"/>
        <v>94</v>
      </c>
      <c r="F165" s="4"/>
      <c r="G165" s="4">
        <f t="shared" si="23"/>
        <v>2.8542822080000002E-2</v>
      </c>
      <c r="H165" s="2">
        <f t="shared" si="18"/>
        <v>1</v>
      </c>
      <c r="I165" s="4">
        <v>2.8542822080000002E-2</v>
      </c>
      <c r="J165" s="2">
        <f t="shared" si="19"/>
        <v>1</v>
      </c>
      <c r="L165" s="2">
        <f t="shared" si="20"/>
        <v>940000</v>
      </c>
      <c r="M165" s="30">
        <f t="shared" si="21"/>
        <v>285.42822080000002</v>
      </c>
    </row>
    <row r="166" spans="5:14" x14ac:dyDescent="0.25">
      <c r="E166" s="2">
        <f t="shared" si="22"/>
        <v>95</v>
      </c>
      <c r="F166" s="4"/>
      <c r="G166" s="4">
        <f t="shared" si="23"/>
        <v>2.8729237500000004E-2</v>
      </c>
      <c r="H166" s="2">
        <f t="shared" si="18"/>
        <v>1</v>
      </c>
      <c r="I166" s="4">
        <v>2.8729237500000004E-2</v>
      </c>
      <c r="J166" s="2">
        <f t="shared" si="19"/>
        <v>1</v>
      </c>
      <c r="L166" s="2">
        <f t="shared" si="20"/>
        <v>950000</v>
      </c>
      <c r="M166" s="30">
        <f t="shared" si="21"/>
        <v>287.29237500000005</v>
      </c>
    </row>
    <row r="167" spans="5:14" x14ac:dyDescent="0.25">
      <c r="E167" s="2">
        <f t="shared" si="22"/>
        <v>96</v>
      </c>
      <c r="F167" s="4"/>
      <c r="G167" s="4">
        <f t="shared" si="23"/>
        <v>2.8915546880000004E-2</v>
      </c>
      <c r="H167" s="2">
        <f t="shared" si="18"/>
        <v>1</v>
      </c>
      <c r="I167" s="4">
        <v>2.8915546880000004E-2</v>
      </c>
      <c r="J167" s="2">
        <f t="shared" si="19"/>
        <v>1</v>
      </c>
      <c r="L167" s="2">
        <f t="shared" si="20"/>
        <v>960000</v>
      </c>
      <c r="M167" s="30">
        <f t="shared" si="21"/>
        <v>289.15546880000005</v>
      </c>
    </row>
    <row r="168" spans="5:14" x14ac:dyDescent="0.25">
      <c r="E168" s="2">
        <f t="shared" si="22"/>
        <v>97</v>
      </c>
      <c r="F168" s="4"/>
      <c r="G168" s="4">
        <f t="shared" si="23"/>
        <v>2.9101764379999999E-2</v>
      </c>
      <c r="H168" s="2">
        <f t="shared" si="18"/>
        <v>1</v>
      </c>
      <c r="I168" s="4">
        <v>2.9101764379999999E-2</v>
      </c>
      <c r="J168" s="2">
        <f t="shared" si="19"/>
        <v>1</v>
      </c>
      <c r="L168" s="2">
        <f t="shared" si="20"/>
        <v>970000</v>
      </c>
      <c r="M168" s="30">
        <f t="shared" si="21"/>
        <v>291.01764379999997</v>
      </c>
    </row>
    <row r="169" spans="5:14" x14ac:dyDescent="0.25">
      <c r="E169" s="2">
        <f t="shared" si="22"/>
        <v>98</v>
      </c>
      <c r="F169" s="4"/>
      <c r="G169" s="4">
        <f t="shared" si="23"/>
        <v>2.9287903679999998E-2</v>
      </c>
      <c r="H169" s="2">
        <f t="shared" si="18"/>
        <v>1</v>
      </c>
      <c r="I169" s="4">
        <v>2.9287903679999998E-2</v>
      </c>
      <c r="J169" s="2">
        <f t="shared" si="19"/>
        <v>1</v>
      </c>
      <c r="L169" s="2">
        <f t="shared" si="20"/>
        <v>980000</v>
      </c>
      <c r="M169" s="30">
        <f t="shared" si="21"/>
        <v>292.87903679999999</v>
      </c>
    </row>
    <row r="170" spans="5:14" x14ac:dyDescent="0.25">
      <c r="E170" s="2">
        <f t="shared" si="22"/>
        <v>99</v>
      </c>
      <c r="F170" s="4"/>
      <c r="G170" s="4">
        <f t="shared" si="23"/>
        <v>2.9473977979999996E-2</v>
      </c>
      <c r="H170" s="2">
        <f t="shared" si="18"/>
        <v>1</v>
      </c>
      <c r="I170" s="4">
        <v>2.9473977979999996E-2</v>
      </c>
      <c r="J170" s="2">
        <f t="shared" si="19"/>
        <v>1</v>
      </c>
      <c r="L170" s="2">
        <f t="shared" si="20"/>
        <v>990000</v>
      </c>
      <c r="M170" s="30">
        <f t="shared" si="21"/>
        <v>294.73977979999995</v>
      </c>
    </row>
    <row r="171" spans="5:14" x14ac:dyDescent="0.25">
      <c r="E171" s="2">
        <f t="shared" si="22"/>
        <v>100</v>
      </c>
      <c r="F171" s="4">
        <v>0.03</v>
      </c>
      <c r="G171" s="4">
        <v>0.03</v>
      </c>
      <c r="H171" s="6">
        <f t="shared" si="18"/>
        <v>0</v>
      </c>
      <c r="I171" s="4">
        <v>0.03</v>
      </c>
      <c r="J171" s="2">
        <f t="shared" si="19"/>
        <v>1</v>
      </c>
      <c r="L171" s="2">
        <f t="shared" si="20"/>
        <v>1000000</v>
      </c>
      <c r="M171" s="30">
        <f t="shared" si="21"/>
        <v>300</v>
      </c>
    </row>
    <row r="172" spans="5:14" x14ac:dyDescent="0.25">
      <c r="E172" s="2">
        <f t="shared" si="22"/>
        <v>101</v>
      </c>
      <c r="F172" s="4"/>
      <c r="G172" s="4">
        <f t="shared" si="23"/>
        <v>2.9845981979999998E-2</v>
      </c>
      <c r="H172" s="2">
        <f t="shared" si="18"/>
        <v>1</v>
      </c>
      <c r="I172" s="4">
        <v>3.0217872379999997E-2</v>
      </c>
      <c r="J172" s="2">
        <f t="shared" si="19"/>
        <v>1</v>
      </c>
      <c r="L172" s="2">
        <f t="shared" si="20"/>
        <v>1010000</v>
      </c>
      <c r="M172" s="30">
        <f t="shared" si="21"/>
        <v>302.17872379999994</v>
      </c>
      <c r="N172" s="11"/>
    </row>
    <row r="173" spans="5:14" x14ac:dyDescent="0.25">
      <c r="E173" s="2">
        <f t="shared" si="22"/>
        <v>102</v>
      </c>
      <c r="F173" s="4"/>
      <c r="G173" s="4">
        <f t="shared" si="23"/>
        <v>3.0031935680000003E-2</v>
      </c>
      <c r="H173" s="2">
        <f t="shared" si="18"/>
        <v>1</v>
      </c>
      <c r="I173" s="4">
        <v>3.0403802880000004E-2</v>
      </c>
      <c r="J173" s="2">
        <f t="shared" si="19"/>
        <v>1</v>
      </c>
      <c r="L173" s="2">
        <f t="shared" si="20"/>
        <v>1020000</v>
      </c>
      <c r="M173" s="30">
        <f t="shared" si="21"/>
        <v>304.03802880000006</v>
      </c>
      <c r="N173" s="11"/>
    </row>
    <row r="174" spans="5:14" x14ac:dyDescent="0.25">
      <c r="E174" s="2">
        <f t="shared" si="22"/>
        <v>103</v>
      </c>
      <c r="F174" s="4"/>
      <c r="G174" s="4">
        <f t="shared" si="23"/>
        <v>3.0217872379999997E-2</v>
      </c>
      <c r="H174" s="2">
        <f t="shared" si="18"/>
        <v>1</v>
      </c>
      <c r="I174" s="4">
        <v>3.0589737499999999E-2</v>
      </c>
      <c r="J174" s="2">
        <f t="shared" si="19"/>
        <v>1</v>
      </c>
      <c r="L174" s="2">
        <f t="shared" si="20"/>
        <v>1030000</v>
      </c>
      <c r="M174" s="30">
        <f t="shared" si="21"/>
        <v>305.89737500000001</v>
      </c>
      <c r="N174" s="11"/>
    </row>
    <row r="175" spans="5:14" x14ac:dyDescent="0.25">
      <c r="E175" s="2">
        <f t="shared" si="22"/>
        <v>104</v>
      </c>
      <c r="F175" s="4"/>
      <c r="G175" s="4">
        <f t="shared" si="23"/>
        <v>3.0403802880000004E-2</v>
      </c>
      <c r="H175" s="2">
        <f t="shared" si="18"/>
        <v>1</v>
      </c>
      <c r="I175" s="4">
        <v>3.0775686079999996E-2</v>
      </c>
      <c r="J175" s="2">
        <f t="shared" si="19"/>
        <v>1</v>
      </c>
      <c r="L175" s="2">
        <f t="shared" si="20"/>
        <v>1040000</v>
      </c>
      <c r="M175" s="30">
        <f t="shared" si="21"/>
        <v>307.75686079999997</v>
      </c>
      <c r="N175" s="11"/>
    </row>
    <row r="176" spans="5:14" x14ac:dyDescent="0.25">
      <c r="E176" s="2">
        <f t="shared" si="22"/>
        <v>105</v>
      </c>
      <c r="F176" s="4"/>
      <c r="G176" s="4">
        <f t="shared" si="23"/>
        <v>3.0589737499999999E-2</v>
      </c>
      <c r="H176" s="2">
        <f t="shared" si="18"/>
        <v>1</v>
      </c>
      <c r="I176" s="4">
        <v>3.0961657980000001E-2</v>
      </c>
      <c r="J176" s="2">
        <f t="shared" si="19"/>
        <v>1</v>
      </c>
      <c r="L176" s="2">
        <f t="shared" si="20"/>
        <v>1050000</v>
      </c>
      <c r="M176" s="30">
        <f t="shared" si="21"/>
        <v>309.61657980000001</v>
      </c>
      <c r="N176" s="11"/>
    </row>
    <row r="177" spans="5:14" x14ac:dyDescent="0.25">
      <c r="E177" s="2">
        <f t="shared" si="22"/>
        <v>106</v>
      </c>
      <c r="F177" s="4"/>
      <c r="G177" s="4">
        <f t="shared" si="23"/>
        <v>3.0775686079999996E-2</v>
      </c>
      <c r="H177" s="2">
        <f t="shared" si="18"/>
        <v>1</v>
      </c>
      <c r="I177" s="4">
        <v>3.1147662079999999E-2</v>
      </c>
      <c r="J177" s="2">
        <f t="shared" si="19"/>
        <v>1</v>
      </c>
      <c r="L177" s="2">
        <f t="shared" si="20"/>
        <v>1060000</v>
      </c>
      <c r="M177" s="30">
        <f t="shared" si="21"/>
        <v>311.47662079999998</v>
      </c>
      <c r="N177" s="11"/>
    </row>
    <row r="178" spans="5:14" x14ac:dyDescent="0.25">
      <c r="E178" s="2">
        <f t="shared" si="22"/>
        <v>107</v>
      </c>
      <c r="F178" s="4"/>
      <c r="G178" s="4">
        <f t="shared" si="23"/>
        <v>3.0961657980000001E-2</v>
      </c>
      <c r="H178" s="2">
        <f t="shared" si="18"/>
        <v>1</v>
      </c>
      <c r="I178" s="4">
        <v>3.1333706779999998E-2</v>
      </c>
      <c r="J178" s="2">
        <f t="shared" si="19"/>
        <v>1</v>
      </c>
      <c r="L178" s="2">
        <f t="shared" si="20"/>
        <v>1070000</v>
      </c>
      <c r="M178" s="30">
        <f t="shared" si="21"/>
        <v>313.3370678</v>
      </c>
      <c r="N178" s="11"/>
    </row>
    <row r="179" spans="5:14" x14ac:dyDescent="0.25">
      <c r="E179" s="2">
        <f t="shared" si="22"/>
        <v>108</v>
      </c>
      <c r="F179" s="4"/>
      <c r="G179" s="4">
        <f t="shared" si="23"/>
        <v>3.1147662079999999E-2</v>
      </c>
      <c r="H179" s="2">
        <f t="shared" si="18"/>
        <v>1</v>
      </c>
      <c r="I179" s="4">
        <v>3.1519800000000001E-2</v>
      </c>
      <c r="J179" s="2">
        <f t="shared" si="19"/>
        <v>1</v>
      </c>
      <c r="K179" s="24"/>
      <c r="L179" s="2">
        <f t="shared" si="20"/>
        <v>1080000</v>
      </c>
      <c r="M179" s="30">
        <f t="shared" si="21"/>
        <v>315.19799999999998</v>
      </c>
      <c r="N179" s="11"/>
    </row>
    <row r="180" spans="5:14" x14ac:dyDescent="0.25">
      <c r="E180" s="2">
        <f t="shared" si="22"/>
        <v>109</v>
      </c>
      <c r="F180" s="4"/>
      <c r="G180" s="4">
        <f t="shared" si="23"/>
        <v>3.1333706779999998E-2</v>
      </c>
      <c r="H180" s="2">
        <f t="shared" si="18"/>
        <v>1</v>
      </c>
      <c r="I180" s="4">
        <v>3.1705949180000005E-2</v>
      </c>
      <c r="J180" s="2">
        <f t="shared" si="19"/>
        <v>1</v>
      </c>
      <c r="L180" s="2">
        <f t="shared" si="20"/>
        <v>1090000</v>
      </c>
      <c r="M180" s="30">
        <f t="shared" si="21"/>
        <v>317.05949180000005</v>
      </c>
      <c r="N180" s="11"/>
    </row>
    <row r="181" spans="5:14" x14ac:dyDescent="0.25">
      <c r="E181" s="2">
        <f t="shared" si="22"/>
        <v>110</v>
      </c>
      <c r="F181" s="4"/>
      <c r="G181" s="4">
        <f t="shared" si="23"/>
        <v>3.1519800000000001E-2</v>
      </c>
      <c r="H181" s="2">
        <f t="shared" si="18"/>
        <v>1</v>
      </c>
      <c r="I181" s="4">
        <v>3.1892161279999998E-2</v>
      </c>
      <c r="J181" s="2">
        <f t="shared" si="19"/>
        <v>1</v>
      </c>
      <c r="L181" s="2">
        <f t="shared" si="20"/>
        <v>1100000</v>
      </c>
      <c r="M181" s="30">
        <f t="shared" si="21"/>
        <v>318.92161279999999</v>
      </c>
      <c r="N181" s="11"/>
    </row>
    <row r="182" spans="5:14" x14ac:dyDescent="0.25">
      <c r="E182" s="2">
        <f t="shared" si="22"/>
        <v>111</v>
      </c>
      <c r="F182" s="4"/>
      <c r="G182" s="4">
        <f t="shared" si="23"/>
        <v>3.1705949180000005E-2</v>
      </c>
      <c r="H182" s="2">
        <f t="shared" si="18"/>
        <v>1</v>
      </c>
      <c r="I182" s="4">
        <v>3.2078442780000001E-2</v>
      </c>
      <c r="J182" s="2">
        <f t="shared" si="19"/>
        <v>1</v>
      </c>
      <c r="L182" s="2">
        <f t="shared" si="20"/>
        <v>1110000</v>
      </c>
      <c r="M182" s="30">
        <f t="shared" si="21"/>
        <v>320.7844278</v>
      </c>
      <c r="N182" s="11"/>
    </row>
    <row r="183" spans="5:14" x14ac:dyDescent="0.25">
      <c r="E183" s="2">
        <f t="shared" si="22"/>
        <v>112</v>
      </c>
      <c r="F183" s="4"/>
      <c r="G183" s="4">
        <f t="shared" si="23"/>
        <v>3.1892161279999998E-2</v>
      </c>
      <c r="H183" s="2">
        <f t="shared" si="18"/>
        <v>1</v>
      </c>
      <c r="I183" s="4">
        <v>3.2264799680000004E-2</v>
      </c>
      <c r="J183" s="2">
        <f t="shared" si="19"/>
        <v>1</v>
      </c>
      <c r="L183" s="2">
        <f t="shared" si="20"/>
        <v>1120000</v>
      </c>
      <c r="M183" s="30">
        <f t="shared" si="21"/>
        <v>322.64799680000004</v>
      </c>
      <c r="N183" s="11"/>
    </row>
    <row r="184" spans="5:14" x14ac:dyDescent="0.25">
      <c r="E184" s="2">
        <f t="shared" si="22"/>
        <v>113</v>
      </c>
      <c r="F184" s="4"/>
      <c r="G184" s="4">
        <f t="shared" si="23"/>
        <v>3.2078442780000001E-2</v>
      </c>
      <c r="H184" s="2">
        <f t="shared" si="18"/>
        <v>1</v>
      </c>
      <c r="I184" s="4">
        <v>3.2451237499999994E-2</v>
      </c>
      <c r="J184" s="2">
        <f t="shared" si="19"/>
        <v>1</v>
      </c>
      <c r="L184" s="2">
        <f t="shared" si="20"/>
        <v>1130000</v>
      </c>
      <c r="M184" s="30">
        <f t="shared" si="21"/>
        <v>324.51237499999996</v>
      </c>
      <c r="N184" s="11"/>
    </row>
    <row r="185" spans="5:14" x14ac:dyDescent="0.25">
      <c r="E185" s="2">
        <f t="shared" si="22"/>
        <v>114</v>
      </c>
      <c r="F185" s="4"/>
      <c r="G185" s="4">
        <f t="shared" si="23"/>
        <v>3.2264799680000004E-2</v>
      </c>
      <c r="H185" s="2">
        <f t="shared" si="18"/>
        <v>1</v>
      </c>
      <c r="I185" s="4">
        <v>3.2637761280000004E-2</v>
      </c>
      <c r="J185" s="2">
        <f t="shared" si="19"/>
        <v>1</v>
      </c>
      <c r="L185" s="2">
        <f t="shared" si="20"/>
        <v>1140000</v>
      </c>
      <c r="M185" s="30">
        <f t="shared" si="21"/>
        <v>326.37761280000001</v>
      </c>
      <c r="N185" s="11"/>
    </row>
    <row r="186" spans="5:14" x14ac:dyDescent="0.25">
      <c r="E186" s="2">
        <f t="shared" si="22"/>
        <v>115</v>
      </c>
      <c r="F186" s="4"/>
      <c r="G186" s="4">
        <f t="shared" si="23"/>
        <v>3.2451237499999994E-2</v>
      </c>
      <c r="H186" s="2">
        <f t="shared" si="18"/>
        <v>1</v>
      </c>
      <c r="I186" s="4">
        <v>3.2824375580000002E-2</v>
      </c>
      <c r="J186" s="2">
        <f t="shared" si="19"/>
        <v>1</v>
      </c>
      <c r="L186" s="2">
        <f t="shared" si="20"/>
        <v>1150000</v>
      </c>
      <c r="M186" s="30">
        <f t="shared" si="21"/>
        <v>328.24375580000003</v>
      </c>
      <c r="N186" s="11"/>
    </row>
    <row r="187" spans="5:14" x14ac:dyDescent="0.25">
      <c r="E187" s="2">
        <f t="shared" si="22"/>
        <v>116</v>
      </c>
      <c r="F187" s="4"/>
      <c r="G187" s="4">
        <f t="shared" si="23"/>
        <v>3.2637761280000004E-2</v>
      </c>
      <c r="H187" s="2">
        <f t="shared" si="18"/>
        <v>1</v>
      </c>
      <c r="I187" s="4">
        <v>3.3011084480000008E-2</v>
      </c>
      <c r="J187" s="2">
        <f t="shared" si="19"/>
        <v>1</v>
      </c>
      <c r="L187" s="2">
        <f t="shared" si="20"/>
        <v>1160000</v>
      </c>
      <c r="M187" s="30">
        <f t="shared" si="21"/>
        <v>330.11084480000011</v>
      </c>
      <c r="N187" s="11"/>
    </row>
    <row r="188" spans="5:14" x14ac:dyDescent="0.25">
      <c r="E188" s="2">
        <f t="shared" si="22"/>
        <v>117</v>
      </c>
      <c r="F188" s="4"/>
      <c r="G188" s="4">
        <f t="shared" si="23"/>
        <v>3.2824375580000002E-2</v>
      </c>
      <c r="H188" s="2">
        <f t="shared" si="18"/>
        <v>1</v>
      </c>
      <c r="I188" s="4">
        <v>3.319789158E-2</v>
      </c>
      <c r="J188" s="2">
        <f t="shared" si="19"/>
        <v>1</v>
      </c>
      <c r="L188" s="2">
        <f t="shared" si="20"/>
        <v>1170000</v>
      </c>
      <c r="M188" s="30">
        <f t="shared" si="21"/>
        <v>331.97891579999998</v>
      </c>
      <c r="N188" s="11"/>
    </row>
    <row r="189" spans="5:14" x14ac:dyDescent="0.25">
      <c r="E189" s="2">
        <f t="shared" si="22"/>
        <v>118</v>
      </c>
      <c r="F189" s="4"/>
      <c r="G189" s="4">
        <f t="shared" si="23"/>
        <v>3.3011084480000008E-2</v>
      </c>
      <c r="H189" s="2">
        <f t="shared" si="18"/>
        <v>1</v>
      </c>
      <c r="I189" s="4">
        <v>3.3384799999999999E-2</v>
      </c>
      <c r="J189" s="2">
        <f t="shared" si="19"/>
        <v>1</v>
      </c>
      <c r="L189" s="2">
        <f t="shared" si="20"/>
        <v>1180000</v>
      </c>
      <c r="M189" s="30">
        <f t="shared" si="21"/>
        <v>333.84800000000001</v>
      </c>
      <c r="N189" s="11"/>
    </row>
    <row r="190" spans="5:14" x14ac:dyDescent="0.25">
      <c r="E190" s="2">
        <f t="shared" si="22"/>
        <v>119</v>
      </c>
      <c r="F190" s="4"/>
      <c r="G190" s="4">
        <f t="shared" si="23"/>
        <v>3.319789158E-2</v>
      </c>
      <c r="H190" s="2">
        <f t="shared" si="18"/>
        <v>1</v>
      </c>
      <c r="I190" s="4">
        <v>3.3571812380000003E-2</v>
      </c>
      <c r="J190" s="2">
        <f t="shared" si="19"/>
        <v>1</v>
      </c>
      <c r="L190" s="2">
        <f t="shared" si="20"/>
        <v>1190000</v>
      </c>
      <c r="M190" s="30">
        <f t="shared" si="21"/>
        <v>335.71812380000006</v>
      </c>
      <c r="N190" s="11"/>
    </row>
    <row r="191" spans="5:14" x14ac:dyDescent="0.25">
      <c r="E191" s="2">
        <f t="shared" si="22"/>
        <v>120</v>
      </c>
      <c r="F191" s="4"/>
      <c r="G191" s="4">
        <f t="shared" si="23"/>
        <v>3.3384799999999999E-2</v>
      </c>
      <c r="H191" s="2">
        <f t="shared" si="18"/>
        <v>1</v>
      </c>
      <c r="I191" s="4">
        <v>3.3758930879999996E-2</v>
      </c>
      <c r="J191" s="2">
        <f t="shared" si="19"/>
        <v>1</v>
      </c>
      <c r="L191" s="2">
        <f t="shared" si="20"/>
        <v>1200000</v>
      </c>
      <c r="M191" s="30">
        <f t="shared" si="21"/>
        <v>337.58930879999997</v>
      </c>
      <c r="N191" s="11"/>
    </row>
    <row r="192" spans="5:14" x14ac:dyDescent="0.25">
      <c r="E192" s="2">
        <f t="shared" si="22"/>
        <v>121</v>
      </c>
      <c r="F192" s="4"/>
      <c r="G192" s="4">
        <f t="shared" si="23"/>
        <v>3.3571812380000003E-2</v>
      </c>
      <c r="H192" s="2">
        <f t="shared" si="18"/>
        <v>1</v>
      </c>
      <c r="I192" s="4">
        <v>3.3946157180000006E-2</v>
      </c>
      <c r="J192" s="2">
        <f t="shared" si="19"/>
        <v>1</v>
      </c>
      <c r="L192" s="2">
        <f t="shared" si="20"/>
        <v>1210000</v>
      </c>
      <c r="M192" s="30">
        <f t="shared" si="21"/>
        <v>339.46157180000006</v>
      </c>
      <c r="N192" s="11"/>
    </row>
    <row r="193" spans="5:14" x14ac:dyDescent="0.25">
      <c r="E193" s="2">
        <f t="shared" si="22"/>
        <v>122</v>
      </c>
      <c r="F193" s="4"/>
      <c r="G193" s="4">
        <f t="shared" si="23"/>
        <v>3.3758930879999996E-2</v>
      </c>
      <c r="H193" s="2">
        <f t="shared" si="18"/>
        <v>1</v>
      </c>
      <c r="I193" s="4">
        <v>3.4133492479999999E-2</v>
      </c>
      <c r="J193" s="2">
        <f t="shared" si="19"/>
        <v>1</v>
      </c>
      <c r="L193" s="2">
        <f t="shared" si="20"/>
        <v>1220000</v>
      </c>
      <c r="M193" s="30">
        <f t="shared" si="21"/>
        <v>341.33492480000001</v>
      </c>
      <c r="N193" s="11"/>
    </row>
    <row r="194" spans="5:14" x14ac:dyDescent="0.25">
      <c r="E194" s="2">
        <f t="shared" si="22"/>
        <v>123</v>
      </c>
      <c r="F194" s="4"/>
      <c r="G194" s="4">
        <f t="shared" si="23"/>
        <v>3.3946157180000006E-2</v>
      </c>
      <c r="H194" s="2">
        <f t="shared" si="18"/>
        <v>1</v>
      </c>
      <c r="I194" s="4">
        <v>3.4320937500000002E-2</v>
      </c>
      <c r="J194" s="2">
        <f t="shared" si="19"/>
        <v>1</v>
      </c>
      <c r="L194" s="2">
        <f t="shared" si="20"/>
        <v>1230000</v>
      </c>
      <c r="M194" s="30">
        <f t="shared" si="21"/>
        <v>343.20937500000002</v>
      </c>
      <c r="N194" s="11"/>
    </row>
    <row r="195" spans="5:14" x14ac:dyDescent="0.25">
      <c r="E195" s="2">
        <f t="shared" si="22"/>
        <v>124</v>
      </c>
      <c r="F195" s="4"/>
      <c r="G195" s="4">
        <f t="shared" si="23"/>
        <v>3.4133492479999999E-2</v>
      </c>
      <c r="H195" s="2">
        <f t="shared" si="18"/>
        <v>1</v>
      </c>
      <c r="I195" s="4">
        <v>3.450849248E-2</v>
      </c>
      <c r="J195" s="2">
        <f t="shared" si="19"/>
        <v>1</v>
      </c>
      <c r="L195" s="2">
        <f t="shared" si="20"/>
        <v>1240000</v>
      </c>
      <c r="M195" s="30">
        <f t="shared" si="21"/>
        <v>345.08492480000001</v>
      </c>
      <c r="N195" s="11"/>
    </row>
    <row r="196" spans="5:14" x14ac:dyDescent="0.25">
      <c r="E196" s="2">
        <f t="shared" si="22"/>
        <v>125</v>
      </c>
      <c r="F196" s="4"/>
      <c r="G196" s="4">
        <f t="shared" si="23"/>
        <v>3.4320937500000002E-2</v>
      </c>
      <c r="H196" s="2">
        <f t="shared" si="18"/>
        <v>1</v>
      </c>
      <c r="I196" s="4">
        <v>3.4696157180000006E-2</v>
      </c>
      <c r="J196" s="2">
        <f t="shared" si="19"/>
        <v>1</v>
      </c>
      <c r="L196" s="2">
        <f t="shared" si="20"/>
        <v>1250000</v>
      </c>
      <c r="M196" s="30">
        <f t="shared" si="21"/>
        <v>346.96157180000006</v>
      </c>
      <c r="N196" s="11"/>
    </row>
    <row r="197" spans="5:14" x14ac:dyDescent="0.25">
      <c r="E197" s="2">
        <f t="shared" si="22"/>
        <v>126</v>
      </c>
      <c r="F197" s="4"/>
      <c r="G197" s="4">
        <f t="shared" si="23"/>
        <v>3.450849248E-2</v>
      </c>
      <c r="H197" s="2">
        <f t="shared" si="18"/>
        <v>1</v>
      </c>
      <c r="I197" s="4">
        <v>3.4883930880000004E-2</v>
      </c>
      <c r="J197" s="2">
        <f t="shared" si="19"/>
        <v>1</v>
      </c>
      <c r="L197" s="2">
        <f t="shared" si="20"/>
        <v>1260000</v>
      </c>
      <c r="M197" s="30">
        <f t="shared" si="21"/>
        <v>348.83930880000003</v>
      </c>
      <c r="N197" s="11"/>
    </row>
    <row r="198" spans="5:14" x14ac:dyDescent="0.25">
      <c r="E198" s="2">
        <f t="shared" si="22"/>
        <v>127</v>
      </c>
      <c r="F198" s="4"/>
      <c r="G198" s="4">
        <f t="shared" si="23"/>
        <v>3.4696157180000006E-2</v>
      </c>
      <c r="H198" s="2">
        <f t="shared" si="18"/>
        <v>1</v>
      </c>
      <c r="I198" s="4">
        <v>3.5071812379999998E-2</v>
      </c>
      <c r="J198" s="2">
        <f t="shared" si="19"/>
        <v>1</v>
      </c>
      <c r="L198" s="2">
        <f t="shared" si="20"/>
        <v>1270000</v>
      </c>
      <c r="M198" s="30">
        <f t="shared" si="21"/>
        <v>350.7181238</v>
      </c>
      <c r="N198" s="11"/>
    </row>
    <row r="199" spans="5:14" x14ac:dyDescent="0.25">
      <c r="E199" s="2">
        <f t="shared" si="22"/>
        <v>128</v>
      </c>
      <c r="F199" s="4"/>
      <c r="G199" s="4">
        <f t="shared" si="23"/>
        <v>3.4883930880000004E-2</v>
      </c>
      <c r="H199" s="2">
        <f t="shared" si="18"/>
        <v>1</v>
      </c>
      <c r="I199" s="4">
        <v>3.5259800000000001E-2</v>
      </c>
      <c r="J199" s="2">
        <f t="shared" si="19"/>
        <v>1</v>
      </c>
      <c r="L199" s="2">
        <f t="shared" si="20"/>
        <v>1280000</v>
      </c>
      <c r="M199" s="30">
        <f t="shared" si="21"/>
        <v>352.59800000000001</v>
      </c>
      <c r="N199" s="11"/>
    </row>
    <row r="200" spans="5:14" x14ac:dyDescent="0.25">
      <c r="E200" s="2">
        <f t="shared" si="22"/>
        <v>129</v>
      </c>
      <c r="F200" s="4"/>
      <c r="G200" s="4">
        <f t="shared" si="23"/>
        <v>3.5071812379999998E-2</v>
      </c>
      <c r="H200" s="2">
        <f t="shared" ref="H200:H263" si="24">IF(G201&gt;G200,1,0)</f>
        <v>1</v>
      </c>
      <c r="I200" s="4">
        <v>3.5447891579999995E-2</v>
      </c>
      <c r="J200" s="2">
        <f t="shared" ref="J200:J263" si="25">IF(I200&lt;I201,1,0)</f>
        <v>1</v>
      </c>
      <c r="L200" s="2">
        <f t="shared" ref="L200:L263" si="26">E200*10000</f>
        <v>1290000</v>
      </c>
      <c r="M200" s="30">
        <f t="shared" ref="M200:M263" si="27">I200*10000</f>
        <v>354.47891579999992</v>
      </c>
      <c r="N200" s="11"/>
    </row>
    <row r="201" spans="5:14" x14ac:dyDescent="0.25">
      <c r="E201" s="2">
        <f t="shared" ref="E201:E256" si="28">E200+1</f>
        <v>130</v>
      </c>
      <c r="F201" s="4"/>
      <c r="G201" s="4">
        <f t="shared" ref="G201:G264" si="29">$H$63*E201^4+$H$64*E201^3+$H$65*E201^2+$H$66*E201+$H$67</f>
        <v>3.5259800000000001E-2</v>
      </c>
      <c r="H201" s="2">
        <f t="shared" si="24"/>
        <v>1</v>
      </c>
      <c r="I201" s="4">
        <v>3.5636084480000003E-2</v>
      </c>
      <c r="J201" s="2">
        <f t="shared" si="25"/>
        <v>1</v>
      </c>
      <c r="L201" s="2">
        <f t="shared" si="26"/>
        <v>1300000</v>
      </c>
      <c r="M201" s="30">
        <f t="shared" si="27"/>
        <v>356.36084480000005</v>
      </c>
      <c r="N201" s="11"/>
    </row>
    <row r="202" spans="5:14" x14ac:dyDescent="0.25">
      <c r="E202" s="2">
        <f t="shared" si="28"/>
        <v>131</v>
      </c>
      <c r="F202" s="4"/>
      <c r="G202" s="4">
        <f t="shared" si="29"/>
        <v>3.5447891579999995E-2</v>
      </c>
      <c r="H202" s="2">
        <f t="shared" si="24"/>
        <v>1</v>
      </c>
      <c r="I202" s="4">
        <v>3.5824375580000005E-2</v>
      </c>
      <c r="J202" s="2">
        <f t="shared" si="25"/>
        <v>1</v>
      </c>
      <c r="L202" s="2">
        <f t="shared" si="26"/>
        <v>1310000</v>
      </c>
      <c r="M202" s="30">
        <f t="shared" si="27"/>
        <v>358.24375580000003</v>
      </c>
      <c r="N202" s="11"/>
    </row>
    <row r="203" spans="5:14" x14ac:dyDescent="0.25">
      <c r="E203" s="2">
        <f t="shared" si="28"/>
        <v>132</v>
      </c>
      <c r="F203" s="4"/>
      <c r="G203" s="4">
        <f t="shared" si="29"/>
        <v>3.5636084480000003E-2</v>
      </c>
      <c r="H203" s="2">
        <f t="shared" si="24"/>
        <v>1</v>
      </c>
      <c r="I203" s="4">
        <v>3.601276128E-2</v>
      </c>
      <c r="J203" s="2">
        <f t="shared" si="25"/>
        <v>1</v>
      </c>
      <c r="L203" s="2">
        <f t="shared" si="26"/>
        <v>1320000</v>
      </c>
      <c r="M203" s="30">
        <f t="shared" si="27"/>
        <v>360.12761280000001</v>
      </c>
      <c r="N203" s="11"/>
    </row>
    <row r="204" spans="5:14" x14ac:dyDescent="0.25">
      <c r="E204" s="2">
        <f t="shared" si="28"/>
        <v>133</v>
      </c>
      <c r="F204" s="4"/>
      <c r="G204" s="4">
        <f t="shared" si="29"/>
        <v>3.5824375580000005E-2</v>
      </c>
      <c r="H204" s="2">
        <f t="shared" si="24"/>
        <v>1</v>
      </c>
      <c r="I204" s="4">
        <v>3.6201237500000004E-2</v>
      </c>
      <c r="J204" s="2">
        <f t="shared" si="25"/>
        <v>1</v>
      </c>
      <c r="L204" s="2">
        <f t="shared" si="26"/>
        <v>1330000</v>
      </c>
      <c r="M204" s="30">
        <f t="shared" si="27"/>
        <v>362.01237500000002</v>
      </c>
      <c r="N204" s="11"/>
    </row>
    <row r="205" spans="5:14" x14ac:dyDescent="0.25">
      <c r="E205" s="2">
        <f t="shared" si="28"/>
        <v>134</v>
      </c>
      <c r="F205" s="4"/>
      <c r="G205" s="4">
        <f t="shared" si="29"/>
        <v>3.601276128E-2</v>
      </c>
      <c r="H205" s="2">
        <f t="shared" si="24"/>
        <v>1</v>
      </c>
      <c r="I205" s="4">
        <v>3.6389799680000001E-2</v>
      </c>
      <c r="J205" s="2">
        <f t="shared" si="25"/>
        <v>1</v>
      </c>
      <c r="L205" s="2">
        <f t="shared" si="26"/>
        <v>1340000</v>
      </c>
      <c r="M205" s="30">
        <f t="shared" si="27"/>
        <v>363.89799679999999</v>
      </c>
      <c r="N205" s="11"/>
    </row>
    <row r="206" spans="5:14" x14ac:dyDescent="0.25">
      <c r="E206" s="2">
        <f t="shared" si="28"/>
        <v>135</v>
      </c>
      <c r="F206" s="4"/>
      <c r="G206" s="4">
        <f t="shared" si="29"/>
        <v>3.6201237500000004E-2</v>
      </c>
      <c r="H206" s="2">
        <f t="shared" si="24"/>
        <v>1</v>
      </c>
      <c r="I206" s="4">
        <v>3.6578442779999998E-2</v>
      </c>
      <c r="J206" s="2">
        <f t="shared" si="25"/>
        <v>1</v>
      </c>
      <c r="L206" s="2">
        <f t="shared" si="26"/>
        <v>1350000</v>
      </c>
      <c r="M206" s="30">
        <f t="shared" si="27"/>
        <v>365.7844278</v>
      </c>
      <c r="N206" s="11"/>
    </row>
    <row r="207" spans="5:14" x14ac:dyDescent="0.25">
      <c r="E207" s="2">
        <f t="shared" si="28"/>
        <v>136</v>
      </c>
      <c r="F207" s="4"/>
      <c r="G207" s="4">
        <f t="shared" si="29"/>
        <v>3.6389799680000001E-2</v>
      </c>
      <c r="H207" s="2">
        <f t="shared" si="24"/>
        <v>1</v>
      </c>
      <c r="I207" s="4">
        <v>3.6767161280000002E-2</v>
      </c>
      <c r="J207" s="2">
        <f t="shared" si="25"/>
        <v>1</v>
      </c>
      <c r="L207" s="2">
        <f t="shared" si="26"/>
        <v>1360000</v>
      </c>
      <c r="M207" s="30">
        <f t="shared" si="27"/>
        <v>367.67161279999999</v>
      </c>
      <c r="N207" s="11"/>
    </row>
    <row r="208" spans="5:14" x14ac:dyDescent="0.25">
      <c r="E208" s="2">
        <f t="shared" si="28"/>
        <v>137</v>
      </c>
      <c r="F208" s="4"/>
      <c r="G208" s="4">
        <f t="shared" si="29"/>
        <v>3.6578442779999998E-2</v>
      </c>
      <c r="H208" s="2">
        <f t="shared" si="24"/>
        <v>1</v>
      </c>
      <c r="I208" s="4">
        <v>3.695594918000001E-2</v>
      </c>
      <c r="J208" s="2">
        <f t="shared" si="25"/>
        <v>1</v>
      </c>
      <c r="L208" s="2">
        <f t="shared" si="26"/>
        <v>1370000</v>
      </c>
      <c r="M208" s="30">
        <f t="shared" si="27"/>
        <v>369.5594918000001</v>
      </c>
      <c r="N208" s="11"/>
    </row>
    <row r="209" spans="5:14" x14ac:dyDescent="0.25">
      <c r="E209" s="2">
        <f t="shared" si="28"/>
        <v>138</v>
      </c>
      <c r="F209" s="4"/>
      <c r="G209" s="4">
        <f t="shared" si="29"/>
        <v>3.6767161280000002E-2</v>
      </c>
      <c r="H209" s="2">
        <f t="shared" si="24"/>
        <v>1</v>
      </c>
      <c r="I209" s="4">
        <v>3.7144799999999999E-2</v>
      </c>
      <c r="J209" s="2">
        <f t="shared" si="25"/>
        <v>1</v>
      </c>
      <c r="L209" s="2">
        <f t="shared" si="26"/>
        <v>1380000</v>
      </c>
      <c r="M209" s="30">
        <f t="shared" si="27"/>
        <v>371.44799999999998</v>
      </c>
      <c r="N209" s="11"/>
    </row>
    <row r="210" spans="5:14" x14ac:dyDescent="0.25">
      <c r="E210" s="2">
        <f t="shared" si="28"/>
        <v>139</v>
      </c>
      <c r="F210" s="4"/>
      <c r="G210" s="4">
        <f t="shared" si="29"/>
        <v>3.695594918000001E-2</v>
      </c>
      <c r="H210" s="2">
        <f t="shared" si="24"/>
        <v>1</v>
      </c>
      <c r="I210" s="4">
        <v>3.7333706780000003E-2</v>
      </c>
      <c r="J210" s="2">
        <f t="shared" si="25"/>
        <v>1</v>
      </c>
      <c r="L210" s="2">
        <f t="shared" si="26"/>
        <v>1390000</v>
      </c>
      <c r="M210" s="30">
        <f t="shared" si="27"/>
        <v>373.33706780000006</v>
      </c>
      <c r="N210" s="11"/>
    </row>
    <row r="211" spans="5:14" x14ac:dyDescent="0.25">
      <c r="E211" s="2">
        <f t="shared" si="28"/>
        <v>140</v>
      </c>
      <c r="F211" s="4"/>
      <c r="G211" s="4">
        <f t="shared" si="29"/>
        <v>3.7144799999999999E-2</v>
      </c>
      <c r="H211" s="2">
        <f t="shared" si="24"/>
        <v>1</v>
      </c>
      <c r="I211" s="4">
        <v>3.7522662079999998E-2</v>
      </c>
      <c r="J211" s="2">
        <f t="shared" si="25"/>
        <v>1</v>
      </c>
      <c r="L211" s="2">
        <f t="shared" si="26"/>
        <v>1400000</v>
      </c>
      <c r="M211" s="30">
        <f t="shared" si="27"/>
        <v>375.22662079999998</v>
      </c>
      <c r="N211" s="11"/>
    </row>
    <row r="212" spans="5:14" x14ac:dyDescent="0.25">
      <c r="E212" s="2">
        <f t="shared" si="28"/>
        <v>141</v>
      </c>
      <c r="F212" s="4"/>
      <c r="G212" s="4">
        <f t="shared" si="29"/>
        <v>3.7333706780000003E-2</v>
      </c>
      <c r="H212" s="2">
        <f t="shared" si="24"/>
        <v>1</v>
      </c>
      <c r="I212" s="4">
        <v>3.7711657980000007E-2</v>
      </c>
      <c r="J212" s="2">
        <f t="shared" si="25"/>
        <v>1</v>
      </c>
      <c r="L212" s="2">
        <f t="shared" si="26"/>
        <v>1410000</v>
      </c>
      <c r="M212" s="30">
        <f t="shared" si="27"/>
        <v>377.11657980000007</v>
      </c>
      <c r="N212" s="11"/>
    </row>
    <row r="213" spans="5:14" x14ac:dyDescent="0.25">
      <c r="E213" s="2">
        <f t="shared" si="28"/>
        <v>142</v>
      </c>
      <c r="F213" s="4"/>
      <c r="G213" s="4">
        <f t="shared" si="29"/>
        <v>3.7522662079999998E-2</v>
      </c>
      <c r="H213" s="2">
        <f t="shared" si="24"/>
        <v>1</v>
      </c>
      <c r="I213" s="4">
        <v>3.7900686080000003E-2</v>
      </c>
      <c r="J213" s="2">
        <f t="shared" si="25"/>
        <v>1</v>
      </c>
      <c r="L213" s="2">
        <f t="shared" si="26"/>
        <v>1420000</v>
      </c>
      <c r="M213" s="30">
        <f t="shared" si="27"/>
        <v>379.00686080000003</v>
      </c>
      <c r="N213" s="11"/>
    </row>
    <row r="214" spans="5:14" x14ac:dyDescent="0.25">
      <c r="E214" s="2">
        <f t="shared" si="28"/>
        <v>143</v>
      </c>
      <c r="F214" s="4"/>
      <c r="G214" s="4">
        <f t="shared" si="29"/>
        <v>3.7711657980000007E-2</v>
      </c>
      <c r="H214" s="2">
        <f t="shared" si="24"/>
        <v>1</v>
      </c>
      <c r="I214" s="4">
        <v>3.8089737499999991E-2</v>
      </c>
      <c r="J214" s="2">
        <f t="shared" si="25"/>
        <v>1</v>
      </c>
      <c r="L214" s="2">
        <f t="shared" si="26"/>
        <v>1430000</v>
      </c>
      <c r="M214" s="30">
        <f t="shared" si="27"/>
        <v>380.8973749999999</v>
      </c>
      <c r="N214" s="11"/>
    </row>
    <row r="215" spans="5:14" x14ac:dyDescent="0.25">
      <c r="E215" s="2">
        <f t="shared" si="28"/>
        <v>144</v>
      </c>
      <c r="F215" s="4"/>
      <c r="G215" s="4">
        <f t="shared" si="29"/>
        <v>3.7900686080000003E-2</v>
      </c>
      <c r="H215" s="2">
        <f t="shared" si="24"/>
        <v>1</v>
      </c>
      <c r="I215" s="4">
        <v>3.8278802880000004E-2</v>
      </c>
      <c r="J215" s="2">
        <f t="shared" si="25"/>
        <v>1</v>
      </c>
      <c r="L215" s="2">
        <f t="shared" si="26"/>
        <v>1440000</v>
      </c>
      <c r="M215" s="30">
        <f t="shared" si="27"/>
        <v>382.78802880000006</v>
      </c>
      <c r="N215" s="11"/>
    </row>
    <row r="216" spans="5:14" x14ac:dyDescent="0.25">
      <c r="E216" s="2">
        <f t="shared" si="28"/>
        <v>145</v>
      </c>
      <c r="F216" s="4"/>
      <c r="G216" s="4">
        <f t="shared" si="29"/>
        <v>3.8089737499999991E-2</v>
      </c>
      <c r="H216" s="2">
        <f t="shared" si="24"/>
        <v>1</v>
      </c>
      <c r="I216" s="4">
        <v>3.8467872379999997E-2</v>
      </c>
      <c r="J216" s="2">
        <f t="shared" si="25"/>
        <v>1</v>
      </c>
      <c r="L216" s="2">
        <f t="shared" si="26"/>
        <v>1450000</v>
      </c>
      <c r="M216" s="30">
        <f t="shared" si="27"/>
        <v>384.67872379999994</v>
      </c>
      <c r="N216" s="11"/>
    </row>
    <row r="217" spans="5:14" x14ac:dyDescent="0.25">
      <c r="E217" s="2">
        <f t="shared" si="28"/>
        <v>146</v>
      </c>
      <c r="F217" s="4"/>
      <c r="G217" s="4">
        <f t="shared" si="29"/>
        <v>3.8278802880000004E-2</v>
      </c>
      <c r="H217" s="2">
        <f t="shared" si="24"/>
        <v>1</v>
      </c>
      <c r="I217" s="4">
        <v>3.8656935680000011E-2</v>
      </c>
      <c r="J217" s="2">
        <f t="shared" si="25"/>
        <v>1</v>
      </c>
      <c r="L217" s="2">
        <f t="shared" si="26"/>
        <v>1460000</v>
      </c>
      <c r="M217" s="30">
        <f t="shared" si="27"/>
        <v>386.56935680000009</v>
      </c>
      <c r="N217" s="11"/>
    </row>
    <row r="218" spans="5:14" x14ac:dyDescent="0.25">
      <c r="E218" s="2">
        <f t="shared" si="28"/>
        <v>147</v>
      </c>
      <c r="F218" s="4"/>
      <c r="G218" s="4">
        <f t="shared" si="29"/>
        <v>3.8467872379999997E-2</v>
      </c>
      <c r="H218" s="2">
        <f t="shared" si="24"/>
        <v>1</v>
      </c>
      <c r="I218" s="4">
        <v>3.8845981979999999E-2</v>
      </c>
      <c r="J218" s="2">
        <f t="shared" si="25"/>
        <v>1</v>
      </c>
      <c r="L218" s="2">
        <f t="shared" si="26"/>
        <v>1470000</v>
      </c>
      <c r="M218" s="30">
        <f t="shared" si="27"/>
        <v>388.45981979999999</v>
      </c>
      <c r="N218" s="11"/>
    </row>
    <row r="219" spans="5:14" x14ac:dyDescent="0.25">
      <c r="E219" s="2">
        <f t="shared" si="28"/>
        <v>148</v>
      </c>
      <c r="F219" s="4"/>
      <c r="G219" s="4">
        <f t="shared" si="29"/>
        <v>3.8656935680000011E-2</v>
      </c>
      <c r="H219" s="2">
        <f t="shared" si="24"/>
        <v>1</v>
      </c>
      <c r="I219" s="4">
        <v>3.9199999999999999E-2</v>
      </c>
      <c r="J219" s="2">
        <f t="shared" si="25"/>
        <v>1</v>
      </c>
      <c r="L219" s="2">
        <f t="shared" si="26"/>
        <v>1480000</v>
      </c>
      <c r="M219" s="30">
        <f t="shared" si="27"/>
        <v>392</v>
      </c>
    </row>
    <row r="220" spans="5:14" x14ac:dyDescent="0.25">
      <c r="E220" s="2">
        <f t="shared" si="28"/>
        <v>149</v>
      </c>
      <c r="F220" s="4"/>
      <c r="G220" s="4">
        <f t="shared" si="29"/>
        <v>3.8845981979999999E-2</v>
      </c>
      <c r="H220" s="2">
        <f t="shared" si="24"/>
        <v>1</v>
      </c>
      <c r="I220" s="4">
        <v>3.9399999999999998E-2</v>
      </c>
      <c r="J220" s="2">
        <f t="shared" si="25"/>
        <v>1</v>
      </c>
      <c r="L220" s="2">
        <f t="shared" si="26"/>
        <v>1490000</v>
      </c>
      <c r="M220" s="30">
        <f t="shared" si="27"/>
        <v>394</v>
      </c>
    </row>
    <row r="221" spans="5:14" x14ac:dyDescent="0.25">
      <c r="E221" s="2">
        <f t="shared" si="28"/>
        <v>150</v>
      </c>
      <c r="F221" s="4">
        <v>0.04</v>
      </c>
      <c r="G221" s="4">
        <v>0.04</v>
      </c>
      <c r="H221" s="6">
        <f t="shared" si="24"/>
        <v>0</v>
      </c>
      <c r="I221" s="4">
        <v>0.04</v>
      </c>
      <c r="J221" s="2">
        <f t="shared" si="25"/>
        <v>1</v>
      </c>
      <c r="L221" s="2">
        <f t="shared" si="26"/>
        <v>1500000</v>
      </c>
      <c r="M221" s="30">
        <f t="shared" si="27"/>
        <v>400</v>
      </c>
      <c r="N221" s="11"/>
    </row>
    <row r="222" spans="5:14" x14ac:dyDescent="0.25">
      <c r="E222" s="2">
        <f t="shared" si="28"/>
        <v>151</v>
      </c>
      <c r="F222" s="4"/>
      <c r="G222" s="4">
        <f t="shared" si="29"/>
        <v>3.9223977980000005E-2</v>
      </c>
      <c r="H222" s="2">
        <f t="shared" si="24"/>
        <v>1</v>
      </c>
      <c r="I222" s="4">
        <v>4.0167822079999999E-2</v>
      </c>
      <c r="J222" s="2">
        <f t="shared" si="25"/>
        <v>1</v>
      </c>
      <c r="L222" s="2">
        <f t="shared" si="26"/>
        <v>1510000</v>
      </c>
      <c r="M222" s="30">
        <f t="shared" si="27"/>
        <v>401.67822079999996</v>
      </c>
      <c r="N222" s="11"/>
    </row>
    <row r="223" spans="5:14" x14ac:dyDescent="0.25">
      <c r="E223" s="2">
        <f t="shared" si="28"/>
        <v>152</v>
      </c>
      <c r="F223" s="4"/>
      <c r="G223" s="4">
        <f t="shared" si="29"/>
        <v>3.9412903679999993E-2</v>
      </c>
      <c r="H223" s="2">
        <f t="shared" si="24"/>
        <v>1</v>
      </c>
      <c r="I223" s="4">
        <v>4.0356285979999997E-2</v>
      </c>
      <c r="J223" s="2">
        <f t="shared" si="25"/>
        <v>1</v>
      </c>
      <c r="L223" s="2">
        <f t="shared" si="26"/>
        <v>1520000</v>
      </c>
      <c r="M223" s="30">
        <f t="shared" si="27"/>
        <v>403.56285979999996</v>
      </c>
      <c r="N223" s="11"/>
    </row>
    <row r="224" spans="5:14" x14ac:dyDescent="0.25">
      <c r="E224" s="2">
        <f t="shared" si="28"/>
        <v>153</v>
      </c>
      <c r="F224" s="4"/>
      <c r="G224" s="4">
        <f t="shared" si="29"/>
        <v>3.9601764380000008E-2</v>
      </c>
      <c r="H224" s="2">
        <f t="shared" si="24"/>
        <v>1</v>
      </c>
      <c r="I224" s="4">
        <v>4.0544614079999992E-2</v>
      </c>
      <c r="J224" s="2">
        <f t="shared" si="25"/>
        <v>1</v>
      </c>
      <c r="L224" s="2">
        <f t="shared" si="26"/>
        <v>1530000</v>
      </c>
      <c r="M224" s="30">
        <f t="shared" si="27"/>
        <v>405.44614079999991</v>
      </c>
      <c r="N224" s="11"/>
    </row>
    <row r="225" spans="5:14" x14ac:dyDescent="0.25">
      <c r="E225" s="2">
        <f t="shared" si="28"/>
        <v>154</v>
      </c>
      <c r="F225" s="4"/>
      <c r="G225" s="4">
        <f t="shared" si="29"/>
        <v>3.979054688E-2</v>
      </c>
      <c r="H225" s="2">
        <f t="shared" si="24"/>
        <v>1</v>
      </c>
      <c r="I225" s="4">
        <v>4.0732790780000007E-2</v>
      </c>
      <c r="J225" s="2">
        <f t="shared" si="25"/>
        <v>1</v>
      </c>
      <c r="L225" s="2">
        <f t="shared" si="26"/>
        <v>1540000</v>
      </c>
      <c r="M225" s="30">
        <f t="shared" si="27"/>
        <v>407.32790780000005</v>
      </c>
      <c r="N225" s="11"/>
    </row>
    <row r="226" spans="5:14" x14ac:dyDescent="0.25">
      <c r="E226" s="2">
        <f t="shared" si="28"/>
        <v>155</v>
      </c>
      <c r="F226" s="4"/>
      <c r="G226" s="4">
        <f t="shared" si="29"/>
        <v>3.9979237500000001E-2</v>
      </c>
      <c r="H226" s="2">
        <f t="shared" si="24"/>
        <v>1</v>
      </c>
      <c r="I226" s="4">
        <v>4.09208E-2</v>
      </c>
      <c r="J226" s="2">
        <f t="shared" si="25"/>
        <v>1</v>
      </c>
      <c r="L226" s="2">
        <f t="shared" si="26"/>
        <v>1550000</v>
      </c>
      <c r="M226" s="30">
        <f t="shared" si="27"/>
        <v>409.20800000000003</v>
      </c>
      <c r="N226" s="11"/>
    </row>
    <row r="227" spans="5:14" x14ac:dyDescent="0.25">
      <c r="E227" s="2">
        <f t="shared" si="28"/>
        <v>156</v>
      </c>
      <c r="F227" s="4"/>
      <c r="G227" s="4">
        <f t="shared" si="29"/>
        <v>4.0167822079999999E-2</v>
      </c>
      <c r="H227" s="2">
        <f t="shared" si="24"/>
        <v>1</v>
      </c>
      <c r="I227" s="4">
        <v>4.1108625180000004E-2</v>
      </c>
      <c r="J227" s="2">
        <f t="shared" si="25"/>
        <v>1</v>
      </c>
      <c r="L227" s="2">
        <f t="shared" si="26"/>
        <v>1560000</v>
      </c>
      <c r="M227" s="30">
        <f t="shared" si="27"/>
        <v>411.08625180000001</v>
      </c>
      <c r="N227" s="11"/>
    </row>
    <row r="228" spans="5:14" x14ac:dyDescent="0.25">
      <c r="E228" s="2">
        <f t="shared" si="28"/>
        <v>157</v>
      </c>
      <c r="F228" s="4"/>
      <c r="G228" s="4">
        <f t="shared" si="29"/>
        <v>4.0356285979999997E-2</v>
      </c>
      <c r="H228" s="2">
        <f t="shared" si="24"/>
        <v>1</v>
      </c>
      <c r="I228" s="4">
        <v>4.1296249280000003E-2</v>
      </c>
      <c r="J228" s="2">
        <f t="shared" si="25"/>
        <v>1</v>
      </c>
      <c r="L228" s="2">
        <f t="shared" si="26"/>
        <v>1570000</v>
      </c>
      <c r="M228" s="30">
        <f t="shared" si="27"/>
        <v>412.96249280000001</v>
      </c>
      <c r="N228" s="11"/>
    </row>
    <row r="229" spans="5:14" x14ac:dyDescent="0.25">
      <c r="E229" s="2">
        <f t="shared" si="28"/>
        <v>158</v>
      </c>
      <c r="F229" s="4"/>
      <c r="G229" s="4">
        <f t="shared" si="29"/>
        <v>4.0544614079999992E-2</v>
      </c>
      <c r="H229" s="2">
        <f t="shared" si="24"/>
        <v>1</v>
      </c>
      <c r="I229" s="4">
        <v>4.1483654780000004E-2</v>
      </c>
      <c r="J229" s="2">
        <f t="shared" si="25"/>
        <v>1</v>
      </c>
      <c r="L229" s="2">
        <f t="shared" si="26"/>
        <v>1580000</v>
      </c>
      <c r="M229" s="30">
        <f t="shared" si="27"/>
        <v>414.83654780000006</v>
      </c>
      <c r="N229" s="11"/>
    </row>
    <row r="230" spans="5:14" x14ac:dyDescent="0.25">
      <c r="E230" s="2">
        <f t="shared" si="28"/>
        <v>159</v>
      </c>
      <c r="F230" s="4"/>
      <c r="G230" s="4">
        <f t="shared" si="29"/>
        <v>4.0732790780000007E-2</v>
      </c>
      <c r="H230" s="2">
        <f t="shared" si="24"/>
        <v>1</v>
      </c>
      <c r="I230" s="4">
        <v>4.1670823680000003E-2</v>
      </c>
      <c r="J230" s="2">
        <f t="shared" si="25"/>
        <v>1</v>
      </c>
      <c r="L230" s="2">
        <f t="shared" si="26"/>
        <v>1590000</v>
      </c>
      <c r="M230" s="30">
        <f t="shared" si="27"/>
        <v>416.70823680000001</v>
      </c>
      <c r="N230" s="11"/>
    </row>
    <row r="231" spans="5:14" x14ac:dyDescent="0.25">
      <c r="E231" s="2">
        <f t="shared" si="28"/>
        <v>160</v>
      </c>
      <c r="F231" s="4"/>
      <c r="G231" s="4">
        <f t="shared" si="29"/>
        <v>4.09208E-2</v>
      </c>
      <c r="H231" s="2">
        <f t="shared" si="24"/>
        <v>1</v>
      </c>
      <c r="I231" s="4">
        <v>4.1857737500000006E-2</v>
      </c>
      <c r="J231" s="2">
        <f t="shared" si="25"/>
        <v>1</v>
      </c>
      <c r="L231" s="2">
        <f t="shared" si="26"/>
        <v>1600000</v>
      </c>
      <c r="M231" s="30">
        <f t="shared" si="27"/>
        <v>418.57737500000007</v>
      </c>
      <c r="N231" s="11"/>
    </row>
    <row r="232" spans="5:14" x14ac:dyDescent="0.25">
      <c r="E232" s="2">
        <f t="shared" si="28"/>
        <v>161</v>
      </c>
      <c r="F232" s="4"/>
      <c r="G232" s="4">
        <f t="shared" si="29"/>
        <v>4.1108625180000004E-2</v>
      </c>
      <c r="H232" s="2">
        <f t="shared" si="24"/>
        <v>1</v>
      </c>
      <c r="I232" s="4">
        <v>4.2044377280000003E-2</v>
      </c>
      <c r="J232" s="2">
        <f t="shared" si="25"/>
        <v>1</v>
      </c>
      <c r="L232" s="2">
        <f t="shared" si="26"/>
        <v>1610000</v>
      </c>
      <c r="M232" s="30">
        <f t="shared" si="27"/>
        <v>420.44377280000003</v>
      </c>
      <c r="N232" s="11"/>
    </row>
    <row r="233" spans="5:14" x14ac:dyDescent="0.25">
      <c r="E233" s="2">
        <f t="shared" si="28"/>
        <v>162</v>
      </c>
      <c r="F233" s="4"/>
      <c r="G233" s="4">
        <f t="shared" si="29"/>
        <v>4.1296249280000003E-2</v>
      </c>
      <c r="H233" s="2">
        <f t="shared" si="24"/>
        <v>1</v>
      </c>
      <c r="I233" s="4">
        <v>4.2230723579999997E-2</v>
      </c>
      <c r="J233" s="2">
        <f t="shared" si="25"/>
        <v>1</v>
      </c>
      <c r="L233" s="2">
        <f t="shared" si="26"/>
        <v>1620000</v>
      </c>
      <c r="M233" s="30">
        <f t="shared" si="27"/>
        <v>422.30723579999994</v>
      </c>
      <c r="N233" s="11"/>
    </row>
    <row r="234" spans="5:14" x14ac:dyDescent="0.25">
      <c r="E234" s="2">
        <f t="shared" si="28"/>
        <v>163</v>
      </c>
      <c r="F234" s="4"/>
      <c r="G234" s="4">
        <f t="shared" si="29"/>
        <v>4.1483654780000004E-2</v>
      </c>
      <c r="H234" s="2">
        <f t="shared" si="24"/>
        <v>1</v>
      </c>
      <c r="I234" s="4">
        <v>4.2416756480000005E-2</v>
      </c>
      <c r="J234" s="2">
        <f t="shared" si="25"/>
        <v>1</v>
      </c>
      <c r="L234" s="2">
        <f t="shared" si="26"/>
        <v>1630000</v>
      </c>
      <c r="M234" s="30">
        <f t="shared" si="27"/>
        <v>424.16756480000004</v>
      </c>
      <c r="N234" s="11"/>
    </row>
    <row r="235" spans="5:14" x14ac:dyDescent="0.25">
      <c r="E235" s="2">
        <f t="shared" si="28"/>
        <v>164</v>
      </c>
      <c r="F235" s="4"/>
      <c r="G235" s="4">
        <f t="shared" si="29"/>
        <v>4.1670823680000003E-2</v>
      </c>
      <c r="H235" s="2">
        <f t="shared" si="24"/>
        <v>1</v>
      </c>
      <c r="I235" s="4">
        <v>4.2602455580000004E-2</v>
      </c>
      <c r="J235" s="2">
        <f t="shared" si="25"/>
        <v>1</v>
      </c>
      <c r="L235" s="2">
        <f t="shared" si="26"/>
        <v>1640000</v>
      </c>
      <c r="M235" s="30">
        <f t="shared" si="27"/>
        <v>426.02455580000003</v>
      </c>
      <c r="N235" s="11"/>
    </row>
    <row r="236" spans="5:14" x14ac:dyDescent="0.25">
      <c r="E236" s="2">
        <f t="shared" si="28"/>
        <v>165</v>
      </c>
      <c r="F236" s="4"/>
      <c r="G236" s="4">
        <f t="shared" si="29"/>
        <v>4.1857737500000006E-2</v>
      </c>
      <c r="H236" s="2">
        <f t="shared" si="24"/>
        <v>1</v>
      </c>
      <c r="I236" s="4">
        <v>4.2787800000000001E-2</v>
      </c>
      <c r="J236" s="2">
        <f t="shared" si="25"/>
        <v>1</v>
      </c>
      <c r="L236" s="2">
        <f t="shared" si="26"/>
        <v>1650000</v>
      </c>
      <c r="M236" s="30">
        <f t="shared" si="27"/>
        <v>427.87799999999999</v>
      </c>
      <c r="N236" s="11"/>
    </row>
    <row r="237" spans="5:14" x14ac:dyDescent="0.25">
      <c r="E237" s="2">
        <f t="shared" si="28"/>
        <v>166</v>
      </c>
      <c r="F237" s="4"/>
      <c r="G237" s="4">
        <f t="shared" si="29"/>
        <v>4.2044377280000003E-2</v>
      </c>
      <c r="H237" s="2">
        <f t="shared" si="24"/>
        <v>1</v>
      </c>
      <c r="I237" s="4">
        <v>4.2972768380000005E-2</v>
      </c>
      <c r="J237" s="2">
        <f t="shared" si="25"/>
        <v>1</v>
      </c>
      <c r="L237" s="2">
        <f t="shared" si="26"/>
        <v>1660000</v>
      </c>
      <c r="M237" s="30">
        <f t="shared" si="27"/>
        <v>429.72768380000008</v>
      </c>
      <c r="N237" s="11"/>
    </row>
    <row r="238" spans="5:14" x14ac:dyDescent="0.25">
      <c r="E238" s="2">
        <f t="shared" si="28"/>
        <v>167</v>
      </c>
      <c r="F238" s="4"/>
      <c r="G238" s="4">
        <f t="shared" si="29"/>
        <v>4.2230723579999997E-2</v>
      </c>
      <c r="H238" s="2">
        <f t="shared" si="24"/>
        <v>1</v>
      </c>
      <c r="I238" s="4">
        <v>4.3157338880000007E-2</v>
      </c>
      <c r="J238" s="2">
        <f t="shared" si="25"/>
        <v>1</v>
      </c>
      <c r="L238" s="2">
        <f t="shared" si="26"/>
        <v>1670000</v>
      </c>
      <c r="M238" s="30">
        <f t="shared" si="27"/>
        <v>431.57338880000009</v>
      </c>
      <c r="N238" s="11"/>
    </row>
    <row r="239" spans="5:14" x14ac:dyDescent="0.25">
      <c r="E239" s="2">
        <f t="shared" si="28"/>
        <v>168</v>
      </c>
      <c r="F239" s="4"/>
      <c r="G239" s="4">
        <f t="shared" si="29"/>
        <v>4.2416756480000005E-2</v>
      </c>
      <c r="H239" s="2">
        <f t="shared" si="24"/>
        <v>1</v>
      </c>
      <c r="I239" s="4">
        <v>4.3341489180000005E-2</v>
      </c>
      <c r="J239" s="2">
        <f t="shared" si="25"/>
        <v>1</v>
      </c>
      <c r="L239" s="2">
        <f t="shared" si="26"/>
        <v>1680000</v>
      </c>
      <c r="M239" s="30">
        <f t="shared" si="27"/>
        <v>433.41489180000002</v>
      </c>
      <c r="N239" s="11"/>
    </row>
    <row r="240" spans="5:14" x14ac:dyDescent="0.25">
      <c r="E240" s="2">
        <f t="shared" si="28"/>
        <v>169</v>
      </c>
      <c r="F240" s="4"/>
      <c r="G240" s="4">
        <f t="shared" si="29"/>
        <v>4.2602455580000004E-2</v>
      </c>
      <c r="H240" s="2">
        <f t="shared" si="24"/>
        <v>1</v>
      </c>
      <c r="I240" s="4">
        <v>4.3525196480000007E-2</v>
      </c>
      <c r="J240" s="2">
        <f t="shared" si="25"/>
        <v>1</v>
      </c>
      <c r="L240" s="2">
        <f t="shared" si="26"/>
        <v>1690000</v>
      </c>
      <c r="M240" s="30">
        <f t="shared" si="27"/>
        <v>435.25196480000005</v>
      </c>
      <c r="N240" s="11"/>
    </row>
    <row r="241" spans="5:14" x14ac:dyDescent="0.25">
      <c r="E241" s="2">
        <f t="shared" si="28"/>
        <v>170</v>
      </c>
      <c r="F241" s="4"/>
      <c r="G241" s="4">
        <f t="shared" si="29"/>
        <v>4.2787800000000001E-2</v>
      </c>
      <c r="H241" s="2">
        <f t="shared" si="24"/>
        <v>1</v>
      </c>
      <c r="I241" s="4">
        <v>4.3708437500000009E-2</v>
      </c>
      <c r="J241" s="2">
        <f t="shared" si="25"/>
        <v>1</v>
      </c>
      <c r="L241" s="2">
        <f t="shared" si="26"/>
        <v>1700000</v>
      </c>
      <c r="M241" s="30">
        <f t="shared" si="27"/>
        <v>437.08437500000008</v>
      </c>
      <c r="N241" s="11"/>
    </row>
    <row r="242" spans="5:14" x14ac:dyDescent="0.25">
      <c r="E242" s="2">
        <f t="shared" si="28"/>
        <v>171</v>
      </c>
      <c r="F242" s="4"/>
      <c r="G242" s="4">
        <f t="shared" si="29"/>
        <v>4.2972768380000005E-2</v>
      </c>
      <c r="H242" s="2">
        <f t="shared" si="24"/>
        <v>1</v>
      </c>
      <c r="I242" s="4">
        <v>4.3891188479999996E-2</v>
      </c>
      <c r="J242" s="2">
        <f t="shared" si="25"/>
        <v>1</v>
      </c>
      <c r="L242" s="2">
        <f t="shared" si="26"/>
        <v>1710000</v>
      </c>
      <c r="M242" s="30">
        <f t="shared" si="27"/>
        <v>438.91188479999994</v>
      </c>
      <c r="N242" s="11"/>
    </row>
    <row r="243" spans="5:14" x14ac:dyDescent="0.25">
      <c r="E243" s="2">
        <f t="shared" si="28"/>
        <v>172</v>
      </c>
      <c r="F243" s="4"/>
      <c r="G243" s="4">
        <f t="shared" si="29"/>
        <v>4.3157338880000007E-2</v>
      </c>
      <c r="H243" s="2">
        <f t="shared" si="24"/>
        <v>1</v>
      </c>
      <c r="I243" s="4">
        <v>4.407342518E-2</v>
      </c>
      <c r="J243" s="2">
        <f t="shared" si="25"/>
        <v>1</v>
      </c>
      <c r="L243" s="2">
        <f t="shared" si="26"/>
        <v>1720000</v>
      </c>
      <c r="M243" s="30">
        <f t="shared" si="27"/>
        <v>440.73425179999998</v>
      </c>
      <c r="N243" s="11"/>
    </row>
    <row r="244" spans="5:14" x14ac:dyDescent="0.25">
      <c r="E244" s="2">
        <f t="shared" si="28"/>
        <v>173</v>
      </c>
      <c r="F244" s="4"/>
      <c r="G244" s="4">
        <f t="shared" si="29"/>
        <v>4.3341489180000005E-2</v>
      </c>
      <c r="H244" s="2">
        <f t="shared" si="24"/>
        <v>1</v>
      </c>
      <c r="I244" s="4">
        <v>4.4255122880000004E-2</v>
      </c>
      <c r="J244" s="2">
        <f t="shared" si="25"/>
        <v>1</v>
      </c>
      <c r="L244" s="2">
        <f t="shared" si="26"/>
        <v>1730000</v>
      </c>
      <c r="M244" s="30">
        <f t="shared" si="27"/>
        <v>442.55122880000005</v>
      </c>
      <c r="N244" s="11"/>
    </row>
    <row r="245" spans="5:14" x14ac:dyDescent="0.25">
      <c r="E245" s="2">
        <f t="shared" si="28"/>
        <v>174</v>
      </c>
      <c r="F245" s="4"/>
      <c r="G245" s="4">
        <f t="shared" si="29"/>
        <v>4.3525196480000007E-2</v>
      </c>
      <c r="H245" s="2">
        <f t="shared" si="24"/>
        <v>1</v>
      </c>
      <c r="I245" s="4">
        <v>4.4436256380000004E-2</v>
      </c>
      <c r="J245" s="2">
        <f t="shared" si="25"/>
        <v>1</v>
      </c>
      <c r="L245" s="2">
        <f t="shared" si="26"/>
        <v>1740000</v>
      </c>
      <c r="M245" s="30">
        <f t="shared" si="27"/>
        <v>444.36256380000003</v>
      </c>
      <c r="N245" s="11"/>
    </row>
    <row r="246" spans="5:14" x14ac:dyDescent="0.25">
      <c r="E246" s="2">
        <f t="shared" si="28"/>
        <v>175</v>
      </c>
      <c r="F246" s="4"/>
      <c r="G246" s="4">
        <f t="shared" si="29"/>
        <v>4.3708437500000009E-2</v>
      </c>
      <c r="H246" s="2">
        <f t="shared" si="24"/>
        <v>1</v>
      </c>
      <c r="I246" s="4">
        <v>4.4616800000000005E-2</v>
      </c>
      <c r="J246" s="2">
        <f t="shared" si="25"/>
        <v>1</v>
      </c>
      <c r="L246" s="2">
        <f t="shared" si="26"/>
        <v>1750000</v>
      </c>
      <c r="M246" s="30">
        <f t="shared" si="27"/>
        <v>446.16800000000006</v>
      </c>
      <c r="N246" s="11"/>
    </row>
    <row r="247" spans="5:14" x14ac:dyDescent="0.25">
      <c r="E247" s="2">
        <f t="shared" si="28"/>
        <v>176</v>
      </c>
      <c r="F247" s="4"/>
      <c r="G247" s="4">
        <f t="shared" si="29"/>
        <v>4.3891188479999996E-2</v>
      </c>
      <c r="H247" s="2">
        <f t="shared" si="24"/>
        <v>1</v>
      </c>
      <c r="I247" s="4">
        <v>4.4796727580000001E-2</v>
      </c>
      <c r="J247" s="2">
        <f t="shared" si="25"/>
        <v>1</v>
      </c>
      <c r="L247" s="2">
        <f t="shared" si="26"/>
        <v>1760000</v>
      </c>
      <c r="M247" s="30">
        <f t="shared" si="27"/>
        <v>447.96727579999998</v>
      </c>
      <c r="N247" s="11"/>
    </row>
    <row r="248" spans="5:14" x14ac:dyDescent="0.25">
      <c r="E248" s="2">
        <f t="shared" si="28"/>
        <v>177</v>
      </c>
      <c r="F248" s="4"/>
      <c r="G248" s="4">
        <f t="shared" si="29"/>
        <v>4.407342518E-2</v>
      </c>
      <c r="H248" s="2">
        <f t="shared" si="24"/>
        <v>1</v>
      </c>
      <c r="I248" s="4">
        <v>4.4976012480000001E-2</v>
      </c>
      <c r="J248" s="2">
        <f t="shared" si="25"/>
        <v>1</v>
      </c>
      <c r="L248" s="2">
        <f t="shared" si="26"/>
        <v>1770000</v>
      </c>
      <c r="M248" s="30">
        <f t="shared" si="27"/>
        <v>449.76012480000003</v>
      </c>
      <c r="N248" s="11"/>
    </row>
    <row r="249" spans="5:14" x14ac:dyDescent="0.25">
      <c r="E249" s="2">
        <f t="shared" si="28"/>
        <v>178</v>
      </c>
      <c r="F249" s="4"/>
      <c r="G249" s="4">
        <f t="shared" si="29"/>
        <v>4.4255122880000004E-2</v>
      </c>
      <c r="H249" s="2">
        <f t="shared" si="24"/>
        <v>1</v>
      </c>
      <c r="I249" s="4">
        <v>4.5154627579999995E-2</v>
      </c>
      <c r="J249" s="2">
        <f t="shared" si="25"/>
        <v>1</v>
      </c>
      <c r="L249" s="2">
        <f t="shared" si="26"/>
        <v>1780000</v>
      </c>
      <c r="M249" s="30">
        <f t="shared" si="27"/>
        <v>451.54627579999993</v>
      </c>
      <c r="N249" s="11"/>
    </row>
    <row r="250" spans="5:14" x14ac:dyDescent="0.25">
      <c r="E250" s="2">
        <f t="shared" si="28"/>
        <v>179</v>
      </c>
      <c r="F250" s="4"/>
      <c r="G250" s="4">
        <f t="shared" si="29"/>
        <v>4.4436256380000004E-2</v>
      </c>
      <c r="H250" s="2">
        <f t="shared" si="24"/>
        <v>1</v>
      </c>
      <c r="I250" s="4">
        <v>4.5332545279999997E-2</v>
      </c>
      <c r="J250" s="2">
        <f t="shared" si="25"/>
        <v>1</v>
      </c>
      <c r="L250" s="2">
        <f t="shared" si="26"/>
        <v>1790000</v>
      </c>
      <c r="M250" s="30">
        <f t="shared" si="27"/>
        <v>453.32545279999999</v>
      </c>
      <c r="N250" s="11"/>
    </row>
    <row r="251" spans="5:14" x14ac:dyDescent="0.25">
      <c r="E251" s="2">
        <f t="shared" si="28"/>
        <v>180</v>
      </c>
      <c r="F251" s="4"/>
      <c r="G251" s="4">
        <f t="shared" si="29"/>
        <v>4.4616800000000005E-2</v>
      </c>
      <c r="H251" s="2">
        <f t="shared" si="24"/>
        <v>1</v>
      </c>
      <c r="I251" s="4">
        <v>4.5509737500000008E-2</v>
      </c>
      <c r="J251" s="2">
        <f t="shared" si="25"/>
        <v>1</v>
      </c>
      <c r="L251" s="2">
        <f t="shared" si="26"/>
        <v>1800000</v>
      </c>
      <c r="M251" s="30">
        <f t="shared" si="27"/>
        <v>455.09737500000006</v>
      </c>
      <c r="N251" s="11"/>
    </row>
    <row r="252" spans="5:14" x14ac:dyDescent="0.25">
      <c r="E252" s="2">
        <f t="shared" si="28"/>
        <v>181</v>
      </c>
      <c r="F252" s="4"/>
      <c r="G252" s="4">
        <f t="shared" si="29"/>
        <v>4.4796727580000001E-2</v>
      </c>
      <c r="H252" s="2">
        <f t="shared" si="24"/>
        <v>1</v>
      </c>
      <c r="I252" s="4">
        <v>4.5686175679999996E-2</v>
      </c>
      <c r="J252" s="2">
        <f t="shared" si="25"/>
        <v>1</v>
      </c>
      <c r="L252" s="2">
        <f t="shared" si="26"/>
        <v>1810000</v>
      </c>
      <c r="M252" s="30">
        <f t="shared" si="27"/>
        <v>456.86175679999997</v>
      </c>
      <c r="N252" s="11"/>
    </row>
    <row r="253" spans="5:14" x14ac:dyDescent="0.25">
      <c r="E253" s="2">
        <f t="shared" si="28"/>
        <v>182</v>
      </c>
      <c r="F253" s="4"/>
      <c r="G253" s="4">
        <f t="shared" si="29"/>
        <v>4.4976012480000001E-2</v>
      </c>
      <c r="H253" s="2">
        <f t="shared" si="24"/>
        <v>1</v>
      </c>
      <c r="I253" s="4">
        <v>4.5861830780000008E-2</v>
      </c>
      <c r="J253" s="2">
        <f t="shared" si="25"/>
        <v>1</v>
      </c>
      <c r="L253" s="2">
        <f t="shared" si="26"/>
        <v>1820000</v>
      </c>
      <c r="M253" s="30">
        <f t="shared" si="27"/>
        <v>458.61830780000008</v>
      </c>
      <c r="N253" s="11"/>
    </row>
    <row r="254" spans="5:14" x14ac:dyDescent="0.25">
      <c r="E254" s="2">
        <f t="shared" si="28"/>
        <v>183</v>
      </c>
      <c r="F254" s="4"/>
      <c r="G254" s="4">
        <f t="shared" si="29"/>
        <v>4.5154627579999995E-2</v>
      </c>
      <c r="H254" s="2">
        <f t="shared" si="24"/>
        <v>1</v>
      </c>
      <c r="I254" s="4">
        <v>4.6036673280000003E-2</v>
      </c>
      <c r="J254" s="2">
        <f t="shared" si="25"/>
        <v>1</v>
      </c>
      <c r="L254" s="2">
        <f t="shared" si="26"/>
        <v>1830000</v>
      </c>
      <c r="M254" s="30">
        <f t="shared" si="27"/>
        <v>460.36673280000002</v>
      </c>
      <c r="N254" s="11"/>
    </row>
    <row r="255" spans="5:14" x14ac:dyDescent="0.25">
      <c r="E255" s="2">
        <f t="shared" si="28"/>
        <v>184</v>
      </c>
      <c r="F255" s="4"/>
      <c r="G255" s="4">
        <f t="shared" si="29"/>
        <v>4.5332545279999997E-2</v>
      </c>
      <c r="H255" s="2">
        <f t="shared" si="24"/>
        <v>1</v>
      </c>
      <c r="I255" s="4">
        <v>4.6210673180000009E-2</v>
      </c>
      <c r="J255" s="2">
        <f t="shared" si="25"/>
        <v>1</v>
      </c>
      <c r="L255" s="2">
        <f t="shared" si="26"/>
        <v>1840000</v>
      </c>
      <c r="M255" s="30">
        <f t="shared" si="27"/>
        <v>462.10673180000009</v>
      </c>
      <c r="N255" s="11"/>
    </row>
    <row r="256" spans="5:14" x14ac:dyDescent="0.25">
      <c r="E256" s="2">
        <f t="shared" si="28"/>
        <v>185</v>
      </c>
      <c r="F256" s="4"/>
      <c r="G256" s="4">
        <f t="shared" si="29"/>
        <v>4.5509737500000008E-2</v>
      </c>
      <c r="H256" s="2">
        <f t="shared" si="24"/>
        <v>1</v>
      </c>
      <c r="I256" s="4">
        <v>4.638380000000001E-2</v>
      </c>
      <c r="J256" s="2">
        <f t="shared" si="25"/>
        <v>1</v>
      </c>
      <c r="L256" s="2">
        <f t="shared" si="26"/>
        <v>1850000</v>
      </c>
      <c r="M256" s="30">
        <f t="shared" si="27"/>
        <v>463.83800000000008</v>
      </c>
      <c r="N256" s="11"/>
    </row>
    <row r="257" spans="5:14" x14ac:dyDescent="0.25">
      <c r="E257" s="2">
        <f t="shared" ref="E257:E271" si="30">E256+1</f>
        <v>186</v>
      </c>
      <c r="F257" s="4"/>
      <c r="G257" s="4">
        <f t="shared" si="29"/>
        <v>4.5686175679999996E-2</v>
      </c>
      <c r="H257" s="2">
        <f t="shared" si="24"/>
        <v>1</v>
      </c>
      <c r="I257" s="4">
        <v>4.6556022780000011E-2</v>
      </c>
      <c r="J257" s="2">
        <f t="shared" si="25"/>
        <v>1</v>
      </c>
      <c r="L257" s="2">
        <f t="shared" si="26"/>
        <v>1860000</v>
      </c>
      <c r="M257" s="30">
        <f t="shared" si="27"/>
        <v>465.56022780000012</v>
      </c>
      <c r="N257" s="11"/>
    </row>
    <row r="258" spans="5:14" x14ac:dyDescent="0.25">
      <c r="E258" s="2">
        <f t="shared" si="30"/>
        <v>187</v>
      </c>
      <c r="F258" s="4"/>
      <c r="G258" s="4">
        <f t="shared" si="29"/>
        <v>4.5861830780000008E-2</v>
      </c>
      <c r="H258" s="2">
        <f t="shared" si="24"/>
        <v>1</v>
      </c>
      <c r="I258" s="4">
        <v>4.6727310080000008E-2</v>
      </c>
      <c r="J258" s="2">
        <f t="shared" si="25"/>
        <v>1</v>
      </c>
      <c r="L258" s="2">
        <f t="shared" si="26"/>
        <v>1870000</v>
      </c>
      <c r="M258" s="30">
        <f t="shared" si="27"/>
        <v>467.27310080000007</v>
      </c>
      <c r="N258" s="11"/>
    </row>
    <row r="259" spans="5:14" x14ac:dyDescent="0.25">
      <c r="E259" s="2">
        <f t="shared" si="30"/>
        <v>188</v>
      </c>
      <c r="F259" s="4"/>
      <c r="G259" s="4">
        <f t="shared" si="29"/>
        <v>4.6036673280000003E-2</v>
      </c>
      <c r="H259" s="2">
        <f t="shared" si="24"/>
        <v>1</v>
      </c>
      <c r="I259" s="4">
        <v>4.6897629980000001E-2</v>
      </c>
      <c r="J259" s="2">
        <f t="shared" si="25"/>
        <v>1</v>
      </c>
      <c r="L259" s="2">
        <f t="shared" si="26"/>
        <v>1880000</v>
      </c>
      <c r="M259" s="30">
        <f t="shared" si="27"/>
        <v>468.97629979999999</v>
      </c>
      <c r="N259" s="11"/>
    </row>
    <row r="260" spans="5:14" x14ac:dyDescent="0.25">
      <c r="E260" s="2">
        <f t="shared" si="30"/>
        <v>189</v>
      </c>
      <c r="F260" s="4"/>
      <c r="G260" s="4">
        <f t="shared" si="29"/>
        <v>4.6210673180000009E-2</v>
      </c>
      <c r="H260" s="2">
        <f t="shared" si="24"/>
        <v>1</v>
      </c>
      <c r="I260" s="4">
        <v>4.7066950079999996E-2</v>
      </c>
      <c r="J260" s="2">
        <f t="shared" si="25"/>
        <v>1</v>
      </c>
      <c r="L260" s="2">
        <f t="shared" si="26"/>
        <v>1890000</v>
      </c>
      <c r="M260" s="30">
        <f t="shared" si="27"/>
        <v>470.66950079999998</v>
      </c>
      <c r="N260" s="11"/>
    </row>
    <row r="261" spans="5:14" x14ac:dyDescent="0.25">
      <c r="E261" s="2">
        <f t="shared" si="30"/>
        <v>190</v>
      </c>
      <c r="F261" s="4"/>
      <c r="G261" s="4">
        <f t="shared" si="29"/>
        <v>4.638380000000001E-2</v>
      </c>
      <c r="H261" s="2">
        <f t="shared" si="24"/>
        <v>1</v>
      </c>
      <c r="I261" s="4">
        <v>4.7235237499999999E-2</v>
      </c>
      <c r="J261" s="2">
        <f t="shared" si="25"/>
        <v>1</v>
      </c>
      <c r="L261" s="2">
        <f t="shared" si="26"/>
        <v>1900000</v>
      </c>
      <c r="M261" s="30">
        <f t="shared" si="27"/>
        <v>472.35237499999999</v>
      </c>
      <c r="N261" s="11"/>
    </row>
    <row r="262" spans="5:14" x14ac:dyDescent="0.25">
      <c r="E262" s="2">
        <f t="shared" si="30"/>
        <v>191</v>
      </c>
      <c r="F262" s="4"/>
      <c r="G262" s="4">
        <f t="shared" si="29"/>
        <v>4.6556022780000011E-2</v>
      </c>
      <c r="H262" s="2">
        <f t="shared" si="24"/>
        <v>1</v>
      </c>
      <c r="I262" s="4">
        <v>4.7402458880000005E-2</v>
      </c>
      <c r="J262" s="2">
        <f t="shared" si="25"/>
        <v>1</v>
      </c>
      <c r="L262" s="2">
        <f t="shared" si="26"/>
        <v>1910000</v>
      </c>
      <c r="M262" s="30">
        <f t="shared" si="27"/>
        <v>474.02458880000006</v>
      </c>
      <c r="N262" s="11"/>
    </row>
    <row r="263" spans="5:14" x14ac:dyDescent="0.25">
      <c r="E263" s="2">
        <f t="shared" si="30"/>
        <v>192</v>
      </c>
      <c r="F263" s="4"/>
      <c r="G263" s="4">
        <f t="shared" si="29"/>
        <v>4.6727310080000008E-2</v>
      </c>
      <c r="H263" s="2">
        <f t="shared" si="24"/>
        <v>1</v>
      </c>
      <c r="I263" s="4">
        <v>4.7568580379999996E-2</v>
      </c>
      <c r="J263" s="2">
        <f t="shared" si="25"/>
        <v>1</v>
      </c>
      <c r="L263" s="2">
        <f t="shared" si="26"/>
        <v>1920000</v>
      </c>
      <c r="M263" s="30">
        <f t="shared" si="27"/>
        <v>475.68580379999997</v>
      </c>
      <c r="N263" s="11"/>
    </row>
    <row r="264" spans="5:14" x14ac:dyDescent="0.25">
      <c r="E264" s="2">
        <f t="shared" si="30"/>
        <v>193</v>
      </c>
      <c r="F264" s="4"/>
      <c r="G264" s="4">
        <f t="shared" si="29"/>
        <v>4.6897629980000001E-2</v>
      </c>
      <c r="H264" s="2">
        <f t="shared" ref="H264:H271" si="31">IF(G265&gt;G264,1,0)</f>
        <v>1</v>
      </c>
      <c r="I264" s="4">
        <v>4.7733567679999991E-2</v>
      </c>
      <c r="J264" s="2">
        <f t="shared" ref="J264:J271" si="32">IF(I264&lt;I265,1,0)</f>
        <v>1</v>
      </c>
      <c r="L264" s="2">
        <f t="shared" ref="L264:L271" si="33">E264*10000</f>
        <v>1930000</v>
      </c>
      <c r="M264" s="30">
        <f t="shared" ref="M264:M271" si="34">I264*10000</f>
        <v>477.33567679999993</v>
      </c>
      <c r="N264" s="11"/>
    </row>
    <row r="265" spans="5:14" x14ac:dyDescent="0.25">
      <c r="E265" s="2">
        <f t="shared" si="30"/>
        <v>194</v>
      </c>
      <c r="F265" s="4"/>
      <c r="G265" s="4">
        <f t="shared" ref="G265:G270" si="35">$H$63*E265^4+$H$64*E265^3+$H$65*E265^2+$H$66*E265+$H$67</f>
        <v>4.7066950079999996E-2</v>
      </c>
      <c r="H265" s="2">
        <f t="shared" si="31"/>
        <v>1</v>
      </c>
      <c r="I265" s="4">
        <v>4.7897385980000012E-2</v>
      </c>
      <c r="J265" s="2">
        <f t="shared" si="32"/>
        <v>1</v>
      </c>
      <c r="L265" s="2">
        <f t="shared" si="33"/>
        <v>1940000</v>
      </c>
      <c r="M265" s="30">
        <f t="shared" si="34"/>
        <v>478.97385980000013</v>
      </c>
    </row>
    <row r="266" spans="5:14" x14ac:dyDescent="0.25">
      <c r="E266" s="2">
        <f t="shared" si="30"/>
        <v>195</v>
      </c>
      <c r="F266" s="4"/>
      <c r="G266" s="4">
        <f t="shared" si="35"/>
        <v>4.7235237499999999E-2</v>
      </c>
      <c r="H266" s="2">
        <f t="shared" si="31"/>
        <v>1</v>
      </c>
      <c r="I266" s="29">
        <f>I265+0.00035</f>
        <v>4.8247385980000015E-2</v>
      </c>
      <c r="J266" s="2">
        <f t="shared" si="32"/>
        <v>1</v>
      </c>
      <c r="L266" s="2">
        <f t="shared" si="33"/>
        <v>1950000</v>
      </c>
      <c r="M266" s="30">
        <f t="shared" si="34"/>
        <v>482.47385980000013</v>
      </c>
    </row>
    <row r="267" spans="5:14" x14ac:dyDescent="0.25">
      <c r="E267" s="2">
        <f t="shared" si="30"/>
        <v>196</v>
      </c>
      <c r="F267" s="4"/>
      <c r="G267" s="4">
        <f t="shared" si="35"/>
        <v>4.7402458880000005E-2</v>
      </c>
      <c r="H267" s="2">
        <f t="shared" si="31"/>
        <v>1</v>
      </c>
      <c r="I267" s="29">
        <f t="shared" ref="I267:I270" si="36">I266+0.00035</f>
        <v>4.8597385980000019E-2</v>
      </c>
      <c r="J267" s="2">
        <f t="shared" si="32"/>
        <v>1</v>
      </c>
      <c r="L267" s="2">
        <f t="shared" si="33"/>
        <v>1960000</v>
      </c>
      <c r="M267" s="30">
        <f t="shared" si="34"/>
        <v>485.97385980000018</v>
      </c>
    </row>
    <row r="268" spans="5:14" x14ac:dyDescent="0.25">
      <c r="E268" s="2">
        <f t="shared" si="30"/>
        <v>197</v>
      </c>
      <c r="F268" s="4"/>
      <c r="G268" s="4">
        <f t="shared" si="35"/>
        <v>4.7568580379999996E-2</v>
      </c>
      <c r="H268" s="2">
        <f t="shared" si="31"/>
        <v>1</v>
      </c>
      <c r="I268" s="29">
        <f t="shared" si="36"/>
        <v>4.8947385980000022E-2</v>
      </c>
      <c r="J268" s="2">
        <f t="shared" si="32"/>
        <v>1</v>
      </c>
      <c r="L268" s="2">
        <f t="shared" si="33"/>
        <v>1970000</v>
      </c>
      <c r="M268" s="30">
        <f t="shared" si="34"/>
        <v>489.47385980000024</v>
      </c>
    </row>
    <row r="269" spans="5:14" x14ac:dyDescent="0.25">
      <c r="E269" s="2">
        <f t="shared" si="30"/>
        <v>198</v>
      </c>
      <c r="F269" s="4"/>
      <c r="G269" s="4">
        <f t="shared" si="35"/>
        <v>4.7733567679999991E-2</v>
      </c>
      <c r="H269" s="2">
        <f t="shared" si="31"/>
        <v>1</v>
      </c>
      <c r="I269" s="29">
        <f t="shared" si="36"/>
        <v>4.9297385980000025E-2</v>
      </c>
      <c r="J269" s="2">
        <f t="shared" si="32"/>
        <v>1</v>
      </c>
      <c r="L269" s="2">
        <f t="shared" si="33"/>
        <v>1980000</v>
      </c>
      <c r="M269" s="30">
        <f t="shared" si="34"/>
        <v>492.97385980000024</v>
      </c>
    </row>
    <row r="270" spans="5:14" x14ac:dyDescent="0.25">
      <c r="E270" s="2">
        <f t="shared" si="30"/>
        <v>199</v>
      </c>
      <c r="F270" s="4"/>
      <c r="G270" s="4">
        <f t="shared" si="35"/>
        <v>4.7897385980000012E-2</v>
      </c>
      <c r="H270" s="2">
        <f t="shared" si="31"/>
        <v>1</v>
      </c>
      <c r="I270" s="29">
        <f t="shared" si="36"/>
        <v>4.9647385980000028E-2</v>
      </c>
      <c r="J270" s="2">
        <f t="shared" si="32"/>
        <v>1</v>
      </c>
      <c r="L270" s="2">
        <f t="shared" si="33"/>
        <v>1990000</v>
      </c>
      <c r="M270" s="30">
        <f t="shared" si="34"/>
        <v>496.4738598000003</v>
      </c>
    </row>
    <row r="271" spans="5:14" x14ac:dyDescent="0.25">
      <c r="E271" s="2">
        <f t="shared" si="30"/>
        <v>200</v>
      </c>
      <c r="F271" s="4">
        <v>0.05</v>
      </c>
      <c r="G271" s="4">
        <v>0.05</v>
      </c>
      <c r="H271" s="2">
        <f t="shared" si="31"/>
        <v>0</v>
      </c>
      <c r="I271" s="4">
        <v>0.05</v>
      </c>
      <c r="J271" s="2">
        <f t="shared" si="32"/>
        <v>0</v>
      </c>
      <c r="L271" s="2">
        <f t="shared" si="33"/>
        <v>2000000</v>
      </c>
      <c r="M271" s="30">
        <f t="shared" si="34"/>
        <v>500</v>
      </c>
    </row>
    <row r="274" spans="1:26" x14ac:dyDescent="0.25">
      <c r="A274" s="26" t="s">
        <v>54</v>
      </c>
    </row>
    <row r="275" spans="1:26" x14ac:dyDescent="0.25">
      <c r="B275" s="24" t="s">
        <v>55</v>
      </c>
    </row>
    <row r="276" spans="1:26" x14ac:dyDescent="0.25">
      <c r="B276" s="24" t="s">
        <v>52</v>
      </c>
    </row>
    <row r="277" spans="1:26" x14ac:dyDescent="0.25">
      <c r="B277" s="24" t="s">
        <v>53</v>
      </c>
      <c r="F277" s="31">
        <f>I31+I101</f>
        <v>0.17297579999999999</v>
      </c>
    </row>
    <row r="286" spans="1:26" x14ac:dyDescent="0.25">
      <c r="A286" s="12" t="s">
        <v>35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8" spans="1:26" x14ac:dyDescent="0.25">
      <c r="H288" s="2" t="s">
        <v>3</v>
      </c>
      <c r="I288" s="2">
        <v>-1E-3</v>
      </c>
      <c r="T288" s="2" t="s">
        <v>3</v>
      </c>
      <c r="U288" s="14">
        <v>-9.9999999999999995E-8</v>
      </c>
    </row>
    <row r="289" spans="4:21" x14ac:dyDescent="0.25">
      <c r="H289" s="2" t="s">
        <v>5</v>
      </c>
      <c r="I289" s="2">
        <v>0.1182</v>
      </c>
      <c r="T289" s="2" t="s">
        <v>5</v>
      </c>
      <c r="U289" s="14">
        <v>1.0000000000000001E-5</v>
      </c>
    </row>
    <row r="290" spans="4:21" x14ac:dyDescent="0.25">
      <c r="H290" s="2" t="s">
        <v>7</v>
      </c>
      <c r="I290" s="9">
        <v>-5.5533999999999999</v>
      </c>
      <c r="T290" s="2" t="s">
        <v>7</v>
      </c>
      <c r="U290" s="9">
        <v>-5.0000000000000001E-4</v>
      </c>
    </row>
    <row r="291" spans="4:21" x14ac:dyDescent="0.25">
      <c r="H291" s="2" t="s">
        <v>9</v>
      </c>
      <c r="I291" s="2">
        <v>149.1</v>
      </c>
      <c r="T291" s="2" t="s">
        <v>9</v>
      </c>
      <c r="U291" s="2">
        <v>1.49E-2</v>
      </c>
    </row>
    <row r="292" spans="4:21" x14ac:dyDescent="0.25">
      <c r="H292" s="2" t="s">
        <v>36</v>
      </c>
      <c r="I292" s="2">
        <v>-43.66</v>
      </c>
      <c r="T292" s="2" t="s">
        <v>36</v>
      </c>
      <c r="U292" s="2">
        <v>-4.4000000000000003E-3</v>
      </c>
    </row>
    <row r="293" spans="4:21" x14ac:dyDescent="0.25">
      <c r="D293" s="2" t="s">
        <v>26</v>
      </c>
      <c r="E293" s="2" t="s">
        <v>25</v>
      </c>
      <c r="F293" s="3" t="s">
        <v>26</v>
      </c>
      <c r="G293" s="2"/>
      <c r="Q293" s="2" t="s">
        <v>25</v>
      </c>
      <c r="R293" s="3" t="s">
        <v>26</v>
      </c>
      <c r="S293" s="2"/>
    </row>
    <row r="294" spans="4:21" x14ac:dyDescent="0.25">
      <c r="D294" s="4">
        <v>0</v>
      </c>
      <c r="E294" s="2">
        <v>0</v>
      </c>
      <c r="F294" s="2">
        <v>0</v>
      </c>
      <c r="G294" s="2"/>
      <c r="Q294" s="2">
        <v>0</v>
      </c>
      <c r="R294" s="2">
        <v>0</v>
      </c>
      <c r="S294" s="2"/>
    </row>
    <row r="295" spans="4:21" x14ac:dyDescent="0.25">
      <c r="D295" s="5">
        <v>0.01</v>
      </c>
      <c r="E295" s="2">
        <v>1</v>
      </c>
      <c r="F295" s="2">
        <f>D295*1000000</f>
        <v>10000</v>
      </c>
      <c r="G295" s="13">
        <f t="shared" ref="G295:G334" si="37">$I$288*E295^4+$I$289*E295^3+$I$290*E295^2+$I$291*E295+$I$292</f>
        <v>100.00379999999998</v>
      </c>
      <c r="Q295" s="2">
        <v>1</v>
      </c>
      <c r="R295" s="2">
        <f>1*0.01</f>
        <v>0.01</v>
      </c>
      <c r="S295" s="2">
        <f t="shared" ref="S295:S334" si="38">$U$288*Q295^4+$U$289*Q295^3+$U$290*Q295^2+$U$291*Q295+$U$292</f>
        <v>1.0009899999999999E-2</v>
      </c>
    </row>
    <row r="296" spans="4:21" x14ac:dyDescent="0.25">
      <c r="D296" s="2"/>
      <c r="E296" s="2">
        <v>2</v>
      </c>
      <c r="F296" s="2"/>
      <c r="G296" s="13">
        <f t="shared" si="37"/>
        <v>233.256</v>
      </c>
      <c r="Q296" s="2">
        <v>2</v>
      </c>
      <c r="R296" s="2"/>
      <c r="S296" s="2">
        <f t="shared" si="38"/>
        <v>2.34784E-2</v>
      </c>
    </row>
    <row r="297" spans="4:21" x14ac:dyDescent="0.25">
      <c r="D297" s="4"/>
      <c r="E297" s="2">
        <v>3</v>
      </c>
      <c r="F297" s="2"/>
      <c r="G297" s="13">
        <f t="shared" si="37"/>
        <v>356.76979999999992</v>
      </c>
      <c r="Q297" s="2">
        <v>3</v>
      </c>
      <c r="R297" s="2"/>
      <c r="S297" s="2">
        <f t="shared" si="38"/>
        <v>3.6061900000000001E-2</v>
      </c>
    </row>
    <row r="298" spans="4:21" x14ac:dyDescent="0.25">
      <c r="D298" s="4"/>
      <c r="E298" s="2">
        <v>4</v>
      </c>
      <c r="F298" s="2"/>
      <c r="G298" s="13">
        <f t="shared" si="37"/>
        <v>471.19439999999997</v>
      </c>
      <c r="Q298" s="2">
        <v>4</v>
      </c>
      <c r="R298" s="2"/>
      <c r="S298" s="2">
        <f t="shared" si="38"/>
        <v>4.78144E-2</v>
      </c>
    </row>
    <row r="299" spans="4:21" x14ac:dyDescent="0.25">
      <c r="D299" s="4"/>
      <c r="E299" s="2">
        <v>5</v>
      </c>
      <c r="F299" s="2"/>
      <c r="G299" s="13">
        <f t="shared" si="37"/>
        <v>577.15500000000009</v>
      </c>
      <c r="Q299" s="2">
        <v>5</v>
      </c>
      <c r="R299" s="2"/>
      <c r="S299" s="2">
        <f t="shared" si="38"/>
        <v>5.8787499999999993E-2</v>
      </c>
    </row>
    <row r="300" spans="4:21" x14ac:dyDescent="0.25">
      <c r="D300" s="4"/>
      <c r="E300" s="2">
        <v>6</v>
      </c>
      <c r="F300" s="2"/>
      <c r="G300" s="13">
        <f t="shared" si="37"/>
        <v>675.25279999999998</v>
      </c>
      <c r="Q300" s="2">
        <v>6</v>
      </c>
      <c r="R300" s="2"/>
      <c r="S300" s="2">
        <f t="shared" si="38"/>
        <v>6.9030400000000006E-2</v>
      </c>
    </row>
    <row r="301" spans="4:21" x14ac:dyDescent="0.25">
      <c r="D301" s="4"/>
      <c r="E301" s="2">
        <v>7</v>
      </c>
      <c r="F301" s="2"/>
      <c r="G301" s="13">
        <f t="shared" si="37"/>
        <v>766.06500000000005</v>
      </c>
      <c r="Q301" s="2">
        <v>7</v>
      </c>
      <c r="R301" s="2"/>
      <c r="S301" s="2">
        <f t="shared" si="38"/>
        <v>7.8589900000000004E-2</v>
      </c>
    </row>
    <row r="302" spans="4:21" x14ac:dyDescent="0.25">
      <c r="D302" s="4"/>
      <c r="E302" s="2">
        <v>8</v>
      </c>
      <c r="F302" s="2"/>
      <c r="G302" s="13">
        <f t="shared" si="37"/>
        <v>850.14479999999992</v>
      </c>
      <c r="Q302" s="2">
        <v>8</v>
      </c>
      <c r="R302" s="2"/>
      <c r="S302" s="2">
        <f t="shared" si="38"/>
        <v>8.7510400000000002E-2</v>
      </c>
    </row>
    <row r="303" spans="4:21" x14ac:dyDescent="0.25">
      <c r="D303" s="4"/>
      <c r="E303" s="2">
        <v>9</v>
      </c>
      <c r="F303" s="2"/>
      <c r="G303" s="13">
        <f t="shared" si="37"/>
        <v>928.02139999999986</v>
      </c>
      <c r="Q303" s="2">
        <v>9</v>
      </c>
      <c r="R303" s="2"/>
      <c r="S303" s="2">
        <f t="shared" si="38"/>
        <v>9.5833899999999986E-2</v>
      </c>
    </row>
    <row r="304" spans="4:21" x14ac:dyDescent="0.25">
      <c r="D304" s="5">
        <v>0.1</v>
      </c>
      <c r="E304" s="2">
        <v>10</v>
      </c>
      <c r="F304" s="2">
        <f>D304*1000000</f>
        <v>100000</v>
      </c>
      <c r="G304" s="13">
        <f t="shared" si="37"/>
        <v>1000.1999999999999</v>
      </c>
      <c r="Q304" s="2">
        <v>10</v>
      </c>
      <c r="R304" s="2">
        <f>10*0.01</f>
        <v>0.1</v>
      </c>
      <c r="S304" s="2">
        <f t="shared" si="38"/>
        <v>0.10359999999999998</v>
      </c>
    </row>
    <row r="305" spans="4:19" x14ac:dyDescent="0.25">
      <c r="D305" s="4"/>
      <c r="E305" s="2">
        <v>11</v>
      </c>
      <c r="F305" s="2"/>
      <c r="G305" s="13">
        <f t="shared" si="37"/>
        <v>1067.1617999999999</v>
      </c>
      <c r="Q305" s="2">
        <v>11</v>
      </c>
      <c r="R305" s="2"/>
      <c r="S305" s="2">
        <f t="shared" si="38"/>
        <v>0.11084589999999998</v>
      </c>
    </row>
    <row r="306" spans="4:19" x14ac:dyDescent="0.25">
      <c r="D306" s="4"/>
      <c r="E306" s="2">
        <v>12</v>
      </c>
      <c r="F306" s="2"/>
      <c r="G306" s="13">
        <f t="shared" si="37"/>
        <v>1129.3639999999998</v>
      </c>
      <c r="Q306" s="2">
        <v>12</v>
      </c>
      <c r="R306" s="2"/>
      <c r="S306" s="2">
        <f t="shared" si="38"/>
        <v>0.11760640000000001</v>
      </c>
    </row>
    <row r="307" spans="4:19" x14ac:dyDescent="0.25">
      <c r="D307" s="4"/>
      <c r="E307" s="2">
        <v>13</v>
      </c>
      <c r="F307" s="2"/>
      <c r="G307" s="13">
        <f t="shared" si="37"/>
        <v>1187.2398000000001</v>
      </c>
      <c r="Q307" s="2">
        <v>13</v>
      </c>
      <c r="R307" s="2"/>
      <c r="S307" s="2">
        <f t="shared" si="38"/>
        <v>0.12391390000000001</v>
      </c>
    </row>
    <row r="308" spans="4:19" x14ac:dyDescent="0.25">
      <c r="D308" s="4"/>
      <c r="E308" s="2">
        <v>14</v>
      </c>
      <c r="F308" s="2"/>
      <c r="G308" s="13">
        <f t="shared" si="37"/>
        <v>1241.1984</v>
      </c>
      <c r="Q308" s="2">
        <v>14</v>
      </c>
      <c r="R308" s="2"/>
      <c r="S308" s="2">
        <f t="shared" si="38"/>
        <v>0.12979840000000001</v>
      </c>
    </row>
    <row r="309" spans="4:19" x14ac:dyDescent="0.25">
      <c r="D309" s="4"/>
      <c r="E309" s="2">
        <v>15</v>
      </c>
      <c r="F309" s="2"/>
      <c r="G309" s="13">
        <f t="shared" si="37"/>
        <v>1291.625</v>
      </c>
      <c r="Q309" s="2">
        <v>15</v>
      </c>
      <c r="R309" s="2"/>
      <c r="S309" s="2">
        <f t="shared" si="38"/>
        <v>0.13528750000000003</v>
      </c>
    </row>
    <row r="310" spans="4:19" x14ac:dyDescent="0.25">
      <c r="D310" s="4"/>
      <c r="E310" s="2">
        <v>16</v>
      </c>
      <c r="F310" s="2"/>
      <c r="G310" s="13">
        <f t="shared" si="37"/>
        <v>1338.8807999999999</v>
      </c>
      <c r="Q310" s="2">
        <v>16</v>
      </c>
      <c r="R310" s="2"/>
      <c r="S310" s="2">
        <f t="shared" si="38"/>
        <v>0.14040640000000001</v>
      </c>
    </row>
    <row r="311" spans="4:19" x14ac:dyDescent="0.25">
      <c r="D311" s="4"/>
      <c r="E311" s="2">
        <v>17</v>
      </c>
      <c r="F311" s="2"/>
      <c r="G311" s="13">
        <f t="shared" si="37"/>
        <v>1383.3029999999999</v>
      </c>
      <c r="Q311" s="2">
        <v>17</v>
      </c>
      <c r="R311" s="2"/>
      <c r="S311" s="2">
        <f t="shared" si="38"/>
        <v>0.14517790000000005</v>
      </c>
    </row>
    <row r="312" spans="4:19" x14ac:dyDescent="0.25">
      <c r="D312" s="4"/>
      <c r="E312" s="2">
        <v>18</v>
      </c>
      <c r="F312" s="2"/>
      <c r="G312" s="13">
        <f t="shared" si="37"/>
        <v>1425.2047999999998</v>
      </c>
      <c r="Q312" s="2">
        <v>18</v>
      </c>
      <c r="R312" s="2"/>
      <c r="S312" s="2">
        <f t="shared" si="38"/>
        <v>0.14962240000000002</v>
      </c>
    </row>
    <row r="313" spans="4:19" x14ac:dyDescent="0.25">
      <c r="D313" s="4"/>
      <c r="E313" s="2">
        <v>19</v>
      </c>
      <c r="F313" s="2"/>
      <c r="G313" s="13">
        <f t="shared" si="37"/>
        <v>1464.8754000000001</v>
      </c>
      <c r="Q313" s="2">
        <v>19</v>
      </c>
      <c r="R313" s="2"/>
      <c r="S313" s="2">
        <f t="shared" si="38"/>
        <v>0.15375790000000006</v>
      </c>
    </row>
    <row r="314" spans="4:19" x14ac:dyDescent="0.25">
      <c r="D314" s="5">
        <v>0.15</v>
      </c>
      <c r="E314" s="2">
        <v>20</v>
      </c>
      <c r="F314" s="2">
        <f>D314*1000000</f>
        <v>150000</v>
      </c>
      <c r="G314" s="13">
        <f t="shared" si="37"/>
        <v>1502.5799999999997</v>
      </c>
      <c r="Q314" s="2">
        <v>20</v>
      </c>
      <c r="R314" s="2">
        <f>15*0.01</f>
        <v>0.15</v>
      </c>
      <c r="S314" s="2">
        <f t="shared" si="38"/>
        <v>0.15759999999999999</v>
      </c>
    </row>
    <row r="315" spans="4:19" x14ac:dyDescent="0.25">
      <c r="D315" s="4"/>
      <c r="E315" s="2">
        <v>21</v>
      </c>
      <c r="F315" s="2"/>
      <c r="G315" s="13">
        <f t="shared" si="37"/>
        <v>1538.5598</v>
      </c>
      <c r="Q315" s="2">
        <v>21</v>
      </c>
      <c r="R315" s="2"/>
      <c r="S315" s="2">
        <f t="shared" si="38"/>
        <v>0.16116190000000005</v>
      </c>
    </row>
    <row r="316" spans="4:19" x14ac:dyDescent="0.25">
      <c r="D316" s="4"/>
      <c r="E316" s="2">
        <v>22</v>
      </c>
      <c r="F316" s="2"/>
      <c r="G316" s="13">
        <f t="shared" si="37"/>
        <v>1573.0319999999995</v>
      </c>
      <c r="Q316" s="2">
        <v>22</v>
      </c>
      <c r="R316" s="2"/>
      <c r="S316" s="2">
        <f t="shared" si="38"/>
        <v>0.1644544</v>
      </c>
    </row>
    <row r="317" spans="4:19" x14ac:dyDescent="0.25">
      <c r="D317" s="4"/>
      <c r="E317" s="2">
        <v>23</v>
      </c>
      <c r="F317" s="2"/>
      <c r="G317" s="13">
        <f t="shared" si="37"/>
        <v>1606.1897999999999</v>
      </c>
      <c r="Q317" s="2">
        <v>23</v>
      </c>
      <c r="R317" s="2"/>
      <c r="S317" s="2">
        <f t="shared" si="38"/>
        <v>0.16748590000000002</v>
      </c>
    </row>
    <row r="318" spans="4:19" x14ac:dyDescent="0.25">
      <c r="D318" s="4"/>
      <c r="E318" s="2">
        <v>24</v>
      </c>
      <c r="F318" s="2"/>
      <c r="G318" s="13">
        <f t="shared" si="37"/>
        <v>1638.2023999999997</v>
      </c>
      <c r="Q318" s="2">
        <v>24</v>
      </c>
      <c r="R318" s="2"/>
      <c r="S318" s="2">
        <f t="shared" si="38"/>
        <v>0.17026240000000001</v>
      </c>
    </row>
    <row r="319" spans="4:19" x14ac:dyDescent="0.25">
      <c r="D319" s="4"/>
      <c r="E319" s="2">
        <v>25</v>
      </c>
      <c r="F319" s="2"/>
      <c r="G319" s="13">
        <f t="shared" si="37"/>
        <v>1669.2149999999999</v>
      </c>
      <c r="Q319" s="2">
        <v>25</v>
      </c>
      <c r="R319" s="2"/>
      <c r="S319" s="2">
        <f t="shared" si="38"/>
        <v>0.17278750000000001</v>
      </c>
    </row>
    <row r="320" spans="4:19" x14ac:dyDescent="0.25">
      <c r="D320" s="4"/>
      <c r="E320" s="2">
        <v>26</v>
      </c>
      <c r="F320" s="2"/>
      <c r="G320" s="13">
        <f t="shared" si="37"/>
        <v>1699.3488</v>
      </c>
      <c r="Q320" s="2">
        <v>26</v>
      </c>
      <c r="R320" s="2"/>
      <c r="S320" s="2">
        <f t="shared" si="38"/>
        <v>0.17506240000000003</v>
      </c>
    </row>
    <row r="321" spans="4:19" x14ac:dyDescent="0.25">
      <c r="D321" s="4"/>
      <c r="E321" s="2">
        <v>27</v>
      </c>
      <c r="F321" s="2"/>
      <c r="G321" s="13">
        <f t="shared" si="37"/>
        <v>1728.7009999999998</v>
      </c>
      <c r="Q321" s="2">
        <v>27</v>
      </c>
      <c r="R321" s="2"/>
      <c r="S321" s="2">
        <f t="shared" si="38"/>
        <v>0.17708590000000002</v>
      </c>
    </row>
    <row r="322" spans="4:19" x14ac:dyDescent="0.25">
      <c r="D322" s="4"/>
      <c r="E322" s="2">
        <v>28</v>
      </c>
      <c r="F322" s="2"/>
      <c r="G322" s="13">
        <f t="shared" si="37"/>
        <v>1757.3448000000001</v>
      </c>
      <c r="Q322" s="2">
        <v>28</v>
      </c>
      <c r="R322" s="2"/>
      <c r="S322" s="2">
        <f t="shared" si="38"/>
        <v>0.17885440000000005</v>
      </c>
    </row>
    <row r="323" spans="4:19" x14ac:dyDescent="0.25">
      <c r="D323" s="4"/>
      <c r="E323" s="2">
        <v>29</v>
      </c>
      <c r="F323" s="2"/>
      <c r="G323" s="13">
        <f t="shared" si="37"/>
        <v>1785.3293999999999</v>
      </c>
      <c r="Q323" s="2">
        <v>29</v>
      </c>
      <c r="R323" s="2"/>
      <c r="S323" s="2">
        <f t="shared" si="38"/>
        <v>0.18036190000000005</v>
      </c>
    </row>
    <row r="324" spans="4:19" x14ac:dyDescent="0.25">
      <c r="D324" s="5">
        <v>0.18</v>
      </c>
      <c r="E324" s="2">
        <v>30</v>
      </c>
      <c r="F324" s="2">
        <f>D324*1000000</f>
        <v>180000</v>
      </c>
      <c r="G324" s="13">
        <f t="shared" si="37"/>
        <v>1812.6800000000005</v>
      </c>
      <c r="Q324" s="2">
        <v>30</v>
      </c>
      <c r="R324" s="2">
        <f>18*0.01</f>
        <v>0.18</v>
      </c>
      <c r="S324" s="2">
        <f t="shared" si="38"/>
        <v>0.18160000000000001</v>
      </c>
    </row>
    <row r="325" spans="4:19" x14ac:dyDescent="0.25">
      <c r="D325" s="4"/>
      <c r="E325" s="2">
        <v>31</v>
      </c>
      <c r="F325" s="2"/>
      <c r="G325" s="13">
        <f t="shared" si="37"/>
        <v>1839.3977999999991</v>
      </c>
      <c r="Q325" s="2">
        <v>31</v>
      </c>
      <c r="R325" s="2"/>
      <c r="S325" s="2">
        <f t="shared" si="38"/>
        <v>0.18255790000000002</v>
      </c>
    </row>
    <row r="326" spans="4:19" x14ac:dyDescent="0.25">
      <c r="D326" s="4"/>
      <c r="E326" s="2">
        <v>32</v>
      </c>
      <c r="F326" s="2"/>
      <c r="G326" s="13">
        <f t="shared" si="37"/>
        <v>1865.4599999999998</v>
      </c>
      <c r="Q326" s="2">
        <v>32</v>
      </c>
      <c r="R326" s="2"/>
      <c r="S326" s="2">
        <f t="shared" si="38"/>
        <v>0.18322240000000004</v>
      </c>
    </row>
    <row r="327" spans="4:19" x14ac:dyDescent="0.25">
      <c r="D327" s="4"/>
      <c r="E327" s="2">
        <v>33</v>
      </c>
      <c r="F327" s="2"/>
      <c r="G327" s="13">
        <f t="shared" si="37"/>
        <v>1890.8198</v>
      </c>
      <c r="Q327" s="2">
        <v>33</v>
      </c>
      <c r="R327" s="2"/>
      <c r="S327" s="2">
        <f t="shared" si="38"/>
        <v>0.1835779000000001</v>
      </c>
    </row>
    <row r="328" spans="4:19" x14ac:dyDescent="0.25">
      <c r="D328" s="4"/>
      <c r="E328" s="2">
        <v>34</v>
      </c>
      <c r="F328" s="2"/>
      <c r="G328" s="13">
        <f t="shared" si="37"/>
        <v>1915.4063999999996</v>
      </c>
      <c r="Q328" s="2">
        <v>34</v>
      </c>
      <c r="R328" s="2"/>
      <c r="S328" s="2">
        <f t="shared" si="38"/>
        <v>0.18360640000000014</v>
      </c>
    </row>
    <row r="329" spans="4:19" x14ac:dyDescent="0.25">
      <c r="D329" s="4"/>
      <c r="E329" s="2">
        <v>35</v>
      </c>
      <c r="F329" s="2"/>
      <c r="G329" s="13">
        <f t="shared" si="37"/>
        <v>1939.1249999999998</v>
      </c>
      <c r="Q329" s="2">
        <v>35</v>
      </c>
      <c r="R329" s="2"/>
      <c r="S329" s="2">
        <f t="shared" si="38"/>
        <v>0.18328749999999996</v>
      </c>
    </row>
    <row r="330" spans="4:19" x14ac:dyDescent="0.25">
      <c r="D330" s="4"/>
      <c r="E330" s="2">
        <v>36</v>
      </c>
      <c r="F330" s="2"/>
      <c r="G330" s="13">
        <f t="shared" si="37"/>
        <v>1961.8567999999993</v>
      </c>
      <c r="Q330" s="2">
        <v>36</v>
      </c>
      <c r="R330" s="2"/>
      <c r="S330" s="2">
        <f t="shared" si="38"/>
        <v>0.18259840000000002</v>
      </c>
    </row>
    <row r="331" spans="4:19" x14ac:dyDescent="0.25">
      <c r="D331" s="4"/>
      <c r="E331" s="2">
        <v>37</v>
      </c>
      <c r="F331" s="2"/>
      <c r="G331" s="13">
        <f t="shared" si="37"/>
        <v>1983.4589999999996</v>
      </c>
      <c r="Q331" s="2">
        <v>37</v>
      </c>
      <c r="R331" s="2"/>
      <c r="S331" s="2">
        <f t="shared" si="38"/>
        <v>0.18151390000000009</v>
      </c>
    </row>
    <row r="332" spans="4:19" x14ac:dyDescent="0.25">
      <c r="D332" s="4"/>
      <c r="E332" s="2">
        <v>38</v>
      </c>
      <c r="F332" s="2"/>
      <c r="G332" s="13">
        <f t="shared" si="37"/>
        <v>2003.7647999999997</v>
      </c>
      <c r="Q332" s="2">
        <v>38</v>
      </c>
      <c r="R332" s="2"/>
      <c r="S332" s="2">
        <f t="shared" si="38"/>
        <v>0.18000640000000021</v>
      </c>
    </row>
    <row r="333" spans="4:19" x14ac:dyDescent="0.25">
      <c r="D333" s="4"/>
      <c r="E333" s="2">
        <v>39</v>
      </c>
      <c r="F333" s="2"/>
      <c r="G333" s="13">
        <f t="shared" si="37"/>
        <v>2022.5833999999993</v>
      </c>
      <c r="Q333" s="2">
        <v>39</v>
      </c>
      <c r="R333" s="2"/>
      <c r="S333" s="2">
        <f t="shared" si="38"/>
        <v>0.1780458999999999</v>
      </c>
    </row>
    <row r="334" spans="4:19" x14ac:dyDescent="0.25">
      <c r="D334" s="5">
        <v>0.2</v>
      </c>
      <c r="E334" s="2">
        <v>40</v>
      </c>
      <c r="F334" s="2">
        <f>D334*1000000</f>
        <v>200000</v>
      </c>
      <c r="G334" s="13">
        <f t="shared" si="37"/>
        <v>2039.6999999999996</v>
      </c>
      <c r="Q334" s="2">
        <v>40</v>
      </c>
      <c r="R334" s="2">
        <f>20*0.01</f>
        <v>0.2</v>
      </c>
      <c r="S334" s="2">
        <f t="shared" si="38"/>
        <v>0.17559999999999995</v>
      </c>
    </row>
    <row r="340" spans="4:22" x14ac:dyDescent="0.25">
      <c r="H340" s="2" t="s">
        <v>3</v>
      </c>
      <c r="I340" s="14">
        <v>9.0000000000000002E-6</v>
      </c>
    </row>
    <row r="341" spans="4:22" x14ac:dyDescent="0.25">
      <c r="H341" s="2" t="s">
        <v>5</v>
      </c>
      <c r="I341" s="2">
        <v>-5.0000000000000001E-4</v>
      </c>
    </row>
    <row r="342" spans="4:22" x14ac:dyDescent="0.25">
      <c r="H342" s="2" t="s">
        <v>7</v>
      </c>
      <c r="I342" s="2">
        <v>1.4999999999999999E-2</v>
      </c>
    </row>
    <row r="343" spans="4:22" x14ac:dyDescent="0.25">
      <c r="H343" s="2" t="s">
        <v>9</v>
      </c>
      <c r="I343" s="2">
        <v>-4.4000000000000003E-3</v>
      </c>
    </row>
    <row r="344" spans="4:22" x14ac:dyDescent="0.25">
      <c r="D344" s="2" t="s">
        <v>25</v>
      </c>
      <c r="E344" s="2" t="s">
        <v>26</v>
      </c>
      <c r="F344" s="3" t="s">
        <v>26</v>
      </c>
      <c r="G344" s="2" t="s">
        <v>12</v>
      </c>
      <c r="Q344" s="25" t="s">
        <v>37</v>
      </c>
      <c r="R344" s="25" t="s">
        <v>38</v>
      </c>
      <c r="T344" s="25" t="s">
        <v>37</v>
      </c>
      <c r="U344" s="25" t="s">
        <v>38</v>
      </c>
      <c r="V344" s="25" t="s">
        <v>38</v>
      </c>
    </row>
    <row r="345" spans="4:22" x14ac:dyDescent="0.25">
      <c r="D345" s="2">
        <v>0</v>
      </c>
      <c r="E345" s="15">
        <v>0</v>
      </c>
      <c r="F345" s="4">
        <v>0</v>
      </c>
      <c r="G345" s="2"/>
      <c r="Q345" s="2">
        <v>10</v>
      </c>
      <c r="R345" s="27">
        <f>B71*10000</f>
        <v>100</v>
      </c>
      <c r="T345" s="2">
        <v>0</v>
      </c>
      <c r="U345" s="27">
        <v>0</v>
      </c>
      <c r="V345" s="27">
        <v>0</v>
      </c>
    </row>
    <row r="346" spans="4:22" x14ac:dyDescent="0.25">
      <c r="D346" s="2">
        <v>1</v>
      </c>
      <c r="E346" s="16">
        <v>0.01</v>
      </c>
      <c r="F346" s="5">
        <v>0.01</v>
      </c>
      <c r="G346" s="2"/>
      <c r="Q346" s="2">
        <v>50</v>
      </c>
      <c r="R346" s="27">
        <f>B72*10000</f>
        <v>200</v>
      </c>
      <c r="T346" s="2">
        <f>T345+1</f>
        <v>1</v>
      </c>
      <c r="U346" s="27"/>
      <c r="V346" s="27"/>
    </row>
    <row r="347" spans="4:22" x14ac:dyDescent="0.25">
      <c r="D347" s="2">
        <v>2</v>
      </c>
      <c r="E347" s="15"/>
      <c r="F347" s="4">
        <f t="shared" ref="F347:F375" si="39">ROUND($I$340*D347^3+$I$341*D347^2+$I$342*D347+$I$343,3)</f>
        <v>2.4E-2</v>
      </c>
      <c r="G347" s="2"/>
      <c r="Q347" s="2">
        <v>100</v>
      </c>
      <c r="R347" s="27">
        <f>B73*10000</f>
        <v>300</v>
      </c>
      <c r="T347" s="2">
        <f t="shared" ref="T347:T410" si="40">T346+1</f>
        <v>2</v>
      </c>
      <c r="U347" s="27"/>
      <c r="V347" s="27"/>
    </row>
    <row r="348" spans="4:22" x14ac:dyDescent="0.25">
      <c r="D348" s="2">
        <v>3</v>
      </c>
      <c r="E348" s="15"/>
      <c r="F348" s="4">
        <f t="shared" si="39"/>
        <v>3.5999999999999997E-2</v>
      </c>
      <c r="G348" s="2"/>
      <c r="Q348" s="2">
        <v>150</v>
      </c>
      <c r="R348" s="27">
        <f>B74*10000</f>
        <v>400</v>
      </c>
      <c r="T348" s="2">
        <f t="shared" si="40"/>
        <v>3</v>
      </c>
      <c r="U348" s="27"/>
      <c r="V348" s="27"/>
    </row>
    <row r="349" spans="4:22" x14ac:dyDescent="0.25">
      <c r="D349" s="2">
        <v>4</v>
      </c>
      <c r="E349" s="15"/>
      <c r="F349" s="4">
        <f t="shared" si="39"/>
        <v>4.8000000000000001E-2</v>
      </c>
      <c r="G349" s="2"/>
      <c r="Q349" s="2">
        <v>200</v>
      </c>
      <c r="R349" s="27">
        <f>B75*10000</f>
        <v>500</v>
      </c>
      <c r="T349" s="2">
        <f t="shared" si="40"/>
        <v>4</v>
      </c>
      <c r="U349" s="27"/>
      <c r="V349" s="27"/>
    </row>
    <row r="350" spans="4:22" x14ac:dyDescent="0.25">
      <c r="D350" s="2">
        <v>5</v>
      </c>
      <c r="E350" s="15"/>
      <c r="F350" s="4">
        <f t="shared" si="39"/>
        <v>5.8999999999999997E-2</v>
      </c>
      <c r="G350" s="2"/>
      <c r="T350" s="2">
        <f t="shared" si="40"/>
        <v>5</v>
      </c>
      <c r="U350" s="27"/>
      <c r="V350" s="27"/>
    </row>
    <row r="351" spans="4:22" x14ac:dyDescent="0.25">
      <c r="D351" s="2">
        <v>6</v>
      </c>
      <c r="E351" s="15"/>
      <c r="F351" s="4">
        <f t="shared" si="39"/>
        <v>7.0000000000000007E-2</v>
      </c>
      <c r="G351" s="2"/>
      <c r="T351" s="2">
        <f t="shared" si="40"/>
        <v>6</v>
      </c>
      <c r="U351" s="27"/>
      <c r="V351" s="27"/>
    </row>
    <row r="352" spans="4:22" x14ac:dyDescent="0.25">
      <c r="D352" s="2">
        <v>7</v>
      </c>
      <c r="E352" s="15"/>
      <c r="F352" s="4">
        <f t="shared" si="39"/>
        <v>7.9000000000000001E-2</v>
      </c>
      <c r="G352" s="2"/>
      <c r="T352" s="2">
        <f t="shared" si="40"/>
        <v>7</v>
      </c>
      <c r="U352" s="27"/>
      <c r="V352" s="27"/>
    </row>
    <row r="353" spans="4:22" x14ac:dyDescent="0.25">
      <c r="D353" s="2">
        <v>8</v>
      </c>
      <c r="E353" s="15"/>
      <c r="F353" s="4">
        <f t="shared" si="39"/>
        <v>8.7999999999999995E-2</v>
      </c>
      <c r="G353" s="2"/>
      <c r="T353" s="2">
        <f t="shared" si="40"/>
        <v>8</v>
      </c>
      <c r="U353" s="27"/>
      <c r="V353" s="27"/>
    </row>
    <row r="354" spans="4:22" x14ac:dyDescent="0.25">
      <c r="D354" s="2">
        <v>9</v>
      </c>
      <c r="E354" s="15"/>
      <c r="F354" s="4">
        <f t="shared" si="39"/>
        <v>9.7000000000000003E-2</v>
      </c>
      <c r="G354" s="2"/>
      <c r="T354" s="2">
        <f t="shared" si="40"/>
        <v>9</v>
      </c>
      <c r="U354" s="27"/>
      <c r="V354" s="27"/>
    </row>
    <row r="355" spans="4:22" x14ac:dyDescent="0.25">
      <c r="D355" s="2">
        <v>10</v>
      </c>
      <c r="E355" s="16">
        <v>0.1</v>
      </c>
      <c r="F355" s="4">
        <f t="shared" si="39"/>
        <v>0.105</v>
      </c>
      <c r="G355" s="2"/>
      <c r="T355" s="2">
        <f t="shared" si="40"/>
        <v>10</v>
      </c>
      <c r="U355" s="27">
        <v>1000</v>
      </c>
      <c r="V355" s="27">
        <v>100</v>
      </c>
    </row>
    <row r="356" spans="4:22" x14ac:dyDescent="0.25">
      <c r="D356" s="2">
        <v>11</v>
      </c>
      <c r="E356" s="15"/>
      <c r="F356" s="4">
        <f t="shared" si="39"/>
        <v>0.112</v>
      </c>
      <c r="G356" s="2"/>
      <c r="T356" s="2">
        <f t="shared" si="40"/>
        <v>11</v>
      </c>
      <c r="U356" s="27"/>
      <c r="V356" s="27"/>
    </row>
    <row r="357" spans="4:22" x14ac:dyDescent="0.25">
      <c r="D357" s="2">
        <v>12</v>
      </c>
      <c r="E357" s="15"/>
      <c r="F357" s="4">
        <f t="shared" si="39"/>
        <v>0.11899999999999999</v>
      </c>
      <c r="G357" s="2"/>
      <c r="T357" s="2">
        <f t="shared" si="40"/>
        <v>12</v>
      </c>
      <c r="U357" s="27"/>
      <c r="V357" s="27"/>
    </row>
    <row r="358" spans="4:22" x14ac:dyDescent="0.25">
      <c r="D358" s="2">
        <v>13</v>
      </c>
      <c r="E358" s="15"/>
      <c r="F358" s="4">
        <f t="shared" si="39"/>
        <v>0.126</v>
      </c>
      <c r="G358" s="2"/>
      <c r="T358" s="2">
        <f t="shared" si="40"/>
        <v>13</v>
      </c>
      <c r="U358" s="27"/>
      <c r="V358" s="27"/>
    </row>
    <row r="359" spans="4:22" x14ac:dyDescent="0.25">
      <c r="D359" s="2">
        <v>14</v>
      </c>
      <c r="E359" s="15"/>
      <c r="F359" s="4">
        <f t="shared" si="39"/>
        <v>0.13200000000000001</v>
      </c>
      <c r="G359" s="2"/>
      <c r="T359" s="2">
        <f t="shared" si="40"/>
        <v>14</v>
      </c>
      <c r="U359" s="27"/>
      <c r="V359" s="27"/>
    </row>
    <row r="360" spans="4:22" x14ac:dyDescent="0.25">
      <c r="D360" s="2">
        <v>15</v>
      </c>
      <c r="E360" s="15"/>
      <c r="F360" s="4">
        <f t="shared" si="39"/>
        <v>0.13800000000000001</v>
      </c>
      <c r="G360" s="2"/>
      <c r="T360" s="2">
        <f t="shared" si="40"/>
        <v>15</v>
      </c>
      <c r="U360" s="27"/>
      <c r="V360" s="27"/>
    </row>
    <row r="361" spans="4:22" x14ac:dyDescent="0.25">
      <c r="D361" s="2">
        <v>16</v>
      </c>
      <c r="E361" s="15"/>
      <c r="F361" s="4">
        <f t="shared" si="39"/>
        <v>0.14399999999999999</v>
      </c>
      <c r="G361" s="2"/>
      <c r="T361" s="2">
        <f t="shared" si="40"/>
        <v>16</v>
      </c>
      <c r="U361" s="27"/>
      <c r="V361" s="27"/>
    </row>
    <row r="362" spans="4:22" x14ac:dyDescent="0.25">
      <c r="D362" s="2">
        <v>17</v>
      </c>
      <c r="E362" s="15"/>
      <c r="F362" s="4">
        <f t="shared" si="39"/>
        <v>0.15</v>
      </c>
      <c r="G362" s="2"/>
      <c r="T362" s="2">
        <f t="shared" si="40"/>
        <v>17</v>
      </c>
      <c r="U362" s="27"/>
      <c r="V362" s="27"/>
    </row>
    <row r="363" spans="4:22" x14ac:dyDescent="0.25">
      <c r="D363" s="2">
        <v>18</v>
      </c>
      <c r="E363" s="15"/>
      <c r="F363" s="4">
        <f t="shared" si="39"/>
        <v>0.156</v>
      </c>
      <c r="G363" s="2"/>
      <c r="T363" s="2">
        <f t="shared" si="40"/>
        <v>18</v>
      </c>
      <c r="U363" s="27"/>
      <c r="V363" s="27"/>
    </row>
    <row r="364" spans="4:22" x14ac:dyDescent="0.25">
      <c r="D364" s="2">
        <v>19</v>
      </c>
      <c r="E364" s="15"/>
      <c r="F364" s="4">
        <f t="shared" si="39"/>
        <v>0.16200000000000001</v>
      </c>
      <c r="G364" s="2"/>
      <c r="T364" s="2">
        <f t="shared" si="40"/>
        <v>19</v>
      </c>
      <c r="U364" s="27"/>
      <c r="V364" s="27"/>
    </row>
    <row r="365" spans="4:22" x14ac:dyDescent="0.25">
      <c r="D365" s="2">
        <v>20</v>
      </c>
      <c r="E365" s="16">
        <v>0.15</v>
      </c>
      <c r="F365" s="4">
        <f t="shared" si="39"/>
        <v>0.16800000000000001</v>
      </c>
      <c r="G365" s="2"/>
      <c r="T365" s="2">
        <f t="shared" si="40"/>
        <v>20</v>
      </c>
      <c r="U365" s="27"/>
      <c r="V365" s="27"/>
    </row>
    <row r="366" spans="4:22" x14ac:dyDescent="0.25">
      <c r="D366" s="2">
        <v>21</v>
      </c>
      <c r="E366" s="15"/>
      <c r="F366" s="4">
        <f t="shared" si="39"/>
        <v>0.17299999999999999</v>
      </c>
      <c r="G366" s="2"/>
      <c r="T366" s="2">
        <f t="shared" si="40"/>
        <v>21</v>
      </c>
      <c r="U366" s="27"/>
      <c r="V366" s="27"/>
    </row>
    <row r="367" spans="4:22" x14ac:dyDescent="0.25">
      <c r="D367" s="2">
        <v>22</v>
      </c>
      <c r="E367" s="15"/>
      <c r="F367" s="4">
        <f t="shared" si="39"/>
        <v>0.17899999999999999</v>
      </c>
      <c r="G367" s="2"/>
      <c r="T367" s="2">
        <f t="shared" si="40"/>
        <v>22</v>
      </c>
      <c r="U367" s="27"/>
      <c r="V367" s="27"/>
    </row>
    <row r="368" spans="4:22" x14ac:dyDescent="0.25">
      <c r="D368" s="2">
        <v>23</v>
      </c>
      <c r="E368" s="15"/>
      <c r="F368" s="4">
        <f t="shared" si="39"/>
        <v>0.186</v>
      </c>
      <c r="G368" s="2"/>
      <c r="T368" s="2">
        <f t="shared" si="40"/>
        <v>23</v>
      </c>
      <c r="U368" s="27"/>
      <c r="V368" s="27"/>
    </row>
    <row r="369" spans="4:22" x14ac:dyDescent="0.25">
      <c r="D369" s="2">
        <v>24</v>
      </c>
      <c r="E369" s="15"/>
      <c r="F369" s="4">
        <f t="shared" si="39"/>
        <v>0.192</v>
      </c>
      <c r="G369" s="2"/>
      <c r="T369" s="2">
        <f t="shared" si="40"/>
        <v>24</v>
      </c>
      <c r="U369" s="27"/>
      <c r="V369" s="27"/>
    </row>
    <row r="370" spans="4:22" x14ac:dyDescent="0.25">
      <c r="D370" s="2">
        <v>25</v>
      </c>
      <c r="E370" s="15"/>
      <c r="F370" s="4">
        <f t="shared" si="39"/>
        <v>0.19900000000000001</v>
      </c>
      <c r="G370" s="2"/>
      <c r="T370" s="2">
        <f t="shared" si="40"/>
        <v>25</v>
      </c>
      <c r="U370" s="27"/>
      <c r="V370" s="27"/>
    </row>
    <row r="371" spans="4:22" x14ac:dyDescent="0.25">
      <c r="D371" s="2">
        <v>26</v>
      </c>
      <c r="E371" s="15"/>
      <c r="F371" s="4">
        <f t="shared" si="39"/>
        <v>0.20599999999999999</v>
      </c>
      <c r="G371" s="2"/>
      <c r="T371" s="2">
        <f t="shared" si="40"/>
        <v>26</v>
      </c>
      <c r="U371" s="27"/>
      <c r="V371" s="27"/>
    </row>
    <row r="372" spans="4:22" x14ac:dyDescent="0.25">
      <c r="D372" s="2">
        <v>27</v>
      </c>
      <c r="E372" s="15"/>
      <c r="F372" s="4">
        <f t="shared" si="39"/>
        <v>0.21299999999999999</v>
      </c>
      <c r="G372" s="2"/>
      <c r="T372" s="2">
        <f t="shared" si="40"/>
        <v>27</v>
      </c>
      <c r="U372" s="27"/>
      <c r="V372" s="27"/>
    </row>
    <row r="373" spans="4:22" x14ac:dyDescent="0.25">
      <c r="D373" s="2">
        <v>28</v>
      </c>
      <c r="E373" s="15"/>
      <c r="F373" s="4">
        <f t="shared" si="39"/>
        <v>0.221</v>
      </c>
      <c r="G373" s="2"/>
      <c r="T373" s="2">
        <f t="shared" si="40"/>
        <v>28</v>
      </c>
      <c r="U373" s="27"/>
      <c r="V373" s="27"/>
    </row>
    <row r="374" spans="4:22" x14ac:dyDescent="0.25">
      <c r="D374" s="2">
        <v>29</v>
      </c>
      <c r="E374" s="15"/>
      <c r="F374" s="4">
        <f t="shared" si="39"/>
        <v>0.23</v>
      </c>
      <c r="G374" s="2"/>
      <c r="T374" s="2">
        <f t="shared" si="40"/>
        <v>29</v>
      </c>
      <c r="U374" s="27"/>
      <c r="V374" s="27"/>
    </row>
    <row r="375" spans="4:22" x14ac:dyDescent="0.25">
      <c r="D375" s="2">
        <v>30</v>
      </c>
      <c r="E375" s="16">
        <v>0.2</v>
      </c>
      <c r="F375" s="4">
        <f t="shared" si="39"/>
        <v>0.23899999999999999</v>
      </c>
      <c r="G375" s="2"/>
      <c r="T375" s="2">
        <f t="shared" si="40"/>
        <v>30</v>
      </c>
      <c r="U375" s="27"/>
      <c r="V375" s="27"/>
    </row>
    <row r="376" spans="4:22" x14ac:dyDescent="0.25">
      <c r="T376" s="2">
        <f t="shared" si="40"/>
        <v>31</v>
      </c>
      <c r="U376" s="27"/>
      <c r="V376" s="27"/>
    </row>
    <row r="377" spans="4:22" x14ac:dyDescent="0.25">
      <c r="T377" s="2">
        <f t="shared" si="40"/>
        <v>32</v>
      </c>
      <c r="U377" s="27"/>
      <c r="V377" s="27"/>
    </row>
    <row r="378" spans="4:22" x14ac:dyDescent="0.25">
      <c r="T378" s="2">
        <f t="shared" si="40"/>
        <v>33</v>
      </c>
      <c r="U378" s="27"/>
      <c r="V378" s="27"/>
    </row>
    <row r="379" spans="4:22" x14ac:dyDescent="0.25">
      <c r="T379" s="2">
        <f t="shared" si="40"/>
        <v>34</v>
      </c>
      <c r="U379" s="27"/>
      <c r="V379" s="27"/>
    </row>
    <row r="380" spans="4:22" x14ac:dyDescent="0.25">
      <c r="D380" s="25" t="s">
        <v>43</v>
      </c>
      <c r="E380" s="2" t="s">
        <v>26</v>
      </c>
      <c r="H380" s="25" t="s">
        <v>37</v>
      </c>
      <c r="I380" s="25" t="s">
        <v>38</v>
      </c>
      <c r="N380" s="25" t="s">
        <v>39</v>
      </c>
      <c r="O380" s="25" t="s">
        <v>40</v>
      </c>
      <c r="T380" s="2">
        <f t="shared" si="40"/>
        <v>35</v>
      </c>
      <c r="U380" s="27"/>
      <c r="V380" s="27"/>
    </row>
    <row r="381" spans="4:22" x14ac:dyDescent="0.25">
      <c r="D381" s="2">
        <v>0</v>
      </c>
      <c r="E381" s="2">
        <v>0</v>
      </c>
      <c r="H381" s="2">
        <v>0</v>
      </c>
      <c r="I381" s="4">
        <v>0</v>
      </c>
      <c r="N381" s="2">
        <f>H381*10000</f>
        <v>0</v>
      </c>
      <c r="O381" s="2">
        <f>I381*10000</f>
        <v>0</v>
      </c>
      <c r="T381" s="2">
        <f t="shared" si="40"/>
        <v>36</v>
      </c>
      <c r="U381" s="27"/>
      <c r="V381" s="27"/>
    </row>
    <row r="382" spans="4:22" x14ac:dyDescent="0.25">
      <c r="D382" s="2">
        <v>1</v>
      </c>
      <c r="E382" s="4">
        <v>0.01</v>
      </c>
      <c r="H382" s="2">
        <v>1</v>
      </c>
      <c r="I382" s="4">
        <v>0.01</v>
      </c>
      <c r="N382" s="2">
        <f t="shared" ref="N382:N386" si="41">H382*10000</f>
        <v>10000</v>
      </c>
      <c r="O382" s="2">
        <f t="shared" ref="O382:O386" si="42">I382*10000</f>
        <v>100</v>
      </c>
      <c r="T382" s="2">
        <f t="shared" si="40"/>
        <v>37</v>
      </c>
      <c r="U382" s="27"/>
      <c r="V382" s="27"/>
    </row>
    <row r="383" spans="4:22" x14ac:dyDescent="0.25">
      <c r="D383" s="2">
        <v>2</v>
      </c>
      <c r="E383" s="4">
        <v>0.02</v>
      </c>
      <c r="H383" s="2">
        <v>2</v>
      </c>
      <c r="I383" s="4">
        <v>0.02</v>
      </c>
      <c r="N383" s="2">
        <f t="shared" si="41"/>
        <v>20000</v>
      </c>
      <c r="O383" s="2">
        <f t="shared" si="42"/>
        <v>200</v>
      </c>
      <c r="T383" s="2">
        <f t="shared" si="40"/>
        <v>38</v>
      </c>
      <c r="U383" s="27"/>
      <c r="V383" s="27"/>
    </row>
    <row r="384" spans="4:22" x14ac:dyDescent="0.25">
      <c r="D384" s="2">
        <v>3</v>
      </c>
      <c r="E384" s="4">
        <v>0.03</v>
      </c>
      <c r="H384" s="2">
        <v>3</v>
      </c>
      <c r="I384" s="4">
        <v>0.03</v>
      </c>
      <c r="N384" s="2">
        <f t="shared" si="41"/>
        <v>30000</v>
      </c>
      <c r="O384" s="2">
        <f t="shared" si="42"/>
        <v>300</v>
      </c>
      <c r="T384" s="2">
        <f t="shared" si="40"/>
        <v>39</v>
      </c>
      <c r="U384" s="27"/>
      <c r="V384" s="27"/>
    </row>
    <row r="385" spans="4:22" x14ac:dyDescent="0.25">
      <c r="D385" s="2">
        <v>4</v>
      </c>
      <c r="E385" s="4">
        <v>0.04</v>
      </c>
      <c r="H385" s="2">
        <v>4</v>
      </c>
      <c r="I385" s="4">
        <v>0.04</v>
      </c>
      <c r="N385" s="2">
        <f t="shared" si="41"/>
        <v>40000</v>
      </c>
      <c r="O385" s="2">
        <f t="shared" si="42"/>
        <v>400</v>
      </c>
      <c r="T385" s="2">
        <f t="shared" si="40"/>
        <v>40</v>
      </c>
      <c r="U385" s="27"/>
      <c r="V385" s="27"/>
    </row>
    <row r="386" spans="4:22" x14ac:dyDescent="0.25">
      <c r="D386" s="2">
        <v>5</v>
      </c>
      <c r="E386" s="4">
        <v>0.05</v>
      </c>
      <c r="H386" s="2">
        <v>5</v>
      </c>
      <c r="I386" s="4">
        <v>0.05</v>
      </c>
      <c r="N386" s="2">
        <f t="shared" si="41"/>
        <v>50000</v>
      </c>
      <c r="O386" s="2">
        <f t="shared" si="42"/>
        <v>500</v>
      </c>
      <c r="T386" s="2">
        <f t="shared" si="40"/>
        <v>41</v>
      </c>
      <c r="U386" s="27"/>
      <c r="V386" s="27"/>
    </row>
    <row r="387" spans="4:22" x14ac:dyDescent="0.25">
      <c r="T387" s="2">
        <f t="shared" si="40"/>
        <v>42</v>
      </c>
      <c r="U387" s="27"/>
      <c r="V387" s="27"/>
    </row>
    <row r="388" spans="4:22" x14ac:dyDescent="0.25">
      <c r="T388" s="2">
        <f t="shared" si="40"/>
        <v>43</v>
      </c>
      <c r="U388" s="27"/>
      <c r="V388" s="27"/>
    </row>
    <row r="389" spans="4:22" x14ac:dyDescent="0.25">
      <c r="T389" s="2">
        <f t="shared" si="40"/>
        <v>44</v>
      </c>
      <c r="U389" s="27"/>
      <c r="V389" s="27"/>
    </row>
    <row r="390" spans="4:22" x14ac:dyDescent="0.25">
      <c r="T390" s="2">
        <f t="shared" si="40"/>
        <v>45</v>
      </c>
      <c r="U390" s="27"/>
      <c r="V390" s="27"/>
    </row>
    <row r="391" spans="4:22" x14ac:dyDescent="0.25">
      <c r="T391" s="2">
        <f t="shared" si="40"/>
        <v>46</v>
      </c>
      <c r="U391" s="27"/>
      <c r="V391" s="27"/>
    </row>
    <row r="392" spans="4:22" x14ac:dyDescent="0.25">
      <c r="T392" s="2">
        <f t="shared" si="40"/>
        <v>47</v>
      </c>
      <c r="U392" s="27"/>
      <c r="V392" s="27"/>
    </row>
    <row r="393" spans="4:22" x14ac:dyDescent="0.25">
      <c r="T393" s="2">
        <f t="shared" si="40"/>
        <v>48</v>
      </c>
      <c r="U393" s="27"/>
      <c r="V393" s="27"/>
    </row>
    <row r="394" spans="4:22" x14ac:dyDescent="0.25">
      <c r="T394" s="2">
        <f t="shared" si="40"/>
        <v>49</v>
      </c>
      <c r="U394" s="27"/>
      <c r="V394" s="27"/>
    </row>
    <row r="395" spans="4:22" x14ac:dyDescent="0.25">
      <c r="T395" s="2">
        <f t="shared" si="40"/>
        <v>50</v>
      </c>
      <c r="U395" s="27">
        <v>2000</v>
      </c>
      <c r="V395" s="27">
        <v>200</v>
      </c>
    </row>
    <row r="396" spans="4:22" x14ac:dyDescent="0.25">
      <c r="T396" s="2">
        <f t="shared" si="40"/>
        <v>51</v>
      </c>
      <c r="U396" s="27"/>
      <c r="V396" s="27"/>
    </row>
    <row r="397" spans="4:22" x14ac:dyDescent="0.25">
      <c r="T397" s="2">
        <f t="shared" si="40"/>
        <v>52</v>
      </c>
      <c r="U397" s="27"/>
      <c r="V397" s="27"/>
    </row>
    <row r="398" spans="4:22" x14ac:dyDescent="0.25">
      <c r="T398" s="2">
        <f t="shared" si="40"/>
        <v>53</v>
      </c>
      <c r="U398" s="27"/>
      <c r="V398" s="27"/>
    </row>
    <row r="399" spans="4:22" x14ac:dyDescent="0.25">
      <c r="T399" s="2">
        <f t="shared" si="40"/>
        <v>54</v>
      </c>
      <c r="U399" s="27"/>
      <c r="V399" s="27"/>
    </row>
    <row r="400" spans="4:22" x14ac:dyDescent="0.25">
      <c r="T400" s="2">
        <f t="shared" si="40"/>
        <v>55</v>
      </c>
      <c r="U400" s="27"/>
      <c r="V400" s="27"/>
    </row>
    <row r="401" spans="20:22" x14ac:dyDescent="0.25">
      <c r="T401" s="2">
        <f t="shared" si="40"/>
        <v>56</v>
      </c>
      <c r="U401" s="27"/>
      <c r="V401" s="27"/>
    </row>
    <row r="402" spans="20:22" x14ac:dyDescent="0.25">
      <c r="T402" s="2">
        <f t="shared" si="40"/>
        <v>57</v>
      </c>
      <c r="U402" s="27"/>
      <c r="V402" s="27"/>
    </row>
    <row r="403" spans="20:22" x14ac:dyDescent="0.25">
      <c r="T403" s="2">
        <f t="shared" si="40"/>
        <v>58</v>
      </c>
      <c r="U403" s="27"/>
      <c r="V403" s="27"/>
    </row>
    <row r="404" spans="20:22" x14ac:dyDescent="0.25">
      <c r="T404" s="2">
        <f t="shared" si="40"/>
        <v>59</v>
      </c>
      <c r="U404" s="27"/>
      <c r="V404" s="27"/>
    </row>
    <row r="405" spans="20:22" x14ac:dyDescent="0.25">
      <c r="T405" s="2">
        <f t="shared" si="40"/>
        <v>60</v>
      </c>
      <c r="U405" s="27"/>
      <c r="V405" s="27"/>
    </row>
    <row r="406" spans="20:22" x14ac:dyDescent="0.25">
      <c r="T406" s="2">
        <f t="shared" si="40"/>
        <v>61</v>
      </c>
      <c r="U406" s="27"/>
      <c r="V406" s="27"/>
    </row>
    <row r="407" spans="20:22" x14ac:dyDescent="0.25">
      <c r="T407" s="2">
        <f t="shared" si="40"/>
        <v>62</v>
      </c>
      <c r="U407" s="27"/>
      <c r="V407" s="27"/>
    </row>
    <row r="408" spans="20:22" x14ac:dyDescent="0.25">
      <c r="T408" s="2">
        <f t="shared" si="40"/>
        <v>63</v>
      </c>
      <c r="U408" s="27"/>
      <c r="V408" s="27"/>
    </row>
    <row r="409" spans="20:22" x14ac:dyDescent="0.25">
      <c r="T409" s="2">
        <f t="shared" si="40"/>
        <v>64</v>
      </c>
      <c r="U409" s="27"/>
      <c r="V409" s="27"/>
    </row>
    <row r="410" spans="20:22" x14ac:dyDescent="0.25">
      <c r="T410" s="2">
        <f t="shared" si="40"/>
        <v>65</v>
      </c>
      <c r="U410" s="27"/>
      <c r="V410" s="27"/>
    </row>
    <row r="411" spans="20:22" x14ac:dyDescent="0.25">
      <c r="T411" s="2">
        <f t="shared" ref="T411:T474" si="43">T410+1</f>
        <v>66</v>
      </c>
      <c r="U411" s="27"/>
      <c r="V411" s="27"/>
    </row>
    <row r="412" spans="20:22" x14ac:dyDescent="0.25">
      <c r="T412" s="2">
        <f t="shared" si="43"/>
        <v>67</v>
      </c>
      <c r="U412" s="27"/>
      <c r="V412" s="27"/>
    </row>
    <row r="413" spans="20:22" x14ac:dyDescent="0.25">
      <c r="T413" s="2">
        <f t="shared" si="43"/>
        <v>68</v>
      </c>
      <c r="U413" s="27"/>
      <c r="V413" s="27"/>
    </row>
    <row r="414" spans="20:22" x14ac:dyDescent="0.25">
      <c r="T414" s="2">
        <f t="shared" si="43"/>
        <v>69</v>
      </c>
      <c r="U414" s="27"/>
      <c r="V414" s="27"/>
    </row>
    <row r="415" spans="20:22" x14ac:dyDescent="0.25">
      <c r="T415" s="2">
        <f t="shared" si="43"/>
        <v>70</v>
      </c>
      <c r="U415" s="27"/>
      <c r="V415" s="27"/>
    </row>
    <row r="416" spans="20:22" x14ac:dyDescent="0.25">
      <c r="T416" s="2">
        <f t="shared" si="43"/>
        <v>71</v>
      </c>
      <c r="U416" s="27"/>
      <c r="V416" s="27"/>
    </row>
    <row r="417" spans="20:22" x14ac:dyDescent="0.25">
      <c r="T417" s="2">
        <f t="shared" si="43"/>
        <v>72</v>
      </c>
      <c r="U417" s="27"/>
      <c r="V417" s="27"/>
    </row>
    <row r="418" spans="20:22" x14ac:dyDescent="0.25">
      <c r="T418" s="2">
        <f t="shared" si="43"/>
        <v>73</v>
      </c>
      <c r="U418" s="27"/>
      <c r="V418" s="27"/>
    </row>
    <row r="419" spans="20:22" x14ac:dyDescent="0.25">
      <c r="T419" s="2">
        <f t="shared" si="43"/>
        <v>74</v>
      </c>
      <c r="U419" s="27"/>
      <c r="V419" s="27"/>
    </row>
    <row r="420" spans="20:22" x14ac:dyDescent="0.25">
      <c r="T420" s="2">
        <f t="shared" si="43"/>
        <v>75</v>
      </c>
      <c r="U420" s="27"/>
      <c r="V420" s="27"/>
    </row>
    <row r="421" spans="20:22" x14ac:dyDescent="0.25">
      <c r="T421" s="2">
        <f t="shared" si="43"/>
        <v>76</v>
      </c>
      <c r="U421" s="27"/>
      <c r="V421" s="27"/>
    </row>
    <row r="422" spans="20:22" x14ac:dyDescent="0.25">
      <c r="T422" s="2">
        <f t="shared" si="43"/>
        <v>77</v>
      </c>
      <c r="U422" s="27"/>
      <c r="V422" s="27"/>
    </row>
    <row r="423" spans="20:22" x14ac:dyDescent="0.25">
      <c r="T423" s="2">
        <f t="shared" si="43"/>
        <v>78</v>
      </c>
      <c r="U423" s="27"/>
      <c r="V423" s="27"/>
    </row>
    <row r="424" spans="20:22" x14ac:dyDescent="0.25">
      <c r="T424" s="2">
        <f t="shared" si="43"/>
        <v>79</v>
      </c>
      <c r="U424" s="27"/>
      <c r="V424" s="27"/>
    </row>
    <row r="425" spans="20:22" x14ac:dyDescent="0.25">
      <c r="T425" s="2">
        <f t="shared" si="43"/>
        <v>80</v>
      </c>
      <c r="U425" s="27"/>
      <c r="V425" s="27"/>
    </row>
    <row r="426" spans="20:22" x14ac:dyDescent="0.25">
      <c r="T426" s="2">
        <f t="shared" si="43"/>
        <v>81</v>
      </c>
      <c r="U426" s="27"/>
      <c r="V426" s="27"/>
    </row>
    <row r="427" spans="20:22" x14ac:dyDescent="0.25">
      <c r="T427" s="2">
        <f t="shared" si="43"/>
        <v>82</v>
      </c>
      <c r="U427" s="27"/>
      <c r="V427" s="27"/>
    </row>
    <row r="428" spans="20:22" x14ac:dyDescent="0.25">
      <c r="T428" s="2">
        <f t="shared" si="43"/>
        <v>83</v>
      </c>
      <c r="U428" s="27"/>
      <c r="V428" s="27"/>
    </row>
    <row r="429" spans="20:22" x14ac:dyDescent="0.25">
      <c r="T429" s="2">
        <f t="shared" si="43"/>
        <v>84</v>
      </c>
      <c r="U429" s="27"/>
      <c r="V429" s="27"/>
    </row>
    <row r="430" spans="20:22" x14ac:dyDescent="0.25">
      <c r="T430" s="2">
        <f t="shared" si="43"/>
        <v>85</v>
      </c>
      <c r="U430" s="27"/>
      <c r="V430" s="27"/>
    </row>
    <row r="431" spans="20:22" x14ac:dyDescent="0.25">
      <c r="T431" s="2">
        <f t="shared" si="43"/>
        <v>86</v>
      </c>
      <c r="U431" s="27"/>
      <c r="V431" s="27"/>
    </row>
    <row r="432" spans="20:22" x14ac:dyDescent="0.25">
      <c r="T432" s="2">
        <f t="shared" si="43"/>
        <v>87</v>
      </c>
      <c r="U432" s="27"/>
      <c r="V432" s="27"/>
    </row>
    <row r="433" spans="20:22" x14ac:dyDescent="0.25">
      <c r="T433" s="2">
        <f t="shared" si="43"/>
        <v>88</v>
      </c>
      <c r="U433" s="27"/>
      <c r="V433" s="27"/>
    </row>
    <row r="434" spans="20:22" x14ac:dyDescent="0.25">
      <c r="T434" s="2">
        <f t="shared" si="43"/>
        <v>89</v>
      </c>
      <c r="U434" s="27"/>
      <c r="V434" s="27"/>
    </row>
    <row r="435" spans="20:22" x14ac:dyDescent="0.25">
      <c r="T435" s="2">
        <f t="shared" si="43"/>
        <v>90</v>
      </c>
      <c r="U435" s="27"/>
      <c r="V435" s="27"/>
    </row>
    <row r="436" spans="20:22" x14ac:dyDescent="0.25">
      <c r="T436" s="2">
        <f t="shared" si="43"/>
        <v>91</v>
      </c>
      <c r="U436" s="27"/>
      <c r="V436" s="27"/>
    </row>
    <row r="437" spans="20:22" x14ac:dyDescent="0.25">
      <c r="T437" s="2">
        <f t="shared" si="43"/>
        <v>92</v>
      </c>
      <c r="U437" s="27"/>
      <c r="V437" s="27"/>
    </row>
    <row r="438" spans="20:22" x14ac:dyDescent="0.25">
      <c r="T438" s="2">
        <f t="shared" si="43"/>
        <v>93</v>
      </c>
      <c r="U438" s="27"/>
      <c r="V438" s="27"/>
    </row>
    <row r="439" spans="20:22" x14ac:dyDescent="0.25">
      <c r="T439" s="2">
        <f t="shared" si="43"/>
        <v>94</v>
      </c>
      <c r="U439" s="27"/>
      <c r="V439" s="27"/>
    </row>
    <row r="440" spans="20:22" x14ac:dyDescent="0.25">
      <c r="T440" s="2">
        <f t="shared" si="43"/>
        <v>95</v>
      </c>
      <c r="U440" s="27"/>
      <c r="V440" s="27"/>
    </row>
    <row r="441" spans="20:22" x14ac:dyDescent="0.25">
      <c r="T441" s="2">
        <f t="shared" si="43"/>
        <v>96</v>
      </c>
      <c r="U441" s="27"/>
      <c r="V441" s="27"/>
    </row>
    <row r="442" spans="20:22" x14ac:dyDescent="0.25">
      <c r="T442" s="2">
        <f t="shared" si="43"/>
        <v>97</v>
      </c>
      <c r="U442" s="27"/>
      <c r="V442" s="27"/>
    </row>
    <row r="443" spans="20:22" x14ac:dyDescent="0.25">
      <c r="T443" s="2">
        <f t="shared" si="43"/>
        <v>98</v>
      </c>
      <c r="U443" s="27"/>
      <c r="V443" s="27"/>
    </row>
    <row r="444" spans="20:22" x14ac:dyDescent="0.25">
      <c r="T444" s="2">
        <f t="shared" si="43"/>
        <v>99</v>
      </c>
      <c r="U444" s="27"/>
      <c r="V444" s="27"/>
    </row>
    <row r="445" spans="20:22" x14ac:dyDescent="0.25">
      <c r="T445" s="2">
        <f t="shared" si="43"/>
        <v>100</v>
      </c>
      <c r="U445" s="27">
        <v>3000</v>
      </c>
      <c r="V445" s="27">
        <v>300</v>
      </c>
    </row>
    <row r="446" spans="20:22" x14ac:dyDescent="0.25">
      <c r="T446" s="2">
        <f t="shared" si="43"/>
        <v>101</v>
      </c>
      <c r="U446" s="27"/>
      <c r="V446" s="27"/>
    </row>
    <row r="447" spans="20:22" x14ac:dyDescent="0.25">
      <c r="T447" s="2">
        <f t="shared" si="43"/>
        <v>102</v>
      </c>
      <c r="U447" s="27"/>
      <c r="V447" s="27"/>
    </row>
    <row r="448" spans="20:22" x14ac:dyDescent="0.25">
      <c r="T448" s="2">
        <f t="shared" si="43"/>
        <v>103</v>
      </c>
      <c r="U448" s="27"/>
      <c r="V448" s="27"/>
    </row>
    <row r="449" spans="20:22" x14ac:dyDescent="0.25">
      <c r="T449" s="2">
        <f t="shared" si="43"/>
        <v>104</v>
      </c>
      <c r="U449" s="27"/>
      <c r="V449" s="27"/>
    </row>
    <row r="450" spans="20:22" x14ac:dyDescent="0.25">
      <c r="T450" s="2">
        <f t="shared" si="43"/>
        <v>105</v>
      </c>
      <c r="U450" s="27"/>
      <c r="V450" s="27"/>
    </row>
    <row r="451" spans="20:22" x14ac:dyDescent="0.25">
      <c r="T451" s="2">
        <f t="shared" si="43"/>
        <v>106</v>
      </c>
      <c r="U451" s="27"/>
      <c r="V451" s="27"/>
    </row>
    <row r="452" spans="20:22" x14ac:dyDescent="0.25">
      <c r="T452" s="2">
        <f t="shared" si="43"/>
        <v>107</v>
      </c>
      <c r="U452" s="27"/>
      <c r="V452" s="27"/>
    </row>
    <row r="453" spans="20:22" x14ac:dyDescent="0.25">
      <c r="T453" s="2">
        <f t="shared" si="43"/>
        <v>108</v>
      </c>
      <c r="U453" s="27"/>
      <c r="V453" s="27"/>
    </row>
    <row r="454" spans="20:22" x14ac:dyDescent="0.25">
      <c r="T454" s="2">
        <f t="shared" si="43"/>
        <v>109</v>
      </c>
      <c r="U454" s="27"/>
      <c r="V454" s="27"/>
    </row>
    <row r="455" spans="20:22" x14ac:dyDescent="0.25">
      <c r="T455" s="2">
        <f t="shared" si="43"/>
        <v>110</v>
      </c>
      <c r="U455" s="27"/>
      <c r="V455" s="27"/>
    </row>
    <row r="456" spans="20:22" x14ac:dyDescent="0.25">
      <c r="T456" s="2">
        <f t="shared" si="43"/>
        <v>111</v>
      </c>
      <c r="U456" s="27"/>
      <c r="V456" s="27"/>
    </row>
    <row r="457" spans="20:22" x14ac:dyDescent="0.25">
      <c r="T457" s="2">
        <f t="shared" si="43"/>
        <v>112</v>
      </c>
      <c r="U457" s="27"/>
      <c r="V457" s="27"/>
    </row>
    <row r="458" spans="20:22" x14ac:dyDescent="0.25">
      <c r="T458" s="2">
        <f t="shared" si="43"/>
        <v>113</v>
      </c>
      <c r="U458" s="27"/>
      <c r="V458" s="27"/>
    </row>
    <row r="459" spans="20:22" x14ac:dyDescent="0.25">
      <c r="T459" s="2">
        <f t="shared" si="43"/>
        <v>114</v>
      </c>
      <c r="U459" s="27"/>
      <c r="V459" s="27"/>
    </row>
    <row r="460" spans="20:22" x14ac:dyDescent="0.25">
      <c r="T460" s="2">
        <f t="shared" si="43"/>
        <v>115</v>
      </c>
      <c r="U460" s="27"/>
      <c r="V460" s="27"/>
    </row>
    <row r="461" spans="20:22" x14ac:dyDescent="0.25">
      <c r="T461" s="2">
        <f t="shared" si="43"/>
        <v>116</v>
      </c>
      <c r="U461" s="27"/>
      <c r="V461" s="27"/>
    </row>
    <row r="462" spans="20:22" x14ac:dyDescent="0.25">
      <c r="T462" s="2">
        <f t="shared" si="43"/>
        <v>117</v>
      </c>
      <c r="U462" s="27"/>
      <c r="V462" s="27"/>
    </row>
    <row r="463" spans="20:22" x14ac:dyDescent="0.25">
      <c r="T463" s="2">
        <f t="shared" si="43"/>
        <v>118</v>
      </c>
      <c r="U463" s="27"/>
      <c r="V463" s="27"/>
    </row>
    <row r="464" spans="20:22" x14ac:dyDescent="0.25">
      <c r="T464" s="2">
        <f t="shared" si="43"/>
        <v>119</v>
      </c>
      <c r="U464" s="27"/>
      <c r="V464" s="27"/>
    </row>
    <row r="465" spans="20:22" x14ac:dyDescent="0.25">
      <c r="T465" s="2">
        <f t="shared" si="43"/>
        <v>120</v>
      </c>
      <c r="U465" s="27"/>
      <c r="V465" s="27"/>
    </row>
    <row r="466" spans="20:22" x14ac:dyDescent="0.25">
      <c r="T466" s="2">
        <f t="shared" si="43"/>
        <v>121</v>
      </c>
      <c r="U466" s="27"/>
      <c r="V466" s="27"/>
    </row>
    <row r="467" spans="20:22" x14ac:dyDescent="0.25">
      <c r="T467" s="2">
        <f t="shared" si="43"/>
        <v>122</v>
      </c>
      <c r="U467" s="27"/>
      <c r="V467" s="27"/>
    </row>
    <row r="468" spans="20:22" x14ac:dyDescent="0.25">
      <c r="T468" s="2">
        <f t="shared" si="43"/>
        <v>123</v>
      </c>
      <c r="U468" s="27"/>
      <c r="V468" s="27"/>
    </row>
    <row r="469" spans="20:22" x14ac:dyDescent="0.25">
      <c r="T469" s="2">
        <f t="shared" si="43"/>
        <v>124</v>
      </c>
      <c r="U469" s="27"/>
      <c r="V469" s="27"/>
    </row>
    <row r="470" spans="20:22" x14ac:dyDescent="0.25">
      <c r="T470" s="2">
        <f t="shared" si="43"/>
        <v>125</v>
      </c>
      <c r="U470" s="27"/>
      <c r="V470" s="27"/>
    </row>
    <row r="471" spans="20:22" x14ac:dyDescent="0.25">
      <c r="T471" s="2">
        <f t="shared" si="43"/>
        <v>126</v>
      </c>
      <c r="U471" s="27"/>
      <c r="V471" s="27"/>
    </row>
    <row r="472" spans="20:22" x14ac:dyDescent="0.25">
      <c r="T472" s="2">
        <f t="shared" si="43"/>
        <v>127</v>
      </c>
      <c r="U472" s="27"/>
      <c r="V472" s="27"/>
    </row>
    <row r="473" spans="20:22" x14ac:dyDescent="0.25">
      <c r="T473" s="2">
        <f t="shared" si="43"/>
        <v>128</v>
      </c>
      <c r="U473" s="27"/>
      <c r="V473" s="27"/>
    </row>
    <row r="474" spans="20:22" x14ac:dyDescent="0.25">
      <c r="T474" s="2">
        <f t="shared" si="43"/>
        <v>129</v>
      </c>
      <c r="U474" s="27"/>
      <c r="V474" s="27"/>
    </row>
    <row r="475" spans="20:22" x14ac:dyDescent="0.25">
      <c r="T475" s="2">
        <f t="shared" ref="T475:T530" si="44">T474+1</f>
        <v>130</v>
      </c>
      <c r="U475" s="27"/>
      <c r="V475" s="27"/>
    </row>
    <row r="476" spans="20:22" x14ac:dyDescent="0.25">
      <c r="T476" s="2">
        <f t="shared" si="44"/>
        <v>131</v>
      </c>
      <c r="U476" s="27"/>
      <c r="V476" s="27"/>
    </row>
    <row r="477" spans="20:22" x14ac:dyDescent="0.25">
      <c r="T477" s="2">
        <f t="shared" si="44"/>
        <v>132</v>
      </c>
      <c r="U477" s="27"/>
      <c r="V477" s="27"/>
    </row>
    <row r="478" spans="20:22" x14ac:dyDescent="0.25">
      <c r="T478" s="2">
        <f t="shared" si="44"/>
        <v>133</v>
      </c>
      <c r="U478" s="27"/>
      <c r="V478" s="27"/>
    </row>
    <row r="479" spans="20:22" x14ac:dyDescent="0.25">
      <c r="T479" s="2">
        <f t="shared" si="44"/>
        <v>134</v>
      </c>
      <c r="U479" s="27"/>
      <c r="V479" s="27"/>
    </row>
    <row r="480" spans="20:22" x14ac:dyDescent="0.25">
      <c r="T480" s="2">
        <f t="shared" si="44"/>
        <v>135</v>
      </c>
      <c r="U480" s="27"/>
      <c r="V480" s="27"/>
    </row>
    <row r="481" spans="20:22" x14ac:dyDescent="0.25">
      <c r="T481" s="2">
        <f t="shared" si="44"/>
        <v>136</v>
      </c>
      <c r="U481" s="27"/>
      <c r="V481" s="27"/>
    </row>
    <row r="482" spans="20:22" x14ac:dyDescent="0.25">
      <c r="T482" s="2">
        <f t="shared" si="44"/>
        <v>137</v>
      </c>
      <c r="U482" s="27"/>
      <c r="V482" s="27"/>
    </row>
    <row r="483" spans="20:22" x14ac:dyDescent="0.25">
      <c r="T483" s="2">
        <f t="shared" si="44"/>
        <v>138</v>
      </c>
      <c r="U483" s="27"/>
      <c r="V483" s="27"/>
    </row>
    <row r="484" spans="20:22" x14ac:dyDescent="0.25">
      <c r="T484" s="2">
        <f t="shared" si="44"/>
        <v>139</v>
      </c>
      <c r="U484" s="27"/>
      <c r="V484" s="27"/>
    </row>
    <row r="485" spans="20:22" x14ac:dyDescent="0.25">
      <c r="T485" s="2">
        <f t="shared" si="44"/>
        <v>140</v>
      </c>
      <c r="U485" s="27"/>
      <c r="V485" s="27"/>
    </row>
    <row r="486" spans="20:22" x14ac:dyDescent="0.25">
      <c r="T486" s="2">
        <f t="shared" si="44"/>
        <v>141</v>
      </c>
      <c r="U486" s="27"/>
      <c r="V486" s="27"/>
    </row>
    <row r="487" spans="20:22" x14ac:dyDescent="0.25">
      <c r="T487" s="2">
        <f t="shared" si="44"/>
        <v>142</v>
      </c>
      <c r="U487" s="27"/>
      <c r="V487" s="27"/>
    </row>
    <row r="488" spans="20:22" x14ac:dyDescent="0.25">
      <c r="T488" s="2">
        <f t="shared" si="44"/>
        <v>143</v>
      </c>
      <c r="U488" s="27"/>
      <c r="V488" s="27"/>
    </row>
    <row r="489" spans="20:22" x14ac:dyDescent="0.25">
      <c r="T489" s="2">
        <f t="shared" si="44"/>
        <v>144</v>
      </c>
      <c r="U489" s="27"/>
      <c r="V489" s="27"/>
    </row>
    <row r="490" spans="20:22" x14ac:dyDescent="0.25">
      <c r="T490" s="2">
        <f t="shared" si="44"/>
        <v>145</v>
      </c>
      <c r="U490" s="27"/>
      <c r="V490" s="27"/>
    </row>
    <row r="491" spans="20:22" x14ac:dyDescent="0.25">
      <c r="T491" s="2">
        <f t="shared" si="44"/>
        <v>146</v>
      </c>
      <c r="U491" s="27"/>
      <c r="V491" s="27"/>
    </row>
    <row r="492" spans="20:22" x14ac:dyDescent="0.25">
      <c r="T492" s="2">
        <f t="shared" si="44"/>
        <v>147</v>
      </c>
      <c r="U492" s="27"/>
      <c r="V492" s="27"/>
    </row>
    <row r="493" spans="20:22" x14ac:dyDescent="0.25">
      <c r="T493" s="2">
        <f t="shared" si="44"/>
        <v>148</v>
      </c>
      <c r="U493" s="27"/>
      <c r="V493" s="27"/>
    </row>
    <row r="494" spans="20:22" x14ac:dyDescent="0.25">
      <c r="T494" s="2">
        <f t="shared" si="44"/>
        <v>149</v>
      </c>
      <c r="U494" s="27"/>
      <c r="V494" s="27"/>
    </row>
    <row r="495" spans="20:22" x14ac:dyDescent="0.25">
      <c r="T495" s="2">
        <f t="shared" si="44"/>
        <v>150</v>
      </c>
      <c r="U495" s="27">
        <v>4000</v>
      </c>
      <c r="V495" s="27">
        <v>400</v>
      </c>
    </row>
    <row r="496" spans="20:22" x14ac:dyDescent="0.25">
      <c r="T496" s="2">
        <f t="shared" si="44"/>
        <v>151</v>
      </c>
      <c r="U496" s="27"/>
      <c r="V496" s="27"/>
    </row>
    <row r="497" spans="20:22" x14ac:dyDescent="0.25">
      <c r="T497" s="2">
        <f t="shared" si="44"/>
        <v>152</v>
      </c>
      <c r="U497" s="27"/>
      <c r="V497" s="27"/>
    </row>
    <row r="498" spans="20:22" x14ac:dyDescent="0.25">
      <c r="T498" s="2">
        <f t="shared" si="44"/>
        <v>153</v>
      </c>
      <c r="U498" s="27"/>
      <c r="V498" s="27"/>
    </row>
    <row r="499" spans="20:22" x14ac:dyDescent="0.25">
      <c r="T499" s="2">
        <f t="shared" si="44"/>
        <v>154</v>
      </c>
      <c r="U499" s="27"/>
      <c r="V499" s="27"/>
    </row>
    <row r="500" spans="20:22" x14ac:dyDescent="0.25">
      <c r="T500" s="2">
        <f t="shared" si="44"/>
        <v>155</v>
      </c>
      <c r="U500" s="27"/>
      <c r="V500" s="27"/>
    </row>
    <row r="501" spans="20:22" x14ac:dyDescent="0.25">
      <c r="T501" s="2">
        <f t="shared" si="44"/>
        <v>156</v>
      </c>
      <c r="U501" s="27"/>
      <c r="V501" s="27"/>
    </row>
    <row r="502" spans="20:22" x14ac:dyDescent="0.25">
      <c r="T502" s="2">
        <f t="shared" si="44"/>
        <v>157</v>
      </c>
      <c r="U502" s="27"/>
      <c r="V502" s="27"/>
    </row>
    <row r="503" spans="20:22" x14ac:dyDescent="0.25">
      <c r="T503" s="2">
        <f t="shared" si="44"/>
        <v>158</v>
      </c>
      <c r="U503" s="27"/>
      <c r="V503" s="27"/>
    </row>
    <row r="504" spans="20:22" x14ac:dyDescent="0.25">
      <c r="T504" s="2">
        <f t="shared" si="44"/>
        <v>159</v>
      </c>
      <c r="U504" s="27"/>
      <c r="V504" s="27"/>
    </row>
    <row r="505" spans="20:22" x14ac:dyDescent="0.25">
      <c r="T505" s="2">
        <f t="shared" si="44"/>
        <v>160</v>
      </c>
      <c r="U505" s="27"/>
      <c r="V505" s="27"/>
    </row>
    <row r="506" spans="20:22" x14ac:dyDescent="0.25">
      <c r="T506" s="2">
        <f t="shared" si="44"/>
        <v>161</v>
      </c>
      <c r="U506" s="27"/>
      <c r="V506" s="27"/>
    </row>
    <row r="507" spans="20:22" x14ac:dyDescent="0.25">
      <c r="T507" s="2">
        <f t="shared" si="44"/>
        <v>162</v>
      </c>
      <c r="U507" s="27"/>
      <c r="V507" s="27"/>
    </row>
    <row r="508" spans="20:22" x14ac:dyDescent="0.25">
      <c r="T508" s="2">
        <f t="shared" si="44"/>
        <v>163</v>
      </c>
      <c r="U508" s="27"/>
      <c r="V508" s="27"/>
    </row>
    <row r="509" spans="20:22" x14ac:dyDescent="0.25">
      <c r="T509" s="2">
        <f t="shared" si="44"/>
        <v>164</v>
      </c>
      <c r="U509" s="27"/>
      <c r="V509" s="27"/>
    </row>
    <row r="510" spans="20:22" x14ac:dyDescent="0.25">
      <c r="T510" s="2">
        <f t="shared" si="44"/>
        <v>165</v>
      </c>
      <c r="U510" s="27"/>
      <c r="V510" s="27"/>
    </row>
    <row r="511" spans="20:22" x14ac:dyDescent="0.25">
      <c r="T511" s="2">
        <f t="shared" si="44"/>
        <v>166</v>
      </c>
      <c r="U511" s="27"/>
      <c r="V511" s="27"/>
    </row>
    <row r="512" spans="20:22" x14ac:dyDescent="0.25">
      <c r="T512" s="2">
        <f t="shared" si="44"/>
        <v>167</v>
      </c>
      <c r="U512" s="27"/>
      <c r="V512" s="27"/>
    </row>
    <row r="513" spans="20:22" x14ac:dyDescent="0.25">
      <c r="T513" s="2">
        <f t="shared" si="44"/>
        <v>168</v>
      </c>
      <c r="U513" s="27"/>
      <c r="V513" s="27"/>
    </row>
    <row r="514" spans="20:22" x14ac:dyDescent="0.25">
      <c r="T514" s="2">
        <f t="shared" si="44"/>
        <v>169</v>
      </c>
      <c r="U514" s="27"/>
      <c r="V514" s="27"/>
    </row>
    <row r="515" spans="20:22" x14ac:dyDescent="0.25">
      <c r="T515" s="2">
        <f t="shared" si="44"/>
        <v>170</v>
      </c>
      <c r="U515" s="27"/>
      <c r="V515" s="27"/>
    </row>
    <row r="516" spans="20:22" x14ac:dyDescent="0.25">
      <c r="T516" s="2">
        <f t="shared" si="44"/>
        <v>171</v>
      </c>
      <c r="U516" s="27"/>
      <c r="V516" s="27"/>
    </row>
    <row r="517" spans="20:22" x14ac:dyDescent="0.25">
      <c r="T517" s="2">
        <f t="shared" si="44"/>
        <v>172</v>
      </c>
      <c r="U517" s="27"/>
      <c r="V517" s="27"/>
    </row>
    <row r="518" spans="20:22" x14ac:dyDescent="0.25">
      <c r="T518" s="2">
        <f t="shared" si="44"/>
        <v>173</v>
      </c>
      <c r="U518" s="27"/>
      <c r="V518" s="27"/>
    </row>
    <row r="519" spans="20:22" x14ac:dyDescent="0.25">
      <c r="T519" s="2">
        <f t="shared" si="44"/>
        <v>174</v>
      </c>
      <c r="U519" s="27"/>
      <c r="V519" s="27"/>
    </row>
    <row r="520" spans="20:22" x14ac:dyDescent="0.25">
      <c r="T520" s="2">
        <f t="shared" si="44"/>
        <v>175</v>
      </c>
      <c r="U520" s="27"/>
      <c r="V520" s="27"/>
    </row>
    <row r="521" spans="20:22" x14ac:dyDescent="0.25">
      <c r="T521" s="2">
        <f t="shared" si="44"/>
        <v>176</v>
      </c>
      <c r="U521" s="27"/>
      <c r="V521" s="27"/>
    </row>
    <row r="522" spans="20:22" x14ac:dyDescent="0.25">
      <c r="T522" s="2">
        <f t="shared" si="44"/>
        <v>177</v>
      </c>
      <c r="U522" s="27"/>
      <c r="V522" s="27"/>
    </row>
    <row r="523" spans="20:22" x14ac:dyDescent="0.25">
      <c r="T523" s="2">
        <f t="shared" si="44"/>
        <v>178</v>
      </c>
      <c r="U523" s="27"/>
      <c r="V523" s="27"/>
    </row>
    <row r="524" spans="20:22" x14ac:dyDescent="0.25">
      <c r="T524" s="2">
        <f t="shared" si="44"/>
        <v>179</v>
      </c>
      <c r="U524" s="27"/>
      <c r="V524" s="27"/>
    </row>
    <row r="525" spans="20:22" x14ac:dyDescent="0.25">
      <c r="T525" s="2">
        <f t="shared" si="44"/>
        <v>180</v>
      </c>
      <c r="U525" s="27"/>
      <c r="V525" s="27"/>
    </row>
    <row r="526" spans="20:22" x14ac:dyDescent="0.25">
      <c r="T526" s="2">
        <f t="shared" si="44"/>
        <v>181</v>
      </c>
      <c r="U526" s="27"/>
      <c r="V526" s="27"/>
    </row>
    <row r="527" spans="20:22" x14ac:dyDescent="0.25">
      <c r="T527" s="2">
        <f t="shared" si="44"/>
        <v>182</v>
      </c>
      <c r="U527" s="27"/>
      <c r="V527" s="27"/>
    </row>
    <row r="528" spans="20:22" x14ac:dyDescent="0.25">
      <c r="T528" s="2">
        <f t="shared" si="44"/>
        <v>183</v>
      </c>
      <c r="U528" s="27"/>
      <c r="V528" s="27"/>
    </row>
    <row r="529" spans="20:22" x14ac:dyDescent="0.25">
      <c r="T529" s="2">
        <f t="shared" si="44"/>
        <v>184</v>
      </c>
      <c r="U529" s="27"/>
      <c r="V529" s="27"/>
    </row>
    <row r="530" spans="20:22" x14ac:dyDescent="0.25">
      <c r="T530" s="2">
        <f t="shared" si="44"/>
        <v>185</v>
      </c>
      <c r="U530" s="27"/>
      <c r="V530" s="27"/>
    </row>
    <row r="531" spans="20:22" x14ac:dyDescent="0.25">
      <c r="T531" s="2">
        <f t="shared" ref="T531:T545" si="45">T530+1</f>
        <v>186</v>
      </c>
      <c r="U531" s="27"/>
      <c r="V531" s="27"/>
    </row>
    <row r="532" spans="20:22" x14ac:dyDescent="0.25">
      <c r="T532" s="2">
        <f t="shared" si="45"/>
        <v>187</v>
      </c>
      <c r="U532" s="27"/>
      <c r="V532" s="27"/>
    </row>
    <row r="533" spans="20:22" x14ac:dyDescent="0.25">
      <c r="T533" s="2">
        <f t="shared" si="45"/>
        <v>188</v>
      </c>
      <c r="U533" s="27"/>
      <c r="V533" s="27"/>
    </row>
    <row r="534" spans="20:22" x14ac:dyDescent="0.25">
      <c r="T534" s="2">
        <f t="shared" si="45"/>
        <v>189</v>
      </c>
      <c r="U534" s="27"/>
      <c r="V534" s="27"/>
    </row>
    <row r="535" spans="20:22" x14ac:dyDescent="0.25">
      <c r="T535" s="2">
        <f t="shared" si="45"/>
        <v>190</v>
      </c>
      <c r="U535" s="27"/>
      <c r="V535" s="27"/>
    </row>
    <row r="536" spans="20:22" x14ac:dyDescent="0.25">
      <c r="T536" s="2">
        <f t="shared" si="45"/>
        <v>191</v>
      </c>
      <c r="U536" s="27"/>
      <c r="V536" s="27"/>
    </row>
    <row r="537" spans="20:22" x14ac:dyDescent="0.25">
      <c r="T537" s="2">
        <f t="shared" si="45"/>
        <v>192</v>
      </c>
      <c r="U537" s="27"/>
      <c r="V537" s="27"/>
    </row>
    <row r="538" spans="20:22" x14ac:dyDescent="0.25">
      <c r="T538" s="2">
        <f t="shared" si="45"/>
        <v>193</v>
      </c>
      <c r="U538" s="27"/>
      <c r="V538" s="27"/>
    </row>
    <row r="539" spans="20:22" x14ac:dyDescent="0.25">
      <c r="T539" s="2">
        <f t="shared" si="45"/>
        <v>194</v>
      </c>
      <c r="U539" s="27"/>
      <c r="V539" s="27"/>
    </row>
    <row r="540" spans="20:22" x14ac:dyDescent="0.25">
      <c r="T540" s="2">
        <f t="shared" si="45"/>
        <v>195</v>
      </c>
      <c r="U540" s="27"/>
      <c r="V540" s="27"/>
    </row>
    <row r="541" spans="20:22" x14ac:dyDescent="0.25">
      <c r="T541" s="2">
        <f t="shared" si="45"/>
        <v>196</v>
      </c>
      <c r="U541" s="27"/>
      <c r="V541" s="27"/>
    </row>
    <row r="542" spans="20:22" x14ac:dyDescent="0.25">
      <c r="T542" s="2">
        <f t="shared" si="45"/>
        <v>197</v>
      </c>
      <c r="U542" s="27"/>
      <c r="V542" s="27"/>
    </row>
    <row r="543" spans="20:22" x14ac:dyDescent="0.25">
      <c r="T543" s="2">
        <f t="shared" si="45"/>
        <v>198</v>
      </c>
      <c r="U543" s="27"/>
      <c r="V543" s="27"/>
    </row>
    <row r="544" spans="20:22" x14ac:dyDescent="0.25">
      <c r="T544" s="2">
        <f t="shared" si="45"/>
        <v>199</v>
      </c>
      <c r="U544" s="27"/>
      <c r="V544" s="27"/>
    </row>
    <row r="545" spans="20:22" x14ac:dyDescent="0.25">
      <c r="T545" s="2">
        <f t="shared" si="45"/>
        <v>200</v>
      </c>
      <c r="U545" s="27">
        <v>5000</v>
      </c>
      <c r="V545" s="27">
        <v>500</v>
      </c>
    </row>
  </sheetData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小闲 周</dc:creator>
  <cp:lastModifiedBy>Tobey Hu</cp:lastModifiedBy>
  <dcterms:created xsi:type="dcterms:W3CDTF">2024-01-28T13:36:00Z</dcterms:created>
  <dcterms:modified xsi:type="dcterms:W3CDTF">2024-02-03T13:17:49Z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1B553F549AE845339BBB6F7EFDA3AC41_13</vt:lpwstr>
  </property>
</Properties>
</file>