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60" activeTab="1"/>
  </bookViews>
  <sheets>
    <sheet name="新手任务1.0调整" sheetId="2" r:id="rId1"/>
    <sheet name="新手任务2.0设计" sheetId="3" r:id="rId2"/>
    <sheet name="价值参考" sheetId="6" r:id="rId3"/>
    <sheet name="等级与升级经验" sheetId="7" r:id="rId4"/>
    <sheet name="等级与升级时间" sheetId="4" r:id="rId5"/>
    <sheet name="备注及草稿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<sst xmlns="http://schemas.openxmlformats.org/spreadsheetml/2006/main" count="2046" uniqueCount="867">
  <si>
    <t>新手任务奖励调整</t>
  </si>
  <si>
    <t>0.整体思路</t>
  </si>
  <si>
    <t>备注</t>
  </si>
  <si>
    <t>关于最终任务：“获得一名能力2的英雄”和“获得一名能力3的英雄”最难的部分就在于获取1个十星狗粮和1个英雄A1本体</t>
  </si>
  <si>
    <t>新增了前期经验投放，加速前期游玩节奏，平滑游玩曲线</t>
  </si>
  <si>
    <t>关于新手任务的奖励可以在38章之前新增1个五星英雄A1碎片，使其平滑完成“能力1”的任务，并为“能力2”任务节省资源。同时在首月签到中新增1个五星英雄A2。</t>
  </si>
  <si>
    <t>这样玩家在做“能力2”和“能力3”任务时就只需要分别想办法获取1个五星英雄A1和1个五星英雄A2。加快前期任务完成的进度，并开展新手任务2.0</t>
  </si>
  <si>
    <t>1.目前新手任务总奖励</t>
  </si>
  <si>
    <t>奖励</t>
  </si>
  <si>
    <t>数量</t>
  </si>
  <si>
    <t>五星英雄A1</t>
  </si>
  <si>
    <t>五星道具H8</t>
  </si>
  <si>
    <t>六星道具H8</t>
  </si>
  <si>
    <t>道具G4</t>
  </si>
  <si>
    <t>道具C7</t>
  </si>
  <si>
    <t>道具A1</t>
  </si>
  <si>
    <t>道具A2</t>
  </si>
  <si>
    <t>钻石</t>
  </si>
  <si>
    <t>道具D7</t>
  </si>
  <si>
    <t>2.分析最终任务“获得一名能力3的英雄”（除开本体）所需要的资源</t>
  </si>
  <si>
    <t>英雄A1升至六星</t>
  </si>
  <si>
    <t>1五星英雄A1+4五星狗粮</t>
  </si>
  <si>
    <t>总体需要（包含本体）：</t>
  </si>
  <si>
    <t>英雄A1升至七星</t>
  </si>
  <si>
    <t>4五星狗粮</t>
  </si>
  <si>
    <t>7五星英雄A1</t>
  </si>
  <si>
    <t>英雄A1升至八星</t>
  </si>
  <si>
    <t>1六星狗粮+3五星狗粮</t>
  </si>
  <si>
    <t>13五星狗粮</t>
  </si>
  <si>
    <t>英雄A1升至九星</t>
  </si>
  <si>
    <t>1五星英雄A1+1六星狗粮+2五星狗粮</t>
  </si>
  <si>
    <t>3六星狗粮</t>
  </si>
  <si>
    <t>英雄A1升至十星</t>
  </si>
  <si>
    <t>2五星英雄A1+1六星狗粮+1九星狗粮（不限阵营）</t>
  </si>
  <si>
    <t>3九星狗粮（不限阵营）</t>
  </si>
  <si>
    <t>能力1</t>
  </si>
  <si>
    <t>1五星英雄A1+1九星狗粮（不限阵营）</t>
  </si>
  <si>
    <t>1十星狗粮（不限阵营）</t>
  </si>
  <si>
    <t>能力2</t>
  </si>
  <si>
    <t>能力3</t>
  </si>
  <si>
    <t>3.新手任务周期中，五星英雄A1获取与任务完成情况</t>
  </si>
  <si>
    <t>获取章节</t>
  </si>
  <si>
    <t>现有数量</t>
  </si>
  <si>
    <t>用途</t>
  </si>
  <si>
    <t>剩余数量</t>
  </si>
  <si>
    <t>第6章</t>
  </si>
  <si>
    <t>/</t>
  </si>
  <si>
    <t>第10章</t>
  </si>
  <si>
    <t>第10章六星英雄任务</t>
  </si>
  <si>
    <t>第25章</t>
  </si>
  <si>
    <t>第26章九星英雄任务</t>
  </si>
  <si>
    <t>第30章</t>
  </si>
  <si>
    <t>第33章</t>
  </si>
  <si>
    <t>第34章十星英雄任务</t>
  </si>
  <si>
    <t>4.这里可以分析出玩家后续如果需要完成“能力1”和“能力2”以及“能力3”任务，需要获得的重要道具有</t>
  </si>
  <si>
    <t>物品</t>
  </si>
  <si>
    <t>获取难度</t>
  </si>
  <si>
    <t>2五星英雄A1</t>
  </si>
  <si>
    <t>中</t>
  </si>
  <si>
    <t>1五星狗粮</t>
  </si>
  <si>
    <t>小</t>
  </si>
  <si>
    <t>大</t>
  </si>
  <si>
    <t>经过实测，后续任务完成花费时间和情况如下：</t>
  </si>
  <si>
    <t>任务</t>
  </si>
  <si>
    <t>实测花费时间</t>
  </si>
  <si>
    <t>7天</t>
  </si>
  <si>
    <t>获取一个本体英雄时间大约为1周</t>
  </si>
  <si>
    <t>7天+</t>
  </si>
  <si>
    <t>14天+仍未完成</t>
  </si>
  <si>
    <t>截止至到达任务“能力1”时，总游玩时长约为15天</t>
  </si>
  <si>
    <t>截止至完成任务“能力2”时，总游玩时长约为27天</t>
  </si>
  <si>
    <t>新手任务预期完成时间为一个月，但目前体验下来完成时间会大于一个月</t>
  </si>
  <si>
    <t>5.关于首月签到，其中包括英雄A2及堡垒阵容的相关资源</t>
  </si>
  <si>
    <t>资源</t>
  </si>
  <si>
    <t>五星英雄A2</t>
  </si>
  <si>
    <t>五星道具H9</t>
  </si>
  <si>
    <t>六星道具H9</t>
  </si>
  <si>
    <t>这里可以支撑将英雄A2升级至九星</t>
  </si>
  <si>
    <t>距离升至十星还差2个五星英雄A2</t>
  </si>
  <si>
    <t>6.为了缩短前期新手任务完成时间至一个月，同时引出新手任务2.0。目前的优化方案如下</t>
  </si>
  <si>
    <t>1.在新手任务38章之前新增1个五星英雄A1奖励</t>
  </si>
  <si>
    <t>2.在首月签到15天左右新增1个五星英雄A2</t>
  </si>
  <si>
    <t>1.36章的章节奖励中新增1个五星英雄A1</t>
  </si>
  <si>
    <t>2.把第15天的签到奖励从钻石换成1个五星英雄A2</t>
  </si>
  <si>
    <t>优化后能加快任务“能力1”的完成时间，同时能加速“能力3”中十星狗粮的获取（英雄A2）</t>
  </si>
  <si>
    <t>优化后任务花费时间情况：</t>
  </si>
  <si>
    <t>1-2天</t>
  </si>
  <si>
    <t>直接获取到了1个五星英雄A1</t>
  </si>
  <si>
    <t>仅还需获取1个英雄A2即可获得十星狗粮</t>
  </si>
  <si>
    <t>通过优化预计能将大部分玩家的新手任务完成时间缩短至：</t>
  </si>
  <si>
    <t>15 + 2 + 7 + 7 = 31天</t>
  </si>
  <si>
    <t>符合任务预期完成时间</t>
  </si>
  <si>
    <t>（方案还需实装后体验验证）</t>
  </si>
  <si>
    <t>7.为了加快前15天的游玩节奏，使前期游玩曲线变得更加平滑，采用前期投放经验的方式来帮助玩家升级，以此推进主线战役</t>
  </si>
  <si>
    <t>天数</t>
  </si>
  <si>
    <t>卡住时当前的战役</t>
  </si>
  <si>
    <t>所需要的等级</t>
  </si>
  <si>
    <t>升级所需要的时间/天</t>
  </si>
  <si>
    <t>升级所需要的经验</t>
  </si>
  <si>
    <t>7-16.</t>
  </si>
  <si>
    <t>9-8.</t>
  </si>
  <si>
    <t>10-4.</t>
  </si>
  <si>
    <t>11-1.</t>
  </si>
  <si>
    <t>11-8.</t>
  </si>
  <si>
    <t>12-4.</t>
  </si>
  <si>
    <t>12-8.</t>
  </si>
  <si>
    <t>13-2.</t>
  </si>
  <si>
    <t>13-6.</t>
  </si>
  <si>
    <t>13-8.</t>
  </si>
  <si>
    <t>14-3.</t>
  </si>
  <si>
    <t>14-5.</t>
  </si>
  <si>
    <t>14-9.</t>
  </si>
  <si>
    <t>经验投放比例</t>
  </si>
  <si>
    <t>投放经验数量</t>
  </si>
  <si>
    <t>节省时间的/天</t>
  </si>
  <si>
    <t>整体节省天数（记12小时游玩时间为1天）</t>
  </si>
  <si>
    <t>经验投放方式</t>
  </si>
  <si>
    <t>关于经验投放，可以将经验加入通关战役关卡的奖励之中</t>
  </si>
  <si>
    <t>在表中特定战役节点前经验会平均分配到其前置的若干关卡之中，每个关卡仅投放一次经验</t>
  </si>
  <si>
    <t>最大经验分配前置关卡数量</t>
  </si>
  <si>
    <t>最小经验分配前置关卡数量</t>
  </si>
  <si>
    <t>以表中第二天的情况为例</t>
  </si>
  <si>
    <t>卡住时的战役</t>
  </si>
  <si>
    <t>需要投放的经验</t>
  </si>
  <si>
    <t>可投放的前置关卡数量</t>
  </si>
  <si>
    <t>该节点前战役关卡数量大于5且无其他战役节点</t>
  </si>
  <si>
    <t>平均每关卡投放的经验数量</t>
  </si>
  <si>
    <t>取整处理</t>
  </si>
  <si>
    <t>则以关卡7-16为节点的往前经验投放情况如下：</t>
  </si>
  <si>
    <t>关卡</t>
  </si>
  <si>
    <t>7-12.</t>
  </si>
  <si>
    <t>7-13.</t>
  </si>
  <si>
    <t>7-14.</t>
  </si>
  <si>
    <t>7-15.</t>
  </si>
  <si>
    <t>经验</t>
  </si>
  <si>
    <t>整体投放情况：</t>
  </si>
  <si>
    <t>9-4.</t>
  </si>
  <si>
    <t>9-5.</t>
  </si>
  <si>
    <t>9-6.</t>
  </si>
  <si>
    <t>9-7.</t>
  </si>
  <si>
    <t>9-10.</t>
  </si>
  <si>
    <t>10-1.</t>
  </si>
  <si>
    <t>10-2.</t>
  </si>
  <si>
    <t>10-3.</t>
  </si>
  <si>
    <t>10-7.</t>
  </si>
  <si>
    <t>10-8.</t>
  </si>
  <si>
    <t>10-9.</t>
  </si>
  <si>
    <t>10-10.</t>
  </si>
  <si>
    <t>11-4.</t>
  </si>
  <si>
    <t>11-5.</t>
  </si>
  <si>
    <t>11-6.</t>
  </si>
  <si>
    <t>11-7.</t>
  </si>
  <si>
    <t>11-10.</t>
  </si>
  <si>
    <t>12-1.</t>
  </si>
  <si>
    <t>12-2.</t>
  </si>
  <si>
    <t>12-3.</t>
  </si>
  <si>
    <t>12-5.</t>
  </si>
  <si>
    <t>12-6.</t>
  </si>
  <si>
    <t>12-7.</t>
  </si>
  <si>
    <t>12-9.</t>
  </si>
  <si>
    <t>12-10.</t>
  </si>
  <si>
    <t>13-1.</t>
  </si>
  <si>
    <t>13-3.</t>
  </si>
  <si>
    <t>13-4.</t>
  </si>
  <si>
    <t>13-5.</t>
  </si>
  <si>
    <t>13-7.</t>
  </si>
  <si>
    <t>13-9.</t>
  </si>
  <si>
    <t>13-10.</t>
  </si>
  <si>
    <t>14-1.</t>
  </si>
  <si>
    <t>14-2.</t>
  </si>
  <si>
    <t>14-4.</t>
  </si>
  <si>
    <t>14-6.</t>
  </si>
  <si>
    <t>14-7.</t>
  </si>
  <si>
    <t>14-8.</t>
  </si>
  <si>
    <t>通过优化预计能将大部分玩家的新手任务完成时间再次缩短至：</t>
  </si>
  <si>
    <t>9(15-6) + 2 + 7 + 7 = 25天</t>
  </si>
  <si>
    <t>新手任务2.0设计</t>
  </si>
  <si>
    <t>0.任务概述</t>
  </si>
  <si>
    <t>新增了任务奖励价值汇总，根据价值对任务进行了微调。对新增任务类型进行汇总。</t>
  </si>
  <si>
    <t>为了保证新手任务2.0的覆盖时间控制在大约一个月左右，可以将“通关战役18-10”作为最终（尾声）章节任务</t>
  </si>
  <si>
    <t>新增48章新手付费礼包</t>
  </si>
  <si>
    <t>“通关战役18-10”的等级需求为107，从97升级至107正好需要约31天</t>
  </si>
  <si>
    <t>整个新手任务2.0就以31天作为完成周期</t>
  </si>
  <si>
    <t>整体概括为为：</t>
  </si>
  <si>
    <t>时间</t>
  </si>
  <si>
    <t>重要任务节点</t>
  </si>
  <si>
    <t>1-10天</t>
  </si>
  <si>
    <t>能力4</t>
  </si>
  <si>
    <t>11-20天</t>
  </si>
  <si>
    <t>能力5</t>
  </si>
  <si>
    <t>21-31天</t>
  </si>
  <si>
    <t>虚空</t>
  </si>
  <si>
    <t>新手任务2.0目前预计从42章覆盖至75章</t>
  </si>
  <si>
    <t>1.阶段一：1-10天任务（最终任务：能力4）</t>
  </si>
  <si>
    <t>如果购入了42章新手礼包则可以直接完成该任务</t>
  </si>
  <si>
    <t>“能力4”概览</t>
  </si>
  <si>
    <t>1五星英雄A1+1十星狗粮（不限阵营）</t>
  </si>
  <si>
    <t>截止至34章任务以前（首次获得十星英雄时，约花费13天）从新手任务中获取到的资源：</t>
  </si>
  <si>
    <t>英雄本体</t>
  </si>
  <si>
    <t>五星狗粮</t>
  </si>
  <si>
    <t>六星狗粮</t>
  </si>
  <si>
    <t>获得一个十星英雄总共需要：</t>
  </si>
  <si>
    <t>该英雄本体</t>
  </si>
  <si>
    <t>该英雄狗粮</t>
  </si>
  <si>
    <t>同阵营五星狗粮</t>
  </si>
  <si>
    <t>同阵营六星狗粮</t>
  </si>
  <si>
    <t>不限阵营九星狗粮</t>
  </si>
  <si>
    <t>根据以上内容和时间，可以将前10天的任务的主要奖励设置为：</t>
  </si>
  <si>
    <t>道具G6</t>
  </si>
  <si>
    <t>帮助合成1十星狗粮</t>
  </si>
  <si>
    <t>道具C6</t>
  </si>
  <si>
    <t>玩家还需自己解决：3个五星狗粮、2个六星狗粮</t>
  </si>
  <si>
    <t>预期完成任务所需要花费的时间为10天</t>
  </si>
  <si>
    <t>具体任务安排如下：</t>
  </si>
  <si>
    <t>章节数</t>
  </si>
  <si>
    <t>任务奖励</t>
  </si>
  <si>
    <t>价值</t>
  </si>
  <si>
    <t>章节奖励</t>
  </si>
  <si>
    <t>总价值</t>
  </si>
  <si>
    <t>第42章</t>
  </si>
  <si>
    <t>魔兽等级任务-30级</t>
  </si>
  <si>
    <t>道具B3</t>
  </si>
  <si>
    <t>工会科技任务-8-20</t>
  </si>
  <si>
    <t>道具A8</t>
  </si>
  <si>
    <t>道具F9</t>
  </si>
  <si>
    <t>竞技场任务-45场胜利</t>
  </si>
  <si>
    <t>道具A6</t>
  </si>
  <si>
    <t>勇者任务-累计开启4次宝箱</t>
  </si>
  <si>
    <t>道具A9</t>
  </si>
  <si>
    <t>第43章</t>
  </si>
  <si>
    <t>魔兽激活任务-2</t>
  </si>
  <si>
    <t>道具B4</t>
  </si>
  <si>
    <t>挂机任务-600000金币</t>
  </si>
  <si>
    <t>爬塔任务-430层</t>
  </si>
  <si>
    <t>道具B2</t>
  </si>
  <si>
    <t>酒馆任务-5-7</t>
  </si>
  <si>
    <t>第44章</t>
  </si>
  <si>
    <t>召唤任务-累计召唤250次</t>
  </si>
  <si>
    <t>阵容任务-任意通关7层</t>
  </si>
  <si>
    <t>魔兽等级任务-60级</t>
  </si>
  <si>
    <t>飞船等级任务-3级</t>
  </si>
  <si>
    <t>第45章</t>
  </si>
  <si>
    <t>冒险任务-累计进行120次探索</t>
  </si>
  <si>
    <t>许愿任务-累计消耗5个道具</t>
  </si>
  <si>
    <t>道具A4</t>
  </si>
  <si>
    <t>工会BOSS任务-累计造成500000000伤害</t>
  </si>
  <si>
    <t>定向召唤任务-累计召唤50次</t>
  </si>
  <si>
    <t>第46章</t>
  </si>
  <si>
    <t>许愿池任务-累计消耗150许愿币</t>
  </si>
  <si>
    <t>驻地声望任务-4</t>
  </si>
  <si>
    <t>友情召唤任务-累计召唤5次</t>
  </si>
  <si>
    <t>道具H4</t>
  </si>
  <si>
    <t>水晶任务-4星R水晶及以上</t>
  </si>
  <si>
    <t>第47章</t>
  </si>
  <si>
    <t>爬塔任务-450层</t>
  </si>
  <si>
    <t>这里是按五星狗粮的价值计算的五星英雄A1</t>
  </si>
  <si>
    <t>神器任务-1个5星</t>
  </si>
  <si>
    <t>道具C4</t>
  </si>
  <si>
    <t>竞技场任务-50场胜利</t>
  </si>
  <si>
    <t>工会科技任务-10-20</t>
  </si>
  <si>
    <t>第48章</t>
  </si>
  <si>
    <t>觉醒任务-1</t>
  </si>
  <si>
    <t>道具H5</t>
  </si>
  <si>
    <t>阵容任务-任意通关10层</t>
  </si>
  <si>
    <t>召唤任务-累计召唤300次</t>
  </si>
  <si>
    <t>魔兽等级任务-90级</t>
  </si>
  <si>
    <t>第49章</t>
  </si>
  <si>
    <t>定向召唤任务-累计召唤60次</t>
  </si>
  <si>
    <t>酒馆任务-7-7</t>
  </si>
  <si>
    <t>工会BOSS任务-累计造成1000000000伤害</t>
  </si>
  <si>
    <t>驻地声望任务-5</t>
  </si>
  <si>
    <t>第50章</t>
  </si>
  <si>
    <t>破碎任务-通关第4关</t>
  </si>
  <si>
    <t>挂机任务-700000金币</t>
  </si>
  <si>
    <t>魔兽激活任务-3</t>
  </si>
  <si>
    <t>地牢任务-通关困难难度第80关</t>
  </si>
  <si>
    <t>第51章</t>
  </si>
  <si>
    <t>获得一名能力4的英雄</t>
  </si>
  <si>
    <t>魔兽等级任务-120级</t>
  </si>
  <si>
    <t>冒险任务-累计进行150次探索</t>
  </si>
  <si>
    <t>装备任务-合成1套橙色5星装备</t>
  </si>
  <si>
    <t>51章中的绿色奖励准备给下一阶段的任务使用</t>
  </si>
  <si>
    <t>阶段任务总奖励：</t>
  </si>
  <si>
    <t>有1个多余的准备给下一阶段</t>
  </si>
  <si>
    <t>无新增任务类型</t>
  </si>
  <si>
    <t>2.阶段二：11-20天任务（最终任务：能力5）</t>
  </si>
  <si>
    <t>新增48章新手礼包（可加速完成能力5任务）</t>
  </si>
  <si>
    <t>“能力5”概览</t>
  </si>
  <si>
    <t>道具F9礼包</t>
  </si>
  <si>
    <t>售价：</t>
  </si>
  <si>
    <t>道具</t>
  </si>
  <si>
    <t>实际价值</t>
  </si>
  <si>
    <t>收益率：</t>
  </si>
  <si>
    <t>付费礼包</t>
  </si>
  <si>
    <t>售价（CNY）：</t>
  </si>
  <si>
    <t>道具D9</t>
  </si>
  <si>
    <t>按照同样的时间规划将主要奖励设置为：</t>
  </si>
  <si>
    <t>VIP点数：</t>
  </si>
  <si>
    <t>不提供本体英雄，给玩家自主选择是否将英雄A1置换为其他英雄</t>
  </si>
  <si>
    <t>玩家需自己解决：1五星本体、3个五星狗粮、2个六星狗粮</t>
  </si>
  <si>
    <t>第52章</t>
  </si>
  <si>
    <t>许愿池任务-累计消耗200许愿币</t>
  </si>
  <si>
    <t>友情召唤任务-累计召唤10次</t>
  </si>
  <si>
    <t>竞技场任务-70场胜利</t>
  </si>
  <si>
    <t>飞船等级任务-4级</t>
  </si>
  <si>
    <t>第53章</t>
  </si>
  <si>
    <t>符文任务-1-30</t>
  </si>
  <si>
    <t>定向召唤任务-累计召唤80次</t>
  </si>
  <si>
    <t>地牢任务-通关困难难度第100关</t>
  </si>
  <si>
    <t>驻地声望任务-6</t>
  </si>
  <si>
    <t>第54章</t>
  </si>
  <si>
    <t>酒馆任务-10-7</t>
  </si>
  <si>
    <t>阵容任务-任意通关13层</t>
  </si>
  <si>
    <t>爬塔任务-500层</t>
  </si>
  <si>
    <t>工会BOSS任务-累计造成2000000000伤害</t>
  </si>
  <si>
    <t>第55章</t>
  </si>
  <si>
    <t>工会科技任务-1-Max</t>
  </si>
  <si>
    <t>水晶任务-1星S水晶及以上</t>
  </si>
  <si>
    <t>神器任务-2个5星</t>
  </si>
  <si>
    <t>勇者任务-累计开启5次宝箱</t>
  </si>
  <si>
    <t>第56章</t>
  </si>
  <si>
    <t>许愿任务-累计消耗10个道具</t>
  </si>
  <si>
    <t>冒险任务-累计进行200次探索</t>
  </si>
  <si>
    <t>挂机任务-800000金币</t>
  </si>
  <si>
    <t>魔兽激活任务-4</t>
  </si>
  <si>
    <t>第57章</t>
  </si>
  <si>
    <t>地牢任务-通关噩梦难度第30关</t>
  </si>
  <si>
    <t>竞技场任务-80场胜利</t>
  </si>
  <si>
    <t>召唤任务-累计召唤400次</t>
  </si>
  <si>
    <t>定向召唤任务-累计召唤100次</t>
  </si>
  <si>
    <t>第58章</t>
  </si>
  <si>
    <t>破碎任务-通关第5关</t>
  </si>
  <si>
    <t>许愿池任务-累计消耗230许愿币</t>
  </si>
  <si>
    <t>飞船等级任务-5级</t>
  </si>
  <si>
    <t>符文任务-2-30</t>
  </si>
  <si>
    <t>第59章</t>
  </si>
  <si>
    <t>友情召唤任务-累计召唤15次</t>
  </si>
  <si>
    <t>酒馆任务-15-7</t>
  </si>
  <si>
    <t>阵容任务-任意通关15层</t>
  </si>
  <si>
    <t>爬塔任务-550层</t>
  </si>
  <si>
    <t>第60章</t>
  </si>
  <si>
    <t>驻地声望任务-8</t>
  </si>
  <si>
    <t>许愿任务-累计消耗20个道具</t>
  </si>
  <si>
    <t>工会BOSS任务-累计造成5000000000伤害</t>
  </si>
  <si>
    <t>勇者任务-累计开启6次宝箱</t>
  </si>
  <si>
    <t>第61章</t>
  </si>
  <si>
    <t>获得一名能力5的英雄</t>
  </si>
  <si>
    <t>道具A3</t>
  </si>
  <si>
    <t>地牢任务-通关噩梦难度第50关</t>
  </si>
  <si>
    <t>冒险任务-累计进行240次探索</t>
  </si>
  <si>
    <t>装备任务-合成2套橙色5星装备</t>
  </si>
  <si>
    <t>道具A3用于下阶段任务</t>
  </si>
  <si>
    <t>160M</t>
  </si>
  <si>
    <t>108M</t>
  </si>
  <si>
    <t>120K</t>
  </si>
  <si>
    <t>有1个从上阶段取得</t>
  </si>
  <si>
    <t>3.阶段三：后11天关键任务</t>
  </si>
  <si>
    <t>重点让玩家熟悉虚空的玩法，具体任务安排如下：</t>
  </si>
  <si>
    <t>第62章</t>
  </si>
  <si>
    <t>定向召唤任务-累计召唤120次</t>
  </si>
  <si>
    <t>方舟任务-累计探索1次星球</t>
  </si>
  <si>
    <t>道具H7</t>
  </si>
  <si>
    <t>召唤任务2.0-累计召唤1次</t>
  </si>
  <si>
    <t>水晶任务-4星S水晶及以上</t>
  </si>
  <si>
    <t>可通过61章的道具A3进行召唤</t>
  </si>
  <si>
    <t>第63章</t>
  </si>
  <si>
    <t>漩涡任务-累计进行1次</t>
  </si>
  <si>
    <t>道具C2</t>
  </si>
  <si>
    <t>星树任务-累计升级1次</t>
  </si>
  <si>
    <t>道具H6</t>
  </si>
  <si>
    <t>神器任务-3个5星</t>
  </si>
  <si>
    <t>魔兽激活任务-激活5个魔兽</t>
  </si>
  <si>
    <t>第64章</t>
  </si>
  <si>
    <t>许愿任务-累计消耗40个道具</t>
  </si>
  <si>
    <t>异域任务-累计游玩1次</t>
  </si>
  <si>
    <t>爬塔任务-600层</t>
  </si>
  <si>
    <t>飞船等级任务-6级</t>
  </si>
  <si>
    <t>第65章</t>
  </si>
  <si>
    <t>竞技场任务-100场胜利</t>
  </si>
  <si>
    <t>挂机任务-1000000金币</t>
  </si>
  <si>
    <t>友情召唤任务-累计召唤20次</t>
  </si>
  <si>
    <t>许愿池任务-累计消耗250许愿币</t>
  </si>
  <si>
    <t>第66章</t>
  </si>
  <si>
    <t>方舟任务-累计探索5次星球</t>
  </si>
  <si>
    <t>召唤任务-累计召唤500次</t>
  </si>
  <si>
    <t>符文任务-3-30</t>
  </si>
  <si>
    <t>驻地声望任务-10</t>
  </si>
  <si>
    <t>第67章</t>
  </si>
  <si>
    <t>魔兽等级任务-150级</t>
  </si>
  <si>
    <t>勇者任务-累计开启7次宝箱</t>
  </si>
  <si>
    <t>破碎任务-通关第6关</t>
  </si>
  <si>
    <t>道具H3</t>
  </si>
  <si>
    <t>工会BOSS任务-累计造成7000000000伤害</t>
  </si>
  <si>
    <t>第68章</t>
  </si>
  <si>
    <t>许愿任务-累计消耗60个道具</t>
  </si>
  <si>
    <t>漩涡任务-累计征服2颗行星</t>
  </si>
  <si>
    <t>冒险任务-累计进行280次探索</t>
  </si>
  <si>
    <t>阵容任务-任意通关20层</t>
  </si>
  <si>
    <t>第69章</t>
  </si>
  <si>
    <t>异域任务-累计通关3个区域</t>
  </si>
  <si>
    <t>爬塔任务-650层</t>
  </si>
  <si>
    <t>寻宝任务-累计搜寻1次</t>
  </si>
  <si>
    <t>飞船等级任务-7级</t>
  </si>
  <si>
    <t>第70章</t>
  </si>
  <si>
    <t>挂机任务-1200000金币</t>
  </si>
  <si>
    <t>地牢任务-通关噩梦难度第80关</t>
  </si>
  <si>
    <t>召唤任务2.0-累计召唤20次</t>
  </si>
  <si>
    <t>星树任务-升至3级</t>
  </si>
  <si>
    <t>玩家需要自己购买8个道具A3</t>
  </si>
  <si>
    <t>第71章</t>
  </si>
  <si>
    <t>神器任务-4个5星</t>
  </si>
  <si>
    <t>方舟任务-累计探索10次星球</t>
  </si>
  <si>
    <t>酒馆任务-25-7</t>
  </si>
  <si>
    <t>装备任务-合成3套橙色5星装备</t>
  </si>
  <si>
    <t>第72章</t>
  </si>
  <si>
    <t>异域任务-累计通关6个区域</t>
  </si>
  <si>
    <t>友情召唤任务-累计召唤30次</t>
  </si>
  <si>
    <t>许愿任务-累计消耗80个道具</t>
  </si>
  <si>
    <t>符文任务-1-60</t>
  </si>
  <si>
    <t>第73章</t>
  </si>
  <si>
    <t>方舟任务-累计探索20次星球</t>
  </si>
  <si>
    <t>漩涡任务-晋升1次</t>
  </si>
  <si>
    <t>水晶任务-1星H水晶及以上</t>
  </si>
  <si>
    <t>定向召唤任务-累计召唤150次</t>
  </si>
  <si>
    <t>第74章</t>
  </si>
  <si>
    <t>星树任务-升至5级</t>
  </si>
  <si>
    <t>召唤任务2.0-累计召唤40次</t>
  </si>
  <si>
    <t>工会BOSS任务-累计造成10000000000伤害</t>
  </si>
  <si>
    <t>爬塔任务2.0-深度1-第1层</t>
  </si>
  <si>
    <t>玩家需要自己购买6个道具A3</t>
  </si>
  <si>
    <t>第75章</t>
  </si>
  <si>
    <t>通关主线18-10</t>
  </si>
  <si>
    <t>唤醒1只星灵</t>
  </si>
  <si>
    <t>道具C1</t>
  </si>
  <si>
    <t>异域任务-通关1层</t>
  </si>
  <si>
    <t>破碎任务-通关第7关</t>
  </si>
  <si>
    <t>250M</t>
  </si>
  <si>
    <t>60M</t>
  </si>
  <si>
    <t>75K</t>
  </si>
  <si>
    <t>从24000增至26500</t>
  </si>
  <si>
    <t>从400增至40000</t>
  </si>
  <si>
    <t>从800增至80000</t>
  </si>
  <si>
    <t>从17增至37</t>
  </si>
  <si>
    <t>新增任务类型：</t>
  </si>
  <si>
    <t>阶段1</t>
  </si>
  <si>
    <t>阶段2</t>
  </si>
  <si>
    <t>阶段3</t>
  </si>
  <si>
    <t>阶段4</t>
  </si>
  <si>
    <t>方舟任务-累计探索x次星球</t>
  </si>
  <si>
    <t>召唤任务2.0-累计召唤x次</t>
  </si>
  <si>
    <t>漩涡任务</t>
  </si>
  <si>
    <t>游玩1次</t>
  </si>
  <si>
    <t>累计征服2颗行星</t>
  </si>
  <si>
    <t>晋升1次</t>
  </si>
  <si>
    <t>星树任务-升至x级</t>
  </si>
  <si>
    <t>升级1次</t>
  </si>
  <si>
    <t>升至3级</t>
  </si>
  <si>
    <t>升至5级</t>
  </si>
  <si>
    <t>异域任务-累计通关x个区域/层</t>
  </si>
  <si>
    <t>累计通关3个区域</t>
  </si>
  <si>
    <t>累计通关6个区域</t>
  </si>
  <si>
    <t>通关1层</t>
  </si>
  <si>
    <t>唤醒x只星灵</t>
  </si>
  <si>
    <t>累计搜寻x次稀世珍宝</t>
  </si>
  <si>
    <t>梦境之塔</t>
  </si>
  <si>
    <t>深度1-第1层</t>
  </si>
  <si>
    <t>道具名称</t>
  </si>
  <si>
    <t>实际价值（钻石）</t>
  </si>
  <si>
    <t>标价</t>
  </si>
  <si>
    <t>特殊标注</t>
  </si>
  <si>
    <t>道具A5</t>
  </si>
  <si>
    <t>道具A7</t>
  </si>
  <si>
    <t>道具B1</t>
  </si>
  <si>
    <t>道具B5</t>
  </si>
  <si>
    <t>道具B6</t>
  </si>
  <si>
    <t>道具B7</t>
  </si>
  <si>
    <t>道具B8</t>
  </si>
  <si>
    <t>道具B9</t>
  </si>
  <si>
    <t>一般不单买，所以价值为绑定价值</t>
  </si>
  <si>
    <t>道具C3</t>
  </si>
  <si>
    <t>道具C5</t>
  </si>
  <si>
    <t>道具C8</t>
  </si>
  <si>
    <t>道具C9</t>
  </si>
  <si>
    <t>道具D1</t>
  </si>
  <si>
    <t>道具D2</t>
  </si>
  <si>
    <t>道具D3</t>
  </si>
  <si>
    <t>道具D4</t>
  </si>
  <si>
    <t>道具D5</t>
  </si>
  <si>
    <t>道具D6</t>
  </si>
  <si>
    <t>道具D8</t>
  </si>
  <si>
    <t>道具E1</t>
  </si>
  <si>
    <t>道具E2</t>
  </si>
  <si>
    <t>道具E3</t>
  </si>
  <si>
    <t>道具E4</t>
  </si>
  <si>
    <t>道具E5</t>
  </si>
  <si>
    <t>道具E6</t>
  </si>
  <si>
    <t>道具E7</t>
  </si>
  <si>
    <t>道具E8</t>
  </si>
  <si>
    <t>道具E9</t>
  </si>
  <si>
    <t>道具F1</t>
  </si>
  <si>
    <t>道具F2</t>
  </si>
  <si>
    <t>道具F3</t>
  </si>
  <si>
    <t>道具F4</t>
  </si>
  <si>
    <t>道具F5</t>
  </si>
  <si>
    <t>道具F6</t>
  </si>
  <si>
    <t>道具F7</t>
  </si>
  <si>
    <t>道具F8</t>
  </si>
  <si>
    <t>道具G1</t>
  </si>
  <si>
    <t>道具G2</t>
  </si>
  <si>
    <t>道具G3</t>
  </si>
  <si>
    <t>道具G5</t>
  </si>
  <si>
    <t>道具G7</t>
  </si>
  <si>
    <t>道具G8</t>
  </si>
  <si>
    <t>道具G9</t>
  </si>
  <si>
    <t>道具H1</t>
  </si>
  <si>
    <t>道具H2</t>
  </si>
  <si>
    <t>//玩家等级</t>
  </si>
  <si>
    <t>升到下一级所需经验</t>
  </si>
  <si>
    <t>升到下一级总经验</t>
  </si>
  <si>
    <t>等级</t>
  </si>
  <si>
    <t>经验获取速率/5s</t>
  </si>
  <si>
    <t>当前等级升到下一级所需的时间</t>
  </si>
  <si>
    <t>升到下一级累计消耗总时间</t>
  </si>
  <si>
    <t>48-1.</t>
  </si>
  <si>
    <t>灵魂觉醒</t>
  </si>
  <si>
    <t>50-困难80</t>
  </si>
  <si>
    <t>阿斯布地牢 英魂</t>
  </si>
  <si>
    <t>42-困难50</t>
  </si>
  <si>
    <t>39-普通100</t>
  </si>
  <si>
    <t>37-普通80</t>
  </si>
  <si>
    <t>34-普通50</t>
  </si>
  <si>
    <t>26-商人累计购买3次</t>
  </si>
  <si>
    <t>26-简单100</t>
  </si>
  <si>
    <t>21-简单50</t>
  </si>
  <si>
    <t>20-简单10</t>
  </si>
  <si>
    <t>X-7</t>
  </si>
  <si>
    <t>X-6</t>
  </si>
  <si>
    <t>X-5</t>
  </si>
  <si>
    <t>50-4.</t>
  </si>
  <si>
    <t>破碎时空</t>
  </si>
  <si>
    <t>42-3.</t>
  </si>
  <si>
    <t>35-2.</t>
  </si>
  <si>
    <t>27-1.</t>
  </si>
  <si>
    <t>X-10个7星</t>
  </si>
  <si>
    <t>49-7个7星</t>
  </si>
  <si>
    <t>43-5个7星</t>
  </si>
  <si>
    <t>酒馆任务</t>
  </si>
  <si>
    <t>41-2个7星</t>
  </si>
  <si>
    <t>35-1个7星</t>
  </si>
  <si>
    <t>34-2个6星</t>
  </si>
  <si>
    <t>17-1次6星</t>
  </si>
  <si>
    <t>13-1次5星</t>
  </si>
  <si>
    <t>8-1次4星</t>
  </si>
  <si>
    <t>X-13</t>
  </si>
  <si>
    <t>48-10.</t>
  </si>
  <si>
    <t>44-7.</t>
  </si>
  <si>
    <t>封印之地</t>
  </si>
  <si>
    <t>41-5.</t>
  </si>
  <si>
    <t>37-3.</t>
  </si>
  <si>
    <t>24-1.</t>
  </si>
  <si>
    <t>49-5.</t>
  </si>
  <si>
    <t>46-4.</t>
  </si>
  <si>
    <t>中立驻地声望</t>
  </si>
  <si>
    <t>41-3.</t>
  </si>
  <si>
    <t>38-2.</t>
  </si>
  <si>
    <t>29-1.</t>
  </si>
  <si>
    <t>X-100</t>
  </si>
  <si>
    <t>X-80</t>
  </si>
  <si>
    <t>49-60</t>
  </si>
  <si>
    <t>45-50</t>
  </si>
  <si>
    <t>先知召唤</t>
  </si>
  <si>
    <t>41-40.</t>
  </si>
  <si>
    <t>35-20</t>
  </si>
  <si>
    <t>32-10.</t>
  </si>
  <si>
    <t>23-5.</t>
  </si>
  <si>
    <t>7-1.</t>
  </si>
  <si>
    <t>42-4次宝箱</t>
  </si>
  <si>
    <t>勇者的试炼 英魂</t>
  </si>
  <si>
    <t>40-3次宝箱</t>
  </si>
  <si>
    <t>34-通关黑夜关卡15</t>
  </si>
  <si>
    <t>33-2次宝箱</t>
  </si>
  <si>
    <t>31-通关黑夜关卡6</t>
  </si>
  <si>
    <t>30-1次宝箱</t>
  </si>
  <si>
    <t>25-通关白天关卡15</t>
  </si>
  <si>
    <t>25-使用3次祝福</t>
  </si>
  <si>
    <t>14-通关白天关卡6</t>
  </si>
  <si>
    <t>X-550</t>
  </si>
  <si>
    <t>X-500</t>
  </si>
  <si>
    <t>47-450</t>
  </si>
  <si>
    <t>43-430</t>
  </si>
  <si>
    <t>幻境之塔4</t>
  </si>
  <si>
    <t>40-400.</t>
  </si>
  <si>
    <t>35-380</t>
  </si>
  <si>
    <t>31-350</t>
  </si>
  <si>
    <t>29-330</t>
  </si>
  <si>
    <t>28-300</t>
  </si>
  <si>
    <t>23-250</t>
  </si>
  <si>
    <t>19-200</t>
  </si>
  <si>
    <t>12-135</t>
  </si>
  <si>
    <t>11-100</t>
  </si>
  <si>
    <t>8-50</t>
  </si>
  <si>
    <t>4-10.</t>
  </si>
  <si>
    <t>X-400</t>
  </si>
  <si>
    <t>48-300</t>
  </si>
  <si>
    <t>44-250</t>
  </si>
  <si>
    <t>高级召唤4</t>
  </si>
  <si>
    <t>40-200.</t>
  </si>
  <si>
    <t>37-100.</t>
  </si>
  <si>
    <t>33-50.</t>
  </si>
  <si>
    <t>6-10.</t>
  </si>
  <si>
    <t>4-2.</t>
  </si>
  <si>
    <t>X-200</t>
  </si>
  <si>
    <t>51-150</t>
  </si>
  <si>
    <t>45-120</t>
  </si>
  <si>
    <t>冒险岛探索</t>
  </si>
  <si>
    <t>40-100.</t>
  </si>
  <si>
    <t>28-50.</t>
  </si>
  <si>
    <t>25-30.</t>
  </si>
  <si>
    <t>22-20.</t>
  </si>
  <si>
    <t>19-10.</t>
  </si>
  <si>
    <t>9-1.</t>
  </si>
  <si>
    <t>X-70</t>
  </si>
  <si>
    <t>47-50</t>
  </si>
  <si>
    <t>42-45</t>
  </si>
  <si>
    <t>竞技场胜利</t>
  </si>
  <si>
    <t>39-40.</t>
  </si>
  <si>
    <t>33-30.</t>
  </si>
  <si>
    <t>6-3.</t>
  </si>
  <si>
    <t>3-上阵6个英雄并进行一次战斗</t>
  </si>
  <si>
    <t>X-1个符文60级</t>
  </si>
  <si>
    <t>X-3个符文30级</t>
  </si>
  <si>
    <t>X-2个符文30级</t>
  </si>
  <si>
    <t>X-1个符文30级</t>
  </si>
  <si>
    <t>魔兽光环</t>
  </si>
  <si>
    <t>39-4个光环30级</t>
  </si>
  <si>
    <t>36-3个光环30级</t>
  </si>
  <si>
    <t>32-2个光环30级</t>
  </si>
  <si>
    <t>24-1个光环25级</t>
  </si>
  <si>
    <t>22-1个光环20级</t>
  </si>
  <si>
    <t>20-1个光环10级</t>
  </si>
  <si>
    <t>15-1个光环5级</t>
  </si>
  <si>
    <t>X-250</t>
  </si>
  <si>
    <t>X-230</t>
  </si>
  <si>
    <t>46-150</t>
  </si>
  <si>
    <t>普通许愿池</t>
  </si>
  <si>
    <t>39-120.</t>
  </si>
  <si>
    <t>30-30.</t>
  </si>
  <si>
    <t>3-3.</t>
  </si>
  <si>
    <t>X-5000000000</t>
  </si>
  <si>
    <t>X-2000000000</t>
  </si>
  <si>
    <t>49-1000000000</t>
  </si>
  <si>
    <t>45-500000000</t>
  </si>
  <si>
    <t>工会BOSS</t>
  </si>
  <si>
    <t>38-100000000</t>
  </si>
  <si>
    <t>36-50000000</t>
  </si>
  <si>
    <t>32-10000000</t>
  </si>
  <si>
    <t>29-5000000</t>
  </si>
  <si>
    <t>21-2000000</t>
  </si>
  <si>
    <t>19-1000000</t>
  </si>
  <si>
    <t>16-800000</t>
  </si>
  <si>
    <t>11-500000</t>
  </si>
  <si>
    <t>X-将1个基础轮盘升至满级</t>
  </si>
  <si>
    <t>47-10个20级</t>
  </si>
  <si>
    <t>42-8个20级</t>
  </si>
  <si>
    <t>工会科技</t>
  </si>
  <si>
    <t>37-6个20级</t>
  </si>
  <si>
    <t>31-4个20级</t>
  </si>
  <si>
    <t>12-2个10级</t>
  </si>
  <si>
    <t>8-1个10级</t>
  </si>
  <si>
    <t>X-1名6星天界水晶</t>
  </si>
  <si>
    <t>X-1名4星天界水晶</t>
  </si>
  <si>
    <t>X-1名1星天界水晶</t>
  </si>
  <si>
    <t>46-1名4星红玛瑙</t>
  </si>
  <si>
    <t>水晶品质</t>
  </si>
  <si>
    <t>33-1名1星红玛瑙</t>
  </si>
  <si>
    <t>28-1名1星楞玉水晶</t>
  </si>
  <si>
    <t>15-1名1星紫皇水晶</t>
  </si>
  <si>
    <t>12-1名1星琥珀水晶</t>
  </si>
  <si>
    <t>3-激活1个水晶</t>
  </si>
  <si>
    <t>X-4件五星</t>
  </si>
  <si>
    <t>X-3件五星</t>
  </si>
  <si>
    <t>X-2件5星</t>
  </si>
  <si>
    <t>47-1件5星</t>
  </si>
  <si>
    <t>神器</t>
  </si>
  <si>
    <t>31-1件4星</t>
  </si>
  <si>
    <t>20-1件2星</t>
  </si>
  <si>
    <t>X-4</t>
  </si>
  <si>
    <t>44-3.</t>
  </si>
  <si>
    <t>悬空岛飞船</t>
  </si>
  <si>
    <t>30-2级</t>
  </si>
  <si>
    <t>X-3</t>
  </si>
  <si>
    <t>X-2</t>
  </si>
  <si>
    <t>魔兽进化</t>
  </si>
  <si>
    <t>27-1个魔兽1次</t>
  </si>
  <si>
    <t>X-20</t>
  </si>
  <si>
    <t>X-15.</t>
  </si>
  <si>
    <t>X-10</t>
  </si>
  <si>
    <t>45-5.</t>
  </si>
  <si>
    <t>高级许愿池</t>
  </si>
  <si>
    <t>英雄等级</t>
  </si>
  <si>
    <t>26-200</t>
  </si>
  <si>
    <t>21-180.</t>
  </si>
  <si>
    <t>10-140</t>
  </si>
  <si>
    <t>9-3个100级</t>
  </si>
  <si>
    <t>7-1个100级</t>
  </si>
  <si>
    <t>5-1个60级</t>
  </si>
  <si>
    <t>2-1个30级</t>
  </si>
  <si>
    <t>1-1个10级</t>
  </si>
  <si>
    <t>X-1000000</t>
  </si>
  <si>
    <t>X-800000</t>
  </si>
  <si>
    <t>50-700000</t>
  </si>
  <si>
    <t>43-600000</t>
  </si>
  <si>
    <t>挂机金币</t>
  </si>
  <si>
    <t>24-500000</t>
  </si>
  <si>
    <t>21-400000</t>
  </si>
  <si>
    <t>18-350000</t>
  </si>
  <si>
    <t>15-300000</t>
  </si>
  <si>
    <t>13-250000</t>
  </si>
  <si>
    <t>10-200000</t>
  </si>
  <si>
    <t>7-100000</t>
  </si>
  <si>
    <t>4-5000</t>
  </si>
  <si>
    <t>1-1000</t>
  </si>
  <si>
    <t>竞技场商店购买</t>
  </si>
  <si>
    <t>23-1.</t>
  </si>
  <si>
    <t>工会驻地任务</t>
  </si>
  <si>
    <t>22-1.</t>
  </si>
  <si>
    <t>X-15</t>
  </si>
  <si>
    <t>46-5.</t>
  </si>
  <si>
    <t>友情召唤</t>
  </si>
  <si>
    <t>18-3.</t>
  </si>
  <si>
    <t>51-1个120级</t>
  </si>
  <si>
    <t>48-1个90级</t>
  </si>
  <si>
    <t>44-1个60级</t>
  </si>
  <si>
    <t>42-1个30级</t>
  </si>
  <si>
    <t>魔兽等级</t>
  </si>
  <si>
    <t>18-1个15级</t>
  </si>
  <si>
    <t>16-1个5级</t>
  </si>
  <si>
    <t>50-3.</t>
  </si>
  <si>
    <t>43-2.</t>
  </si>
  <si>
    <t>魔兽激活</t>
  </si>
  <si>
    <t>先知置换</t>
  </si>
  <si>
    <t>X-2套橙色5星装备</t>
  </si>
  <si>
    <t>51-1套橙色5星装备</t>
  </si>
  <si>
    <t>铁匠铺合成装备</t>
  </si>
  <si>
    <t>5-任意合成1件</t>
  </si>
  <si>
    <t>61-噩梦50</t>
  </si>
  <si>
    <t>57-噩梦30</t>
  </si>
  <si>
    <t>53-困难100</t>
  </si>
  <si>
    <t>阿斯布地牢3</t>
  </si>
  <si>
    <t>58-5.</t>
  </si>
  <si>
    <t>破碎时空7</t>
  </si>
  <si>
    <t>59-15个7星</t>
  </si>
  <si>
    <t>54-10个7星</t>
  </si>
  <si>
    <t>酒馆任务4</t>
  </si>
  <si>
    <t>59-15</t>
  </si>
  <si>
    <t>54-13</t>
  </si>
  <si>
    <t>封印之地4</t>
  </si>
  <si>
    <t>60-8.</t>
  </si>
  <si>
    <t>53-6.</t>
  </si>
  <si>
    <t>57-100</t>
  </si>
  <si>
    <t>53-80</t>
  </si>
  <si>
    <t>先知召唤4</t>
  </si>
  <si>
    <t>60-6次宝箱</t>
  </si>
  <si>
    <t>55-5次宝箱</t>
  </si>
  <si>
    <t>勇者的试炼4</t>
  </si>
  <si>
    <t>59-550</t>
  </si>
  <si>
    <t>54-500</t>
  </si>
  <si>
    <t>57-400</t>
  </si>
  <si>
    <t>61-240</t>
  </si>
  <si>
    <t>56-200</t>
  </si>
  <si>
    <t>57-80</t>
  </si>
  <si>
    <t>52-70</t>
  </si>
  <si>
    <t>58-2个符文30级</t>
  </si>
  <si>
    <t>53-1个符文30级</t>
  </si>
  <si>
    <t>58-230</t>
  </si>
  <si>
    <t>52-200</t>
  </si>
  <si>
    <t>60-5000000000</t>
  </si>
  <si>
    <t>54-2000000000</t>
  </si>
  <si>
    <t>55-将1个基础轮盘升至满级</t>
  </si>
  <si>
    <t>55-1名1星天界水晶</t>
  </si>
  <si>
    <t>55-2件5星</t>
  </si>
  <si>
    <t>52-4.</t>
  </si>
  <si>
    <t>60-20.</t>
  </si>
  <si>
    <t>56-10.</t>
  </si>
  <si>
    <t>56-800000</t>
  </si>
  <si>
    <t>34-500000</t>
  </si>
  <si>
    <t>52-10.</t>
  </si>
  <si>
    <t>56-4.</t>
  </si>
  <si>
    <t>61-2套橙色5星装备</t>
  </si>
  <si>
    <t>71-噩梦80</t>
  </si>
  <si>
    <t>75-7.</t>
  </si>
  <si>
    <t>67-6.</t>
  </si>
  <si>
    <t>71-25个7星</t>
  </si>
  <si>
    <t>68-20</t>
  </si>
  <si>
    <t>66-10.</t>
  </si>
  <si>
    <t>73-150</t>
  </si>
  <si>
    <t>62-120</t>
  </si>
  <si>
    <t>67-7次宝箱</t>
  </si>
  <si>
    <t>69-650</t>
  </si>
  <si>
    <t>64-600.</t>
  </si>
  <si>
    <t>66-500</t>
  </si>
  <si>
    <t>68-280</t>
  </si>
  <si>
    <t>65-100</t>
  </si>
  <si>
    <t>72-1个符文60级</t>
  </si>
  <si>
    <t>66-3个符文30级</t>
  </si>
  <si>
    <t>65-250</t>
  </si>
  <si>
    <t>74-10000000000</t>
  </si>
  <si>
    <t>67-7000000000</t>
  </si>
  <si>
    <t>73-1名1星心灵水晶</t>
  </si>
  <si>
    <t>69-1名6星天界水晶</t>
  </si>
  <si>
    <t>62-1名4星天界水晶</t>
  </si>
  <si>
    <t>71-4件五星</t>
  </si>
  <si>
    <t>63-3件五星</t>
  </si>
  <si>
    <t>69-7.</t>
  </si>
  <si>
    <t>64-6.</t>
  </si>
  <si>
    <t>72-80</t>
  </si>
  <si>
    <t>68-60</t>
  </si>
  <si>
    <t>64-40</t>
  </si>
  <si>
    <t>70-1200000</t>
  </si>
  <si>
    <t>65-1000000</t>
  </si>
  <si>
    <t>72-30</t>
  </si>
  <si>
    <t>65-20</t>
  </si>
  <si>
    <t>67-1个150级</t>
  </si>
  <si>
    <t>63-5.</t>
  </si>
  <si>
    <t>71-3套橙色5星装备</t>
  </si>
  <si>
    <t>（前一个章节的奖励铺垫后一个章节的任务）</t>
  </si>
  <si>
    <t>73-20</t>
  </si>
  <si>
    <t>71-10.</t>
  </si>
  <si>
    <t>66-5.</t>
  </si>
  <si>
    <t>62-1.</t>
  </si>
  <si>
    <t>虚空方舟累计派遣20次星球</t>
  </si>
  <si>
    <t>74-10.</t>
  </si>
  <si>
    <t>70-5.</t>
  </si>
  <si>
    <t>时空罗盘累计召唤10次</t>
  </si>
  <si>
    <t>73-V</t>
  </si>
  <si>
    <t>68-2.</t>
  </si>
  <si>
    <t>63-1.</t>
  </si>
  <si>
    <t>时空漩涡晋升为“引路者V”</t>
  </si>
  <si>
    <t>75-10.</t>
  </si>
  <si>
    <t>72-6.</t>
  </si>
  <si>
    <t>69-3.</t>
  </si>
  <si>
    <t>64-1.</t>
  </si>
  <si>
    <t>通过1层异域之门==10</t>
  </si>
  <si>
    <t>74-5.</t>
  </si>
  <si>
    <t>70-3.</t>
  </si>
  <si>
    <t>群星之树升级至5级</t>
  </si>
  <si>
    <t>唤醒一只星灵</t>
  </si>
  <si>
    <t>最后可以给5个魂匣？</t>
  </si>
  <si>
    <t>投放比例</t>
  </si>
  <si>
    <t>7.为了加快前15天的游玩节奏，使游玩曲线变得更加平滑，采用前期投放经验的方式来帮助玩家升级，以此推进主线战役</t>
  </si>
  <si>
    <t>卡住时当前的战役情况</t>
  </si>
  <si>
    <t>突破所需要的等级</t>
  </si>
  <si>
    <t>整体节省天数（游玩时间12小时为1天）</t>
  </si>
  <si>
    <t>15-2.</t>
  </si>
  <si>
    <t>15-4.</t>
  </si>
  <si>
    <t>15-6.</t>
  </si>
  <si>
    <t>迦楼罗</t>
  </si>
  <si>
    <t>英雄A1</t>
  </si>
  <si>
    <t>西格蒙德</t>
  </si>
  <si>
    <t>英雄A2</t>
  </si>
  <si>
    <t>草系傀儡</t>
  </si>
  <si>
    <t>道具H8</t>
  </si>
  <si>
    <t>英雄碎片</t>
  </si>
  <si>
    <t>高抽</t>
  </si>
  <si>
    <t>先知宝珠</t>
  </si>
  <si>
    <t>堡垒傀儡</t>
  </si>
  <si>
    <t>道具H9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</si>
</sst>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00_ "/>
    <numFmt numFmtId="178" formatCode="0.00_ "/>
  </numFmts>
  <fonts count="34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2"/>
      <name val="微软雅黑"/>
      <charset val="134"/>
    </font>
    <font>
      <sz val="12"/>
      <name val="宋体"/>
      <charset val="134"/>
    </font>
    <font>
      <sz val="11"/>
      <color theme="1"/>
      <name val="华文中宋"/>
      <charset val="134"/>
    </font>
    <font>
      <b/>
      <sz val="11"/>
      <color theme="1"/>
      <name val="华文中宋"/>
      <charset val="134"/>
    </font>
    <font>
      <sz val="11"/>
      <color rgb="FFFF0000"/>
      <name val="华文中宋"/>
      <charset val="134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8" borderId="11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9" borderId="12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>
      <alignment vertical="center"/>
    </xf>
    <xf numFmtId="17" fontId="1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78" fontId="8" fillId="0" borderId="0" xfId="0" applyNumberFormat="1" applyFont="1" applyFill="1" applyAlignment="1">
      <alignment horizontal="center" vertical="center"/>
    </xf>
    <xf numFmtId="3" fontId="8" fillId="0" borderId="0" xfId="0" applyNumberFormat="1" applyFont="1" applyFill="1" applyAlignment="1">
      <alignment vertical="center"/>
    </xf>
    <xf numFmtId="10" fontId="8" fillId="0" borderId="0" xfId="0" applyNumberFormat="1" applyFont="1" applyFill="1" applyAlignment="1">
      <alignment horizontal="center" vertic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vertical="center"/>
    </xf>
    <xf numFmtId="0" fontId="11" fillId="4" borderId="0" xfId="0" applyFont="1" applyFill="1">
      <alignment vertical="center"/>
    </xf>
    <xf numFmtId="0" fontId="0" fillId="4" borderId="0" xfId="0" applyFill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Fill="1">
      <alignment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0" xfId="3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0" xfId="0" applyFont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7"/>
  <sheetViews>
    <sheetView topLeftCell="A112" workbookViewId="0">
      <selection activeCell="F85" sqref="F85"/>
    </sheetView>
  </sheetViews>
  <sheetFormatPr defaultColWidth="9" defaultRowHeight="13.5"/>
  <cols>
    <col min="2" max="2" width="22.875" customWidth="1"/>
    <col min="3" max="3" width="13.625" customWidth="1"/>
    <col min="4" max="4" width="9.375"/>
    <col min="5" max="5" width="12.625"/>
    <col min="6" max="6" width="19.25" customWidth="1"/>
    <col min="7" max="7" width="10.375"/>
    <col min="8" max="8" width="12.625" customWidth="1"/>
    <col min="9" max="11" width="12.625"/>
    <col min="12" max="12" width="11.5"/>
    <col min="16" max="16" width="10.375"/>
  </cols>
  <sheetData>
    <row r="1" spans="1:3">
      <c r="A1" s="32" t="s">
        <v>0</v>
      </c>
      <c r="B1" s="33"/>
      <c r="C1" s="33"/>
    </row>
    <row r="3" spans="1:17">
      <c r="A3" t="s">
        <v>1</v>
      </c>
      <c r="P3" s="46" t="s">
        <v>2</v>
      </c>
      <c r="Q3" s="47"/>
    </row>
    <row r="5" spans="2:17">
      <c r="B5" t="s">
        <v>3</v>
      </c>
      <c r="P5" s="48">
        <v>45379</v>
      </c>
      <c r="Q5" t="s">
        <v>4</v>
      </c>
    </row>
    <row r="6" spans="2:2">
      <c r="B6" t="s">
        <v>5</v>
      </c>
    </row>
    <row r="7" spans="2:2">
      <c r="B7" t="s">
        <v>6</v>
      </c>
    </row>
    <row r="12" spans="1:1">
      <c r="A12" t="s">
        <v>7</v>
      </c>
    </row>
    <row r="14" spans="2:4">
      <c r="B14" s="34" t="s">
        <v>8</v>
      </c>
      <c r="C14" s="34" t="s">
        <v>9</v>
      </c>
      <c r="D14" s="34"/>
    </row>
    <row r="15" spans="2:4">
      <c r="B15" s="35" t="s">
        <v>10</v>
      </c>
      <c r="C15" s="35">
        <v>5</v>
      </c>
      <c r="D15" s="35"/>
    </row>
    <row r="16" spans="2:4">
      <c r="B16" s="35" t="s">
        <v>11</v>
      </c>
      <c r="C16" s="35">
        <f>3+2+2+1+2+2</f>
        <v>12</v>
      </c>
      <c r="D16" s="35"/>
    </row>
    <row r="17" spans="2:4">
      <c r="B17" s="35" t="s">
        <v>12</v>
      </c>
      <c r="C17" s="35">
        <v>3</v>
      </c>
      <c r="D17" s="35"/>
    </row>
    <row r="18" spans="2:4">
      <c r="B18" s="35" t="s">
        <v>13</v>
      </c>
      <c r="C18" s="35">
        <v>3</v>
      </c>
      <c r="D18" s="35"/>
    </row>
    <row r="19" spans="2:4">
      <c r="B19" s="35" t="s">
        <v>14</v>
      </c>
      <c r="C19" s="35">
        <v>17</v>
      </c>
      <c r="D19" s="35"/>
    </row>
    <row r="20" spans="2:4">
      <c r="B20" s="35" t="s">
        <v>15</v>
      </c>
      <c r="C20" s="35">
        <v>58</v>
      </c>
      <c r="D20" s="35"/>
    </row>
    <row r="21" spans="2:4">
      <c r="B21" s="35" t="s">
        <v>16</v>
      </c>
      <c r="C21" s="35">
        <v>8</v>
      </c>
      <c r="D21" s="35"/>
    </row>
    <row r="22" spans="2:4">
      <c r="B22" s="35" t="s">
        <v>17</v>
      </c>
      <c r="C22" s="35">
        <v>16400</v>
      </c>
      <c r="D22" s="35"/>
    </row>
    <row r="23" spans="2:4">
      <c r="B23" s="35" t="s">
        <v>18</v>
      </c>
      <c r="C23" s="35">
        <v>1</v>
      </c>
      <c r="D23" s="35"/>
    </row>
    <row r="28" spans="1:1">
      <c r="A28" t="s">
        <v>19</v>
      </c>
    </row>
    <row r="30" spans="2:8">
      <c r="B30" s="35" t="s">
        <v>20</v>
      </c>
      <c r="C30" s="36" t="s">
        <v>21</v>
      </c>
      <c r="D30" s="37"/>
      <c r="E30" s="37"/>
      <c r="F30" s="38"/>
      <c r="H30" t="s">
        <v>22</v>
      </c>
    </row>
    <row r="31" spans="2:9">
      <c r="B31" s="35" t="s">
        <v>23</v>
      </c>
      <c r="C31" s="36" t="s">
        <v>24</v>
      </c>
      <c r="D31" s="37"/>
      <c r="E31" s="37"/>
      <c r="F31" s="38"/>
      <c r="I31" t="s">
        <v>25</v>
      </c>
    </row>
    <row r="32" spans="2:9">
      <c r="B32" s="35" t="s">
        <v>26</v>
      </c>
      <c r="C32" s="36" t="s">
        <v>27</v>
      </c>
      <c r="D32" s="37"/>
      <c r="E32" s="37"/>
      <c r="F32" s="38"/>
      <c r="I32" t="s">
        <v>28</v>
      </c>
    </row>
    <row r="33" spans="2:9">
      <c r="B33" s="35" t="s">
        <v>29</v>
      </c>
      <c r="C33" s="36" t="s">
        <v>30</v>
      </c>
      <c r="D33" s="37"/>
      <c r="E33" s="37"/>
      <c r="F33" s="38"/>
      <c r="I33" t="s">
        <v>31</v>
      </c>
    </row>
    <row r="34" spans="2:9">
      <c r="B34" s="35" t="s">
        <v>32</v>
      </c>
      <c r="C34" s="36" t="s">
        <v>33</v>
      </c>
      <c r="D34" s="37"/>
      <c r="E34" s="37"/>
      <c r="F34" s="38"/>
      <c r="I34" t="s">
        <v>34</v>
      </c>
    </row>
    <row r="35" spans="2:9">
      <c r="B35" s="35" t="s">
        <v>35</v>
      </c>
      <c r="C35" s="36" t="s">
        <v>36</v>
      </c>
      <c r="D35" s="37"/>
      <c r="E35" s="37"/>
      <c r="F35" s="38"/>
      <c r="I35" t="s">
        <v>37</v>
      </c>
    </row>
    <row r="36" spans="2:6">
      <c r="B36" s="35" t="s">
        <v>38</v>
      </c>
      <c r="C36" s="36" t="s">
        <v>36</v>
      </c>
      <c r="D36" s="37"/>
      <c r="E36" s="37"/>
      <c r="F36" s="38"/>
    </row>
    <row r="37" spans="2:6">
      <c r="B37" s="35" t="s">
        <v>39</v>
      </c>
      <c r="C37" s="36" t="s">
        <v>37</v>
      </c>
      <c r="D37" s="37"/>
      <c r="E37" s="37"/>
      <c r="F37" s="38"/>
    </row>
    <row r="42" spans="1:1">
      <c r="A42" t="s">
        <v>40</v>
      </c>
    </row>
    <row r="44" spans="2:6">
      <c r="B44" s="34" t="s">
        <v>41</v>
      </c>
      <c r="C44" s="34" t="s">
        <v>42</v>
      </c>
      <c r="D44" s="68" t="s">
        <v>43</v>
      </c>
      <c r="E44" s="69"/>
      <c r="F44" s="34" t="s">
        <v>44</v>
      </c>
    </row>
    <row r="45" spans="2:6">
      <c r="B45" s="35" t="s">
        <v>45</v>
      </c>
      <c r="C45" s="35">
        <v>1</v>
      </c>
      <c r="D45" s="36" t="s">
        <v>46</v>
      </c>
      <c r="E45" s="38"/>
      <c r="F45" s="35">
        <v>1</v>
      </c>
    </row>
    <row r="46" spans="2:6">
      <c r="B46" s="35" t="s">
        <v>47</v>
      </c>
      <c r="C46" s="35">
        <v>2</v>
      </c>
      <c r="D46" s="36" t="s">
        <v>48</v>
      </c>
      <c r="E46" s="38"/>
      <c r="F46" s="35">
        <v>0</v>
      </c>
    </row>
    <row r="47" spans="2:6">
      <c r="B47" s="35" t="s">
        <v>49</v>
      </c>
      <c r="C47" s="35">
        <v>1</v>
      </c>
      <c r="D47" s="36" t="s">
        <v>50</v>
      </c>
      <c r="E47" s="38"/>
      <c r="F47" s="35">
        <v>0</v>
      </c>
    </row>
    <row r="48" spans="2:6">
      <c r="B48" s="35" t="s">
        <v>51</v>
      </c>
      <c r="C48" s="35">
        <v>1</v>
      </c>
      <c r="D48" s="36" t="s">
        <v>46</v>
      </c>
      <c r="E48" s="38"/>
      <c r="F48" s="35">
        <v>1</v>
      </c>
    </row>
    <row r="49" spans="2:6">
      <c r="B49" s="35" t="s">
        <v>52</v>
      </c>
      <c r="C49" s="35">
        <v>2</v>
      </c>
      <c r="D49" s="36" t="s">
        <v>53</v>
      </c>
      <c r="E49" s="38"/>
      <c r="F49" s="35">
        <v>0</v>
      </c>
    </row>
    <row r="54" spans="1:1">
      <c r="A54" t="s">
        <v>54</v>
      </c>
    </row>
    <row r="56" spans="2:3">
      <c r="B56" s="34" t="s">
        <v>55</v>
      </c>
      <c r="C56" s="34" t="s">
        <v>56</v>
      </c>
    </row>
    <row r="57" spans="2:3">
      <c r="B57" s="35" t="s">
        <v>57</v>
      </c>
      <c r="C57" s="35" t="s">
        <v>58</v>
      </c>
    </row>
    <row r="58" spans="2:3">
      <c r="B58" s="35" t="s">
        <v>59</v>
      </c>
      <c r="C58" s="35" t="s">
        <v>60</v>
      </c>
    </row>
    <row r="59" spans="2:3">
      <c r="B59" s="35" t="s">
        <v>34</v>
      </c>
      <c r="C59" s="35" t="s">
        <v>58</v>
      </c>
    </row>
    <row r="60" spans="2:3">
      <c r="B60" s="35" t="s">
        <v>37</v>
      </c>
      <c r="C60" s="35" t="s">
        <v>61</v>
      </c>
    </row>
    <row r="63" spans="2:2">
      <c r="B63" t="s">
        <v>62</v>
      </c>
    </row>
    <row r="65" spans="2:4">
      <c r="B65" s="34" t="s">
        <v>63</v>
      </c>
      <c r="C65" s="34" t="s">
        <v>64</v>
      </c>
      <c r="D65" s="34"/>
    </row>
    <row r="66" spans="2:5">
      <c r="B66" s="35" t="s">
        <v>35</v>
      </c>
      <c r="C66" s="35" t="s">
        <v>65</v>
      </c>
      <c r="D66" s="35"/>
      <c r="E66" t="s">
        <v>66</v>
      </c>
    </row>
    <row r="67" spans="2:4">
      <c r="B67" s="35" t="s">
        <v>38</v>
      </c>
      <c r="C67" s="35" t="s">
        <v>67</v>
      </c>
      <c r="D67" s="35"/>
    </row>
    <row r="68" spans="2:4">
      <c r="B68" s="35" t="s">
        <v>39</v>
      </c>
      <c r="C68" s="35" t="s">
        <v>68</v>
      </c>
      <c r="D68" s="35"/>
    </row>
    <row r="69" spans="2:2">
      <c r="B69" t="s">
        <v>69</v>
      </c>
    </row>
    <row r="70" spans="2:2">
      <c r="B70" t="s">
        <v>70</v>
      </c>
    </row>
    <row r="72" spans="2:2">
      <c r="B72" t="s">
        <v>71</v>
      </c>
    </row>
    <row r="77" spans="1:1">
      <c r="A77" t="s">
        <v>72</v>
      </c>
    </row>
    <row r="79" spans="2:3">
      <c r="B79" s="34" t="s">
        <v>73</v>
      </c>
      <c r="C79" s="34" t="s">
        <v>9</v>
      </c>
    </row>
    <row r="80" spans="2:3">
      <c r="B80" s="35" t="s">
        <v>74</v>
      </c>
      <c r="C80" s="35">
        <v>3</v>
      </c>
    </row>
    <row r="81" spans="2:3">
      <c r="B81" s="35" t="s">
        <v>75</v>
      </c>
      <c r="C81" s="35">
        <v>4</v>
      </c>
    </row>
    <row r="82" spans="2:3">
      <c r="B82" s="35" t="s">
        <v>76</v>
      </c>
      <c r="C82" s="35">
        <v>2</v>
      </c>
    </row>
    <row r="84" spans="2:2">
      <c r="B84" t="s">
        <v>77</v>
      </c>
    </row>
    <row r="85" spans="2:2">
      <c r="B85" t="s">
        <v>78</v>
      </c>
    </row>
    <row r="90" spans="1:1">
      <c r="A90" t="s">
        <v>79</v>
      </c>
    </row>
    <row r="92" spans="2:2">
      <c r="B92" s="70" t="s">
        <v>80</v>
      </c>
    </row>
    <row r="93" spans="2:2">
      <c r="B93" s="70" t="s">
        <v>81</v>
      </c>
    </row>
    <row r="95" spans="2:5">
      <c r="B95" s="32" t="s">
        <v>82</v>
      </c>
      <c r="C95" s="47"/>
      <c r="D95" s="47"/>
      <c r="E95" s="47"/>
    </row>
    <row r="96" spans="2:5">
      <c r="B96" s="32" t="s">
        <v>83</v>
      </c>
      <c r="C96" s="47"/>
      <c r="D96" s="47"/>
      <c r="E96" s="47"/>
    </row>
    <row r="98" spans="2:2">
      <c r="B98" t="s">
        <v>84</v>
      </c>
    </row>
    <row r="100" spans="2:2">
      <c r="B100" t="s">
        <v>85</v>
      </c>
    </row>
    <row r="101" spans="2:4">
      <c r="B101" s="34" t="s">
        <v>63</v>
      </c>
      <c r="C101" s="34" t="s">
        <v>64</v>
      </c>
      <c r="D101" s="34"/>
    </row>
    <row r="102" spans="2:5">
      <c r="B102" s="35" t="s">
        <v>35</v>
      </c>
      <c r="C102" s="39" t="s">
        <v>86</v>
      </c>
      <c r="D102" s="39"/>
      <c r="E102" s="8" t="s">
        <v>87</v>
      </c>
    </row>
    <row r="103" spans="2:4">
      <c r="B103" s="35" t="s">
        <v>38</v>
      </c>
      <c r="C103" s="35" t="s">
        <v>65</v>
      </c>
      <c r="D103" s="35"/>
    </row>
    <row r="104" spans="2:5">
      <c r="B104" s="35" t="s">
        <v>39</v>
      </c>
      <c r="C104" s="39" t="s">
        <v>65</v>
      </c>
      <c r="D104" s="39"/>
      <c r="E104" s="8" t="s">
        <v>88</v>
      </c>
    </row>
    <row r="107" spans="2:5">
      <c r="B107" s="47" t="s">
        <v>89</v>
      </c>
      <c r="C107" s="33"/>
      <c r="D107" s="33"/>
      <c r="E107" s="33"/>
    </row>
    <row r="108" spans="2:5">
      <c r="B108" s="70" t="s">
        <v>90</v>
      </c>
      <c r="E108" s="2"/>
    </row>
    <row r="109" spans="2:2">
      <c r="B109" t="s">
        <v>91</v>
      </c>
    </row>
    <row r="110" spans="2:2">
      <c r="B110" t="s">
        <v>92</v>
      </c>
    </row>
    <row r="114" spans="1:1">
      <c r="A114" t="s">
        <v>93</v>
      </c>
    </row>
    <row r="115" spans="2:8">
      <c r="B115" s="2"/>
      <c r="C115" s="2"/>
      <c r="D115" s="2"/>
      <c r="E115" s="2"/>
      <c r="F115" s="2"/>
      <c r="G115" s="2"/>
      <c r="H115" s="2"/>
    </row>
    <row r="116" spans="2:8">
      <c r="B116" s="35" t="s">
        <v>94</v>
      </c>
      <c r="C116" s="35" t="s">
        <v>95</v>
      </c>
      <c r="D116" s="35"/>
      <c r="E116" s="35" t="s">
        <v>96</v>
      </c>
      <c r="F116" s="35" t="s">
        <v>97</v>
      </c>
      <c r="G116" s="35" t="s">
        <v>98</v>
      </c>
      <c r="H116" s="35"/>
    </row>
    <row r="117" spans="2:8">
      <c r="B117" s="35">
        <v>2</v>
      </c>
      <c r="C117" s="71" t="s">
        <v>99</v>
      </c>
      <c r="D117" s="71"/>
      <c r="E117" s="35">
        <v>46</v>
      </c>
      <c r="F117" s="35">
        <f>VLOOKUP(E117-1,等级与升级时间!$A$1:$D$441,3,FALSE)</f>
        <v>0.0350635393046107</v>
      </c>
      <c r="G117" s="35">
        <f>VLOOKUP(E117-1,等级与升级经验!$A$2:$C$451,2,FALSE)</f>
        <v>29689</v>
      </c>
      <c r="H117" s="35"/>
    </row>
    <row r="118" spans="2:8">
      <c r="B118" s="35">
        <v>3</v>
      </c>
      <c r="C118" s="71" t="s">
        <v>100</v>
      </c>
      <c r="D118" s="71"/>
      <c r="E118" s="35">
        <v>57</v>
      </c>
      <c r="F118" s="35">
        <f>VLOOKUP(E118-1,等级与升级时间!$A$1:$D$441,3,FALSE)</f>
        <v>0.116713369070825</v>
      </c>
      <c r="G118" s="35">
        <f>VLOOKUP(E118-1,等级与升级经验!$A$2:$C$451,2,FALSE)</f>
        <v>114958</v>
      </c>
      <c r="H118" s="35"/>
    </row>
    <row r="119" spans="2:8">
      <c r="B119" s="35">
        <v>4</v>
      </c>
      <c r="C119" s="35" t="s">
        <v>101</v>
      </c>
      <c r="D119" s="35"/>
      <c r="E119" s="35">
        <v>65</v>
      </c>
      <c r="F119" s="35">
        <f>VLOOKUP(E119-1,等级与升级时间!$A$1:$D$441,3,FALSE)</f>
        <v>0.403330346475508</v>
      </c>
      <c r="G119" s="35">
        <f>VLOOKUP(E119-1,等级与升级经验!$A$2:$C$451,2,FALSE)</f>
        <v>432112</v>
      </c>
      <c r="H119" s="35"/>
    </row>
    <row r="120" spans="2:8">
      <c r="B120" s="35">
        <v>5</v>
      </c>
      <c r="C120" s="35" t="s">
        <v>102</v>
      </c>
      <c r="D120" s="35"/>
      <c r="E120" s="35">
        <v>68</v>
      </c>
      <c r="F120" s="35">
        <f>VLOOKUP(E120-1,等级与升级时间!$A$1:$D$441,3,FALSE)</f>
        <v>0.439513708043981</v>
      </c>
      <c r="G120" s="35">
        <f>VLOOKUP(E120-1,等级与升级经验!$A$2:$C$451,2,FALSE)</f>
        <v>486067</v>
      </c>
      <c r="H120" s="35"/>
    </row>
    <row r="121" spans="2:8">
      <c r="B121" s="35">
        <v>6</v>
      </c>
      <c r="C121" s="35" t="s">
        <v>103</v>
      </c>
      <c r="D121" s="35"/>
      <c r="E121" s="35">
        <v>72</v>
      </c>
      <c r="F121" s="35">
        <f>VLOOKUP(E121-1,等级与升级时间!$A$1:$D$441,3,FALSE)</f>
        <v>0.506258903133903</v>
      </c>
      <c r="G121" s="35">
        <f>VLOOKUP(E121-1,等级与升级经验!$A$2:$C$451,2,FALSE)</f>
        <v>568630</v>
      </c>
      <c r="H121" s="35"/>
    </row>
    <row r="122" spans="2:8">
      <c r="B122" s="35">
        <v>7</v>
      </c>
      <c r="C122" s="71" t="s">
        <v>104</v>
      </c>
      <c r="D122" s="35"/>
      <c r="E122" s="35">
        <v>75</v>
      </c>
      <c r="F122" s="35">
        <f>VLOOKUP(E122-1,等级与升级时间!$A$1:$D$441,3,FALSE)</f>
        <v>0.560843679854097</v>
      </c>
      <c r="G122" s="35">
        <f>VLOOKUP(E122-1,等级与升级经验!$A$2:$C$451,2,FALSE)</f>
        <v>639631</v>
      </c>
      <c r="H122" s="35"/>
    </row>
    <row r="123" spans="2:8">
      <c r="B123" s="35">
        <v>8</v>
      </c>
      <c r="C123" s="35" t="s">
        <v>105</v>
      </c>
      <c r="D123" s="35"/>
      <c r="E123" s="35">
        <v>77</v>
      </c>
      <c r="F123" s="35">
        <f>VLOOKUP(E123-1,等级与升级时间!$A$1:$D$441,3,FALSE)</f>
        <v>0.597554760917634</v>
      </c>
      <c r="G123" s="35">
        <f>VLOOKUP(E123-1,等级与升级经验!$A$2:$C$451,2,FALSE)</f>
        <v>691825</v>
      </c>
      <c r="H123" s="35"/>
    </row>
    <row r="124" spans="2:8">
      <c r="B124" s="35">
        <v>9</v>
      </c>
      <c r="C124" s="35" t="s">
        <v>106</v>
      </c>
      <c r="D124" s="35"/>
      <c r="E124" s="35">
        <v>79</v>
      </c>
      <c r="F124" s="35">
        <f>VLOOKUP(E124-1,等级与升级时间!$A$1:$D$441,3,FALSE)</f>
        <v>0.636810661764706</v>
      </c>
      <c r="G124" s="35">
        <f>VLOOKUP(E124-1,等级与升级经验!$A$2:$C$451,2,FALSE)</f>
        <v>748278</v>
      </c>
      <c r="H124" s="35"/>
    </row>
    <row r="125" spans="2:8">
      <c r="B125" s="35">
        <v>10</v>
      </c>
      <c r="C125" s="35" t="s">
        <v>107</v>
      </c>
      <c r="D125" s="35"/>
      <c r="E125" s="35">
        <v>81</v>
      </c>
      <c r="F125" s="35">
        <f>VLOOKUP(E125-1,等级与升级时间!$A$1:$D$441,3,FALSE)</f>
        <v>0.717953234031133</v>
      </c>
      <c r="G125" s="35">
        <f>VLOOKUP(E125-1,等级与升级经验!$A$2:$C$451,2,FALSE)</f>
        <v>856030</v>
      </c>
      <c r="H125" s="35"/>
    </row>
    <row r="126" spans="2:8">
      <c r="B126" s="35">
        <v>11</v>
      </c>
      <c r="C126" s="35" t="s">
        <v>108</v>
      </c>
      <c r="D126" s="35"/>
      <c r="E126" s="35">
        <v>82</v>
      </c>
      <c r="F126" s="35">
        <f>VLOOKUP(E126-1,等级与升级时间!$A$1:$D$441,3,FALSE)</f>
        <v>0.775389157273215</v>
      </c>
      <c r="G126" s="35">
        <f>VLOOKUP(E126-1,等级与升级经验!$A$2:$C$451,2,FALSE)</f>
        <v>924512</v>
      </c>
      <c r="H126" s="35"/>
    </row>
    <row r="127" spans="2:8">
      <c r="B127" s="35">
        <v>12</v>
      </c>
      <c r="C127" s="35" t="s">
        <v>109</v>
      </c>
      <c r="D127" s="35"/>
      <c r="E127" s="35">
        <v>84</v>
      </c>
      <c r="F127" s="35">
        <f>VLOOKUP(E127-1,等级与升级时间!$A$1:$D$441,3,FALSE)</f>
        <v>0.891493882275132</v>
      </c>
      <c r="G127" s="35">
        <f>VLOOKUP(E127-1,等级与升级经验!$A$2:$C$451,2,FALSE)</f>
        <v>1078351</v>
      </c>
      <c r="H127" s="35"/>
    </row>
    <row r="128" spans="2:8">
      <c r="B128" s="35">
        <v>13</v>
      </c>
      <c r="C128" s="35" t="s">
        <v>110</v>
      </c>
      <c r="D128" s="35"/>
      <c r="E128" s="35">
        <v>85</v>
      </c>
      <c r="F128" s="35">
        <f>VLOOKUP(E128-1,等级与升级时间!$A$1:$D$441,3,FALSE)</f>
        <v>0.962814153439153</v>
      </c>
      <c r="G128" s="35">
        <f>VLOOKUP(E128-1,等级与升级经验!$A$2:$C$451,2,FALSE)</f>
        <v>1164620</v>
      </c>
      <c r="H128" s="35"/>
    </row>
    <row r="129" spans="2:8">
      <c r="B129" s="35">
        <v>14</v>
      </c>
      <c r="C129" s="35" t="s">
        <v>111</v>
      </c>
      <c r="D129" s="35"/>
      <c r="E129" s="35">
        <v>87</v>
      </c>
      <c r="F129" s="35">
        <f>VLOOKUP(E129-1,等级与升级时间!$A$1:$D$441,3,FALSE)</f>
        <v>1.10720852895149</v>
      </c>
      <c r="G129" s="35">
        <f>VLOOKUP(E129-1,等级与升级经验!$A$2:$C$451,2,FALSE)</f>
        <v>1358412</v>
      </c>
      <c r="H129" s="35"/>
    </row>
    <row r="130" spans="2:10">
      <c r="B130" s="72"/>
      <c r="C130" s="2"/>
      <c r="E130" s="2"/>
      <c r="F130" s="2"/>
      <c r="G130" s="2"/>
      <c r="H130" s="2"/>
      <c r="I130" s="2"/>
      <c r="J130" s="2"/>
    </row>
    <row r="131" spans="7:10">
      <c r="G131" s="2"/>
      <c r="H131" s="2"/>
      <c r="I131" s="2"/>
      <c r="J131" s="2"/>
    </row>
    <row r="132" spans="2:10">
      <c r="B132" s="35" t="s">
        <v>112</v>
      </c>
      <c r="C132" s="35">
        <v>0.4</v>
      </c>
      <c r="G132" s="2"/>
      <c r="H132" s="2"/>
      <c r="I132" s="2"/>
      <c r="J132" s="2"/>
    </row>
    <row r="133" spans="7:10">
      <c r="G133" s="2"/>
      <c r="H133" s="2"/>
      <c r="I133" s="2"/>
      <c r="J133" s="2"/>
    </row>
    <row r="134" spans="2:10">
      <c r="B134" s="35" t="s">
        <v>113</v>
      </c>
      <c r="C134" s="35" t="s">
        <v>114</v>
      </c>
      <c r="G134" s="2"/>
      <c r="H134" s="2"/>
      <c r="I134" s="2"/>
      <c r="J134" s="2"/>
    </row>
    <row r="135" spans="2:10">
      <c r="B135" s="35">
        <f>G117*$C$132</f>
        <v>11875.6</v>
      </c>
      <c r="C135" s="35">
        <f>F117*$C$132</f>
        <v>0.0140254157218443</v>
      </c>
      <c r="G135" s="2"/>
      <c r="H135" s="2"/>
      <c r="I135" s="2"/>
      <c r="J135" s="2"/>
    </row>
    <row r="136" spans="2:10">
      <c r="B136" s="35">
        <f t="shared" ref="B136:B147" si="0">G118*$C$132</f>
        <v>45983.2</v>
      </c>
      <c r="C136" s="35">
        <f t="shared" ref="C136:C147" si="1">F118*$C$132</f>
        <v>0.04668534762833</v>
      </c>
      <c r="G136" s="2"/>
      <c r="H136" s="2"/>
      <c r="I136" s="2"/>
      <c r="J136" s="2"/>
    </row>
    <row r="137" spans="2:10">
      <c r="B137" s="35">
        <f t="shared" si="0"/>
        <v>172844.8</v>
      </c>
      <c r="C137" s="35">
        <f t="shared" si="1"/>
        <v>0.161332138590203</v>
      </c>
      <c r="G137" s="2"/>
      <c r="H137" s="2"/>
      <c r="I137" s="2"/>
      <c r="J137" s="2"/>
    </row>
    <row r="138" spans="2:10">
      <c r="B138" s="35">
        <f t="shared" si="0"/>
        <v>194426.8</v>
      </c>
      <c r="C138" s="35">
        <f t="shared" si="1"/>
        <v>0.175805483217592</v>
      </c>
      <c r="G138" s="2"/>
      <c r="H138" s="2"/>
      <c r="I138" s="2"/>
      <c r="J138" s="2"/>
    </row>
    <row r="139" spans="2:10">
      <c r="B139" s="35">
        <f t="shared" si="0"/>
        <v>227452</v>
      </c>
      <c r="C139" s="35">
        <f t="shared" si="1"/>
        <v>0.202503561253561</v>
      </c>
      <c r="G139" s="2"/>
      <c r="H139" s="2"/>
      <c r="I139" s="2"/>
      <c r="J139" s="2"/>
    </row>
    <row r="140" spans="2:10">
      <c r="B140" s="35">
        <f t="shared" si="0"/>
        <v>255852.4</v>
      </c>
      <c r="C140" s="35">
        <f t="shared" si="1"/>
        <v>0.224337471941639</v>
      </c>
      <c r="G140" s="2"/>
      <c r="H140" s="2"/>
      <c r="I140" s="2"/>
      <c r="J140" s="2"/>
    </row>
    <row r="141" spans="2:10">
      <c r="B141" s="35">
        <f t="shared" si="0"/>
        <v>276730</v>
      </c>
      <c r="C141" s="35">
        <f t="shared" si="1"/>
        <v>0.239021904367054</v>
      </c>
      <c r="G141" s="2"/>
      <c r="H141" s="2"/>
      <c r="I141" s="2"/>
      <c r="J141" s="2"/>
    </row>
    <row r="142" spans="2:10">
      <c r="B142" s="35">
        <f t="shared" si="0"/>
        <v>299311.2</v>
      </c>
      <c r="C142" s="35">
        <f t="shared" si="1"/>
        <v>0.254724264705882</v>
      </c>
      <c r="G142" s="2"/>
      <c r="H142" s="2"/>
      <c r="I142" s="2"/>
      <c r="J142" s="2"/>
    </row>
    <row r="143" spans="2:10">
      <c r="B143" s="35">
        <f t="shared" si="0"/>
        <v>342412</v>
      </c>
      <c r="C143" s="35">
        <f t="shared" si="1"/>
        <v>0.287181293612453</v>
      </c>
      <c r="G143" s="2"/>
      <c r="H143" s="2"/>
      <c r="I143" s="2"/>
      <c r="J143" s="2"/>
    </row>
    <row r="144" spans="2:10">
      <c r="B144" s="35">
        <f t="shared" si="0"/>
        <v>369804.8</v>
      </c>
      <c r="C144" s="35">
        <f t="shared" si="1"/>
        <v>0.310155662909286</v>
      </c>
      <c r="G144" s="2"/>
      <c r="H144" s="2"/>
      <c r="I144" s="2"/>
      <c r="J144" s="2"/>
    </row>
    <row r="145" spans="2:10">
      <c r="B145" s="35">
        <f t="shared" si="0"/>
        <v>431340.4</v>
      </c>
      <c r="C145" s="35">
        <f t="shared" si="1"/>
        <v>0.356597552910053</v>
      </c>
      <c r="G145" s="2"/>
      <c r="H145" s="2"/>
      <c r="I145" s="2"/>
      <c r="J145" s="2"/>
    </row>
    <row r="146" spans="2:10">
      <c r="B146" s="35">
        <f t="shared" si="0"/>
        <v>465848</v>
      </c>
      <c r="C146" s="35">
        <f t="shared" si="1"/>
        <v>0.385125661375661</v>
      </c>
      <c r="G146" s="2"/>
      <c r="H146" s="2"/>
      <c r="I146" s="2"/>
      <c r="J146" s="2"/>
    </row>
    <row r="147" spans="2:10">
      <c r="B147" s="35">
        <f t="shared" si="0"/>
        <v>543364.8</v>
      </c>
      <c r="C147" s="35">
        <f t="shared" si="1"/>
        <v>0.442883411580596</v>
      </c>
      <c r="G147" s="2"/>
      <c r="H147" s="2"/>
      <c r="I147" s="2"/>
      <c r="J147" s="2"/>
    </row>
    <row r="149" spans="2:2">
      <c r="B149" s="61" t="s">
        <v>115</v>
      </c>
    </row>
    <row r="150" spans="2:2">
      <c r="B150" s="2">
        <f>SUM(C135:C147)*2</f>
        <v>6.20075833962831</v>
      </c>
    </row>
    <row r="153" spans="2:2">
      <c r="B153" t="s">
        <v>116</v>
      </c>
    </row>
    <row r="155" spans="3:3">
      <c r="C155" t="s">
        <v>117</v>
      </c>
    </row>
    <row r="156" spans="3:3">
      <c r="C156" t="s">
        <v>118</v>
      </c>
    </row>
    <row r="157" spans="3:5">
      <c r="C157" s="2"/>
      <c r="D157" s="2"/>
      <c r="E157" s="2"/>
    </row>
    <row r="158" spans="3:5">
      <c r="C158" s="2" t="s">
        <v>119</v>
      </c>
      <c r="D158" s="2"/>
      <c r="E158" s="2">
        <v>5</v>
      </c>
    </row>
    <row r="159" spans="3:5">
      <c r="C159" s="2" t="s">
        <v>120</v>
      </c>
      <c r="D159" s="2"/>
      <c r="E159" s="2">
        <v>2</v>
      </c>
    </row>
    <row r="161" spans="3:3">
      <c r="C161" s="61" t="s">
        <v>121</v>
      </c>
    </row>
    <row r="162" spans="3:5">
      <c r="C162" s="35" t="s">
        <v>122</v>
      </c>
      <c r="D162" s="35"/>
      <c r="E162" s="71" t="s">
        <v>99</v>
      </c>
    </row>
    <row r="163" spans="3:5">
      <c r="C163" s="35" t="s">
        <v>123</v>
      </c>
      <c r="D163" s="35"/>
      <c r="E163" s="35">
        <f>B135</f>
        <v>11875.6</v>
      </c>
    </row>
    <row r="164" spans="3:6">
      <c r="C164" s="35" t="s">
        <v>124</v>
      </c>
      <c r="D164" s="35"/>
      <c r="E164" s="35">
        <v>5</v>
      </c>
      <c r="F164" t="s">
        <v>125</v>
      </c>
    </row>
    <row r="165" spans="3:6">
      <c r="C165" s="35" t="s">
        <v>126</v>
      </c>
      <c r="D165" s="35"/>
      <c r="E165" s="73">
        <f>E163/E164</f>
        <v>2375.12</v>
      </c>
      <c r="F165" t="s">
        <v>127</v>
      </c>
    </row>
    <row r="166" spans="3:5">
      <c r="C166" s="2"/>
      <c r="D166" s="2"/>
      <c r="E166" s="74"/>
    </row>
    <row r="167" spans="4:5">
      <c r="D167" s="2"/>
      <c r="E167" s="2"/>
    </row>
    <row r="168" spans="3:5">
      <c r="C168" s="61" t="s">
        <v>128</v>
      </c>
      <c r="E168" s="2"/>
    </row>
    <row r="169" spans="3:8">
      <c r="C169" s="35" t="s">
        <v>129</v>
      </c>
      <c r="D169" s="35" t="s">
        <v>130</v>
      </c>
      <c r="E169" s="35" t="s">
        <v>131</v>
      </c>
      <c r="F169" s="35" t="s">
        <v>132</v>
      </c>
      <c r="G169" s="35" t="s">
        <v>133</v>
      </c>
      <c r="H169" s="35" t="s">
        <v>99</v>
      </c>
    </row>
    <row r="170" spans="3:8">
      <c r="C170" s="35" t="s">
        <v>134</v>
      </c>
      <c r="D170" s="73">
        <f>$E$165</f>
        <v>2375.12</v>
      </c>
      <c r="E170" s="73">
        <f>$E$165</f>
        <v>2375.12</v>
      </c>
      <c r="F170" s="73">
        <f>$E$165</f>
        <v>2375.12</v>
      </c>
      <c r="G170" s="73">
        <f>$E$165</f>
        <v>2375.12</v>
      </c>
      <c r="H170" s="73">
        <f>$E$165</f>
        <v>2375.12</v>
      </c>
    </row>
    <row r="171" spans="5:5">
      <c r="E171" s="2"/>
    </row>
    <row r="172" spans="5:5">
      <c r="E172" s="2"/>
    </row>
    <row r="173" spans="3:5">
      <c r="C173" t="s">
        <v>135</v>
      </c>
      <c r="E173" s="2"/>
    </row>
    <row r="174" spans="3:8">
      <c r="C174" s="35" t="s">
        <v>129</v>
      </c>
      <c r="D174" s="35" t="s">
        <v>130</v>
      </c>
      <c r="E174" s="35" t="s">
        <v>131</v>
      </c>
      <c r="F174" s="35" t="s">
        <v>132</v>
      </c>
      <c r="G174" s="35" t="s">
        <v>133</v>
      </c>
      <c r="H174" s="35" t="s">
        <v>99</v>
      </c>
    </row>
    <row r="175" spans="3:8">
      <c r="C175" s="35" t="s">
        <v>134</v>
      </c>
      <c r="D175" s="73">
        <f>$E$165</f>
        <v>2375.12</v>
      </c>
      <c r="E175" s="73">
        <f>$E$165</f>
        <v>2375.12</v>
      </c>
      <c r="F175" s="73">
        <f>$E$165</f>
        <v>2375.12</v>
      </c>
      <c r="G175" s="73">
        <f>$E$165</f>
        <v>2375.12</v>
      </c>
      <c r="H175" s="73">
        <f>$E$165</f>
        <v>2375.12</v>
      </c>
    </row>
    <row r="177" spans="3:8">
      <c r="C177" s="35" t="s">
        <v>129</v>
      </c>
      <c r="D177" s="35" t="s">
        <v>136</v>
      </c>
      <c r="E177" s="35" t="s">
        <v>137</v>
      </c>
      <c r="F177" s="35" t="s">
        <v>138</v>
      </c>
      <c r="G177" s="35" t="s">
        <v>139</v>
      </c>
      <c r="H177" s="35" t="s">
        <v>100</v>
      </c>
    </row>
    <row r="178" spans="3:8">
      <c r="C178" s="35" t="s">
        <v>134</v>
      </c>
      <c r="D178" s="73">
        <f>$B$136/5</f>
        <v>9196.64</v>
      </c>
      <c r="E178" s="73">
        <f>$B$136/5</f>
        <v>9196.64</v>
      </c>
      <c r="F178" s="73">
        <f>$B$136/5</f>
        <v>9196.64</v>
      </c>
      <c r="G178" s="73">
        <f>$B$136/5</f>
        <v>9196.64</v>
      </c>
      <c r="H178" s="73">
        <f>$B$136/5</f>
        <v>9196.64</v>
      </c>
    </row>
    <row r="180" spans="3:8">
      <c r="C180" s="35" t="s">
        <v>129</v>
      </c>
      <c r="D180" s="35" t="s">
        <v>140</v>
      </c>
      <c r="E180" s="35" t="s">
        <v>141</v>
      </c>
      <c r="F180" s="35" t="s">
        <v>142</v>
      </c>
      <c r="G180" s="35" t="s">
        <v>143</v>
      </c>
      <c r="H180" s="35" t="s">
        <v>101</v>
      </c>
    </row>
    <row r="181" spans="3:8">
      <c r="C181" s="35" t="s">
        <v>134</v>
      </c>
      <c r="D181" s="73">
        <f>$B$137/5</f>
        <v>34568.96</v>
      </c>
      <c r="E181" s="73">
        <f>$B$137/5</f>
        <v>34568.96</v>
      </c>
      <c r="F181" s="73">
        <f>$B$137/5</f>
        <v>34568.96</v>
      </c>
      <c r="G181" s="73">
        <f>$B$137/5</f>
        <v>34568.96</v>
      </c>
      <c r="H181" s="73">
        <f>$B$137/5</f>
        <v>34568.96</v>
      </c>
    </row>
    <row r="183" spans="3:8">
      <c r="C183" s="35" t="s">
        <v>129</v>
      </c>
      <c r="D183" s="35" t="s">
        <v>144</v>
      </c>
      <c r="E183" s="35" t="s">
        <v>145</v>
      </c>
      <c r="F183" s="35" t="s">
        <v>146</v>
      </c>
      <c r="G183" s="35" t="s">
        <v>147</v>
      </c>
      <c r="H183" s="35" t="s">
        <v>102</v>
      </c>
    </row>
    <row r="184" spans="3:8">
      <c r="C184" s="35" t="s">
        <v>134</v>
      </c>
      <c r="D184" s="73">
        <f>$B$138/5</f>
        <v>38885.36</v>
      </c>
      <c r="E184" s="73">
        <f>$B$138/5</f>
        <v>38885.36</v>
      </c>
      <c r="F184" s="73">
        <f>$B$138/5</f>
        <v>38885.36</v>
      </c>
      <c r="G184" s="73">
        <f>$B$138/5</f>
        <v>38885.36</v>
      </c>
      <c r="H184" s="73">
        <f>$B$138/5</f>
        <v>38885.36</v>
      </c>
    </row>
    <row r="186" spans="3:8">
      <c r="C186" s="35" t="s">
        <v>129</v>
      </c>
      <c r="D186" s="35" t="s">
        <v>148</v>
      </c>
      <c r="E186" s="35" t="s">
        <v>149</v>
      </c>
      <c r="F186" s="35" t="s">
        <v>150</v>
      </c>
      <c r="G186" s="35" t="s">
        <v>151</v>
      </c>
      <c r="H186" s="35" t="s">
        <v>103</v>
      </c>
    </row>
    <row r="187" spans="3:8">
      <c r="C187" s="35" t="s">
        <v>134</v>
      </c>
      <c r="D187" s="73">
        <f>$B$139/5</f>
        <v>45490.4</v>
      </c>
      <c r="E187" s="73">
        <f>$B$139/5</f>
        <v>45490.4</v>
      </c>
      <c r="F187" s="73">
        <f>$B$139/5</f>
        <v>45490.4</v>
      </c>
      <c r="G187" s="73">
        <f>$B$139/5</f>
        <v>45490.4</v>
      </c>
      <c r="H187" s="73">
        <f>$B$139/5</f>
        <v>45490.4</v>
      </c>
    </row>
    <row r="189" spans="3:8">
      <c r="C189" s="35" t="s">
        <v>129</v>
      </c>
      <c r="D189" s="35" t="s">
        <v>152</v>
      </c>
      <c r="E189" s="35" t="s">
        <v>153</v>
      </c>
      <c r="F189" s="35" t="s">
        <v>154</v>
      </c>
      <c r="G189" s="35" t="s">
        <v>155</v>
      </c>
      <c r="H189" s="35" t="s">
        <v>104</v>
      </c>
    </row>
    <row r="190" spans="3:8">
      <c r="C190" s="35" t="s">
        <v>134</v>
      </c>
      <c r="D190" s="73">
        <f>$B$140/5</f>
        <v>51170.48</v>
      </c>
      <c r="E190" s="73">
        <f>$B$140/5</f>
        <v>51170.48</v>
      </c>
      <c r="F190" s="73">
        <f>$B$140/5</f>
        <v>51170.48</v>
      </c>
      <c r="G190" s="73">
        <f>$B$140/5</f>
        <v>51170.48</v>
      </c>
      <c r="H190" s="73">
        <f>$B$140/5</f>
        <v>51170.48</v>
      </c>
    </row>
    <row r="192" spans="3:7">
      <c r="C192" s="35" t="s">
        <v>129</v>
      </c>
      <c r="D192" s="35" t="s">
        <v>156</v>
      </c>
      <c r="E192" s="35" t="s">
        <v>157</v>
      </c>
      <c r="F192" s="35" t="s">
        <v>158</v>
      </c>
      <c r="G192" s="35" t="s">
        <v>105</v>
      </c>
    </row>
    <row r="193" spans="3:7">
      <c r="C193" s="35" t="s">
        <v>134</v>
      </c>
      <c r="D193" s="73">
        <f>$B$141/4</f>
        <v>69182.5</v>
      </c>
      <c r="E193" s="73">
        <f>$B$141/4</f>
        <v>69182.5</v>
      </c>
      <c r="F193" s="73">
        <f>$B$141/4</f>
        <v>69182.5</v>
      </c>
      <c r="G193" s="73">
        <f>$B$141/4</f>
        <v>69182.5</v>
      </c>
    </row>
    <row r="195" spans="3:7">
      <c r="C195" s="35" t="s">
        <v>129</v>
      </c>
      <c r="D195" s="35" t="s">
        <v>159</v>
      </c>
      <c r="E195" s="35" t="s">
        <v>160</v>
      </c>
      <c r="F195" s="35" t="s">
        <v>161</v>
      </c>
      <c r="G195" s="35" t="s">
        <v>106</v>
      </c>
    </row>
    <row r="196" spans="3:7">
      <c r="C196" s="35" t="s">
        <v>134</v>
      </c>
      <c r="D196" s="73">
        <f>$B$142/4</f>
        <v>74827.8</v>
      </c>
      <c r="E196" s="73">
        <f>$B$142/4</f>
        <v>74827.8</v>
      </c>
      <c r="F196" s="73">
        <f>$B$142/4</f>
        <v>74827.8</v>
      </c>
      <c r="G196" s="73">
        <f>$B$142/4</f>
        <v>74827.8</v>
      </c>
    </row>
    <row r="198" spans="3:7">
      <c r="C198" s="35" t="s">
        <v>129</v>
      </c>
      <c r="D198" s="35" t="s">
        <v>162</v>
      </c>
      <c r="E198" s="35" t="s">
        <v>163</v>
      </c>
      <c r="F198" s="35" t="s">
        <v>164</v>
      </c>
      <c r="G198" s="35" t="s">
        <v>107</v>
      </c>
    </row>
    <row r="199" spans="3:7">
      <c r="C199" s="35" t="s">
        <v>134</v>
      </c>
      <c r="D199" s="35">
        <f>$B$143/4</f>
        <v>85603</v>
      </c>
      <c r="E199" s="35">
        <f>$B$143/4</f>
        <v>85603</v>
      </c>
      <c r="F199" s="35">
        <f>$B$143/4</f>
        <v>85603</v>
      </c>
      <c r="G199" s="35">
        <f>$B$143/4</f>
        <v>85603</v>
      </c>
    </row>
    <row r="201" spans="3:5">
      <c r="C201" s="35" t="s">
        <v>129</v>
      </c>
      <c r="D201" s="35" t="s">
        <v>165</v>
      </c>
      <c r="E201" s="35" t="s">
        <v>108</v>
      </c>
    </row>
    <row r="202" spans="3:5">
      <c r="C202" s="35" t="s">
        <v>134</v>
      </c>
      <c r="D202" s="73">
        <f>$B$144/2</f>
        <v>184902.4</v>
      </c>
      <c r="E202" s="73">
        <f>$B$144/2</f>
        <v>184902.4</v>
      </c>
    </row>
    <row r="204" spans="3:8">
      <c r="C204" s="35" t="s">
        <v>129</v>
      </c>
      <c r="D204" s="35" t="s">
        <v>166</v>
      </c>
      <c r="E204" s="35" t="s">
        <v>167</v>
      </c>
      <c r="F204" s="35" t="s">
        <v>168</v>
      </c>
      <c r="G204" s="35" t="s">
        <v>169</v>
      </c>
      <c r="H204" s="35" t="s">
        <v>109</v>
      </c>
    </row>
    <row r="205" spans="3:8">
      <c r="C205" s="35" t="s">
        <v>134</v>
      </c>
      <c r="D205" s="73">
        <f>$B$145/5</f>
        <v>86268.08</v>
      </c>
      <c r="E205" s="73">
        <f>$B$145/5</f>
        <v>86268.08</v>
      </c>
      <c r="F205" s="73">
        <f>$B$145/5</f>
        <v>86268.08</v>
      </c>
      <c r="G205" s="73">
        <f>$B$145/5</f>
        <v>86268.08</v>
      </c>
      <c r="H205" s="73">
        <f>$B$145/5</f>
        <v>86268.08</v>
      </c>
    </row>
    <row r="207" spans="3:5">
      <c r="C207" s="35" t="s">
        <v>129</v>
      </c>
      <c r="D207" s="35" t="s">
        <v>170</v>
      </c>
      <c r="E207" s="35" t="s">
        <v>110</v>
      </c>
    </row>
    <row r="208" spans="3:5">
      <c r="C208" s="35" t="s">
        <v>134</v>
      </c>
      <c r="D208" s="35">
        <f>$B$146/2</f>
        <v>232924</v>
      </c>
      <c r="E208" s="35">
        <f>$B$146/2</f>
        <v>232924</v>
      </c>
    </row>
    <row r="210" spans="3:7">
      <c r="C210" s="35" t="s">
        <v>129</v>
      </c>
      <c r="D210" s="35" t="s">
        <v>171</v>
      </c>
      <c r="E210" s="35" t="s">
        <v>172</v>
      </c>
      <c r="F210" s="35" t="s">
        <v>173</v>
      </c>
      <c r="G210" s="35" t="s">
        <v>111</v>
      </c>
    </row>
    <row r="211" spans="3:7">
      <c r="C211" s="35" t="s">
        <v>134</v>
      </c>
      <c r="D211" s="73">
        <f>$B$147/4</f>
        <v>135841.2</v>
      </c>
      <c r="E211" s="73">
        <f>$B$147/4</f>
        <v>135841.2</v>
      </c>
      <c r="F211" s="73">
        <f>$B$147/4</f>
        <v>135841.2</v>
      </c>
      <c r="G211" s="73">
        <f>$B$147/4</f>
        <v>135841.2</v>
      </c>
    </row>
    <row r="216" spans="2:5">
      <c r="B216" s="47" t="s">
        <v>174</v>
      </c>
      <c r="C216" s="33"/>
      <c r="D216" s="33"/>
      <c r="E216" s="33"/>
    </row>
    <row r="217" spans="2:5">
      <c r="B217" s="70" t="s">
        <v>175</v>
      </c>
      <c r="E217" s="2"/>
    </row>
  </sheetData>
  <mergeCells count="66"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30:F30"/>
    <mergeCell ref="C31:F31"/>
    <mergeCell ref="C32:F32"/>
    <mergeCell ref="C33:F33"/>
    <mergeCell ref="C34:F34"/>
    <mergeCell ref="C35:F35"/>
    <mergeCell ref="C36:F36"/>
    <mergeCell ref="C37:F37"/>
    <mergeCell ref="D44:E44"/>
    <mergeCell ref="D45:E45"/>
    <mergeCell ref="D46:E46"/>
    <mergeCell ref="D47:E47"/>
    <mergeCell ref="D48:E48"/>
    <mergeCell ref="D49:E49"/>
    <mergeCell ref="C65:D65"/>
    <mergeCell ref="C66:D66"/>
    <mergeCell ref="C67:D67"/>
    <mergeCell ref="C68:D68"/>
    <mergeCell ref="C101:D101"/>
    <mergeCell ref="C102:D102"/>
    <mergeCell ref="C103:D103"/>
    <mergeCell ref="C104:D104"/>
    <mergeCell ref="C116:D116"/>
    <mergeCell ref="G116:H116"/>
    <mergeCell ref="C117:D117"/>
    <mergeCell ref="G117:H117"/>
    <mergeCell ref="C118:D118"/>
    <mergeCell ref="G118:H118"/>
    <mergeCell ref="C119:D119"/>
    <mergeCell ref="G119:H119"/>
    <mergeCell ref="C120:D120"/>
    <mergeCell ref="G120:H120"/>
    <mergeCell ref="C121:D121"/>
    <mergeCell ref="G121:H121"/>
    <mergeCell ref="C122:D122"/>
    <mergeCell ref="G122:H122"/>
    <mergeCell ref="C123:D123"/>
    <mergeCell ref="G123:H123"/>
    <mergeCell ref="C124:D124"/>
    <mergeCell ref="G124:H124"/>
    <mergeCell ref="C125:D125"/>
    <mergeCell ref="G125:H125"/>
    <mergeCell ref="C126:D126"/>
    <mergeCell ref="G126:H126"/>
    <mergeCell ref="C127:D127"/>
    <mergeCell ref="G127:H127"/>
    <mergeCell ref="C128:D128"/>
    <mergeCell ref="G128:H128"/>
    <mergeCell ref="C129:D129"/>
    <mergeCell ref="G129:H129"/>
    <mergeCell ref="C158:D158"/>
    <mergeCell ref="C159:D159"/>
    <mergeCell ref="C162:D162"/>
    <mergeCell ref="C163:D163"/>
    <mergeCell ref="C164:D164"/>
    <mergeCell ref="C165:D16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435"/>
  <sheetViews>
    <sheetView tabSelected="1" topLeftCell="A181" workbookViewId="0">
      <selection activeCell="J190" sqref="J190"/>
    </sheetView>
  </sheetViews>
  <sheetFormatPr defaultColWidth="9" defaultRowHeight="13.5"/>
  <cols>
    <col min="1" max="1" width="20.75" customWidth="1"/>
    <col min="2" max="3" width="14.25" customWidth="1"/>
    <col min="4" max="4" width="25.75" customWidth="1"/>
    <col min="5" max="5" width="15.625" customWidth="1"/>
    <col min="6" max="6" width="7.875" customWidth="1"/>
    <col min="7" max="7" width="8" customWidth="1"/>
    <col min="8" max="8" width="16.625" customWidth="1"/>
    <col min="9" max="9" width="7.875" customWidth="1"/>
    <col min="10" max="10" width="17.875" customWidth="1"/>
    <col min="11" max="11" width="12.625"/>
    <col min="12" max="12" width="24.25" customWidth="1"/>
    <col min="13" max="13" width="16" style="2" customWidth="1"/>
    <col min="14" max="14" width="24.5583333333333" customWidth="1"/>
    <col min="15" max="15" width="9.125"/>
    <col min="16" max="16" width="27.75" customWidth="1"/>
    <col min="17" max="17" width="25.25" customWidth="1"/>
    <col min="18" max="19" width="19" customWidth="1"/>
    <col min="20" max="20" width="22.9416666666667" customWidth="1"/>
    <col min="21" max="21" width="19" customWidth="1"/>
    <col min="22" max="22" width="27.5" customWidth="1"/>
    <col min="23" max="29" width="24.5" customWidth="1"/>
  </cols>
  <sheetData>
    <row r="1" spans="1:3">
      <c r="A1" s="32" t="s">
        <v>176</v>
      </c>
      <c r="B1" s="33"/>
      <c r="C1" s="33"/>
    </row>
    <row r="2" spans="13:14">
      <c r="M2" s="44"/>
      <c r="N2" s="45"/>
    </row>
    <row r="3" spans="13:14">
      <c r="M3" s="46" t="s">
        <v>2</v>
      </c>
      <c r="N3" s="47"/>
    </row>
    <row r="4" spans="1:1">
      <c r="A4" t="s">
        <v>177</v>
      </c>
    </row>
    <row r="5" spans="13:14">
      <c r="M5" s="48">
        <v>45377</v>
      </c>
      <c r="N5" t="s">
        <v>178</v>
      </c>
    </row>
    <row r="6" spans="2:14">
      <c r="B6" t="s">
        <v>179</v>
      </c>
      <c r="M6" s="48">
        <v>45379</v>
      </c>
      <c r="N6" t="s">
        <v>180</v>
      </c>
    </row>
    <row r="7" spans="2:2">
      <c r="B7" t="s">
        <v>181</v>
      </c>
    </row>
    <row r="8" spans="2:2">
      <c r="B8" t="s">
        <v>182</v>
      </c>
    </row>
    <row r="9" spans="2:2">
      <c r="B9" t="s">
        <v>183</v>
      </c>
    </row>
    <row r="10" spans="3:4">
      <c r="C10" s="34" t="s">
        <v>184</v>
      </c>
      <c r="D10" s="34" t="s">
        <v>185</v>
      </c>
    </row>
    <row r="11" spans="3:4">
      <c r="C11" s="35" t="s">
        <v>186</v>
      </c>
      <c r="D11" s="35" t="s">
        <v>187</v>
      </c>
    </row>
    <row r="12" spans="3:4">
      <c r="C12" s="35" t="s">
        <v>188</v>
      </c>
      <c r="D12" s="35" t="s">
        <v>189</v>
      </c>
    </row>
    <row r="13" spans="3:4">
      <c r="C13" s="35" t="s">
        <v>190</v>
      </c>
      <c r="D13" s="35" t="s">
        <v>191</v>
      </c>
    </row>
    <row r="14" spans="3:4">
      <c r="C14" s="2"/>
      <c r="D14" s="2"/>
    </row>
    <row r="15" spans="2:4">
      <c r="B15" t="s">
        <v>192</v>
      </c>
      <c r="C15" s="2"/>
      <c r="D15" s="2"/>
    </row>
    <row r="16" spans="3:4"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1:4">
      <c r="A20" t="s">
        <v>193</v>
      </c>
      <c r="D20" s="8" t="s">
        <v>194</v>
      </c>
    </row>
    <row r="22" spans="2:2">
      <c r="B22" t="s">
        <v>195</v>
      </c>
    </row>
    <row r="23" spans="2:6">
      <c r="B23" s="2"/>
      <c r="C23" s="2"/>
      <c r="D23" s="2"/>
      <c r="E23" s="2"/>
      <c r="F23" s="2"/>
    </row>
    <row r="24" spans="3:7">
      <c r="C24" s="35" t="s">
        <v>20</v>
      </c>
      <c r="D24" s="36" t="s">
        <v>21</v>
      </c>
      <c r="E24" s="37"/>
      <c r="F24" s="37"/>
      <c r="G24" s="38"/>
    </row>
    <row r="25" spans="3:7">
      <c r="C25" s="35" t="s">
        <v>23</v>
      </c>
      <c r="D25" s="36" t="s">
        <v>24</v>
      </c>
      <c r="E25" s="37"/>
      <c r="F25" s="37"/>
      <c r="G25" s="38"/>
    </row>
    <row r="26" spans="3:7">
      <c r="C26" s="35" t="s">
        <v>26</v>
      </c>
      <c r="D26" s="36" t="s">
        <v>27</v>
      </c>
      <c r="E26" s="37"/>
      <c r="F26" s="37"/>
      <c r="G26" s="38"/>
    </row>
    <row r="27" spans="3:7">
      <c r="C27" s="35" t="s">
        <v>29</v>
      </c>
      <c r="D27" s="36" t="s">
        <v>30</v>
      </c>
      <c r="E27" s="37"/>
      <c r="F27" s="37"/>
      <c r="G27" s="38"/>
    </row>
    <row r="28" spans="3:7">
      <c r="C28" s="35" t="s">
        <v>32</v>
      </c>
      <c r="D28" s="36" t="s">
        <v>33</v>
      </c>
      <c r="E28" s="37"/>
      <c r="F28" s="37"/>
      <c r="G28" s="38"/>
    </row>
    <row r="29" spans="3:7">
      <c r="C29" s="35" t="s">
        <v>35</v>
      </c>
      <c r="D29" s="36" t="s">
        <v>36</v>
      </c>
      <c r="E29" s="37"/>
      <c r="F29" s="37"/>
      <c r="G29" s="38"/>
    </row>
    <row r="30" spans="3:7">
      <c r="C30" s="35" t="s">
        <v>38</v>
      </c>
      <c r="D30" s="36" t="s">
        <v>36</v>
      </c>
      <c r="E30" s="37"/>
      <c r="F30" s="37"/>
      <c r="G30" s="38"/>
    </row>
    <row r="31" spans="3:7">
      <c r="C31" s="35" t="s">
        <v>39</v>
      </c>
      <c r="D31" s="36" t="s">
        <v>37</v>
      </c>
      <c r="E31" s="37"/>
      <c r="F31" s="37"/>
      <c r="G31" s="38"/>
    </row>
    <row r="32" spans="3:7">
      <c r="C32" s="39" t="s">
        <v>187</v>
      </c>
      <c r="D32" s="40" t="s">
        <v>196</v>
      </c>
      <c r="E32" s="41"/>
      <c r="F32" s="41"/>
      <c r="G32" s="42"/>
    </row>
    <row r="35" spans="2:2">
      <c r="B35" t="s">
        <v>197</v>
      </c>
    </row>
    <row r="36" spans="3:4">
      <c r="C36" s="2"/>
      <c r="D36" s="2"/>
    </row>
    <row r="37" spans="3:4">
      <c r="C37" s="34" t="s">
        <v>73</v>
      </c>
      <c r="D37" s="34" t="s">
        <v>9</v>
      </c>
    </row>
    <row r="38" spans="3:4">
      <c r="C38" s="35" t="s">
        <v>198</v>
      </c>
      <c r="D38" s="35">
        <v>5</v>
      </c>
    </row>
    <row r="39" spans="3:4">
      <c r="C39" s="35" t="s">
        <v>199</v>
      </c>
      <c r="D39" s="35">
        <v>12</v>
      </c>
    </row>
    <row r="40" spans="3:4">
      <c r="C40" s="35" t="s">
        <v>200</v>
      </c>
      <c r="D40" s="35">
        <v>3</v>
      </c>
    </row>
    <row r="43" spans="2:2">
      <c r="B43" t="s">
        <v>201</v>
      </c>
    </row>
    <row r="45" spans="3:5">
      <c r="C45" s="34" t="s">
        <v>73</v>
      </c>
      <c r="D45" s="34"/>
      <c r="E45" s="34" t="s">
        <v>9</v>
      </c>
    </row>
    <row r="46" spans="3:5">
      <c r="C46" s="35" t="s">
        <v>202</v>
      </c>
      <c r="D46" s="35"/>
      <c r="E46" s="35">
        <v>1</v>
      </c>
    </row>
    <row r="47" spans="3:5">
      <c r="C47" s="35" t="s">
        <v>203</v>
      </c>
      <c r="D47" s="35"/>
      <c r="E47" s="35">
        <v>4</v>
      </c>
    </row>
    <row r="48" spans="3:5">
      <c r="C48" s="35" t="s">
        <v>204</v>
      </c>
      <c r="D48" s="35"/>
      <c r="E48" s="35">
        <v>13</v>
      </c>
    </row>
    <row r="49" spans="3:5">
      <c r="C49" s="35" t="s">
        <v>205</v>
      </c>
      <c r="D49" s="35"/>
      <c r="E49" s="35">
        <v>3</v>
      </c>
    </row>
    <row r="50" spans="3:5">
      <c r="C50" s="35" t="s">
        <v>206</v>
      </c>
      <c r="D50" s="35"/>
      <c r="E50" s="35">
        <v>1</v>
      </c>
    </row>
    <row r="53" spans="2:2">
      <c r="B53" t="s">
        <v>207</v>
      </c>
    </row>
    <row r="54" spans="3:5">
      <c r="C54" s="43"/>
      <c r="D54" s="43"/>
      <c r="E54" s="43"/>
    </row>
    <row r="55" spans="3:5">
      <c r="C55" s="34" t="s">
        <v>73</v>
      </c>
      <c r="D55" s="34"/>
      <c r="E55" s="34" t="s">
        <v>9</v>
      </c>
    </row>
    <row r="56" spans="3:5">
      <c r="C56" s="39" t="s">
        <v>10</v>
      </c>
      <c r="D56" s="39"/>
      <c r="E56" s="39">
        <v>1</v>
      </c>
    </row>
    <row r="57" spans="3:7">
      <c r="C57" s="39" t="s">
        <v>208</v>
      </c>
      <c r="D57" s="39"/>
      <c r="E57" s="39">
        <v>5</v>
      </c>
      <c r="F57" s="35" t="s">
        <v>209</v>
      </c>
      <c r="G57" s="35"/>
    </row>
    <row r="58" spans="3:7">
      <c r="C58" s="39" t="s">
        <v>210</v>
      </c>
      <c r="D58" s="39"/>
      <c r="E58" s="39">
        <v>10</v>
      </c>
      <c r="F58" s="35"/>
      <c r="G58" s="35"/>
    </row>
    <row r="59" spans="3:7">
      <c r="C59" s="39" t="s">
        <v>13</v>
      </c>
      <c r="D59" s="39"/>
      <c r="E59" s="39">
        <v>1</v>
      </c>
      <c r="F59" s="35"/>
      <c r="G59" s="35"/>
    </row>
    <row r="60" spans="3:7">
      <c r="C60" s="39" t="s">
        <v>18</v>
      </c>
      <c r="D60" s="39"/>
      <c r="E60" s="39">
        <v>1</v>
      </c>
      <c r="F60" s="35"/>
      <c r="G60" s="35"/>
    </row>
    <row r="62" spans="3:3">
      <c r="C62" t="s">
        <v>211</v>
      </c>
    </row>
    <row r="65" spans="2:2">
      <c r="B65" t="s">
        <v>212</v>
      </c>
    </row>
    <row r="67" spans="11:11">
      <c r="K67" s="2"/>
    </row>
    <row r="68" spans="2:3">
      <c r="B68" s="32" t="s">
        <v>213</v>
      </c>
      <c r="C68" s="47"/>
    </row>
    <row r="70" spans="3:11">
      <c r="C70" s="35" t="s">
        <v>214</v>
      </c>
      <c r="D70" s="35" t="s">
        <v>63</v>
      </c>
      <c r="E70" s="36" t="s">
        <v>215</v>
      </c>
      <c r="F70" s="35" t="s">
        <v>9</v>
      </c>
      <c r="G70" s="35" t="s">
        <v>216</v>
      </c>
      <c r="H70" s="35" t="s">
        <v>217</v>
      </c>
      <c r="I70" s="35" t="s">
        <v>9</v>
      </c>
      <c r="J70" s="35" t="s">
        <v>216</v>
      </c>
      <c r="K70" s="35" t="s">
        <v>218</v>
      </c>
    </row>
    <row r="71" spans="3:11">
      <c r="C71" s="35" t="s">
        <v>219</v>
      </c>
      <c r="D71" s="39" t="s">
        <v>220</v>
      </c>
      <c r="E71" s="36" t="s">
        <v>221</v>
      </c>
      <c r="F71" s="35">
        <v>5000</v>
      </c>
      <c r="G71" s="35">
        <f>(F71/VLOOKUP(E71,价值参考!$B$3:$D$80,2,FALSE))*VLOOKUP(E71,价值参考!$B$3:$D$80,3,FALSE)</f>
        <v>1250</v>
      </c>
      <c r="H71" s="49" t="s">
        <v>210</v>
      </c>
      <c r="I71" s="35">
        <v>1</v>
      </c>
      <c r="J71" s="35">
        <f>(I71/VLOOKUP(H71,价值参考!$B$3:$D$80,2,FALSE))*VLOOKUP(H71,价值参考!$B$3:$D$80,3,FALSE)</f>
        <v>350</v>
      </c>
      <c r="K71" s="35">
        <f>SUM(G71:G74)+SUM(J71:J74)</f>
        <v>10400</v>
      </c>
    </row>
    <row r="72" spans="3:11">
      <c r="C72" s="35"/>
      <c r="D72" s="39" t="s">
        <v>222</v>
      </c>
      <c r="E72" s="50" t="s">
        <v>223</v>
      </c>
      <c r="F72" s="35">
        <v>15000000</v>
      </c>
      <c r="G72" s="35">
        <f>(F72/VLOOKUP(E72,价值参考!$B$3:$D$80,2,FALSE))*VLOOKUP(E72,价值参考!$B$3:$D$80,3,FALSE)</f>
        <v>150</v>
      </c>
      <c r="H72" s="51" t="s">
        <v>224</v>
      </c>
      <c r="I72" s="35">
        <v>1500</v>
      </c>
      <c r="J72" s="35">
        <f>(I72/VLOOKUP(H72,价值参考!$B$3:$D$80,2,FALSE))*VLOOKUP(H72,价值参考!$B$3:$D$80,3,FALSE)</f>
        <v>1500</v>
      </c>
      <c r="K72" s="35"/>
    </row>
    <row r="73" spans="3:11">
      <c r="C73" s="35"/>
      <c r="D73" s="39" t="s">
        <v>225</v>
      </c>
      <c r="E73" s="2" t="s">
        <v>226</v>
      </c>
      <c r="F73" s="35">
        <v>700</v>
      </c>
      <c r="G73" s="35">
        <f>(F73/VLOOKUP(E73,价值参考!$B$3:$D$80,2,FALSE))*VLOOKUP(E73,价值参考!$B$3:$D$80,3,FALSE)</f>
        <v>7000</v>
      </c>
      <c r="H73" s="52"/>
      <c r="I73" s="52"/>
      <c r="J73" s="52"/>
      <c r="K73" s="35"/>
    </row>
    <row r="74" spans="3:11">
      <c r="C74" s="35"/>
      <c r="D74" s="39" t="s">
        <v>227</v>
      </c>
      <c r="E74" s="50" t="s">
        <v>228</v>
      </c>
      <c r="F74" s="35">
        <v>10000000</v>
      </c>
      <c r="G74" s="35">
        <f>(F74/VLOOKUP(E74,价值参考!$B$3:$D$80,2,FALSE))*VLOOKUP(E74,价值参考!$B$3:$D$80,3,FALSE)</f>
        <v>150</v>
      </c>
      <c r="H74" s="49"/>
      <c r="I74" s="35"/>
      <c r="J74" s="35"/>
      <c r="K74" s="35"/>
    </row>
    <row r="75" spans="5:8">
      <c r="E75" s="2"/>
      <c r="G75" s="2"/>
      <c r="H75" s="2"/>
    </row>
    <row r="76" spans="5:8">
      <c r="E76" s="2"/>
      <c r="G76" s="2"/>
      <c r="H76" s="2"/>
    </row>
    <row r="77" spans="3:11">
      <c r="C77" s="35" t="s">
        <v>214</v>
      </c>
      <c r="D77" s="35" t="s">
        <v>63</v>
      </c>
      <c r="E77" s="35" t="s">
        <v>215</v>
      </c>
      <c r="F77" s="35" t="s">
        <v>9</v>
      </c>
      <c r="G77" s="35" t="s">
        <v>216</v>
      </c>
      <c r="H77" s="35" t="s">
        <v>217</v>
      </c>
      <c r="I77" s="35" t="s">
        <v>9</v>
      </c>
      <c r="J77" s="35" t="s">
        <v>216</v>
      </c>
      <c r="K77" s="35" t="s">
        <v>218</v>
      </c>
    </row>
    <row r="78" spans="3:11">
      <c r="C78" s="35" t="s">
        <v>229</v>
      </c>
      <c r="D78" s="39" t="s">
        <v>230</v>
      </c>
      <c r="E78" s="2" t="s">
        <v>231</v>
      </c>
      <c r="F78" s="35">
        <v>1000</v>
      </c>
      <c r="G78" s="35">
        <f>(F78/VLOOKUP(E78,价值参考!$B$3:$D$80,2,FALSE))*VLOOKUP(E78,价值参考!$B$3:$D$80,3,FALSE)</f>
        <v>1250</v>
      </c>
      <c r="H78" s="49" t="s">
        <v>210</v>
      </c>
      <c r="I78" s="35">
        <v>1</v>
      </c>
      <c r="J78" s="35">
        <f>(I78/VLOOKUP(H78,价值参考!$B$3:$D$80,2,FALSE))*VLOOKUP(H78,价值参考!$B$3:$D$80,3,FALSE)</f>
        <v>350</v>
      </c>
      <c r="K78" s="35">
        <f>SUM(G78:G81)+SUM(J78:J80)</f>
        <v>11475</v>
      </c>
    </row>
    <row r="79" spans="3:11">
      <c r="C79" s="35"/>
      <c r="D79" s="39" t="s">
        <v>232</v>
      </c>
      <c r="E79" s="53" t="s">
        <v>223</v>
      </c>
      <c r="F79" s="35">
        <v>15000000</v>
      </c>
      <c r="G79" s="35">
        <f>(F79/VLOOKUP(E79,价值参考!$B$3:$D$80,2,FALSE))*VLOOKUP(E79,价值参考!$B$3:$D$80,3,FALSE)</f>
        <v>150</v>
      </c>
      <c r="H79" s="54" t="s">
        <v>208</v>
      </c>
      <c r="I79" s="35">
        <v>1</v>
      </c>
      <c r="J79" s="35">
        <f>(I79/VLOOKUP(H79,价值参考!$B$3:$D$80,2,FALSE))*VLOOKUP(H79,价值参考!$B$3:$D$80,3,FALSE)</f>
        <v>6000</v>
      </c>
      <c r="K79" s="35"/>
    </row>
    <row r="80" spans="3:11">
      <c r="C80" s="35"/>
      <c r="D80" s="39" t="s">
        <v>233</v>
      </c>
      <c r="E80" s="35" t="s">
        <v>234</v>
      </c>
      <c r="F80" s="35">
        <v>15000</v>
      </c>
      <c r="G80" s="35">
        <f>(F80/VLOOKUP(E80,价值参考!$B$3:$D$80,2,FALSE))*VLOOKUP(E80,价值参考!$B$3:$D$80,3,FALSE)</f>
        <v>1875</v>
      </c>
      <c r="H80" s="49" t="s">
        <v>224</v>
      </c>
      <c r="I80" s="35">
        <v>1500</v>
      </c>
      <c r="J80" s="35">
        <f>(I80/VLOOKUP(H80,价值参考!$B$3:$D$80,2,FALSE))*VLOOKUP(H80,价值参考!$B$3:$D$80,3,FALSE)</f>
        <v>1500</v>
      </c>
      <c r="K80" s="35"/>
    </row>
    <row r="81" spans="3:11">
      <c r="C81" s="35"/>
      <c r="D81" s="39" t="s">
        <v>235</v>
      </c>
      <c r="E81" s="39" t="s">
        <v>210</v>
      </c>
      <c r="F81" s="35">
        <v>1</v>
      </c>
      <c r="G81" s="35">
        <f>(F81/VLOOKUP(E81,价值参考!$B$3:$D$80,2,FALSE))*VLOOKUP(E81,价值参考!$B$3:$D$80,3,FALSE)</f>
        <v>350</v>
      </c>
      <c r="H81" s="52"/>
      <c r="I81" s="52"/>
      <c r="J81" s="52"/>
      <c r="K81" s="35"/>
    </row>
    <row r="82" spans="5:8">
      <c r="E82" s="2"/>
      <c r="H82" s="2"/>
    </row>
    <row r="83" spans="5:8">
      <c r="E83" s="2"/>
      <c r="H83" s="2"/>
    </row>
    <row r="84" spans="3:11">
      <c r="C84" s="35" t="s">
        <v>214</v>
      </c>
      <c r="D84" s="35" t="s">
        <v>63</v>
      </c>
      <c r="E84" s="35" t="s">
        <v>215</v>
      </c>
      <c r="F84" s="35" t="s">
        <v>9</v>
      </c>
      <c r="G84" s="35" t="s">
        <v>216</v>
      </c>
      <c r="H84" s="35" t="s">
        <v>217</v>
      </c>
      <c r="I84" s="35" t="s">
        <v>9</v>
      </c>
      <c r="J84" s="35" t="s">
        <v>216</v>
      </c>
      <c r="K84" s="35" t="s">
        <v>218</v>
      </c>
    </row>
    <row r="85" spans="3:11">
      <c r="C85" s="35" t="s">
        <v>236</v>
      </c>
      <c r="D85" s="39" t="s">
        <v>237</v>
      </c>
      <c r="E85" s="39" t="s">
        <v>210</v>
      </c>
      <c r="F85" s="35">
        <v>1</v>
      </c>
      <c r="G85" s="35">
        <f>(F85/VLOOKUP(E85,价值参考!$B$3:$D$80,2,FALSE))*VLOOKUP(E85,价值参考!$B$3:$D$80,3,FALSE)</f>
        <v>350</v>
      </c>
      <c r="H85" s="49" t="s">
        <v>210</v>
      </c>
      <c r="I85" s="35">
        <v>1</v>
      </c>
      <c r="J85" s="35">
        <f>(I85/VLOOKUP(H85,价值参考!$B$3:$D$80,2,FALSE))*VLOOKUP(H85,价值参考!$B$3:$D$80,3,FALSE)</f>
        <v>350</v>
      </c>
      <c r="K85" s="35">
        <f>SUM(G85:G88)+SUM(J85:J88)</f>
        <v>9750</v>
      </c>
    </row>
    <row r="86" spans="3:11">
      <c r="C86" s="35"/>
      <c r="D86" s="39" t="s">
        <v>238</v>
      </c>
      <c r="E86" s="53" t="s">
        <v>228</v>
      </c>
      <c r="F86" s="35">
        <v>10000000</v>
      </c>
      <c r="G86" s="35">
        <f>(F86/VLOOKUP(E86,价值参考!$B$3:$D$80,2,FALSE))*VLOOKUP(E86,价值参考!$B$3:$D$80,3,FALSE)</f>
        <v>150</v>
      </c>
      <c r="H86" s="49" t="s">
        <v>224</v>
      </c>
      <c r="I86" s="35">
        <v>1500</v>
      </c>
      <c r="J86" s="35">
        <f>(I86/VLOOKUP(H86,价值参考!$B$3:$D$80,2,FALSE))*VLOOKUP(H86,价值参考!$B$3:$D$80,3,FALSE)</f>
        <v>1500</v>
      </c>
      <c r="K86" s="35"/>
    </row>
    <row r="87" spans="3:11">
      <c r="C87" s="35"/>
      <c r="D87" s="39" t="s">
        <v>239</v>
      </c>
      <c r="E87" s="35" t="s">
        <v>221</v>
      </c>
      <c r="F87" s="35">
        <v>5000</v>
      </c>
      <c r="G87" s="35">
        <f>(F87/VLOOKUP(E87,价值参考!$B$3:$D$80,2,FALSE))*VLOOKUP(E87,价值参考!$B$3:$D$80,3,FALSE)</f>
        <v>1250</v>
      </c>
      <c r="H87" s="55" t="s">
        <v>208</v>
      </c>
      <c r="I87" s="58">
        <v>1</v>
      </c>
      <c r="J87" s="35">
        <f>(I87/VLOOKUP(H87,价值参考!$B$3:$D$80,2,FALSE))*VLOOKUP(H87,价值参考!$B$3:$D$80,3,FALSE)</f>
        <v>6000</v>
      </c>
      <c r="K87" s="35"/>
    </row>
    <row r="88" spans="3:11">
      <c r="C88" s="35"/>
      <c r="D88" s="39" t="s">
        <v>240</v>
      </c>
      <c r="E88" s="53" t="s">
        <v>223</v>
      </c>
      <c r="F88" s="35">
        <v>15000000</v>
      </c>
      <c r="G88" s="35">
        <f>(F88/VLOOKUP(E88,价值参考!$B$3:$D$80,2,FALSE))*VLOOKUP(E88,价值参考!$B$3:$D$80,3,FALSE)</f>
        <v>150</v>
      </c>
      <c r="H88" s="49"/>
      <c r="I88" s="35"/>
      <c r="J88" s="35"/>
      <c r="K88" s="35"/>
    </row>
    <row r="89" spans="5:8">
      <c r="E89" s="2"/>
      <c r="G89" s="2"/>
      <c r="H89" s="2"/>
    </row>
    <row r="90" spans="5:8">
      <c r="E90" s="2"/>
      <c r="G90" s="2"/>
      <c r="H90" s="2"/>
    </row>
    <row r="91" spans="3:11">
      <c r="C91" s="35" t="s">
        <v>214</v>
      </c>
      <c r="D91" s="35" t="s">
        <v>63</v>
      </c>
      <c r="E91" s="35" t="s">
        <v>215</v>
      </c>
      <c r="F91" s="35" t="s">
        <v>9</v>
      </c>
      <c r="G91" s="35" t="s">
        <v>216</v>
      </c>
      <c r="H91" s="35" t="s">
        <v>217</v>
      </c>
      <c r="I91" s="35" t="s">
        <v>9</v>
      </c>
      <c r="J91" s="35" t="s">
        <v>216</v>
      </c>
      <c r="K91" s="35" t="s">
        <v>218</v>
      </c>
    </row>
    <row r="92" spans="3:11">
      <c r="C92" s="35" t="s">
        <v>241</v>
      </c>
      <c r="D92" s="39" t="s">
        <v>242</v>
      </c>
      <c r="E92" s="53" t="s">
        <v>223</v>
      </c>
      <c r="F92" s="35">
        <v>15000000</v>
      </c>
      <c r="G92" s="35">
        <f>(F92/VLOOKUP(E92,价值参考!$B$3:$D$80,2,FALSE))*VLOOKUP(E92,价值参考!$B$3:$D$80,3,FALSE)</f>
        <v>150</v>
      </c>
      <c r="H92" s="49" t="s">
        <v>210</v>
      </c>
      <c r="I92" s="35">
        <v>1</v>
      </c>
      <c r="J92" s="35">
        <f>(I92/VLOOKUP(H92,价值参考!$B$3:$D$80,2,FALSE))*VLOOKUP(H92,价值参考!$B$3:$D$80,3,FALSE)</f>
        <v>350</v>
      </c>
      <c r="K92" s="35">
        <f>SUM(G92:G95)+SUM(J92:J94)</f>
        <v>11300</v>
      </c>
    </row>
    <row r="93" spans="3:11">
      <c r="C93" s="35"/>
      <c r="D93" s="39" t="s">
        <v>243</v>
      </c>
      <c r="E93" s="53" t="s">
        <v>244</v>
      </c>
      <c r="F93" s="35">
        <v>7</v>
      </c>
      <c r="G93" s="35">
        <f>(F93/VLOOKUP(E93,价值参考!$B$3:$D$80,2,FALSE))*VLOOKUP(E93,价值参考!$B$3:$D$80,3,FALSE)</f>
        <v>1050</v>
      </c>
      <c r="H93" s="49" t="s">
        <v>224</v>
      </c>
      <c r="I93" s="35">
        <v>1500</v>
      </c>
      <c r="J93" s="35">
        <f>(I93/VLOOKUP(H93,价值参考!$B$3:$D$80,2,FALSE))*VLOOKUP(H93,价值参考!$B$3:$D$80,3,FALSE)</f>
        <v>1500</v>
      </c>
      <c r="K93" s="35"/>
    </row>
    <row r="94" spans="3:11">
      <c r="C94" s="35"/>
      <c r="D94" s="39" t="s">
        <v>245</v>
      </c>
      <c r="E94" s="53" t="s">
        <v>228</v>
      </c>
      <c r="F94" s="35">
        <v>10000000</v>
      </c>
      <c r="G94" s="35">
        <f>(F94/VLOOKUP(E94,价值参考!$B$3:$D$80,2,FALSE))*VLOOKUP(E94,价值参考!$B$3:$D$80,3,FALSE)</f>
        <v>150</v>
      </c>
      <c r="H94" s="49" t="s">
        <v>208</v>
      </c>
      <c r="I94" s="35">
        <v>1</v>
      </c>
      <c r="J94" s="35">
        <f>(I94/VLOOKUP(H94,价值参考!$B$3:$D$80,2,FALSE))*VLOOKUP(H94,价值参考!$B$3:$D$80,3,FALSE)</f>
        <v>6000</v>
      </c>
      <c r="K94" s="35"/>
    </row>
    <row r="95" spans="3:11">
      <c r="C95" s="35"/>
      <c r="D95" s="39" t="s">
        <v>246</v>
      </c>
      <c r="E95" s="35" t="s">
        <v>16</v>
      </c>
      <c r="F95" s="35">
        <v>6</v>
      </c>
      <c r="G95" s="35">
        <f>(F95/VLOOKUP(E95,价值参考!$B$3:$D$80,2,FALSE))*VLOOKUP(E95,价值参考!$B$3:$D$80,3,FALSE)</f>
        <v>2100</v>
      </c>
      <c r="H95" s="52"/>
      <c r="I95" s="52"/>
      <c r="J95" s="52"/>
      <c r="K95" s="35"/>
    </row>
    <row r="96" spans="5:8">
      <c r="E96" s="2"/>
      <c r="H96" s="2"/>
    </row>
    <row r="97" spans="5:8">
      <c r="E97" s="2"/>
      <c r="H97" s="2"/>
    </row>
    <row r="98" spans="3:11">
      <c r="C98" s="35" t="s">
        <v>214</v>
      </c>
      <c r="D98" s="35" t="s">
        <v>63</v>
      </c>
      <c r="E98" s="35" t="s">
        <v>215</v>
      </c>
      <c r="F98" s="35" t="s">
        <v>9</v>
      </c>
      <c r="G98" s="35" t="s">
        <v>216</v>
      </c>
      <c r="H98" s="35" t="s">
        <v>217</v>
      </c>
      <c r="I98" s="35" t="s">
        <v>9</v>
      </c>
      <c r="J98" s="35" t="s">
        <v>216</v>
      </c>
      <c r="K98" s="35" t="s">
        <v>218</v>
      </c>
    </row>
    <row r="99" spans="3:11">
      <c r="C99" s="35" t="s">
        <v>247</v>
      </c>
      <c r="D99" s="39" t="s">
        <v>248</v>
      </c>
      <c r="E99" s="35" t="s">
        <v>234</v>
      </c>
      <c r="F99" s="35">
        <v>15000</v>
      </c>
      <c r="G99" s="35">
        <f>(F99/VLOOKUP(E99,价值参考!$B$3:$D$80,2,FALSE))*VLOOKUP(E99,价值参考!$B$3:$D$80,3,FALSE)</f>
        <v>1875</v>
      </c>
      <c r="H99" s="51" t="s">
        <v>224</v>
      </c>
      <c r="I99" s="58">
        <v>1500</v>
      </c>
      <c r="J99" s="58">
        <f>(I99/VLOOKUP(H99,价值参考!$B$3:$D$80,2,FALSE))*VLOOKUP(H99,价值参考!$B$3:$D$80,3,FALSE)</f>
        <v>1500</v>
      </c>
      <c r="K99" s="35">
        <f>SUM(G99:G102)+SUM(J99:J102)</f>
        <v>12675</v>
      </c>
    </row>
    <row r="100" spans="3:11">
      <c r="C100" s="35"/>
      <c r="D100" s="39" t="s">
        <v>249</v>
      </c>
      <c r="E100" s="53" t="s">
        <v>228</v>
      </c>
      <c r="F100" s="35">
        <v>10000000</v>
      </c>
      <c r="G100" s="35">
        <f>(F100/VLOOKUP(E100,价值参考!$B$3:$D$80,2,FALSE))*VLOOKUP(E100,价值参考!$B$3:$D$80,3,FALSE)</f>
        <v>150</v>
      </c>
      <c r="H100" s="49" t="s">
        <v>208</v>
      </c>
      <c r="I100" s="35">
        <v>1</v>
      </c>
      <c r="J100" s="35">
        <f>(I100/VLOOKUP(H100,价值参考!$B$3:$D$80,2,FALSE))*VLOOKUP(H100,价值参考!$B$3:$D$80,3,FALSE)</f>
        <v>6000</v>
      </c>
      <c r="K100" s="35"/>
    </row>
    <row r="101" spans="3:11">
      <c r="C101" s="35"/>
      <c r="D101" s="39" t="s">
        <v>250</v>
      </c>
      <c r="E101" s="53" t="s">
        <v>251</v>
      </c>
      <c r="F101" s="35">
        <v>1500</v>
      </c>
      <c r="G101" s="35">
        <f>(F101/VLOOKUP(E101,价值参考!$B$3:$D$80,2,FALSE))*VLOOKUP(E101,价值参考!$B$3:$D$80,3,FALSE)</f>
        <v>3000</v>
      </c>
      <c r="H101" s="51"/>
      <c r="I101" s="59"/>
      <c r="J101" s="59"/>
      <c r="K101" s="35"/>
    </row>
    <row r="102" spans="3:11">
      <c r="C102" s="35"/>
      <c r="D102" s="39" t="s">
        <v>252</v>
      </c>
      <c r="E102" s="53" t="s">
        <v>223</v>
      </c>
      <c r="F102" s="35">
        <v>15000000</v>
      </c>
      <c r="G102" s="35">
        <f>(F102/VLOOKUP(E102,价值参考!$B$3:$D$80,2,FALSE))*VLOOKUP(E102,价值参考!$B$3:$D$80,3,FALSE)</f>
        <v>150</v>
      </c>
      <c r="H102" s="51"/>
      <c r="I102" s="59"/>
      <c r="J102" s="59"/>
      <c r="K102" s="35"/>
    </row>
    <row r="103" spans="5:8">
      <c r="E103" s="2"/>
      <c r="G103" s="2"/>
      <c r="H103" s="2"/>
    </row>
    <row r="104" spans="5:8">
      <c r="E104" s="2"/>
      <c r="G104" s="2"/>
      <c r="H104" s="2"/>
    </row>
    <row r="105" spans="3:11">
      <c r="C105" s="35" t="s">
        <v>214</v>
      </c>
      <c r="D105" s="35" t="s">
        <v>63</v>
      </c>
      <c r="E105" s="35" t="s">
        <v>215</v>
      </c>
      <c r="F105" s="35" t="s">
        <v>9</v>
      </c>
      <c r="G105" s="35" t="s">
        <v>216</v>
      </c>
      <c r="H105" s="35" t="s">
        <v>217</v>
      </c>
      <c r="I105" s="35" t="s">
        <v>9</v>
      </c>
      <c r="J105" s="35" t="s">
        <v>216</v>
      </c>
      <c r="K105" s="35" t="s">
        <v>218</v>
      </c>
    </row>
    <row r="106" spans="3:12">
      <c r="C106" s="35" t="s">
        <v>253</v>
      </c>
      <c r="D106" s="39" t="s">
        <v>254</v>
      </c>
      <c r="E106" s="35" t="s">
        <v>234</v>
      </c>
      <c r="F106" s="35">
        <v>15000</v>
      </c>
      <c r="G106" s="35">
        <f>(F106/VLOOKUP(E106,价值参考!$B$3:$D$80,2,FALSE))*VLOOKUP(E106,价值参考!$B$3:$D$80,3,FALSE)</f>
        <v>1875</v>
      </c>
      <c r="H106" s="56" t="s">
        <v>10</v>
      </c>
      <c r="I106" s="35">
        <v>1</v>
      </c>
      <c r="J106" s="35">
        <v>350</v>
      </c>
      <c r="K106" s="35">
        <f>SUM(G106:G109)+SUM(J106:J109)</f>
        <v>13375</v>
      </c>
      <c r="L106" t="s">
        <v>255</v>
      </c>
    </row>
    <row r="107" spans="3:11">
      <c r="C107" s="35"/>
      <c r="D107" s="39" t="s">
        <v>256</v>
      </c>
      <c r="E107" s="35" t="s">
        <v>257</v>
      </c>
      <c r="F107" s="35">
        <v>25</v>
      </c>
      <c r="G107" s="35">
        <f>(F107/VLOOKUP(E107,价值参考!$B$3:$D$80,2,FALSE))*VLOOKUP(E107,价值参考!$B$3:$D$80,3,FALSE)</f>
        <v>2500</v>
      </c>
      <c r="H107" s="49" t="s">
        <v>224</v>
      </c>
      <c r="I107" s="35">
        <v>1500</v>
      </c>
      <c r="J107" s="35">
        <f>(I107/VLOOKUP(H107,价值参考!$B$3:$D$80,2,FALSE))*VLOOKUP(H107,价值参考!$B$3:$D$80,3,FALSE)</f>
        <v>1500</v>
      </c>
      <c r="K107" s="35"/>
    </row>
    <row r="108" spans="3:11">
      <c r="C108" s="35"/>
      <c r="D108" s="39" t="s">
        <v>258</v>
      </c>
      <c r="E108" s="35" t="s">
        <v>226</v>
      </c>
      <c r="F108" s="35">
        <v>700</v>
      </c>
      <c r="G108" s="35">
        <f>(F108/VLOOKUP(E108,价值参考!$B$3:$D$80,2,FALSE))*VLOOKUP(E108,价值参考!$B$3:$D$80,3,FALSE)</f>
        <v>7000</v>
      </c>
      <c r="H108" s="52"/>
      <c r="I108" s="52"/>
      <c r="J108" s="52"/>
      <c r="K108" s="35"/>
    </row>
    <row r="109" spans="3:11">
      <c r="C109" s="35"/>
      <c r="D109" s="39" t="s">
        <v>259</v>
      </c>
      <c r="E109" s="53" t="s">
        <v>223</v>
      </c>
      <c r="F109" s="35">
        <v>15000000</v>
      </c>
      <c r="G109" s="35">
        <f>(F109/VLOOKUP(E109,价值参考!$B$3:$D$80,2,FALSE))*VLOOKUP(E109,价值参考!$B$3:$D$80,3,FALSE)</f>
        <v>150</v>
      </c>
      <c r="H109" s="49"/>
      <c r="I109" s="35"/>
      <c r="J109" s="35"/>
      <c r="K109" s="35"/>
    </row>
    <row r="110" spans="5:8">
      <c r="E110" s="2"/>
      <c r="H110" s="2"/>
    </row>
    <row r="111" spans="5:8">
      <c r="E111" s="2"/>
      <c r="H111" s="2"/>
    </row>
    <row r="112" spans="3:11">
      <c r="C112" s="35" t="s">
        <v>214</v>
      </c>
      <c r="D112" s="35" t="s">
        <v>63</v>
      </c>
      <c r="E112" s="35" t="s">
        <v>215</v>
      </c>
      <c r="F112" s="35" t="s">
        <v>9</v>
      </c>
      <c r="G112" s="35" t="s">
        <v>216</v>
      </c>
      <c r="H112" s="35" t="s">
        <v>217</v>
      </c>
      <c r="I112" s="35" t="s">
        <v>9</v>
      </c>
      <c r="J112" s="35" t="s">
        <v>216</v>
      </c>
      <c r="K112" s="35" t="s">
        <v>218</v>
      </c>
    </row>
    <row r="113" spans="3:11">
      <c r="C113" s="35" t="s">
        <v>260</v>
      </c>
      <c r="D113" s="39" t="s">
        <v>261</v>
      </c>
      <c r="E113" s="57" t="s">
        <v>262</v>
      </c>
      <c r="F113" s="35">
        <v>5</v>
      </c>
      <c r="G113" s="35">
        <f>(F113/VLOOKUP(E113,价值参考!$B$3:$D$80,2,FALSE))*VLOOKUP(E113,价值参考!$B$3:$D$80,3,FALSE)</f>
        <v>10</v>
      </c>
      <c r="H113" s="49" t="s">
        <v>208</v>
      </c>
      <c r="I113" s="35">
        <v>1</v>
      </c>
      <c r="J113" s="35">
        <f>(I113/VLOOKUP(H113,价值参考!$B$3:$D$80,2,FALSE))*VLOOKUP(H113,价值参考!$B$3:$D$80,3,FALSE)</f>
        <v>6000</v>
      </c>
      <c r="K113" s="35">
        <f>SUM(G113:G116)+SUM(J113:J116)</f>
        <v>11760</v>
      </c>
    </row>
    <row r="114" spans="3:11">
      <c r="C114" s="35"/>
      <c r="D114" s="39" t="s">
        <v>263</v>
      </c>
      <c r="E114" s="53" t="s">
        <v>228</v>
      </c>
      <c r="F114" s="35">
        <v>10000000</v>
      </c>
      <c r="G114" s="35">
        <f>(F114/VLOOKUP(E114,价值参考!$B$3:$D$80,2,FALSE))*VLOOKUP(E114,价值参考!$B$3:$D$80,3,FALSE)</f>
        <v>150</v>
      </c>
      <c r="H114" s="49" t="s">
        <v>210</v>
      </c>
      <c r="I114" s="35">
        <v>1</v>
      </c>
      <c r="J114" s="35">
        <f>(I114/VLOOKUP(H114,价值参考!$B$3:$D$80,2,FALSE))*VLOOKUP(H114,价值参考!$B$3:$D$80,3,FALSE)</f>
        <v>350</v>
      </c>
      <c r="K114" s="35"/>
    </row>
    <row r="115" spans="3:11">
      <c r="C115" s="35"/>
      <c r="D115" s="39" t="s">
        <v>264</v>
      </c>
      <c r="E115" s="53" t="s">
        <v>15</v>
      </c>
      <c r="F115" s="35">
        <v>20</v>
      </c>
      <c r="G115" s="35">
        <f>(F115/VLOOKUP(E115,价值参考!$B$3:$D$80,2,FALSE))*VLOOKUP(E115,价值参考!$B$3:$D$80,3,FALSE)</f>
        <v>2500</v>
      </c>
      <c r="H115" s="49" t="s">
        <v>224</v>
      </c>
      <c r="I115" s="35">
        <v>1500</v>
      </c>
      <c r="J115" s="35">
        <f>(I115/VLOOKUP(H115,价值参考!$B$3:$D$80,2,FALSE))*VLOOKUP(H115,价值参考!$B$3:$D$80,3,FALSE)</f>
        <v>1500</v>
      </c>
      <c r="K115" s="35"/>
    </row>
    <row r="116" spans="3:11">
      <c r="C116" s="35"/>
      <c r="D116" s="39" t="s">
        <v>265</v>
      </c>
      <c r="E116" s="35" t="s">
        <v>221</v>
      </c>
      <c r="F116" s="35">
        <v>5000</v>
      </c>
      <c r="G116" s="35">
        <f>(F116/VLOOKUP(E116,价值参考!$B$3:$D$80,2,FALSE))*VLOOKUP(E116,价值参考!$B$3:$D$80,3,FALSE)</f>
        <v>1250</v>
      </c>
      <c r="H116" s="49"/>
      <c r="I116" s="35"/>
      <c r="J116" s="35"/>
      <c r="K116" s="35"/>
    </row>
    <row r="117" spans="5:8">
      <c r="E117" s="2"/>
      <c r="G117" s="2"/>
      <c r="H117" s="2"/>
    </row>
    <row r="118" spans="5:8">
      <c r="E118" s="2"/>
      <c r="G118" s="2"/>
      <c r="H118" s="2"/>
    </row>
    <row r="119" spans="3:11">
      <c r="C119" s="35" t="s">
        <v>214</v>
      </c>
      <c r="D119" s="35" t="s">
        <v>63</v>
      </c>
      <c r="E119" s="35" t="s">
        <v>215</v>
      </c>
      <c r="F119" s="35" t="s">
        <v>9</v>
      </c>
      <c r="G119" s="35" t="s">
        <v>216</v>
      </c>
      <c r="H119" s="35" t="s">
        <v>217</v>
      </c>
      <c r="I119" s="35" t="s">
        <v>9</v>
      </c>
      <c r="J119" s="35" t="s">
        <v>216</v>
      </c>
      <c r="K119" s="35" t="s">
        <v>218</v>
      </c>
    </row>
    <row r="120" spans="3:11">
      <c r="C120" s="35" t="s">
        <v>266</v>
      </c>
      <c r="D120" s="39" t="s">
        <v>267</v>
      </c>
      <c r="E120" s="35" t="s">
        <v>16</v>
      </c>
      <c r="F120" s="35">
        <v>6</v>
      </c>
      <c r="G120" s="35">
        <f>(F120/VLOOKUP(E120,价值参考!$B$3:$D$80,2,FALSE))*VLOOKUP(E120,价值参考!$B$3:$D$80,3,FALSE)</f>
        <v>2100</v>
      </c>
      <c r="H120" s="49" t="s">
        <v>13</v>
      </c>
      <c r="I120" s="35">
        <v>1</v>
      </c>
      <c r="J120" s="35">
        <f>(I120/VLOOKUP(H120,价值参考!$B$3:$D$80,2,FALSE))*VLOOKUP(H120,价值参考!$B$3:$D$80,3,FALSE)</f>
        <v>2100</v>
      </c>
      <c r="K120" s="35">
        <f>SUM(G120:G123)+SUM(J120:J123)</f>
        <v>6700</v>
      </c>
    </row>
    <row r="121" spans="3:11">
      <c r="C121" s="35"/>
      <c r="D121" s="39" t="s">
        <v>268</v>
      </c>
      <c r="E121" s="53" t="s">
        <v>223</v>
      </c>
      <c r="F121" s="35">
        <v>15000000</v>
      </c>
      <c r="G121" s="35">
        <f>(F121/VLOOKUP(E121,价值参考!$B$3:$D$80,2,FALSE))*VLOOKUP(E121,价值参考!$B$3:$D$80,3,FALSE)</f>
        <v>150</v>
      </c>
      <c r="H121" s="49" t="s">
        <v>224</v>
      </c>
      <c r="I121" s="35">
        <v>1500</v>
      </c>
      <c r="J121" s="35">
        <f>(I121/VLOOKUP(H121,价值参考!$B$3:$D$80,2,FALSE))*VLOOKUP(H121,价值参考!$B$3:$D$80,3,FALSE)</f>
        <v>1500</v>
      </c>
      <c r="K121" s="35"/>
    </row>
    <row r="122" spans="3:11">
      <c r="C122" s="35"/>
      <c r="D122" s="39" t="s">
        <v>269</v>
      </c>
      <c r="E122" s="39" t="s">
        <v>210</v>
      </c>
      <c r="F122" s="35">
        <v>1</v>
      </c>
      <c r="G122" s="35">
        <f>(F122/VLOOKUP(E122,价值参考!$B$3:$D$80,2,FALSE))*VLOOKUP(E122,价值参考!$B$3:$D$80,3,FALSE)</f>
        <v>350</v>
      </c>
      <c r="H122" s="49" t="s">
        <v>210</v>
      </c>
      <c r="I122" s="35">
        <v>1</v>
      </c>
      <c r="J122" s="35">
        <f>(I122/VLOOKUP(H122,价值参考!$B$3:$D$80,2,FALSE))*VLOOKUP(H122,价值参考!$B$3:$D$80,3,FALSE)</f>
        <v>350</v>
      </c>
      <c r="K122" s="35"/>
    </row>
    <row r="123" spans="3:11">
      <c r="C123" s="35"/>
      <c r="D123" s="39" t="s">
        <v>270</v>
      </c>
      <c r="E123" s="53" t="s">
        <v>228</v>
      </c>
      <c r="F123" s="35">
        <v>10000000</v>
      </c>
      <c r="G123" s="35">
        <f>(F123/VLOOKUP(E123,价值参考!$B$3:$D$80,2,FALSE))*VLOOKUP(E123,价值参考!$B$3:$D$80,3,FALSE)</f>
        <v>150</v>
      </c>
      <c r="H123" s="49"/>
      <c r="I123" s="35"/>
      <c r="J123" s="35"/>
      <c r="K123" s="35"/>
    </row>
    <row r="124" spans="5:8">
      <c r="E124" s="2"/>
      <c r="H124" s="2"/>
    </row>
    <row r="125" spans="5:8">
      <c r="E125" s="2"/>
      <c r="H125" s="2"/>
    </row>
    <row r="126" spans="3:11">
      <c r="C126" s="35" t="s">
        <v>214</v>
      </c>
      <c r="D126" s="35" t="s">
        <v>63</v>
      </c>
      <c r="E126" s="35" t="s">
        <v>215</v>
      </c>
      <c r="F126" s="35" t="s">
        <v>9</v>
      </c>
      <c r="G126" s="35" t="s">
        <v>216</v>
      </c>
      <c r="H126" s="35" t="s">
        <v>217</v>
      </c>
      <c r="I126" s="35" t="s">
        <v>9</v>
      </c>
      <c r="J126" s="35" t="s">
        <v>216</v>
      </c>
      <c r="K126" s="35" t="s">
        <v>218</v>
      </c>
    </row>
    <row r="127" spans="3:11">
      <c r="C127" s="35" t="s">
        <v>271</v>
      </c>
      <c r="D127" s="39" t="s">
        <v>272</v>
      </c>
      <c r="E127" s="35" t="s">
        <v>234</v>
      </c>
      <c r="F127" s="35">
        <v>15000</v>
      </c>
      <c r="G127" s="35">
        <f>(F127/VLOOKUP(E127,价值参考!$B$3:$D$80,2,FALSE))*VLOOKUP(E127,价值参考!$B$3:$D$80,3,FALSE)</f>
        <v>1875</v>
      </c>
      <c r="H127" s="49" t="s">
        <v>18</v>
      </c>
      <c r="I127" s="35">
        <v>1</v>
      </c>
      <c r="J127" s="35">
        <f>(I127/VLOOKUP(H127,价值参考!$B$3:$D$80,2,FALSE))*VLOOKUP(H127,价值参考!$B$3:$D$80,3,FALSE)</f>
        <v>9800</v>
      </c>
      <c r="K127" s="35">
        <f>SUM(G127:G130)+SUM(J127:J130)</f>
        <v>13575</v>
      </c>
    </row>
    <row r="128" spans="3:11">
      <c r="C128" s="35"/>
      <c r="D128" s="39" t="s">
        <v>273</v>
      </c>
      <c r="E128" s="53" t="s">
        <v>223</v>
      </c>
      <c r="F128" s="35">
        <v>15000000</v>
      </c>
      <c r="G128" s="35">
        <f>(F128/VLOOKUP(E128,价值参考!$B$3:$D$80,2,FALSE))*VLOOKUP(E128,价值参考!$B$3:$D$80,3,FALSE)</f>
        <v>150</v>
      </c>
      <c r="H128" s="49" t="s">
        <v>210</v>
      </c>
      <c r="I128" s="35">
        <v>1</v>
      </c>
      <c r="J128" s="35">
        <f>(I128/VLOOKUP(H128,价值参考!$B$3:$D$80,2,FALSE))*VLOOKUP(H128,价值参考!$B$3:$D$80,3,FALSE)</f>
        <v>350</v>
      </c>
      <c r="K128" s="35"/>
    </row>
    <row r="129" spans="3:11">
      <c r="C129" s="35"/>
      <c r="D129" s="39" t="s">
        <v>274</v>
      </c>
      <c r="E129" s="2" t="s">
        <v>231</v>
      </c>
      <c r="F129" s="35">
        <v>1000</v>
      </c>
      <c r="G129" s="35">
        <f>(F129/VLOOKUP(E129,价值参考!$B$3:$D$80,2,FALSE))*VLOOKUP(E129,价值参考!$B$3:$D$80,3,FALSE)</f>
        <v>1250</v>
      </c>
      <c r="H129" s="52"/>
      <c r="I129" s="52"/>
      <c r="J129" s="52"/>
      <c r="K129" s="35"/>
    </row>
    <row r="130" spans="3:11">
      <c r="C130" s="35"/>
      <c r="D130" s="39" t="s">
        <v>275</v>
      </c>
      <c r="E130" s="53" t="s">
        <v>228</v>
      </c>
      <c r="F130" s="35">
        <v>10000000</v>
      </c>
      <c r="G130" s="35">
        <f>(F130/VLOOKUP(E130,价值参考!$B$3:$D$80,2,FALSE))*VLOOKUP(E130,价值参考!$B$3:$D$80,3,FALSE)</f>
        <v>150</v>
      </c>
      <c r="H130" s="49"/>
      <c r="I130" s="35"/>
      <c r="J130" s="35"/>
      <c r="K130" s="35"/>
    </row>
    <row r="131" spans="5:8">
      <c r="E131" s="2"/>
      <c r="G131" s="2"/>
      <c r="H131" s="2"/>
    </row>
    <row r="132" spans="5:8">
      <c r="E132" s="2"/>
      <c r="G132" s="2"/>
      <c r="H132" s="2"/>
    </row>
    <row r="133" spans="3:11">
      <c r="C133" s="35" t="s">
        <v>214</v>
      </c>
      <c r="D133" s="35" t="s">
        <v>63</v>
      </c>
      <c r="E133" s="35" t="s">
        <v>215</v>
      </c>
      <c r="F133" s="35" t="s">
        <v>9</v>
      </c>
      <c r="G133" s="35" t="s">
        <v>216</v>
      </c>
      <c r="H133" s="35" t="s">
        <v>217</v>
      </c>
      <c r="I133" s="35" t="s">
        <v>9</v>
      </c>
      <c r="J133" s="35" t="s">
        <v>216</v>
      </c>
      <c r="K133" s="35" t="s">
        <v>218</v>
      </c>
    </row>
    <row r="134" spans="3:11">
      <c r="C134" s="35" t="s">
        <v>276</v>
      </c>
      <c r="D134" s="39" t="s">
        <v>277</v>
      </c>
      <c r="E134" s="39" t="s">
        <v>210</v>
      </c>
      <c r="F134" s="35">
        <v>1</v>
      </c>
      <c r="G134" s="35">
        <f>(F134/VLOOKUP(E134,价值参考!$B$3:$D$80,2,FALSE))*VLOOKUP(E134,价值参考!$B$3:$D$80,3,FALSE)</f>
        <v>350</v>
      </c>
      <c r="H134" s="39" t="s">
        <v>18</v>
      </c>
      <c r="I134" s="35">
        <v>1</v>
      </c>
      <c r="J134" s="35">
        <f>(I134/VLOOKUP(H134,价值参考!$B$3:$D$80,2,FALSE))*VLOOKUP(H134,价值参考!$B$3:$D$80,3,FALSE)</f>
        <v>9800</v>
      </c>
      <c r="K134" s="35">
        <f>SUM(G134:G137)+SUM(J134:J137)</f>
        <v>12050</v>
      </c>
    </row>
    <row r="135" spans="3:11">
      <c r="C135" s="35"/>
      <c r="D135" s="39" t="s">
        <v>278</v>
      </c>
      <c r="E135" s="35" t="s">
        <v>221</v>
      </c>
      <c r="F135" s="35">
        <v>5000</v>
      </c>
      <c r="G135" s="35">
        <f>(F135/VLOOKUP(E135,价值参考!$B$3:$D$80,2,FALSE))*VLOOKUP(E135,价值参考!$B$3:$D$80,3,FALSE)</f>
        <v>1250</v>
      </c>
      <c r="H135" s="39"/>
      <c r="I135" s="35"/>
      <c r="J135" s="35"/>
      <c r="K135" s="35"/>
    </row>
    <row r="136" spans="3:11">
      <c r="C136" s="35"/>
      <c r="D136" s="39" t="s">
        <v>279</v>
      </c>
      <c r="E136" s="53" t="s">
        <v>223</v>
      </c>
      <c r="F136" s="35">
        <v>15000000</v>
      </c>
      <c r="G136" s="35">
        <f>(F136/VLOOKUP(E136,价值参考!$B$3:$D$80,2,FALSE))*VLOOKUP(E136,价值参考!$B$3:$D$80,3,FALSE)</f>
        <v>150</v>
      </c>
      <c r="H136" s="39"/>
      <c r="I136" s="35"/>
      <c r="J136" s="35"/>
      <c r="K136" s="35"/>
    </row>
    <row r="137" spans="3:11">
      <c r="C137" s="35"/>
      <c r="D137" s="39" t="s">
        <v>280</v>
      </c>
      <c r="E137" s="35" t="s">
        <v>224</v>
      </c>
      <c r="F137" s="35">
        <v>500</v>
      </c>
      <c r="G137" s="35">
        <f>(F137/VLOOKUP(E137,价值参考!$B$3:$D$80,2,FALSE))*VLOOKUP(E137,价值参考!$B$3:$D$80,3,FALSE)</f>
        <v>500</v>
      </c>
      <c r="H137" s="39"/>
      <c r="I137" s="35"/>
      <c r="J137" s="35"/>
      <c r="K137" s="35"/>
    </row>
    <row r="138" spans="7:7">
      <c r="G138" t="s">
        <v>281</v>
      </c>
    </row>
    <row r="140" spans="3:3">
      <c r="C140" t="s">
        <v>282</v>
      </c>
    </row>
    <row r="142" spans="4:6">
      <c r="D142" s="34" t="s">
        <v>73</v>
      </c>
      <c r="E142" s="34" t="s">
        <v>9</v>
      </c>
      <c r="F142" s="34" t="s">
        <v>218</v>
      </c>
    </row>
    <row r="143" spans="4:6">
      <c r="D143" s="35" t="s">
        <v>223</v>
      </c>
      <c r="E143" s="35">
        <v>135000000</v>
      </c>
      <c r="F143" s="35">
        <f>K71+K78+K85+K92+K99+K106+K113+K120+K127+K134</f>
        <v>113060</v>
      </c>
    </row>
    <row r="144" spans="4:6">
      <c r="D144" s="35" t="s">
        <v>228</v>
      </c>
      <c r="E144" s="35">
        <v>70000000</v>
      </c>
      <c r="F144" s="35"/>
    </row>
    <row r="145" spans="4:6">
      <c r="D145" s="35" t="s">
        <v>234</v>
      </c>
      <c r="E145" s="35">
        <v>60000</v>
      </c>
      <c r="F145" s="35"/>
    </row>
    <row r="146" spans="4:6">
      <c r="D146" s="35" t="s">
        <v>244</v>
      </c>
      <c r="E146" s="35">
        <v>7</v>
      </c>
      <c r="F146" s="35"/>
    </row>
    <row r="147" spans="4:6">
      <c r="D147" s="35" t="s">
        <v>226</v>
      </c>
      <c r="E147" s="35">
        <v>1400</v>
      </c>
      <c r="F147" s="35"/>
    </row>
    <row r="148" spans="4:6">
      <c r="D148" s="35" t="s">
        <v>221</v>
      </c>
      <c r="E148" s="35">
        <v>20000</v>
      </c>
      <c r="F148" s="35"/>
    </row>
    <row r="149" spans="4:6">
      <c r="D149" s="35" t="s">
        <v>231</v>
      </c>
      <c r="E149" s="35">
        <v>2000</v>
      </c>
      <c r="F149" s="35"/>
    </row>
    <row r="150" spans="4:6">
      <c r="D150" s="35" t="s">
        <v>251</v>
      </c>
      <c r="E150" s="35">
        <v>1500</v>
      </c>
      <c r="F150" s="35"/>
    </row>
    <row r="151" spans="4:13">
      <c r="D151" s="35" t="s">
        <v>15</v>
      </c>
      <c r="E151" s="35">
        <v>20</v>
      </c>
      <c r="F151" s="35"/>
      <c r="M151"/>
    </row>
    <row r="152" spans="4:13">
      <c r="D152" s="35" t="s">
        <v>16</v>
      </c>
      <c r="E152" s="35">
        <v>12</v>
      </c>
      <c r="F152" s="35"/>
      <c r="M152"/>
    </row>
    <row r="153" spans="4:13">
      <c r="D153" s="35" t="s">
        <v>262</v>
      </c>
      <c r="E153" s="35">
        <v>5</v>
      </c>
      <c r="F153" s="35"/>
      <c r="M153"/>
    </row>
    <row r="154" spans="4:13">
      <c r="D154" s="35" t="s">
        <v>257</v>
      </c>
      <c r="E154" s="35">
        <v>25</v>
      </c>
      <c r="F154" s="35"/>
      <c r="M154"/>
    </row>
    <row r="155" spans="4:13">
      <c r="D155" s="35" t="s">
        <v>224</v>
      </c>
      <c r="E155" s="35">
        <v>12500</v>
      </c>
      <c r="F155" s="35"/>
      <c r="M155"/>
    </row>
    <row r="156" spans="4:6">
      <c r="D156" s="39" t="s">
        <v>10</v>
      </c>
      <c r="E156" s="39">
        <v>1</v>
      </c>
      <c r="F156" s="35"/>
    </row>
    <row r="157" spans="4:6">
      <c r="D157" s="39" t="s">
        <v>208</v>
      </c>
      <c r="E157" s="39">
        <v>5</v>
      </c>
      <c r="F157" s="35"/>
    </row>
    <row r="158" spans="4:7">
      <c r="D158" s="39" t="s">
        <v>210</v>
      </c>
      <c r="E158" s="39">
        <v>11</v>
      </c>
      <c r="F158" s="35"/>
      <c r="G158" t="s">
        <v>283</v>
      </c>
    </row>
    <row r="159" spans="4:6">
      <c r="D159" s="39" t="s">
        <v>13</v>
      </c>
      <c r="E159" s="39">
        <v>1</v>
      </c>
      <c r="F159" s="35"/>
    </row>
    <row r="160" spans="4:7">
      <c r="D160" s="39" t="s">
        <v>18</v>
      </c>
      <c r="E160" s="39">
        <v>2</v>
      </c>
      <c r="F160" s="35"/>
      <c r="G160" t="s">
        <v>283</v>
      </c>
    </row>
    <row r="163" spans="3:3">
      <c r="C163" t="s">
        <v>284</v>
      </c>
    </row>
    <row r="168" spans="1:1">
      <c r="A168" t="s">
        <v>285</v>
      </c>
    </row>
    <row r="169" spans="9:13">
      <c r="I169" s="46" t="s">
        <v>286</v>
      </c>
      <c r="J169" s="46"/>
      <c r="K169" s="46"/>
      <c r="L169" s="46"/>
      <c r="M169" s="60"/>
    </row>
    <row r="170" spans="2:2">
      <c r="B170" t="s">
        <v>287</v>
      </c>
    </row>
    <row r="171" spans="1:1">
      <c r="A171" s="2"/>
    </row>
    <row r="172" spans="1:12">
      <c r="A172" s="2"/>
      <c r="C172" s="35" t="s">
        <v>20</v>
      </c>
      <c r="D172" s="36" t="s">
        <v>21</v>
      </c>
      <c r="E172" s="37"/>
      <c r="F172" s="37"/>
      <c r="G172" s="38"/>
      <c r="J172" t="s">
        <v>288</v>
      </c>
      <c r="K172" t="s">
        <v>289</v>
      </c>
      <c r="L172" s="61">
        <v>4000</v>
      </c>
    </row>
    <row r="173" spans="1:12">
      <c r="A173" s="2"/>
      <c r="C173" s="35" t="s">
        <v>23</v>
      </c>
      <c r="D173" s="36" t="s">
        <v>24</v>
      </c>
      <c r="E173" s="37"/>
      <c r="F173" s="37"/>
      <c r="G173" s="38"/>
      <c r="J173" s="35" t="s">
        <v>290</v>
      </c>
      <c r="K173" s="35" t="s">
        <v>9</v>
      </c>
      <c r="L173" s="35" t="s">
        <v>291</v>
      </c>
    </row>
    <row r="174" spans="1:12">
      <c r="A174" s="2"/>
      <c r="C174" s="35" t="s">
        <v>26</v>
      </c>
      <c r="D174" s="36" t="s">
        <v>27</v>
      </c>
      <c r="E174" s="37"/>
      <c r="F174" s="37"/>
      <c r="G174" s="38"/>
      <c r="J174" s="35" t="s">
        <v>221</v>
      </c>
      <c r="K174" s="35">
        <v>12000</v>
      </c>
      <c r="L174" s="35">
        <f>(K174/VLOOKUP(J174,价值参考!$B$3:$F$90,2,FALSE))*VLOOKUP(J174,价值参考!$B$3:$E$72,3,FALSE)</f>
        <v>3000</v>
      </c>
    </row>
    <row r="175" spans="1:12">
      <c r="A175" s="2"/>
      <c r="C175" s="35" t="s">
        <v>29</v>
      </c>
      <c r="D175" s="36" t="s">
        <v>30</v>
      </c>
      <c r="E175" s="37"/>
      <c r="F175" s="37"/>
      <c r="G175" s="38"/>
      <c r="J175" s="35" t="s">
        <v>231</v>
      </c>
      <c r="K175" s="35">
        <v>2100</v>
      </c>
      <c r="L175" s="35">
        <f>(K175/VLOOKUP(J175,价值参考!$B$3:$F$90,2,FALSE))*VLOOKUP(J175,价值参考!$B$3:$E$72,3,FALSE)</f>
        <v>2625</v>
      </c>
    </row>
    <row r="176" spans="1:12">
      <c r="A176" s="2"/>
      <c r="C176" s="35" t="s">
        <v>32</v>
      </c>
      <c r="D176" s="36" t="s">
        <v>33</v>
      </c>
      <c r="E176" s="37"/>
      <c r="F176" s="37"/>
      <c r="G176" s="38"/>
      <c r="J176" s="35" t="s">
        <v>234</v>
      </c>
      <c r="K176" s="35">
        <v>21000</v>
      </c>
      <c r="L176" s="35">
        <f>(K176/VLOOKUP(J176,价值参考!$B$3:$F$90,2,FALSE))*VLOOKUP(J176,价值参考!$B$3:$E$72,3,FALSE)</f>
        <v>2625</v>
      </c>
    </row>
    <row r="177" spans="1:11">
      <c r="A177" s="2"/>
      <c r="C177" s="35" t="s">
        <v>35</v>
      </c>
      <c r="D177" s="36" t="s">
        <v>36</v>
      </c>
      <c r="E177" s="37"/>
      <c r="F177" s="37"/>
      <c r="G177" s="38"/>
      <c r="J177" s="2" t="s">
        <v>292</v>
      </c>
      <c r="K177" s="60">
        <f>SUM(L174:L176)/L172</f>
        <v>2.0625</v>
      </c>
    </row>
    <row r="178" spans="1:7">
      <c r="A178" s="2"/>
      <c r="C178" s="35" t="s">
        <v>38</v>
      </c>
      <c r="D178" s="36" t="s">
        <v>36</v>
      </c>
      <c r="E178" s="37"/>
      <c r="F178" s="37"/>
      <c r="G178" s="38"/>
    </row>
    <row r="179" spans="1:12">
      <c r="A179" s="2"/>
      <c r="C179" s="35" t="s">
        <v>39</v>
      </c>
      <c r="D179" s="36" t="s">
        <v>37</v>
      </c>
      <c r="E179" s="37"/>
      <c r="F179" s="37"/>
      <c r="G179" s="38"/>
      <c r="J179" t="s">
        <v>293</v>
      </c>
      <c r="K179" t="s">
        <v>294</v>
      </c>
      <c r="L179" s="61">
        <v>648</v>
      </c>
    </row>
    <row r="180" spans="1:12">
      <c r="A180" s="2"/>
      <c r="C180" s="39" t="s">
        <v>187</v>
      </c>
      <c r="D180" s="40" t="s">
        <v>196</v>
      </c>
      <c r="E180" s="41"/>
      <c r="F180" s="41"/>
      <c r="G180" s="42"/>
      <c r="J180" s="35" t="s">
        <v>290</v>
      </c>
      <c r="K180" s="35" t="s">
        <v>9</v>
      </c>
      <c r="L180" s="35" t="s">
        <v>291</v>
      </c>
    </row>
    <row r="181" spans="3:12">
      <c r="C181" s="39" t="s">
        <v>189</v>
      </c>
      <c r="D181" s="40" t="s">
        <v>196</v>
      </c>
      <c r="E181" s="41"/>
      <c r="F181" s="41"/>
      <c r="G181" s="42"/>
      <c r="J181" s="35" t="s">
        <v>224</v>
      </c>
      <c r="K181" s="35">
        <v>6000</v>
      </c>
      <c r="L181" s="35">
        <f>(K181/VLOOKUP(J181,价值参考!$B$3:$F$90,2,FALSE))*VLOOKUP(J181,价值参考!$B$3:$E$72,3,FALSE)</f>
        <v>6000</v>
      </c>
    </row>
    <row r="182" spans="10:12">
      <c r="J182" s="35" t="s">
        <v>208</v>
      </c>
      <c r="K182" s="35">
        <v>1</v>
      </c>
      <c r="L182" s="35">
        <f>(K182/VLOOKUP(J182,价值参考!$B$3:$F$90,2,FALSE))*VLOOKUP(J182,价值参考!$B$3:$E$72,3,FALSE)</f>
        <v>6000</v>
      </c>
    </row>
    <row r="183" spans="10:12">
      <c r="J183" s="35" t="s">
        <v>295</v>
      </c>
      <c r="K183" s="35">
        <v>1</v>
      </c>
      <c r="L183" s="35">
        <f>(K183/VLOOKUP(J183,价值参考!$B$3:$F$90,2,FALSE))*VLOOKUP(J183,价值参考!$B$3:$E$72,3,FALSE)</f>
        <v>22400</v>
      </c>
    </row>
    <row r="184" spans="2:12">
      <c r="B184" t="s">
        <v>296</v>
      </c>
      <c r="J184" s="35" t="s">
        <v>234</v>
      </c>
      <c r="K184" s="35">
        <v>40000</v>
      </c>
      <c r="L184" s="35">
        <f>(K184/VLOOKUP(J184,价值参考!$B$3:$F$90,2,FALSE))*VLOOKUP(J184,价值参考!$B$3:$E$72,3,FALSE)</f>
        <v>5000</v>
      </c>
    </row>
    <row r="185" spans="10:11">
      <c r="J185" s="2" t="s">
        <v>292</v>
      </c>
      <c r="K185" s="60">
        <f>SUM(L181:L184)/7000</f>
        <v>5.62857142857143</v>
      </c>
    </row>
    <row r="186" spans="3:12">
      <c r="C186" s="35" t="s">
        <v>73</v>
      </c>
      <c r="D186" s="35"/>
      <c r="E186" s="35" t="s">
        <v>9</v>
      </c>
      <c r="J186" s="2" t="s">
        <v>297</v>
      </c>
      <c r="K186" s="2">
        <v>5000</v>
      </c>
      <c r="L186" s="2"/>
    </row>
    <row r="187" spans="3:7">
      <c r="C187" s="39" t="s">
        <v>208</v>
      </c>
      <c r="D187" s="39"/>
      <c r="E187" s="39">
        <v>5</v>
      </c>
      <c r="F187" s="35" t="s">
        <v>209</v>
      </c>
      <c r="G187" s="35"/>
    </row>
    <row r="188" spans="3:7">
      <c r="C188" s="39" t="s">
        <v>210</v>
      </c>
      <c r="D188" s="39"/>
      <c r="E188" s="39">
        <v>10</v>
      </c>
      <c r="F188" s="35"/>
      <c r="G188" s="35"/>
    </row>
    <row r="189" spans="3:7">
      <c r="C189" s="39" t="s">
        <v>13</v>
      </c>
      <c r="D189" s="39"/>
      <c r="E189" s="39">
        <v>1</v>
      </c>
      <c r="F189" s="35"/>
      <c r="G189" s="35"/>
    </row>
    <row r="190" spans="3:7">
      <c r="C190" s="39" t="s">
        <v>18</v>
      </c>
      <c r="D190" s="39"/>
      <c r="E190" s="39">
        <v>1</v>
      </c>
      <c r="F190" s="35"/>
      <c r="G190" s="35"/>
    </row>
    <row r="192" spans="3:3">
      <c r="C192" t="s">
        <v>298</v>
      </c>
    </row>
    <row r="194" spans="3:3">
      <c r="C194" t="s">
        <v>299</v>
      </c>
    </row>
    <row r="196" spans="13:13">
      <c r="M196"/>
    </row>
    <row r="197" spans="2:13">
      <c r="B197" t="s">
        <v>212</v>
      </c>
      <c r="M197"/>
    </row>
    <row r="198" spans="13:13">
      <c r="M198"/>
    </row>
    <row r="199" spans="13:13">
      <c r="M199"/>
    </row>
    <row r="200" spans="2:13">
      <c r="B200" s="32" t="s">
        <v>213</v>
      </c>
      <c r="C200" s="47"/>
      <c r="M200"/>
    </row>
    <row r="202" spans="3:11">
      <c r="C202" s="35" t="s">
        <v>214</v>
      </c>
      <c r="D202" s="35" t="s">
        <v>63</v>
      </c>
      <c r="E202" s="35" t="s">
        <v>215</v>
      </c>
      <c r="F202" s="35" t="s">
        <v>9</v>
      </c>
      <c r="G202" s="35" t="s">
        <v>216</v>
      </c>
      <c r="H202" s="35" t="s">
        <v>217</v>
      </c>
      <c r="I202" s="35" t="s">
        <v>9</v>
      </c>
      <c r="J202" s="35" t="s">
        <v>216</v>
      </c>
      <c r="K202" s="35" t="s">
        <v>218</v>
      </c>
    </row>
    <row r="203" spans="3:11">
      <c r="C203" s="35" t="s">
        <v>300</v>
      </c>
      <c r="D203" s="39" t="s">
        <v>301</v>
      </c>
      <c r="E203" s="35" t="s">
        <v>234</v>
      </c>
      <c r="F203" s="35">
        <v>20000</v>
      </c>
      <c r="G203" s="35">
        <f>(F203/VLOOKUP(E203,价值参考!$B$3:$D$80,2,FALSE))*VLOOKUP(E203,价值参考!$B$3:$D$80,3,FALSE)</f>
        <v>2500</v>
      </c>
      <c r="H203" s="49" t="s">
        <v>210</v>
      </c>
      <c r="I203" s="35">
        <v>1</v>
      </c>
      <c r="J203" s="35">
        <f>(I203/VLOOKUP(H203,价值参考!$B$3:$D$80,2,FALSE))*VLOOKUP(H203,价值参考!$B$3:$D$80,3,FALSE)</f>
        <v>350</v>
      </c>
      <c r="K203" s="35">
        <f>SUM(G203:G206)+SUM(J203:J206)</f>
        <v>11050</v>
      </c>
    </row>
    <row r="204" spans="3:11">
      <c r="C204" s="35"/>
      <c r="D204" s="39" t="s">
        <v>302</v>
      </c>
      <c r="E204" s="53" t="s">
        <v>251</v>
      </c>
      <c r="F204" s="35">
        <v>1500</v>
      </c>
      <c r="G204" s="35">
        <f>(F204/VLOOKUP(E204,价值参考!$B$3:$D$80,2,FALSE))*VLOOKUP(E204,价值参考!$B$3:$D$80,3,FALSE)</f>
        <v>3000</v>
      </c>
      <c r="H204" s="52"/>
      <c r="I204" s="52"/>
      <c r="J204" s="52"/>
      <c r="K204" s="35"/>
    </row>
    <row r="205" spans="3:11">
      <c r="C205" s="35"/>
      <c r="D205" s="39" t="s">
        <v>303</v>
      </c>
      <c r="E205" s="35" t="s">
        <v>226</v>
      </c>
      <c r="F205" s="35">
        <v>500</v>
      </c>
      <c r="G205" s="35">
        <f>(F205/VLOOKUP(E205,价值参考!$B$3:$D$80,2,FALSE))*VLOOKUP(E205,价值参考!$B$3:$D$80,3,FALSE)</f>
        <v>5000</v>
      </c>
      <c r="H205" s="49"/>
      <c r="I205" s="35"/>
      <c r="J205" s="35"/>
      <c r="K205" s="35"/>
    </row>
    <row r="206" spans="3:11">
      <c r="C206" s="35"/>
      <c r="D206" s="39" t="s">
        <v>304</v>
      </c>
      <c r="E206" s="35" t="s">
        <v>223</v>
      </c>
      <c r="F206" s="35">
        <v>20000000</v>
      </c>
      <c r="G206" s="35">
        <f>(F206/VLOOKUP(E206,价值参考!$B$3:$D$80,2,FALSE))*VLOOKUP(E206,价值参考!$B$3:$D$80,3,FALSE)</f>
        <v>200</v>
      </c>
      <c r="H206" s="49"/>
      <c r="I206" s="35"/>
      <c r="J206" s="35"/>
      <c r="K206" s="35"/>
    </row>
    <row r="207" spans="5:8">
      <c r="E207" s="2"/>
      <c r="F207" s="2"/>
      <c r="H207" s="2"/>
    </row>
    <row r="208" spans="5:8">
      <c r="E208" s="2"/>
      <c r="F208" s="2"/>
      <c r="H208" s="2"/>
    </row>
    <row r="209" spans="3:11">
      <c r="C209" s="35" t="s">
        <v>214</v>
      </c>
      <c r="D209" s="35" t="s">
        <v>63</v>
      </c>
      <c r="E209" s="35" t="s">
        <v>215</v>
      </c>
      <c r="F209" s="35" t="s">
        <v>9</v>
      </c>
      <c r="G209" s="35" t="s">
        <v>216</v>
      </c>
      <c r="H209" s="35" t="s">
        <v>217</v>
      </c>
      <c r="I209" s="35" t="s">
        <v>9</v>
      </c>
      <c r="J209" s="35" t="s">
        <v>216</v>
      </c>
      <c r="K209" s="35" t="s">
        <v>218</v>
      </c>
    </row>
    <row r="210" spans="3:11">
      <c r="C210" s="35" t="s">
        <v>305</v>
      </c>
      <c r="D210" s="39" t="s">
        <v>306</v>
      </c>
      <c r="E210" s="35" t="s">
        <v>228</v>
      </c>
      <c r="F210" s="35">
        <v>12000000</v>
      </c>
      <c r="G210" s="35">
        <f>(F210/VLOOKUP(E210,价值参考!$B$3:$D$80,2,FALSE))*VLOOKUP(E210,价值参考!$B$3:$D$80,3,FALSE)</f>
        <v>180</v>
      </c>
      <c r="H210" s="49" t="s">
        <v>208</v>
      </c>
      <c r="I210" s="35">
        <v>1</v>
      </c>
      <c r="J210" s="35">
        <f>(I210/VLOOKUP(H210,价值参考!$B$3:$D$80,2,FALSE))*VLOOKUP(H210,价值参考!$B$3:$D$80,3,FALSE)</f>
        <v>6000</v>
      </c>
      <c r="K210" s="35">
        <f>SUM(G210:G213)+SUM(J210:J213)</f>
        <v>12180</v>
      </c>
    </row>
    <row r="211" spans="3:11">
      <c r="C211" s="35"/>
      <c r="D211" s="39" t="s">
        <v>307</v>
      </c>
      <c r="E211" s="35" t="s">
        <v>16</v>
      </c>
      <c r="F211" s="35">
        <v>8</v>
      </c>
      <c r="G211" s="35">
        <f>(F211/VLOOKUP(E211,价值参考!$B$3:$D$80,2,FALSE))*VLOOKUP(E211,价值参考!$B$3:$D$80,3,FALSE)</f>
        <v>2800</v>
      </c>
      <c r="H211" s="49" t="s">
        <v>210</v>
      </c>
      <c r="I211" s="35">
        <v>1</v>
      </c>
      <c r="J211" s="35">
        <f>(I211/VLOOKUP(H211,价值参考!$B$3:$D$80,2,FALSE))*VLOOKUP(H211,价值参考!$B$3:$D$80,3,FALSE)</f>
        <v>350</v>
      </c>
      <c r="K211" s="35"/>
    </row>
    <row r="212" spans="3:11">
      <c r="C212" s="35"/>
      <c r="D212" s="39" t="s">
        <v>308</v>
      </c>
      <c r="E212" s="39" t="s">
        <v>210</v>
      </c>
      <c r="F212" s="35">
        <v>1</v>
      </c>
      <c r="G212" s="35">
        <f>(F212/VLOOKUP(E212,价值参考!$B$3:$D$80,2,FALSE))*VLOOKUP(E212,价值参考!$B$3:$D$80,3,FALSE)</f>
        <v>350</v>
      </c>
      <c r="H212" s="49"/>
      <c r="I212" s="35"/>
      <c r="J212" s="35"/>
      <c r="K212" s="35"/>
    </row>
    <row r="213" spans="3:11">
      <c r="C213" s="35"/>
      <c r="D213" s="39" t="s">
        <v>309</v>
      </c>
      <c r="E213" s="35" t="s">
        <v>234</v>
      </c>
      <c r="F213" s="35">
        <v>20000</v>
      </c>
      <c r="G213" s="35">
        <f>(F213/VLOOKUP(E213,价值参考!$B$3:$D$80,2,FALSE))*VLOOKUP(E213,价值参考!$B$3:$D$80,3,FALSE)</f>
        <v>2500</v>
      </c>
      <c r="H213" s="49"/>
      <c r="I213" s="35"/>
      <c r="J213" s="35"/>
      <c r="K213" s="35"/>
    </row>
    <row r="214" spans="5:8">
      <c r="E214" s="2"/>
      <c r="F214" s="2"/>
      <c r="H214" s="2"/>
    </row>
    <row r="215" spans="5:8">
      <c r="E215" s="2"/>
      <c r="F215" s="2"/>
      <c r="H215" s="2"/>
    </row>
    <row r="216" spans="3:11">
      <c r="C216" s="35" t="s">
        <v>214</v>
      </c>
      <c r="D216" s="35" t="s">
        <v>63</v>
      </c>
      <c r="E216" s="35" t="s">
        <v>215</v>
      </c>
      <c r="F216" s="35" t="s">
        <v>9</v>
      </c>
      <c r="G216" s="35" t="s">
        <v>216</v>
      </c>
      <c r="H216" s="35" t="s">
        <v>217</v>
      </c>
      <c r="I216" s="35" t="s">
        <v>9</v>
      </c>
      <c r="J216" s="35" t="s">
        <v>216</v>
      </c>
      <c r="K216" s="35" t="s">
        <v>218</v>
      </c>
    </row>
    <row r="217" spans="3:11">
      <c r="C217" s="35" t="s">
        <v>310</v>
      </c>
      <c r="D217" s="39" t="s">
        <v>311</v>
      </c>
      <c r="E217" s="35" t="s">
        <v>223</v>
      </c>
      <c r="F217" s="35">
        <v>20000000</v>
      </c>
      <c r="G217" s="35">
        <f>(F217/VLOOKUP(E217,价值参考!$B$3:$D$80,2,FALSE))*VLOOKUP(E217,价值参考!$B$3:$D$80,3,FALSE)</f>
        <v>200</v>
      </c>
      <c r="H217" s="49" t="s">
        <v>13</v>
      </c>
      <c r="I217" s="35">
        <v>1</v>
      </c>
      <c r="J217" s="35">
        <f>(I217/VLOOKUP(H217,价值参考!$B$3:$D$80,2,FALSE))*VLOOKUP(H217,价值参考!$B$3:$D$80,3,FALSE)</f>
        <v>2100</v>
      </c>
      <c r="K217" s="35">
        <f>SUM(G217:G220)+SUM(J217:J220)</f>
        <v>11680</v>
      </c>
    </row>
    <row r="218" spans="3:11">
      <c r="C218" s="35"/>
      <c r="D218" s="39" t="s">
        <v>312</v>
      </c>
      <c r="E218" s="35" t="s">
        <v>228</v>
      </c>
      <c r="F218" s="35">
        <v>12000000</v>
      </c>
      <c r="G218" s="35">
        <f>(F218/VLOOKUP(E218,价值参考!$B$3:$D$80,2,FALSE))*VLOOKUP(E218,价值参考!$B$3:$D$80,3,FALSE)</f>
        <v>180</v>
      </c>
      <c r="H218" s="49" t="s">
        <v>210</v>
      </c>
      <c r="I218" s="35">
        <v>1</v>
      </c>
      <c r="J218" s="35">
        <f>(I218/VLOOKUP(H218,价值参考!$B$3:$D$80,2,FALSE))*VLOOKUP(H218,价值参考!$B$3:$D$80,3,FALSE)</f>
        <v>350</v>
      </c>
      <c r="K218" s="35"/>
    </row>
    <row r="219" spans="3:11">
      <c r="C219" s="35"/>
      <c r="D219" s="39" t="s">
        <v>313</v>
      </c>
      <c r="E219" s="35" t="s">
        <v>234</v>
      </c>
      <c r="F219" s="35">
        <v>20000</v>
      </c>
      <c r="G219" s="35">
        <f>(F219/VLOOKUP(E219,价值参考!$B$3:$D$80,2,FALSE))*VLOOKUP(E219,价值参考!$B$3:$D$80,3,FALSE)</f>
        <v>2500</v>
      </c>
      <c r="H219" s="49" t="s">
        <v>208</v>
      </c>
      <c r="I219" s="35">
        <v>1</v>
      </c>
      <c r="J219" s="35">
        <f>(I219/VLOOKUP(H219,价值参考!$B$3:$D$80,2,FALSE))*VLOOKUP(H219,价值参考!$B$3:$D$80,3,FALSE)</f>
        <v>6000</v>
      </c>
      <c r="K219" s="35"/>
    </row>
    <row r="220" spans="3:11">
      <c r="C220" s="35"/>
      <c r="D220" s="39" t="s">
        <v>314</v>
      </c>
      <c r="E220" s="39" t="s">
        <v>210</v>
      </c>
      <c r="F220" s="35">
        <v>1</v>
      </c>
      <c r="G220" s="35">
        <f>(F220/VLOOKUP(E220,价值参考!$B$3:$D$80,2,FALSE))*VLOOKUP(E220,价值参考!$B$3:$D$80,3,FALSE)</f>
        <v>350</v>
      </c>
      <c r="H220" s="49"/>
      <c r="I220" s="35"/>
      <c r="J220" s="35"/>
      <c r="K220" s="35"/>
    </row>
    <row r="221" spans="5:8">
      <c r="E221" s="2"/>
      <c r="F221" s="2"/>
      <c r="H221" s="2"/>
    </row>
    <row r="222" spans="5:8">
      <c r="E222" s="2"/>
      <c r="F222" s="2"/>
      <c r="H222" s="2"/>
    </row>
    <row r="223" spans="3:11">
      <c r="C223" s="35" t="s">
        <v>214</v>
      </c>
      <c r="D223" s="35" t="s">
        <v>63</v>
      </c>
      <c r="E223" s="35" t="s">
        <v>215</v>
      </c>
      <c r="F223" s="35" t="s">
        <v>9</v>
      </c>
      <c r="G223" s="35" t="s">
        <v>216</v>
      </c>
      <c r="H223" s="35" t="s">
        <v>217</v>
      </c>
      <c r="I223" s="35" t="s">
        <v>9</v>
      </c>
      <c r="J223" s="35" t="s">
        <v>216</v>
      </c>
      <c r="K223" s="35" t="s">
        <v>218</v>
      </c>
    </row>
    <row r="224" spans="3:11">
      <c r="C224" s="35" t="s">
        <v>315</v>
      </c>
      <c r="D224" s="39" t="s">
        <v>316</v>
      </c>
      <c r="E224" s="53" t="s">
        <v>223</v>
      </c>
      <c r="F224" s="35">
        <v>20000000</v>
      </c>
      <c r="G224" s="35">
        <f>(F224/VLOOKUP(E224,价值参考!$B$3:$D$80,2,FALSE))*VLOOKUP(E224,价值参考!$B$3:$D$80,3,FALSE)</f>
        <v>200</v>
      </c>
      <c r="H224" s="49" t="s">
        <v>210</v>
      </c>
      <c r="I224" s="35">
        <v>1</v>
      </c>
      <c r="J224" s="35">
        <f>(I224/VLOOKUP(H224,价值参考!$B$3:$D$80,2,FALSE))*VLOOKUP(H224,价值参考!$B$3:$D$80,3,FALSE)</f>
        <v>350</v>
      </c>
      <c r="K224" s="35">
        <f>SUM(G224:G227)+SUM(J224:J227)</f>
        <v>11080</v>
      </c>
    </row>
    <row r="225" spans="3:11">
      <c r="C225" s="35"/>
      <c r="D225" s="39" t="s">
        <v>317</v>
      </c>
      <c r="E225" s="39" t="s">
        <v>210</v>
      </c>
      <c r="F225" s="35">
        <v>1</v>
      </c>
      <c r="G225" s="35">
        <f>(F225/VLOOKUP(E225,价值参考!$B$3:$D$80,2,FALSE))*VLOOKUP(E225,价值参考!$B$3:$D$80,3,FALSE)</f>
        <v>350</v>
      </c>
      <c r="H225" s="49" t="s">
        <v>224</v>
      </c>
      <c r="I225" s="35">
        <v>2000</v>
      </c>
      <c r="J225" s="35">
        <f>(I225/VLOOKUP(H225,价值参考!$B$3:$D$80,2,FALSE))*VLOOKUP(H225,价值参考!$B$3:$D$80,3,FALSE)</f>
        <v>2000</v>
      </c>
      <c r="K225" s="35"/>
    </row>
    <row r="226" spans="3:11">
      <c r="C226" s="35"/>
      <c r="D226" s="39" t="s">
        <v>318</v>
      </c>
      <c r="E226" s="35" t="s">
        <v>257</v>
      </c>
      <c r="F226" s="35">
        <v>30</v>
      </c>
      <c r="G226" s="35">
        <f>(F226/VLOOKUP(E226,价值参考!$B$3:$D$80,2,FALSE))*VLOOKUP(E226,价值参考!$B$3:$D$80,3,FALSE)</f>
        <v>3000</v>
      </c>
      <c r="H226" s="35" t="s">
        <v>226</v>
      </c>
      <c r="I226" s="35">
        <v>500</v>
      </c>
      <c r="J226" s="35">
        <f>(I226/VLOOKUP(H226,价值参考!$B$3:$D$80,2,FALSE))*VLOOKUP(H226,价值参考!$B$3:$D$80,3,FALSE)</f>
        <v>5000</v>
      </c>
      <c r="K226" s="35"/>
    </row>
    <row r="227" spans="3:11">
      <c r="C227" s="35"/>
      <c r="D227" s="39" t="s">
        <v>319</v>
      </c>
      <c r="E227" s="53" t="s">
        <v>228</v>
      </c>
      <c r="F227" s="35">
        <v>12000000</v>
      </c>
      <c r="G227" s="35">
        <f>(F227/VLOOKUP(E227,价值参考!$B$3:$D$80,2,FALSE))*VLOOKUP(E227,价值参考!$B$3:$D$80,3,FALSE)</f>
        <v>180</v>
      </c>
      <c r="H227" s="49"/>
      <c r="I227" s="35"/>
      <c r="J227" s="35"/>
      <c r="K227" s="35"/>
    </row>
    <row r="228" spans="5:8">
      <c r="E228" s="2"/>
      <c r="F228" s="2"/>
      <c r="H228" s="2"/>
    </row>
    <row r="229" spans="5:8">
      <c r="E229" s="2"/>
      <c r="F229" s="2"/>
      <c r="H229" s="2"/>
    </row>
    <row r="230" spans="3:11">
      <c r="C230" s="35" t="s">
        <v>214</v>
      </c>
      <c r="D230" s="35" t="s">
        <v>63</v>
      </c>
      <c r="E230" s="35" t="s">
        <v>215</v>
      </c>
      <c r="F230" s="35" t="s">
        <v>9</v>
      </c>
      <c r="G230" s="35" t="s">
        <v>216</v>
      </c>
      <c r="H230" s="35" t="s">
        <v>217</v>
      </c>
      <c r="I230" s="35" t="s">
        <v>9</v>
      </c>
      <c r="J230" s="35" t="s">
        <v>216</v>
      </c>
      <c r="K230" s="35" t="s">
        <v>218</v>
      </c>
    </row>
    <row r="231" spans="3:11">
      <c r="C231" s="35" t="s">
        <v>320</v>
      </c>
      <c r="D231" s="39" t="s">
        <v>321</v>
      </c>
      <c r="E231" s="39" t="s">
        <v>210</v>
      </c>
      <c r="F231" s="35">
        <v>1</v>
      </c>
      <c r="G231" s="35">
        <f>(F231/VLOOKUP(E231,价值参考!$B$3:$D$80,2,FALSE))*VLOOKUP(E231,价值参考!$B$3:$D$80,3,FALSE)</f>
        <v>350</v>
      </c>
      <c r="H231" s="49" t="s">
        <v>208</v>
      </c>
      <c r="I231" s="35">
        <v>1</v>
      </c>
      <c r="J231" s="35">
        <f>(I231/VLOOKUP(H231,价值参考!$B$3:$D$80,2,FALSE))*VLOOKUP(H231,价值参考!$B$3:$D$80,3,FALSE)</f>
        <v>6000</v>
      </c>
      <c r="K231" s="35">
        <f>SUM(G231:G234)+SUM(J231:J234)</f>
        <v>9980</v>
      </c>
    </row>
    <row r="232" spans="3:11">
      <c r="C232" s="35"/>
      <c r="D232" s="39" t="s">
        <v>322</v>
      </c>
      <c r="E232" s="35" t="s">
        <v>228</v>
      </c>
      <c r="F232" s="35">
        <v>12000000</v>
      </c>
      <c r="G232" s="35">
        <f>(F232/VLOOKUP(E232,价值参考!$B$3:$D$80,2,FALSE))*VLOOKUP(E232,价值参考!$B$3:$D$80,3,FALSE)</f>
        <v>180</v>
      </c>
      <c r="H232" s="49" t="s">
        <v>224</v>
      </c>
      <c r="I232" s="35">
        <v>2000</v>
      </c>
      <c r="J232" s="35">
        <f>(I232/VLOOKUP(H232,价值参考!$B$3:$D$80,2,FALSE))*VLOOKUP(H232,价值参考!$B$3:$D$80,3,FALSE)</f>
        <v>2000</v>
      </c>
      <c r="K232" s="35"/>
    </row>
    <row r="233" spans="3:11">
      <c r="C233" s="35"/>
      <c r="D233" s="39" t="s">
        <v>323</v>
      </c>
      <c r="E233" s="53" t="s">
        <v>223</v>
      </c>
      <c r="F233" s="35">
        <v>20000000</v>
      </c>
      <c r="G233" s="35">
        <f>(F233/VLOOKUP(E233,价值参考!$B$3:$D$80,2,FALSE))*VLOOKUP(E233,价值参考!$B$3:$D$80,3,FALSE)</f>
        <v>200</v>
      </c>
      <c r="H233" s="49"/>
      <c r="I233" s="35"/>
      <c r="J233" s="35"/>
      <c r="K233" s="35"/>
    </row>
    <row r="234" spans="3:11">
      <c r="C234" s="35"/>
      <c r="D234" s="39" t="s">
        <v>324</v>
      </c>
      <c r="E234" s="35" t="s">
        <v>231</v>
      </c>
      <c r="F234" s="35">
        <v>1000</v>
      </c>
      <c r="G234" s="35">
        <f>(F234/VLOOKUP(E234,价值参考!$B$3:$D$80,2,FALSE))*VLOOKUP(E234,价值参考!$B$3:$D$80,3,FALSE)</f>
        <v>1250</v>
      </c>
      <c r="H234" s="49"/>
      <c r="I234" s="35"/>
      <c r="J234" s="35"/>
      <c r="K234" s="35"/>
    </row>
    <row r="235" spans="5:8">
      <c r="E235" s="2"/>
      <c r="F235" s="2"/>
      <c r="H235" s="2"/>
    </row>
    <row r="236" spans="5:8">
      <c r="E236" s="2"/>
      <c r="F236" s="2"/>
      <c r="H236" s="2"/>
    </row>
    <row r="237" spans="3:11">
      <c r="C237" s="35" t="s">
        <v>214</v>
      </c>
      <c r="D237" s="35" t="s">
        <v>63</v>
      </c>
      <c r="E237" s="35" t="s">
        <v>215</v>
      </c>
      <c r="F237" s="35" t="s">
        <v>9</v>
      </c>
      <c r="G237" s="35" t="s">
        <v>216</v>
      </c>
      <c r="H237" s="35" t="s">
        <v>217</v>
      </c>
      <c r="I237" s="35" t="s">
        <v>9</v>
      </c>
      <c r="J237" s="35" t="s">
        <v>216</v>
      </c>
      <c r="K237" s="35" t="s">
        <v>218</v>
      </c>
    </row>
    <row r="238" spans="3:11">
      <c r="C238" s="35" t="s">
        <v>325</v>
      </c>
      <c r="D238" s="39" t="s">
        <v>326</v>
      </c>
      <c r="E238" s="53" t="s">
        <v>228</v>
      </c>
      <c r="F238" s="35">
        <v>12000000</v>
      </c>
      <c r="G238" s="35">
        <f>(F238/VLOOKUP(E238,价值参考!$B$3:$D$80,2,FALSE))*VLOOKUP(E238,价值参考!$B$3:$D$80,3,FALSE)</f>
        <v>180</v>
      </c>
      <c r="H238" s="35" t="s">
        <v>224</v>
      </c>
      <c r="I238" s="35">
        <v>2000</v>
      </c>
      <c r="J238" s="35">
        <f>(I238/VLOOKUP(H238,价值参考!$B$3:$D$80,2,FALSE))*VLOOKUP(H238,价值参考!$B$3:$D$80,3,FALSE)</f>
        <v>2000</v>
      </c>
      <c r="K238" s="35">
        <f>SUM(G238:G241)+SUM(J238:J241)</f>
        <v>13105</v>
      </c>
    </row>
    <row r="239" spans="3:11">
      <c r="C239" s="35"/>
      <c r="D239" s="39" t="s">
        <v>327</v>
      </c>
      <c r="E239" s="35" t="s">
        <v>226</v>
      </c>
      <c r="F239" s="35">
        <v>500</v>
      </c>
      <c r="G239" s="35">
        <f>(F239/VLOOKUP(E239,价值参考!$B$3:$D$80,2,FALSE))*VLOOKUP(E239,价值参考!$B$3:$D$80,3,FALSE)</f>
        <v>5000</v>
      </c>
      <c r="H239" s="35"/>
      <c r="I239" s="35"/>
      <c r="J239" s="35"/>
      <c r="K239" s="35"/>
    </row>
    <row r="240" spans="3:11">
      <c r="C240" s="35"/>
      <c r="D240" s="39" t="s">
        <v>328</v>
      </c>
      <c r="E240" s="35" t="s">
        <v>15</v>
      </c>
      <c r="F240" s="35">
        <v>25</v>
      </c>
      <c r="G240" s="35">
        <f>(F240/VLOOKUP(E240,价值参考!$B$3:$D$80,2,FALSE))*VLOOKUP(E240,价值参考!$B$3:$D$80,3,FALSE)</f>
        <v>3125</v>
      </c>
      <c r="H240" s="35"/>
      <c r="I240" s="35"/>
      <c r="J240" s="35"/>
      <c r="K240" s="35"/>
    </row>
    <row r="241" spans="3:11">
      <c r="C241" s="35"/>
      <c r="D241" s="39" t="s">
        <v>329</v>
      </c>
      <c r="E241" s="35" t="s">
        <v>16</v>
      </c>
      <c r="F241" s="35">
        <v>8</v>
      </c>
      <c r="G241" s="35">
        <f>(F241/VLOOKUP(E241,价值参考!$B$3:$D$80,2,FALSE))*VLOOKUP(E241,价值参考!$B$3:$D$80,3,FALSE)</f>
        <v>2800</v>
      </c>
      <c r="H241" s="35"/>
      <c r="I241" s="35"/>
      <c r="J241" s="35"/>
      <c r="K241" s="35"/>
    </row>
    <row r="242" spans="5:8">
      <c r="E242" s="2"/>
      <c r="F242" s="2"/>
      <c r="H242" s="2"/>
    </row>
    <row r="243" spans="5:8">
      <c r="E243" s="2"/>
      <c r="F243" s="2"/>
      <c r="H243" s="2"/>
    </row>
    <row r="244" spans="3:11">
      <c r="C244" s="35" t="s">
        <v>214</v>
      </c>
      <c r="D244" s="35" t="s">
        <v>63</v>
      </c>
      <c r="E244" s="35" t="s">
        <v>215</v>
      </c>
      <c r="F244" s="35" t="s">
        <v>9</v>
      </c>
      <c r="G244" s="35" t="s">
        <v>216</v>
      </c>
      <c r="H244" s="35" t="s">
        <v>217</v>
      </c>
      <c r="I244" s="35" t="s">
        <v>9</v>
      </c>
      <c r="J244" s="35" t="s">
        <v>216</v>
      </c>
      <c r="K244" s="35" t="s">
        <v>218</v>
      </c>
    </row>
    <row r="245" spans="3:11">
      <c r="C245" s="35" t="s">
        <v>330</v>
      </c>
      <c r="D245" s="39" t="s">
        <v>331</v>
      </c>
      <c r="E245" s="35" t="s">
        <v>234</v>
      </c>
      <c r="F245" s="35">
        <v>20000</v>
      </c>
      <c r="G245" s="35">
        <f>(F245/VLOOKUP(E245,价值参考!$B$3:$D$80,2,FALSE))*VLOOKUP(E245,价值参考!$B$3:$D$80,3,FALSE)</f>
        <v>2500</v>
      </c>
      <c r="H245" s="49" t="s">
        <v>210</v>
      </c>
      <c r="I245" s="35">
        <v>1</v>
      </c>
      <c r="J245" s="35">
        <f>(I245/VLOOKUP(H245,价值参考!$B$3:$D$80,2,FALSE))*VLOOKUP(H245,价值参考!$B$3:$D$80,3,FALSE)</f>
        <v>350</v>
      </c>
      <c r="K245" s="35">
        <f>SUM(G245:G248)+SUM(J245:J248)</f>
        <v>10230</v>
      </c>
    </row>
    <row r="246" spans="3:11">
      <c r="C246" s="35"/>
      <c r="D246" s="39" t="s">
        <v>332</v>
      </c>
      <c r="E246" s="35" t="s">
        <v>223</v>
      </c>
      <c r="F246" s="35">
        <v>10000000</v>
      </c>
      <c r="G246" s="35">
        <f>(F246/VLOOKUP(E246,价值参考!$B$3:$D$80,2,FALSE))*VLOOKUP(E246,价值参考!$B$3:$D$80,3,FALSE)</f>
        <v>100</v>
      </c>
      <c r="H246" s="49" t="s">
        <v>224</v>
      </c>
      <c r="I246" s="35">
        <v>2000</v>
      </c>
      <c r="J246" s="35">
        <f>(I246/VLOOKUP(H246,价值参考!$B$3:$D$80,2,FALSE))*VLOOKUP(H246,价值参考!$B$3:$D$80,3,FALSE)</f>
        <v>2000</v>
      </c>
      <c r="K246" s="35"/>
    </row>
    <row r="247" spans="3:11">
      <c r="C247" s="35"/>
      <c r="D247" s="39" t="s">
        <v>333</v>
      </c>
      <c r="E247" s="35" t="s">
        <v>223</v>
      </c>
      <c r="F247" s="35">
        <v>10000000</v>
      </c>
      <c r="G247" s="35">
        <f>(F247/VLOOKUP(E247,价值参考!$B$3:$D$80,2,FALSE))*VLOOKUP(E247,价值参考!$B$3:$D$80,3,FALSE)</f>
        <v>100</v>
      </c>
      <c r="H247" s="35" t="s">
        <v>226</v>
      </c>
      <c r="I247" s="35">
        <v>500</v>
      </c>
      <c r="J247" s="35">
        <f>(I247/VLOOKUP(H247,价值参考!$B$3:$D$80,2,FALSE))*VLOOKUP(H247,价值参考!$B$3:$D$80,3,FALSE)</f>
        <v>5000</v>
      </c>
      <c r="K247" s="35"/>
    </row>
    <row r="248" spans="3:11">
      <c r="C248" s="35"/>
      <c r="D248" s="39" t="s">
        <v>334</v>
      </c>
      <c r="E248" s="35" t="s">
        <v>228</v>
      </c>
      <c r="F248" s="35">
        <v>12000000</v>
      </c>
      <c r="G248" s="35">
        <f>(F248/VLOOKUP(E248,价值参考!$B$3:$D$80,2,FALSE))*VLOOKUP(E248,价值参考!$B$3:$D$80,3,FALSE)</f>
        <v>180</v>
      </c>
      <c r="H248" s="49"/>
      <c r="I248" s="35"/>
      <c r="J248" s="35"/>
      <c r="K248" s="35"/>
    </row>
    <row r="249" spans="5:8">
      <c r="E249" s="2"/>
      <c r="F249" s="2"/>
      <c r="H249" s="2"/>
    </row>
    <row r="250" spans="5:8">
      <c r="E250" s="2"/>
      <c r="F250" s="2"/>
      <c r="H250" s="2"/>
    </row>
    <row r="251" spans="3:11">
      <c r="C251" s="35" t="s">
        <v>214</v>
      </c>
      <c r="D251" s="35" t="s">
        <v>63</v>
      </c>
      <c r="E251" s="35" t="s">
        <v>215</v>
      </c>
      <c r="F251" s="35" t="s">
        <v>9</v>
      </c>
      <c r="G251" s="35" t="s">
        <v>216</v>
      </c>
      <c r="H251" s="35" t="s">
        <v>217</v>
      </c>
      <c r="I251" s="35" t="s">
        <v>9</v>
      </c>
      <c r="J251" s="35" t="s">
        <v>216</v>
      </c>
      <c r="K251" s="35" t="s">
        <v>218</v>
      </c>
    </row>
    <row r="252" spans="3:11">
      <c r="C252" s="35" t="s">
        <v>335</v>
      </c>
      <c r="D252" s="39" t="s">
        <v>336</v>
      </c>
      <c r="E252" s="53" t="s">
        <v>251</v>
      </c>
      <c r="F252" s="35">
        <v>1500</v>
      </c>
      <c r="G252" s="35">
        <f>(F252/VLOOKUP(E252,价值参考!$B$3:$D$80,2,FALSE))*VLOOKUP(E252,价值参考!$B$3:$D$80,3,FALSE)</f>
        <v>3000</v>
      </c>
      <c r="H252" s="49" t="s">
        <v>208</v>
      </c>
      <c r="I252" s="35">
        <v>1</v>
      </c>
      <c r="J252" s="35">
        <f>(I252/VLOOKUP(H252,价值参考!$B$3:$D$80,2,FALSE))*VLOOKUP(H252,价值参考!$B$3:$D$80,3,FALSE)</f>
        <v>6000</v>
      </c>
      <c r="K252" s="35">
        <f>SUM(G252:G255)+SUM(J252:J255)</f>
        <v>13880</v>
      </c>
    </row>
    <row r="253" spans="3:11">
      <c r="C253" s="35"/>
      <c r="D253" s="39" t="s">
        <v>337</v>
      </c>
      <c r="E253" s="35" t="s">
        <v>223</v>
      </c>
      <c r="F253" s="35">
        <v>20000000</v>
      </c>
      <c r="G253" s="35">
        <f>(F253/VLOOKUP(E253,价值参考!$B$3:$D$80,2,FALSE))*VLOOKUP(E253,价值参考!$B$3:$D$80,3,FALSE)</f>
        <v>200</v>
      </c>
      <c r="H253" s="49" t="s">
        <v>224</v>
      </c>
      <c r="I253" s="35">
        <v>2000</v>
      </c>
      <c r="J253" s="35">
        <f>(I253/VLOOKUP(H253,价值参考!$B$3:$D$80,2,FALSE))*VLOOKUP(H253,价值参考!$B$3:$D$80,3,FALSE)</f>
        <v>2000</v>
      </c>
      <c r="K253" s="35"/>
    </row>
    <row r="254" spans="3:11">
      <c r="C254" s="35"/>
      <c r="D254" s="39" t="s">
        <v>338</v>
      </c>
      <c r="E254" s="35" t="s">
        <v>228</v>
      </c>
      <c r="F254" s="35">
        <v>12000000</v>
      </c>
      <c r="G254" s="35">
        <f>(F254/VLOOKUP(E254,价值参考!$B$3:$D$80,2,FALSE))*VLOOKUP(E254,价值参考!$B$3:$D$80,3,FALSE)</f>
        <v>180</v>
      </c>
      <c r="H254" s="49"/>
      <c r="I254" s="35"/>
      <c r="J254" s="35"/>
      <c r="K254" s="35"/>
    </row>
    <row r="255" spans="3:11">
      <c r="C255" s="35"/>
      <c r="D255" s="39" t="s">
        <v>339</v>
      </c>
      <c r="E255" s="35" t="s">
        <v>234</v>
      </c>
      <c r="F255" s="35">
        <v>20000</v>
      </c>
      <c r="G255" s="35">
        <f>(F255/VLOOKUP(E255,价值参考!$B$3:$D$80,2,FALSE))*VLOOKUP(E255,价值参考!$B$3:$D$80,3,FALSE)</f>
        <v>2500</v>
      </c>
      <c r="H255" s="49"/>
      <c r="I255" s="35"/>
      <c r="J255" s="35"/>
      <c r="K255" s="35"/>
    </row>
    <row r="256" spans="5:8">
      <c r="E256" s="2"/>
      <c r="F256" s="2"/>
      <c r="H256" s="2"/>
    </row>
    <row r="257" spans="5:8">
      <c r="E257" s="2"/>
      <c r="F257" s="2"/>
      <c r="H257" s="2"/>
    </row>
    <row r="258" spans="3:11">
      <c r="C258" s="35" t="s">
        <v>214</v>
      </c>
      <c r="D258" s="35" t="s">
        <v>63</v>
      </c>
      <c r="E258" s="35" t="s">
        <v>215</v>
      </c>
      <c r="F258" s="35" t="s">
        <v>9</v>
      </c>
      <c r="G258" s="35" t="s">
        <v>216</v>
      </c>
      <c r="H258" s="35" t="s">
        <v>217</v>
      </c>
      <c r="I258" s="35" t="s">
        <v>9</v>
      </c>
      <c r="J258" s="35" t="s">
        <v>216</v>
      </c>
      <c r="K258" s="35" t="s">
        <v>218</v>
      </c>
    </row>
    <row r="259" spans="3:11">
      <c r="C259" s="35" t="s">
        <v>340</v>
      </c>
      <c r="D259" s="39" t="s">
        <v>341</v>
      </c>
      <c r="E259" s="35" t="s">
        <v>234</v>
      </c>
      <c r="F259" s="35">
        <v>20000</v>
      </c>
      <c r="G259" s="35">
        <f>(F259/VLOOKUP(E259,价值参考!$B$3:$D$80,2,FALSE))*VLOOKUP(E259,价值参考!$B$3:$D$80,3,FALSE)</f>
        <v>2500</v>
      </c>
      <c r="H259" s="49" t="s">
        <v>208</v>
      </c>
      <c r="I259" s="35">
        <v>1</v>
      </c>
      <c r="J259" s="35">
        <f>(I259/VLOOKUP(H259,价值参考!$B$3:$D$80,2,FALSE))*VLOOKUP(H259,价值参考!$B$3:$D$80,3,FALSE)</f>
        <v>6000</v>
      </c>
      <c r="K259" s="35">
        <f>SUM(G259:G262)+SUM(J259:J262)</f>
        <v>12380</v>
      </c>
    </row>
    <row r="260" spans="3:11">
      <c r="C260" s="35"/>
      <c r="D260" s="39" t="s">
        <v>342</v>
      </c>
      <c r="E260" s="35" t="s">
        <v>244</v>
      </c>
      <c r="F260" s="35">
        <v>10</v>
      </c>
      <c r="G260" s="35">
        <f>(F260/VLOOKUP(E260,价值参考!$B$3:$D$80,2,FALSE))*VLOOKUP(E260,价值参考!$B$3:$D$80,3,FALSE)</f>
        <v>1500</v>
      </c>
      <c r="H260" s="49" t="s">
        <v>224</v>
      </c>
      <c r="I260" s="35">
        <v>2000</v>
      </c>
      <c r="J260" s="35">
        <f>(I260/VLOOKUP(H260,价值参考!$B$3:$D$80,2,FALSE))*VLOOKUP(H260,价值参考!$B$3:$D$80,3,FALSE)</f>
        <v>2000</v>
      </c>
      <c r="K260" s="35"/>
    </row>
    <row r="261" spans="3:11">
      <c r="C261" s="35"/>
      <c r="D261" s="39" t="s">
        <v>343</v>
      </c>
      <c r="E261" s="35" t="s">
        <v>223</v>
      </c>
      <c r="F261" s="35">
        <v>20000000</v>
      </c>
      <c r="G261" s="35">
        <f>(F261/VLOOKUP(E261,价值参考!$B$3:$D$80,2,FALSE))*VLOOKUP(E261,价值参考!$B$3:$D$80,3,FALSE)</f>
        <v>200</v>
      </c>
      <c r="H261" s="49"/>
      <c r="I261" s="35"/>
      <c r="J261" s="35"/>
      <c r="K261" s="35"/>
    </row>
    <row r="262" spans="3:11">
      <c r="C262" s="35"/>
      <c r="D262" s="39" t="s">
        <v>344</v>
      </c>
      <c r="E262" s="53" t="s">
        <v>228</v>
      </c>
      <c r="F262" s="35">
        <v>12000000</v>
      </c>
      <c r="G262" s="35">
        <f>(F262/VLOOKUP(E262,价值参考!$B$3:$D$80,2,FALSE))*VLOOKUP(E262,价值参考!$B$3:$D$80,3,FALSE)</f>
        <v>180</v>
      </c>
      <c r="H262" s="49"/>
      <c r="I262" s="35"/>
      <c r="J262" s="35"/>
      <c r="K262" s="35"/>
    </row>
    <row r="263" spans="5:8">
      <c r="E263" s="2"/>
      <c r="F263" s="2"/>
      <c r="H263" s="2"/>
    </row>
    <row r="264" spans="5:8">
      <c r="E264" s="2"/>
      <c r="F264" s="2"/>
      <c r="H264" s="2"/>
    </row>
    <row r="265" spans="3:11">
      <c r="C265" s="35" t="s">
        <v>214</v>
      </c>
      <c r="D265" s="35" t="s">
        <v>63</v>
      </c>
      <c r="E265" s="35" t="s">
        <v>215</v>
      </c>
      <c r="F265" s="35" t="s">
        <v>9</v>
      </c>
      <c r="G265" s="35" t="s">
        <v>216</v>
      </c>
      <c r="H265" s="35" t="s">
        <v>217</v>
      </c>
      <c r="I265" s="35" t="s">
        <v>9</v>
      </c>
      <c r="J265" s="35" t="s">
        <v>216</v>
      </c>
      <c r="K265" s="35" t="s">
        <v>218</v>
      </c>
    </row>
    <row r="266" spans="3:11">
      <c r="C266" s="35" t="s">
        <v>345</v>
      </c>
      <c r="D266" s="39" t="s">
        <v>346</v>
      </c>
      <c r="E266" s="35" t="s">
        <v>224</v>
      </c>
      <c r="F266" s="35">
        <v>2000</v>
      </c>
      <c r="G266" s="35">
        <f>(F266/VLOOKUP(E266,价值参考!$B$3:$D$80,2,FALSE))*VLOOKUP(E266,价值参考!$B$3:$D$80,3,FALSE)</f>
        <v>2000</v>
      </c>
      <c r="H266" s="49" t="s">
        <v>347</v>
      </c>
      <c r="I266" s="35">
        <v>1</v>
      </c>
      <c r="J266" s="35">
        <f>(I266/VLOOKUP(H266,价值参考!$B$3:$D$80,2,FALSE))*VLOOKUP(H266,价值参考!$B$3:$D$80,3,FALSE)</f>
        <v>1000</v>
      </c>
      <c r="K266" s="35">
        <f>SUM(G266:G269)+SUM(J266:J269)</f>
        <v>4180</v>
      </c>
    </row>
    <row r="267" spans="3:11">
      <c r="C267" s="35"/>
      <c r="D267" s="39" t="s">
        <v>348</v>
      </c>
      <c r="E267" s="53" t="s">
        <v>228</v>
      </c>
      <c r="F267" s="35">
        <v>12000000</v>
      </c>
      <c r="G267" s="35">
        <f>(F267/VLOOKUP(E267,价值参考!$B$3:$D$80,2,FALSE))*VLOOKUP(E267,价值参考!$B$3:$D$80,3,FALSE)</f>
        <v>180</v>
      </c>
      <c r="H267" s="49"/>
      <c r="I267" s="35"/>
      <c r="J267" s="35"/>
      <c r="K267" s="35"/>
    </row>
    <row r="268" spans="3:11">
      <c r="C268" s="35"/>
      <c r="D268" s="39" t="s">
        <v>349</v>
      </c>
      <c r="E268" s="53" t="s">
        <v>223</v>
      </c>
      <c r="F268" s="35">
        <v>20000000</v>
      </c>
      <c r="G268" s="35">
        <f>(F268/VLOOKUP(E268,价值参考!$B$3:$D$80,2,FALSE))*VLOOKUP(E268,价值参考!$B$3:$D$80,3,FALSE)</f>
        <v>200</v>
      </c>
      <c r="H268" s="49"/>
      <c r="I268" s="35"/>
      <c r="J268" s="35"/>
      <c r="K268" s="35"/>
    </row>
    <row r="269" spans="3:11">
      <c r="C269" s="35"/>
      <c r="D269" s="39" t="s">
        <v>350</v>
      </c>
      <c r="E269" s="35" t="s">
        <v>224</v>
      </c>
      <c r="F269" s="35">
        <v>800</v>
      </c>
      <c r="G269" s="35">
        <f>(F269/VLOOKUP(E269,价值参考!$B$3:$D$80,2,FALSE))*VLOOKUP(E269,价值参考!$B$3:$D$80,3,FALSE)</f>
        <v>800</v>
      </c>
      <c r="H269" s="49"/>
      <c r="I269" s="35"/>
      <c r="J269" s="35"/>
      <c r="K269" s="35"/>
    </row>
    <row r="270" spans="6:6">
      <c r="F270" t="s">
        <v>351</v>
      </c>
    </row>
    <row r="272" spans="3:3">
      <c r="C272" t="s">
        <v>282</v>
      </c>
    </row>
    <row r="274" spans="4:6">
      <c r="D274" s="34" t="s">
        <v>73</v>
      </c>
      <c r="E274" s="34" t="s">
        <v>9</v>
      </c>
      <c r="F274" s="34" t="s">
        <v>218</v>
      </c>
    </row>
    <row r="275" spans="4:6">
      <c r="D275" s="35" t="s">
        <v>223</v>
      </c>
      <c r="E275" s="35" t="s">
        <v>352</v>
      </c>
      <c r="F275" s="35">
        <f>K203+K210+K217+K224+K231+K238+K245+K252+K259+K266</f>
        <v>109745</v>
      </c>
    </row>
    <row r="276" spans="4:6">
      <c r="D276" s="35" t="s">
        <v>228</v>
      </c>
      <c r="E276" s="35" t="s">
        <v>353</v>
      </c>
      <c r="F276" s="35"/>
    </row>
    <row r="277" spans="4:6">
      <c r="D277" s="35" t="s">
        <v>234</v>
      </c>
      <c r="E277" s="35" t="s">
        <v>354</v>
      </c>
      <c r="F277" s="35"/>
    </row>
    <row r="278" spans="4:6">
      <c r="D278" s="35" t="s">
        <v>244</v>
      </c>
      <c r="E278" s="35">
        <v>10</v>
      </c>
      <c r="F278" s="35"/>
    </row>
    <row r="279" spans="4:6">
      <c r="D279" s="35" t="s">
        <v>226</v>
      </c>
      <c r="E279" s="35">
        <v>2000</v>
      </c>
      <c r="F279" s="35"/>
    </row>
    <row r="280" spans="4:6">
      <c r="D280" s="35" t="s">
        <v>221</v>
      </c>
      <c r="E280" s="35">
        <v>0</v>
      </c>
      <c r="F280" s="35"/>
    </row>
    <row r="281" spans="4:6">
      <c r="D281" s="35" t="s">
        <v>231</v>
      </c>
      <c r="E281" s="35">
        <v>1000</v>
      </c>
      <c r="F281" s="35"/>
    </row>
    <row r="282" spans="4:6">
      <c r="D282" s="35" t="s">
        <v>251</v>
      </c>
      <c r="E282" s="35">
        <v>3000</v>
      </c>
      <c r="F282" s="35"/>
    </row>
    <row r="283" spans="4:6">
      <c r="D283" s="35" t="s">
        <v>15</v>
      </c>
      <c r="E283" s="35">
        <v>25</v>
      </c>
      <c r="F283" s="35"/>
    </row>
    <row r="284" spans="4:6">
      <c r="D284" s="35" t="s">
        <v>16</v>
      </c>
      <c r="E284" s="35">
        <v>16</v>
      </c>
      <c r="F284" s="35"/>
    </row>
    <row r="285" spans="4:6">
      <c r="D285" s="35" t="s">
        <v>262</v>
      </c>
      <c r="E285" s="35">
        <v>0</v>
      </c>
      <c r="F285" s="35"/>
    </row>
    <row r="286" spans="4:6">
      <c r="D286" s="35" t="s">
        <v>257</v>
      </c>
      <c r="E286" s="35">
        <v>30</v>
      </c>
      <c r="F286" s="35"/>
    </row>
    <row r="287" spans="4:6">
      <c r="D287" s="35" t="s">
        <v>224</v>
      </c>
      <c r="E287" s="35">
        <v>14800</v>
      </c>
      <c r="F287" s="35"/>
    </row>
    <row r="288" spans="4:6">
      <c r="D288" s="39" t="s">
        <v>347</v>
      </c>
      <c r="E288" s="39">
        <v>1</v>
      </c>
      <c r="F288" s="35"/>
    </row>
    <row r="289" spans="4:6">
      <c r="D289" s="39" t="s">
        <v>208</v>
      </c>
      <c r="E289" s="39">
        <v>5</v>
      </c>
      <c r="F289" s="35"/>
    </row>
    <row r="290" spans="4:7">
      <c r="D290" s="39" t="s">
        <v>210</v>
      </c>
      <c r="E290" s="39">
        <v>9</v>
      </c>
      <c r="F290" s="35"/>
      <c r="G290" t="s">
        <v>355</v>
      </c>
    </row>
    <row r="291" spans="4:6">
      <c r="D291" s="39" t="s">
        <v>13</v>
      </c>
      <c r="E291" s="39">
        <v>1</v>
      </c>
      <c r="F291" s="35"/>
    </row>
    <row r="292" spans="4:7">
      <c r="D292" s="39" t="s">
        <v>18</v>
      </c>
      <c r="E292" s="39">
        <v>0</v>
      </c>
      <c r="F292" s="35"/>
      <c r="G292" t="s">
        <v>355</v>
      </c>
    </row>
    <row r="295" spans="3:13">
      <c r="C295" t="s">
        <v>284</v>
      </c>
      <c r="M295"/>
    </row>
    <row r="296" spans="13:13">
      <c r="M296"/>
    </row>
    <row r="297" spans="13:13">
      <c r="M297"/>
    </row>
    <row r="298" spans="13:13">
      <c r="M298"/>
    </row>
    <row r="299" spans="13:13">
      <c r="M299"/>
    </row>
    <row r="300" spans="1:13">
      <c r="A300" t="s">
        <v>356</v>
      </c>
      <c r="M300"/>
    </row>
    <row r="301" spans="13:13">
      <c r="M301"/>
    </row>
    <row r="302" spans="2:13">
      <c r="B302" s="32" t="s">
        <v>357</v>
      </c>
      <c r="C302" s="47"/>
      <c r="D302" s="33"/>
      <c r="E302" s="33"/>
      <c r="F302" s="62"/>
      <c r="M302"/>
    </row>
    <row r="304" spans="3:11">
      <c r="C304" s="35" t="s">
        <v>214</v>
      </c>
      <c r="D304" s="35" t="s">
        <v>63</v>
      </c>
      <c r="E304" s="35" t="s">
        <v>215</v>
      </c>
      <c r="F304" s="35" t="s">
        <v>9</v>
      </c>
      <c r="G304" s="35" t="s">
        <v>216</v>
      </c>
      <c r="H304" s="35" t="s">
        <v>217</v>
      </c>
      <c r="I304" s="35" t="s">
        <v>9</v>
      </c>
      <c r="J304" s="35" t="s">
        <v>216</v>
      </c>
      <c r="K304" s="35" t="s">
        <v>218</v>
      </c>
    </row>
    <row r="305" spans="3:11">
      <c r="C305" s="35" t="s">
        <v>358</v>
      </c>
      <c r="D305" s="39" t="s">
        <v>359</v>
      </c>
      <c r="E305" s="35" t="s">
        <v>16</v>
      </c>
      <c r="F305" s="35">
        <v>10</v>
      </c>
      <c r="G305" s="35">
        <f>(F305/VLOOKUP(E305,价值参考!$B$3:$D$80,2,FALSE))*VLOOKUP(E305,价值参考!$B$3:$D$80,3,FALSE)</f>
        <v>3500</v>
      </c>
      <c r="H305" s="49" t="s">
        <v>347</v>
      </c>
      <c r="I305" s="35">
        <v>3</v>
      </c>
      <c r="J305" s="35">
        <f>(I305/VLOOKUP(H305,价值参考!$B$3:$D$80,2,FALSE))*VLOOKUP(H305,价值参考!$B$3:$D$80,3,FALSE)</f>
        <v>3000</v>
      </c>
      <c r="K305" s="35">
        <f>SUM(G305:G308)+SUM(J305:J308)</f>
        <v>7925.43859649123</v>
      </c>
    </row>
    <row r="306" spans="3:11">
      <c r="C306" s="35"/>
      <c r="D306" s="39" t="s">
        <v>360</v>
      </c>
      <c r="E306" s="63" t="s">
        <v>361</v>
      </c>
      <c r="F306" s="57">
        <v>10000</v>
      </c>
      <c r="G306" s="35">
        <f>(F306/VLOOKUP(E306,价值参考!$B$3:$D$80,2,FALSE))*VLOOKUP(E306,价值参考!$B$3:$D$80,3,FALSE)</f>
        <v>175.438596491228</v>
      </c>
      <c r="H306" s="49"/>
      <c r="I306" s="35"/>
      <c r="J306" s="35"/>
      <c r="K306" s="35"/>
    </row>
    <row r="307" spans="3:11">
      <c r="C307" s="35"/>
      <c r="D307" s="39" t="s">
        <v>362</v>
      </c>
      <c r="E307" s="35" t="s">
        <v>224</v>
      </c>
      <c r="F307" s="35">
        <v>1000</v>
      </c>
      <c r="G307" s="35">
        <f>(F307/VLOOKUP(E307,价值参考!$B$3:$D$80,2,FALSE))*VLOOKUP(E307,价值参考!$B$3:$D$80,3,FALSE)</f>
        <v>1000</v>
      </c>
      <c r="H307" s="49"/>
      <c r="I307" s="35"/>
      <c r="J307" s="35"/>
      <c r="K307" s="35"/>
    </row>
    <row r="308" spans="3:11">
      <c r="C308" s="35"/>
      <c r="D308" s="39" t="s">
        <v>363</v>
      </c>
      <c r="E308" s="53" t="s">
        <v>223</v>
      </c>
      <c r="F308" s="35">
        <v>25000000</v>
      </c>
      <c r="G308" s="35">
        <f>(F308/VLOOKUP(E308,价值参考!$B$3:$D$80,2,FALSE))*VLOOKUP(E308,价值参考!$B$3:$D$80,3,FALSE)</f>
        <v>250</v>
      </c>
      <c r="H308" s="49"/>
      <c r="I308" s="35"/>
      <c r="J308" s="35"/>
      <c r="K308" s="35"/>
    </row>
    <row r="309" spans="5:8">
      <c r="E309" s="2"/>
      <c r="F309" t="s">
        <v>364</v>
      </c>
      <c r="H309" s="2"/>
    </row>
    <row r="310" spans="5:8">
      <c r="E310" s="2"/>
      <c r="F310" s="2"/>
      <c r="H310" s="2"/>
    </row>
    <row r="311" spans="3:11">
      <c r="C311" s="35" t="s">
        <v>214</v>
      </c>
      <c r="D311" s="35" t="s">
        <v>63</v>
      </c>
      <c r="E311" s="35" t="s">
        <v>215</v>
      </c>
      <c r="F311" s="35" t="s">
        <v>9</v>
      </c>
      <c r="G311" s="35" t="s">
        <v>216</v>
      </c>
      <c r="H311" s="35" t="s">
        <v>217</v>
      </c>
      <c r="I311" s="35" t="s">
        <v>9</v>
      </c>
      <c r="J311" s="35" t="s">
        <v>216</v>
      </c>
      <c r="K311" s="35" t="s">
        <v>218</v>
      </c>
    </row>
    <row r="312" spans="3:11">
      <c r="C312" s="35" t="s">
        <v>365</v>
      </c>
      <c r="D312" s="39" t="s">
        <v>366</v>
      </c>
      <c r="E312" s="39" t="s">
        <v>367</v>
      </c>
      <c r="F312" s="35">
        <v>4000</v>
      </c>
      <c r="G312" s="35">
        <f>(F312/VLOOKUP(E312,价值参考!$B$3:$D$80,2,FALSE))*VLOOKUP(E312,价值参考!$B$3:$D$80,3,FALSE)</f>
        <v>160</v>
      </c>
      <c r="H312" s="49" t="s">
        <v>347</v>
      </c>
      <c r="I312" s="35">
        <v>3</v>
      </c>
      <c r="J312" s="35">
        <f>(I312/VLOOKUP(H312,价值参考!$B$3:$D$80,2,FALSE))*VLOOKUP(H312,价值参考!$B$3:$D$80,3,FALSE)</f>
        <v>3000</v>
      </c>
      <c r="K312" s="35">
        <f>SUM(G312:G315)+SUM(J312:J315)</f>
        <v>8773.63636363636</v>
      </c>
    </row>
    <row r="313" spans="3:11">
      <c r="C313" s="35"/>
      <c r="D313" s="39" t="s">
        <v>368</v>
      </c>
      <c r="E313" s="63" t="s">
        <v>369</v>
      </c>
      <c r="F313" s="57">
        <v>20000</v>
      </c>
      <c r="G313" s="35">
        <f>(F313/VLOOKUP(E313,价值参考!$B$3:$D$80,2,FALSE))*VLOOKUP(E313,价值参考!$B$3:$D$80,3,FALSE)</f>
        <v>363.636363636364</v>
      </c>
      <c r="H313" s="49"/>
      <c r="I313" s="35"/>
      <c r="J313" s="35"/>
      <c r="K313" s="35"/>
    </row>
    <row r="314" spans="3:11">
      <c r="C314" s="35"/>
      <c r="D314" s="39" t="s">
        <v>370</v>
      </c>
      <c r="E314" s="35" t="s">
        <v>257</v>
      </c>
      <c r="F314" s="35">
        <v>40</v>
      </c>
      <c r="G314" s="35">
        <f>(F314/VLOOKUP(E314,价值参考!$B$3:$D$80,2,FALSE))*VLOOKUP(E314,价值参考!$B$3:$D$80,3,FALSE)</f>
        <v>4000</v>
      </c>
      <c r="H314" s="49"/>
      <c r="I314" s="35"/>
      <c r="J314" s="35"/>
      <c r="K314" s="35"/>
    </row>
    <row r="315" spans="3:11">
      <c r="C315" s="35"/>
      <c r="D315" s="39" t="s">
        <v>371</v>
      </c>
      <c r="E315" s="35" t="s">
        <v>231</v>
      </c>
      <c r="F315" s="35">
        <v>1000</v>
      </c>
      <c r="G315" s="35">
        <f>(F315/VLOOKUP(E315,价值参考!$B$3:$D$80,2,FALSE))*VLOOKUP(E315,价值参考!$B$3:$D$80,3,FALSE)</f>
        <v>1250</v>
      </c>
      <c r="H315" s="49"/>
      <c r="I315" s="35"/>
      <c r="J315" s="35"/>
      <c r="K315" s="35"/>
    </row>
    <row r="316" spans="5:8">
      <c r="E316" s="2"/>
      <c r="H316" s="2"/>
    </row>
    <row r="317" spans="5:8">
      <c r="E317" s="2"/>
      <c r="H317" s="2"/>
    </row>
    <row r="318" spans="3:11">
      <c r="C318" s="35" t="s">
        <v>214</v>
      </c>
      <c r="D318" s="35" t="s">
        <v>63</v>
      </c>
      <c r="E318" s="35" t="s">
        <v>215</v>
      </c>
      <c r="F318" s="35" t="s">
        <v>9</v>
      </c>
      <c r="G318" s="35" t="s">
        <v>216</v>
      </c>
      <c r="H318" s="35" t="s">
        <v>217</v>
      </c>
      <c r="I318" s="35" t="s">
        <v>9</v>
      </c>
      <c r="J318" s="35" t="s">
        <v>216</v>
      </c>
      <c r="K318" s="35" t="s">
        <v>218</v>
      </c>
    </row>
    <row r="319" spans="3:11">
      <c r="C319" s="35" t="s">
        <v>372</v>
      </c>
      <c r="D319" s="39" t="s">
        <v>373</v>
      </c>
      <c r="E319" s="35" t="s">
        <v>244</v>
      </c>
      <c r="F319" s="35">
        <v>13</v>
      </c>
      <c r="G319" s="35">
        <f>(F319/VLOOKUP(E319,价值参考!$B$3:$D$80,2,FALSE))*VLOOKUP(E319,价值参考!$B$3:$D$80,3,FALSE)</f>
        <v>1950</v>
      </c>
      <c r="H319" s="35" t="s">
        <v>224</v>
      </c>
      <c r="I319" s="35">
        <v>2500</v>
      </c>
      <c r="J319" s="35">
        <f>(I319/VLOOKUP(H319,价值参考!$B$3:$D$80,2,FALSE))*VLOOKUP(H319,价值参考!$B$3:$D$80,3,FALSE)</f>
        <v>2500</v>
      </c>
      <c r="K319" s="35">
        <f>SUM(G319:G322)+SUM(J319:J322)</f>
        <v>9075</v>
      </c>
    </row>
    <row r="320" spans="3:11">
      <c r="C320" s="35"/>
      <c r="D320" s="39" t="s">
        <v>374</v>
      </c>
      <c r="E320" s="35" t="s">
        <v>224</v>
      </c>
      <c r="F320" s="35">
        <v>2500</v>
      </c>
      <c r="G320" s="35">
        <f>(F320/VLOOKUP(E320,价值参考!$B$3:$D$80,2,FALSE))*VLOOKUP(E320,价值参考!$B$3:$D$80,3,FALSE)</f>
        <v>2500</v>
      </c>
      <c r="H320" s="35"/>
      <c r="I320" s="35"/>
      <c r="J320" s="35"/>
      <c r="K320" s="35"/>
    </row>
    <row r="321" spans="3:11">
      <c r="C321" s="35"/>
      <c r="D321" s="39" t="s">
        <v>375</v>
      </c>
      <c r="E321" s="35" t="s">
        <v>234</v>
      </c>
      <c r="F321" s="35">
        <v>15000</v>
      </c>
      <c r="G321" s="35">
        <f>(F321/VLOOKUP(E321,价值参考!$B$3:$D$80,2,FALSE))*VLOOKUP(E321,价值参考!$B$3:$D$80,3,FALSE)</f>
        <v>1875</v>
      </c>
      <c r="H321" s="35"/>
      <c r="I321" s="35"/>
      <c r="J321" s="35"/>
      <c r="K321" s="35"/>
    </row>
    <row r="322" spans="3:11">
      <c r="C322" s="35"/>
      <c r="D322" s="39" t="s">
        <v>376</v>
      </c>
      <c r="E322" s="35" t="s">
        <v>223</v>
      </c>
      <c r="F322" s="35">
        <v>25000000</v>
      </c>
      <c r="G322" s="35">
        <f>(F322/VLOOKUP(E322,价值参考!$B$3:$D$80,2,FALSE))*VLOOKUP(E322,价值参考!$B$3:$D$80,3,FALSE)</f>
        <v>250</v>
      </c>
      <c r="H322" s="35"/>
      <c r="I322" s="35"/>
      <c r="J322" s="35"/>
      <c r="K322" s="35"/>
    </row>
    <row r="323" spans="5:8">
      <c r="E323" s="2"/>
      <c r="H323" s="2"/>
    </row>
    <row r="324" spans="5:8">
      <c r="E324" s="2"/>
      <c r="H324" s="2"/>
    </row>
    <row r="325" spans="3:11">
      <c r="C325" s="35" t="s">
        <v>214</v>
      </c>
      <c r="D325" s="35" t="s">
        <v>63</v>
      </c>
      <c r="E325" s="35" t="s">
        <v>215</v>
      </c>
      <c r="F325" s="35" t="s">
        <v>9</v>
      </c>
      <c r="G325" s="35" t="s">
        <v>216</v>
      </c>
      <c r="H325" s="35" t="s">
        <v>217</v>
      </c>
      <c r="I325" s="35" t="s">
        <v>9</v>
      </c>
      <c r="J325" s="35" t="s">
        <v>216</v>
      </c>
      <c r="K325" s="35" t="s">
        <v>218</v>
      </c>
    </row>
    <row r="326" spans="3:11">
      <c r="C326" s="35" t="s">
        <v>377</v>
      </c>
      <c r="D326" s="39" t="s">
        <v>378</v>
      </c>
      <c r="E326" s="35" t="s">
        <v>226</v>
      </c>
      <c r="F326" s="35">
        <v>1300</v>
      </c>
      <c r="G326" s="35">
        <f>(F326/VLOOKUP(E326,价值参考!$B$3:$D$80,2,FALSE))*VLOOKUP(E326,价值参考!$B$3:$D$80,3,FALSE)</f>
        <v>13000</v>
      </c>
      <c r="H326" s="49" t="s">
        <v>347</v>
      </c>
      <c r="I326" s="35">
        <v>1</v>
      </c>
      <c r="J326" s="35">
        <f>(I326/VLOOKUP(H326,价值参考!$B$3:$D$80,2,FALSE))*VLOOKUP(H326,价值参考!$B$3:$D$80,3,FALSE)</f>
        <v>1000</v>
      </c>
      <c r="K326" s="35">
        <f>SUM(G326:G329)+SUM(J326:J329)</f>
        <v>14430</v>
      </c>
    </row>
    <row r="327" spans="3:11">
      <c r="C327" s="35"/>
      <c r="D327" s="39" t="s">
        <v>379</v>
      </c>
      <c r="E327" s="35" t="s">
        <v>223</v>
      </c>
      <c r="F327" s="35">
        <v>10000000</v>
      </c>
      <c r="G327" s="35">
        <f>(F327/VLOOKUP(E327,价值参考!$B$3:$D$80,2,FALSE))*VLOOKUP(E327,价值参考!$B$3:$D$80,3,FALSE)</f>
        <v>100</v>
      </c>
      <c r="H327" s="49"/>
      <c r="I327" s="35"/>
      <c r="J327" s="35"/>
      <c r="K327" s="35"/>
    </row>
    <row r="328" spans="3:11">
      <c r="C328" s="35"/>
      <c r="D328" s="39" t="s">
        <v>380</v>
      </c>
      <c r="E328" s="35" t="s">
        <v>228</v>
      </c>
      <c r="F328" s="35">
        <v>12000000</v>
      </c>
      <c r="G328" s="35">
        <f>(F328/VLOOKUP(E328,价值参考!$B$3:$D$80,2,FALSE))*VLOOKUP(E328,价值参考!$B$3:$D$80,3,FALSE)</f>
        <v>180</v>
      </c>
      <c r="H328" s="52"/>
      <c r="I328" s="52"/>
      <c r="J328" s="52"/>
      <c r="K328" s="35"/>
    </row>
    <row r="329" spans="3:11">
      <c r="C329" s="35"/>
      <c r="D329" s="39" t="s">
        <v>381</v>
      </c>
      <c r="E329" s="35" t="s">
        <v>223</v>
      </c>
      <c r="F329" s="35">
        <v>15000000</v>
      </c>
      <c r="G329" s="35">
        <f>(F329/VLOOKUP(E329,价值参考!$B$3:$D$80,2,FALSE))*VLOOKUP(E329,价值参考!$B$3:$D$80,3,FALSE)</f>
        <v>150</v>
      </c>
      <c r="H329" s="49"/>
      <c r="I329" s="35"/>
      <c r="J329" s="35"/>
      <c r="K329" s="35"/>
    </row>
    <row r="330" spans="5:8">
      <c r="E330" s="2"/>
      <c r="H330" s="2"/>
    </row>
    <row r="331" spans="5:31">
      <c r="E331" s="2"/>
      <c r="H331" s="2"/>
      <c r="V331" s="1"/>
      <c r="W331" s="2"/>
      <c r="AE331" s="2"/>
    </row>
    <row r="332" spans="3:34">
      <c r="C332" s="35" t="s">
        <v>214</v>
      </c>
      <c r="D332" s="35" t="s">
        <v>63</v>
      </c>
      <c r="E332" s="35" t="s">
        <v>215</v>
      </c>
      <c r="F332" s="35" t="s">
        <v>9</v>
      </c>
      <c r="G332" s="35" t="s">
        <v>216</v>
      </c>
      <c r="H332" s="35" t="s">
        <v>217</v>
      </c>
      <c r="I332" s="35" t="s">
        <v>9</v>
      </c>
      <c r="J332" s="35" t="s">
        <v>216</v>
      </c>
      <c r="K332" s="35" t="s">
        <v>218</v>
      </c>
      <c r="Q332" s="2"/>
      <c r="R332" s="1"/>
      <c r="S332" s="1"/>
      <c r="T332" s="1"/>
      <c r="U332" s="1"/>
      <c r="V332" s="1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3:34">
      <c r="C333" s="35" t="s">
        <v>382</v>
      </c>
      <c r="D333" s="39" t="s">
        <v>383</v>
      </c>
      <c r="E333" s="39" t="s">
        <v>361</v>
      </c>
      <c r="F333" s="35">
        <v>10000</v>
      </c>
      <c r="G333" s="35">
        <f>(F333/VLOOKUP(E333,价值参考!$B$3:$D$80,2,FALSE))*VLOOKUP(E333,价值参考!$B$3:$D$80,3,FALSE)</f>
        <v>175.438596491228</v>
      </c>
      <c r="H333" s="35" t="s">
        <v>224</v>
      </c>
      <c r="I333" s="35">
        <v>2500</v>
      </c>
      <c r="J333" s="35">
        <f>(I333/VLOOKUP(H333,价值参考!$B$3:$D$80,2,FALSE))*VLOOKUP(H333,价值参考!$B$3:$D$80,3,FALSE)</f>
        <v>2500</v>
      </c>
      <c r="K333" s="35">
        <f>SUM(G333:G336)+SUM(J333:J336)</f>
        <v>8480.43859649123</v>
      </c>
      <c r="Q333" s="2"/>
      <c r="R333" s="2"/>
      <c r="S333" s="1"/>
      <c r="T333" s="1"/>
      <c r="U333" s="1"/>
      <c r="V333" s="1"/>
      <c r="W333" s="2"/>
      <c r="X333" s="3"/>
      <c r="Y333" s="2"/>
      <c r="Z333" s="6"/>
      <c r="AA333" s="2"/>
      <c r="AB333" s="2"/>
      <c r="AC333" s="2"/>
      <c r="AD333" s="2"/>
      <c r="AE333" s="2"/>
      <c r="AF333" s="2"/>
      <c r="AG333" s="2"/>
      <c r="AH333" s="2"/>
    </row>
    <row r="334" spans="3:34">
      <c r="C334" s="35"/>
      <c r="D334" s="39" t="s">
        <v>384</v>
      </c>
      <c r="E334" s="35" t="s">
        <v>15</v>
      </c>
      <c r="F334" s="35">
        <v>30</v>
      </c>
      <c r="G334" s="35">
        <f>(F334/VLOOKUP(E334,价值参考!$B$3:$D$80,2,FALSE))*VLOOKUP(E334,价值参考!$B$3:$D$80,3,FALSE)</f>
        <v>3750</v>
      </c>
      <c r="H334" s="35"/>
      <c r="I334" s="35"/>
      <c r="J334" s="35"/>
      <c r="K334" s="35"/>
      <c r="Q334" s="2"/>
      <c r="R334" s="1"/>
      <c r="S334" s="1"/>
      <c r="T334" s="1"/>
      <c r="U334" s="1"/>
      <c r="V334" s="1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3:34">
      <c r="C335" s="35"/>
      <c r="D335" s="39" t="s">
        <v>385</v>
      </c>
      <c r="E335" s="35" t="s">
        <v>228</v>
      </c>
      <c r="F335" s="35">
        <v>12000000</v>
      </c>
      <c r="G335" s="35">
        <f>(F335/VLOOKUP(E335,价值参考!$B$3:$D$80,2,FALSE))*VLOOKUP(E335,价值参考!$B$3:$D$80,3,FALSE)</f>
        <v>180</v>
      </c>
      <c r="H335" s="35"/>
      <c r="I335" s="35"/>
      <c r="J335" s="35"/>
      <c r="K335" s="35"/>
      <c r="Q335" s="2"/>
      <c r="R335" s="1"/>
      <c r="S335" s="1"/>
      <c r="T335" s="1"/>
      <c r="U335" s="1"/>
      <c r="V335" s="4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3:34">
      <c r="C336" s="35"/>
      <c r="D336" s="39" t="s">
        <v>386</v>
      </c>
      <c r="E336" s="35" t="s">
        <v>234</v>
      </c>
      <c r="F336" s="35">
        <v>15000</v>
      </c>
      <c r="G336" s="35">
        <f>(F336/VLOOKUP(E336,价值参考!$B$3:$D$80,2,FALSE))*VLOOKUP(E336,价值参考!$B$3:$D$80,3,FALSE)</f>
        <v>1875</v>
      </c>
      <c r="H336" s="35"/>
      <c r="I336" s="35"/>
      <c r="J336" s="35"/>
      <c r="K336" s="35"/>
      <c r="Q336" s="2"/>
      <c r="R336" s="1"/>
      <c r="S336" s="1"/>
      <c r="T336" s="1"/>
      <c r="U336" s="1"/>
      <c r="V336" s="1"/>
      <c r="W336" s="2"/>
      <c r="X336" s="2"/>
      <c r="Y336" s="3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5:34">
      <c r="E337" s="2"/>
      <c r="H337" s="2"/>
      <c r="Q337" s="1"/>
      <c r="R337" s="1"/>
      <c r="S337" s="1"/>
      <c r="T337" s="1"/>
      <c r="U337" s="1"/>
      <c r="V337" s="1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5:34">
      <c r="E338" s="2"/>
      <c r="H338" s="2"/>
      <c r="Q338" s="2"/>
      <c r="R338" s="2"/>
      <c r="S338" s="1"/>
      <c r="T338" s="1"/>
      <c r="U338" s="1"/>
      <c r="V338" s="1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3:34">
      <c r="C339" s="35" t="s">
        <v>214</v>
      </c>
      <c r="D339" s="35" t="s">
        <v>63</v>
      </c>
      <c r="E339" s="35" t="s">
        <v>215</v>
      </c>
      <c r="F339" s="35" t="s">
        <v>9</v>
      </c>
      <c r="G339" s="35" t="s">
        <v>216</v>
      </c>
      <c r="H339" s="35" t="s">
        <v>217</v>
      </c>
      <c r="I339" s="35" t="s">
        <v>9</v>
      </c>
      <c r="J339" s="35" t="s">
        <v>216</v>
      </c>
      <c r="K339" s="35" t="s">
        <v>218</v>
      </c>
      <c r="Q339" s="1"/>
      <c r="R339" s="1"/>
      <c r="S339" s="1"/>
      <c r="T339" s="1"/>
      <c r="U339" s="1"/>
      <c r="V339" s="1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3:34">
      <c r="C340" s="35" t="s">
        <v>387</v>
      </c>
      <c r="D340" s="39" t="s">
        <v>388</v>
      </c>
      <c r="E340" s="35" t="s">
        <v>221</v>
      </c>
      <c r="F340" s="35">
        <v>5000</v>
      </c>
      <c r="G340" s="35">
        <f>(F340/VLOOKUP(E340,价值参考!$B$3:$D$80,2,FALSE))*VLOOKUP(E340,价值参考!$B$3:$D$80,3,FALSE)</f>
        <v>1250</v>
      </c>
      <c r="H340" s="35" t="s">
        <v>224</v>
      </c>
      <c r="I340" s="35">
        <v>2500</v>
      </c>
      <c r="J340" s="35">
        <f>(I340/VLOOKUP(H340,价值参考!$B$3:$D$80,2,FALSE))*VLOOKUP(H340,价值参考!$B$3:$D$80,3,FALSE)</f>
        <v>2500</v>
      </c>
      <c r="K340" s="35">
        <f>SUM(G340:G343)+SUM(J340:J343)</f>
        <v>10380</v>
      </c>
      <c r="Q340" s="2"/>
      <c r="R340" s="2"/>
      <c r="S340" s="1"/>
      <c r="T340" s="1"/>
      <c r="U340" s="1"/>
      <c r="V340" s="1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3:34">
      <c r="C341" s="35"/>
      <c r="D341" s="39" t="s">
        <v>389</v>
      </c>
      <c r="E341" s="53" t="s">
        <v>228</v>
      </c>
      <c r="F341" s="35">
        <v>12000000</v>
      </c>
      <c r="G341" s="35">
        <f>(F341/VLOOKUP(E341,价值参考!$B$3:$D$80,2,FALSE))*VLOOKUP(E341,价值参考!$B$3:$D$80,3,FALSE)</f>
        <v>180</v>
      </c>
      <c r="H341" s="49" t="s">
        <v>347</v>
      </c>
      <c r="I341" s="35">
        <v>3</v>
      </c>
      <c r="J341" s="35">
        <f>(I341/VLOOKUP(H341,价值参考!$B$3:$D$80,2,FALSE))*VLOOKUP(H341,价值参考!$B$3:$D$80,3,FALSE)</f>
        <v>3000</v>
      </c>
      <c r="K341" s="35"/>
      <c r="Q341" s="2"/>
      <c r="R341" s="1"/>
      <c r="S341" s="1"/>
      <c r="T341" s="1"/>
      <c r="U341" s="1"/>
      <c r="V341" s="1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3:34">
      <c r="C342" s="35"/>
      <c r="D342" s="39" t="s">
        <v>390</v>
      </c>
      <c r="E342" s="64" t="s">
        <v>391</v>
      </c>
      <c r="F342" s="65">
        <v>2000</v>
      </c>
      <c r="G342" s="35">
        <f>(F342/VLOOKUP(E342,价值参考!$B$3:$D$80,2,FALSE))*VLOOKUP(E342,价值参考!$B$3:$D$80,3,FALSE)</f>
        <v>3200</v>
      </c>
      <c r="H342" s="35"/>
      <c r="I342" s="35"/>
      <c r="J342" s="35"/>
      <c r="K342" s="35"/>
      <c r="Q342" s="2"/>
      <c r="R342" s="1"/>
      <c r="S342" s="1"/>
      <c r="T342" s="1"/>
      <c r="U342" s="1"/>
      <c r="V342" s="1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3:34">
      <c r="C343" s="35"/>
      <c r="D343" s="39" t="s">
        <v>392</v>
      </c>
      <c r="E343" s="35" t="s">
        <v>223</v>
      </c>
      <c r="F343" s="35">
        <v>25000000</v>
      </c>
      <c r="G343" s="35">
        <f>(F343/VLOOKUP(E343,价值参考!$B$3:$D$80,2,FALSE))*VLOOKUP(E343,价值参考!$B$3:$D$80,3,FALSE)</f>
        <v>250</v>
      </c>
      <c r="H343" s="35"/>
      <c r="I343" s="35"/>
      <c r="J343" s="35"/>
      <c r="K343" s="35"/>
      <c r="Q343" s="2"/>
      <c r="R343" s="2"/>
      <c r="S343" s="1"/>
      <c r="T343" s="1"/>
      <c r="U343" s="1"/>
      <c r="V343" s="1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5:34">
      <c r="E344" s="2"/>
      <c r="H344" s="2"/>
      <c r="Q344" s="2"/>
      <c r="R344" s="2"/>
      <c r="S344" s="1"/>
      <c r="T344" s="1"/>
      <c r="U344" s="1"/>
      <c r="V344" s="1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5:34">
      <c r="E345" s="2"/>
      <c r="H345" s="2"/>
      <c r="Q345" s="1"/>
      <c r="R345" s="1"/>
      <c r="S345" s="1"/>
      <c r="T345" s="1"/>
      <c r="U345" s="1"/>
      <c r="V345" s="1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3:34">
      <c r="C346" s="35" t="s">
        <v>214</v>
      </c>
      <c r="D346" s="35" t="s">
        <v>63</v>
      </c>
      <c r="E346" s="35" t="s">
        <v>215</v>
      </c>
      <c r="F346" s="35" t="s">
        <v>9</v>
      </c>
      <c r="G346" s="35" t="s">
        <v>216</v>
      </c>
      <c r="H346" s="35" t="s">
        <v>217</v>
      </c>
      <c r="I346" s="35" t="s">
        <v>9</v>
      </c>
      <c r="J346" s="35" t="s">
        <v>216</v>
      </c>
      <c r="K346" s="35" t="s">
        <v>218</v>
      </c>
      <c r="Q346" s="2"/>
      <c r="R346" s="2"/>
      <c r="S346" s="2"/>
      <c r="T346" s="1"/>
      <c r="U346" s="1"/>
      <c r="V346" s="1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3:34">
      <c r="C347" s="35" t="s">
        <v>393</v>
      </c>
      <c r="D347" s="39" t="s">
        <v>394</v>
      </c>
      <c r="E347" s="35" t="s">
        <v>244</v>
      </c>
      <c r="F347" s="35">
        <v>13</v>
      </c>
      <c r="G347" s="35">
        <f>(F347/VLOOKUP(E347,价值参考!$B$3:$D$80,2,FALSE))*VLOOKUP(E347,价值参考!$B$3:$D$80,3,FALSE)</f>
        <v>1950</v>
      </c>
      <c r="H347" s="35" t="s">
        <v>224</v>
      </c>
      <c r="I347" s="35">
        <v>2500</v>
      </c>
      <c r="J347" s="35">
        <f>(I347/VLOOKUP(H347,价值参考!$B$3:$D$80,2,FALSE))*VLOOKUP(H347,价值参考!$B$3:$D$80,3,FALSE)</f>
        <v>2500</v>
      </c>
      <c r="K347" s="35">
        <f>SUM(G347:G350)+SUM(J347:J350)</f>
        <v>10085</v>
      </c>
      <c r="Q347" s="2"/>
      <c r="R347" s="1"/>
      <c r="S347" s="1"/>
      <c r="T347" s="1"/>
      <c r="U347" s="1"/>
      <c r="V347" s="1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3:34">
      <c r="C348" s="35"/>
      <c r="D348" s="1" t="s">
        <v>395</v>
      </c>
      <c r="E348" s="39" t="s">
        <v>367</v>
      </c>
      <c r="F348" s="35">
        <v>4000</v>
      </c>
      <c r="G348" s="35">
        <f>(F348/VLOOKUP(E348,价值参考!$B$3:$D$80,2,FALSE))*VLOOKUP(E348,价值参考!$B$3:$D$80,3,FALSE)</f>
        <v>160</v>
      </c>
      <c r="H348" s="35"/>
      <c r="I348" s="35"/>
      <c r="J348" s="35"/>
      <c r="K348" s="35"/>
      <c r="Q348" s="2"/>
      <c r="R348" s="2"/>
      <c r="S348" s="1"/>
      <c r="T348" s="1"/>
      <c r="U348" s="1"/>
      <c r="V348" s="1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3:34">
      <c r="C349" s="35"/>
      <c r="D349" s="39" t="s">
        <v>396</v>
      </c>
      <c r="E349" s="35" t="s">
        <v>251</v>
      </c>
      <c r="F349" s="35">
        <v>1800</v>
      </c>
      <c r="G349" s="35">
        <f>(F349/VLOOKUP(E349,价值参考!$B$3:$D$80,2,FALSE))*VLOOKUP(E349,价值参考!$B$3:$D$80,3,FALSE)</f>
        <v>3600</v>
      </c>
      <c r="H349" s="35"/>
      <c r="I349" s="35"/>
      <c r="J349" s="35"/>
      <c r="K349" s="35"/>
      <c r="Q349" s="2"/>
      <c r="R349" s="1"/>
      <c r="S349" s="1"/>
      <c r="T349" s="1"/>
      <c r="U349" s="1"/>
      <c r="V349" s="1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3:34">
      <c r="C350" s="35"/>
      <c r="D350" s="39" t="s">
        <v>397</v>
      </c>
      <c r="E350" s="35" t="s">
        <v>234</v>
      </c>
      <c r="F350" s="35">
        <v>15000</v>
      </c>
      <c r="G350" s="35">
        <f>(F350/VLOOKUP(E350,价值参考!$B$3:$D$80,2,FALSE))*VLOOKUP(E350,价值参考!$B$3:$D$80,3,FALSE)</f>
        <v>1875</v>
      </c>
      <c r="H350" s="35"/>
      <c r="I350" s="35"/>
      <c r="J350" s="35"/>
      <c r="K350" s="35"/>
      <c r="Q350" s="2"/>
      <c r="X350" s="6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5:34">
      <c r="E351" s="2"/>
      <c r="H351" s="2"/>
      <c r="Q351" s="1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5:34">
      <c r="E352" s="2"/>
      <c r="H352" s="2"/>
      <c r="Q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3:34">
      <c r="C353" s="35" t="s">
        <v>214</v>
      </c>
      <c r="D353" s="35" t="s">
        <v>63</v>
      </c>
      <c r="E353" s="35" t="s">
        <v>215</v>
      </c>
      <c r="F353" s="35" t="s">
        <v>9</v>
      </c>
      <c r="G353" s="35" t="s">
        <v>216</v>
      </c>
      <c r="H353" s="35" t="s">
        <v>217</v>
      </c>
      <c r="I353" s="35" t="s">
        <v>9</v>
      </c>
      <c r="J353" s="35" t="s">
        <v>216</v>
      </c>
      <c r="K353" s="35" t="s">
        <v>218</v>
      </c>
      <c r="Q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3:34">
      <c r="C354" s="35" t="s">
        <v>398</v>
      </c>
      <c r="D354" s="39" t="s">
        <v>399</v>
      </c>
      <c r="E354" s="35" t="s">
        <v>224</v>
      </c>
      <c r="F354" s="35">
        <v>1000</v>
      </c>
      <c r="G354" s="35">
        <f>(F354/VLOOKUP(E354,价值参考!$B$3:$D$80,2,FALSE))*VLOOKUP(E354,价值参考!$B$3:$D$80,3,FALSE)</f>
        <v>1000</v>
      </c>
      <c r="H354" s="35" t="s">
        <v>224</v>
      </c>
      <c r="I354" s="35">
        <v>2500</v>
      </c>
      <c r="J354" s="35">
        <f>(I354/VLOOKUP(H354,价值参考!$B$3:$D$80,2,FALSE))*VLOOKUP(H354,价值参考!$B$3:$D$80,3,FALSE)</f>
        <v>2500</v>
      </c>
      <c r="K354" s="35">
        <f>SUM(G354:G357)+SUM(J354:J357)</f>
        <v>10125</v>
      </c>
      <c r="Q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3:34">
      <c r="C355" s="35"/>
      <c r="D355" s="39" t="s">
        <v>400</v>
      </c>
      <c r="E355" s="35" t="s">
        <v>234</v>
      </c>
      <c r="F355" s="35">
        <v>15000</v>
      </c>
      <c r="G355" s="35">
        <f>(F355/VLOOKUP(E355,价值参考!$B$3:$D$80,2,FALSE))*VLOOKUP(E355,价值参考!$B$3:$D$80,3,FALSE)</f>
        <v>1875</v>
      </c>
      <c r="H355" s="49" t="s">
        <v>347</v>
      </c>
      <c r="I355" s="35">
        <v>2</v>
      </c>
      <c r="J355" s="35">
        <f>(I355/VLOOKUP(H355,价值参考!$B$3:$D$80,2,FALSE))*VLOOKUP(H355,价值参考!$B$3:$D$80,3,FALSE)</f>
        <v>2000</v>
      </c>
      <c r="K355" s="35"/>
      <c r="Q355" s="2"/>
      <c r="X355" s="6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3:34">
      <c r="C356" s="35"/>
      <c r="D356" s="39" t="s">
        <v>401</v>
      </c>
      <c r="E356" s="66" t="s">
        <v>224</v>
      </c>
      <c r="F356" s="65">
        <v>2500</v>
      </c>
      <c r="G356" s="35">
        <f>(F356/VLOOKUP(E356,价值参考!$B$3:$D$80,2,FALSE))*VLOOKUP(E356,价值参考!$B$3:$D$80,3,FALSE)</f>
        <v>2500</v>
      </c>
      <c r="H356" s="35"/>
      <c r="I356" s="35"/>
      <c r="J356" s="35"/>
      <c r="K356" s="35"/>
      <c r="Q356" s="2"/>
      <c r="R356" s="1"/>
      <c r="S356" s="1"/>
      <c r="T356" s="1"/>
      <c r="U356" s="1"/>
      <c r="V356" s="1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3:34">
      <c r="C357" s="35"/>
      <c r="D357" s="39" t="s">
        <v>402</v>
      </c>
      <c r="E357" s="35" t="s">
        <v>223</v>
      </c>
      <c r="F357" s="35">
        <v>25000000</v>
      </c>
      <c r="G357" s="35">
        <f>(F357/VLOOKUP(E357,价值参考!$B$3:$D$80,2,FALSE))*VLOOKUP(E357,价值参考!$B$3:$D$80,3,FALSE)</f>
        <v>250</v>
      </c>
      <c r="H357" s="35"/>
      <c r="I357" s="35"/>
      <c r="J357" s="35"/>
      <c r="K357" s="35"/>
      <c r="Q357" s="2"/>
      <c r="R357" s="1"/>
      <c r="S357" s="1"/>
      <c r="T357" s="1"/>
      <c r="U357" s="1"/>
      <c r="V357" s="1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5:34">
      <c r="E358" s="2"/>
      <c r="H358" s="2"/>
      <c r="Q358" s="2"/>
      <c r="R358" s="2"/>
      <c r="S358" s="1"/>
      <c r="T358" s="1"/>
      <c r="U358" s="1"/>
      <c r="V358" s="4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5:34">
      <c r="E359" s="2"/>
      <c r="H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3:34">
      <c r="C360" s="35" t="s">
        <v>214</v>
      </c>
      <c r="D360" s="35" t="s">
        <v>63</v>
      </c>
      <c r="E360" s="35" t="s">
        <v>215</v>
      </c>
      <c r="F360" s="35" t="s">
        <v>9</v>
      </c>
      <c r="G360" s="35" t="s">
        <v>216</v>
      </c>
      <c r="H360" s="35" t="s">
        <v>217</v>
      </c>
      <c r="I360" s="35" t="s">
        <v>9</v>
      </c>
      <c r="J360" s="35" t="s">
        <v>216</v>
      </c>
      <c r="K360" s="35" t="s">
        <v>218</v>
      </c>
      <c r="Q360" s="2"/>
      <c r="R360" s="2"/>
      <c r="S360" s="2"/>
      <c r="T360" s="1"/>
      <c r="U360" s="1"/>
      <c r="V360" s="1"/>
      <c r="W360" s="2"/>
      <c r="X360" s="6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3:11">
      <c r="C361" s="35" t="s">
        <v>403</v>
      </c>
      <c r="D361" s="39" t="s">
        <v>404</v>
      </c>
      <c r="E361" s="35" t="s">
        <v>223</v>
      </c>
      <c r="F361" s="35">
        <v>25000000</v>
      </c>
      <c r="G361" s="35">
        <f>(F361/VLOOKUP(E361,价值参考!$B$3:$D$80,2,FALSE))*VLOOKUP(E361,价值参考!$B$3:$D$80,3,FALSE)</f>
        <v>250</v>
      </c>
      <c r="H361" s="49" t="s">
        <v>347</v>
      </c>
      <c r="I361" s="35">
        <v>6</v>
      </c>
      <c r="J361" s="35">
        <f>(I361/VLOOKUP(H361,价值参考!$B$3:$D$80,2,FALSE))*VLOOKUP(H361,价值参考!$B$3:$D$80,3,FALSE)</f>
        <v>6000</v>
      </c>
      <c r="K361" s="35">
        <f>SUM(G361:G364)+SUM(J361:J364)</f>
        <v>7793.63636363636</v>
      </c>
    </row>
    <row r="362" spans="3:11">
      <c r="C362" s="35"/>
      <c r="D362" s="39" t="s">
        <v>405</v>
      </c>
      <c r="E362" s="53" t="s">
        <v>228</v>
      </c>
      <c r="F362" s="35">
        <v>12000000</v>
      </c>
      <c r="G362" s="35">
        <f>(F362/VLOOKUP(E362,价值参考!$B$3:$D$80,2,FALSE))*VLOOKUP(E362,价值参考!$B$3:$D$80,3,FALSE)</f>
        <v>180</v>
      </c>
      <c r="H362" s="49"/>
      <c r="I362" s="35"/>
      <c r="J362" s="35"/>
      <c r="K362" s="35"/>
    </row>
    <row r="363" spans="3:11">
      <c r="C363" s="35"/>
      <c r="D363" s="39" t="s">
        <v>406</v>
      </c>
      <c r="E363" s="35" t="s">
        <v>224</v>
      </c>
      <c r="F363" s="35">
        <v>1000</v>
      </c>
      <c r="G363" s="35">
        <f>(F363/VLOOKUP(E363,价值参考!$B$3:$D$80,2,FALSE))*VLOOKUP(E363,价值参考!$B$3:$D$80,3,FALSE)</f>
        <v>1000</v>
      </c>
      <c r="H363" s="49"/>
      <c r="I363" s="35"/>
      <c r="J363" s="35"/>
      <c r="K363" s="35"/>
    </row>
    <row r="364" spans="3:22">
      <c r="C364" s="35"/>
      <c r="D364" s="39" t="s">
        <v>407</v>
      </c>
      <c r="E364" s="63" t="s">
        <v>369</v>
      </c>
      <c r="F364" s="57">
        <v>20000</v>
      </c>
      <c r="G364" s="35">
        <f>(F364/VLOOKUP(E364,价值参考!$B$3:$D$80,2,FALSE))*VLOOKUP(E364,价值参考!$B$3:$D$80,3,FALSE)</f>
        <v>363.636363636364</v>
      </c>
      <c r="H364" s="49"/>
      <c r="I364" s="35"/>
      <c r="J364" s="35"/>
      <c r="K364" s="35"/>
      <c r="S364" s="8"/>
      <c r="T364" s="8"/>
      <c r="U364" s="8"/>
      <c r="V364" s="8"/>
    </row>
    <row r="365" spans="5:22">
      <c r="E365" s="67" t="s">
        <v>408</v>
      </c>
      <c r="H365" s="2"/>
      <c r="T365" s="8"/>
      <c r="U365" s="8"/>
      <c r="V365" s="8"/>
    </row>
    <row r="366" spans="5:22">
      <c r="E366" s="2"/>
      <c r="H366" s="2"/>
      <c r="T366" s="8"/>
      <c r="U366" s="8"/>
      <c r="V366" s="8"/>
    </row>
    <row r="367" spans="3:22">
      <c r="C367" s="35" t="s">
        <v>214</v>
      </c>
      <c r="D367" s="35" t="s">
        <v>63</v>
      </c>
      <c r="E367" s="35" t="s">
        <v>215</v>
      </c>
      <c r="F367" s="35" t="s">
        <v>9</v>
      </c>
      <c r="G367" s="35" t="s">
        <v>216</v>
      </c>
      <c r="H367" s="35" t="s">
        <v>217</v>
      </c>
      <c r="I367" s="35" t="s">
        <v>9</v>
      </c>
      <c r="J367" s="35" t="s">
        <v>216</v>
      </c>
      <c r="K367" s="35" t="s">
        <v>218</v>
      </c>
      <c r="T367" s="8"/>
      <c r="U367" s="9"/>
      <c r="V367" s="8"/>
    </row>
    <row r="368" spans="3:22">
      <c r="C368" s="35" t="s">
        <v>409</v>
      </c>
      <c r="D368" s="39" t="s">
        <v>410</v>
      </c>
      <c r="E368" s="35" t="s">
        <v>257</v>
      </c>
      <c r="F368" s="35">
        <v>40</v>
      </c>
      <c r="G368" s="35">
        <f>(F368/VLOOKUP(E368,价值参考!$B$3:$D$80,2,FALSE))*VLOOKUP(E368,价值参考!$B$3:$D$80,3,FALSE)</f>
        <v>4000</v>
      </c>
      <c r="H368" s="49" t="s">
        <v>347</v>
      </c>
      <c r="I368" s="35">
        <v>3</v>
      </c>
      <c r="J368" s="35">
        <f>(I368/VLOOKUP(H368,价值参考!$B$3:$D$80,2,FALSE))*VLOOKUP(H368,价值参考!$B$3:$D$80,3,FALSE)</f>
        <v>3000</v>
      </c>
      <c r="K368" s="35">
        <f>SUM(G368:G371)+SUM(J368:J371)</f>
        <v>8425.43859649123</v>
      </c>
      <c r="T368" s="8"/>
      <c r="U368" s="8"/>
      <c r="V368" s="8"/>
    </row>
    <row r="369" spans="3:11">
      <c r="C369" s="35"/>
      <c r="D369" s="39" t="s">
        <v>411</v>
      </c>
      <c r="E369" s="63" t="s">
        <v>361</v>
      </c>
      <c r="F369" s="57">
        <v>10000</v>
      </c>
      <c r="G369" s="35">
        <f>(F369/VLOOKUP(E369,价值参考!$B$3:$D$80,2,FALSE))*VLOOKUP(E369,价值参考!$B$3:$D$80,3,FALSE)</f>
        <v>175.438596491228</v>
      </c>
      <c r="H369" s="49"/>
      <c r="I369" s="35"/>
      <c r="J369" s="35"/>
      <c r="K369" s="35"/>
    </row>
    <row r="370" spans="3:11">
      <c r="C370" s="35"/>
      <c r="D370" s="39" t="s">
        <v>412</v>
      </c>
      <c r="E370" s="35" t="s">
        <v>223</v>
      </c>
      <c r="F370" s="35">
        <v>25000000</v>
      </c>
      <c r="G370" s="35">
        <f>(F370/VLOOKUP(E370,价值参考!$B$3:$D$80,2,FALSE))*VLOOKUP(E370,价值参考!$B$3:$D$80,3,FALSE)</f>
        <v>250</v>
      </c>
      <c r="H370" s="49"/>
      <c r="I370" s="35"/>
      <c r="J370" s="35"/>
      <c r="K370" s="35"/>
    </row>
    <row r="371" spans="3:11">
      <c r="C371" s="35"/>
      <c r="D371" s="39" t="s">
        <v>413</v>
      </c>
      <c r="E371" s="35" t="s">
        <v>224</v>
      </c>
      <c r="F371" s="35">
        <v>1000</v>
      </c>
      <c r="G371" s="35">
        <f>(F371/VLOOKUP(E371,价值参考!$B$3:$D$80,2,FALSE))*VLOOKUP(E371,价值参考!$B$3:$D$80,3,FALSE)</f>
        <v>1000</v>
      </c>
      <c r="H371" s="49"/>
      <c r="I371" s="35"/>
      <c r="J371" s="35"/>
      <c r="K371" s="35"/>
    </row>
    <row r="372" spans="5:8">
      <c r="E372" s="2"/>
      <c r="H372" s="2"/>
    </row>
    <row r="373" spans="3:8">
      <c r="C373" s="2"/>
      <c r="D373" s="2"/>
      <c r="E373" s="2"/>
      <c r="H373" s="2"/>
    </row>
    <row r="374" spans="3:11">
      <c r="C374" s="35" t="s">
        <v>214</v>
      </c>
      <c r="D374" s="35" t="s">
        <v>63</v>
      </c>
      <c r="E374" s="35" t="s">
        <v>215</v>
      </c>
      <c r="F374" s="35" t="s">
        <v>9</v>
      </c>
      <c r="G374" s="35" t="s">
        <v>216</v>
      </c>
      <c r="H374" s="35" t="s">
        <v>217</v>
      </c>
      <c r="I374" s="35" t="s">
        <v>9</v>
      </c>
      <c r="J374" s="35" t="s">
        <v>216</v>
      </c>
      <c r="K374" s="35" t="s">
        <v>218</v>
      </c>
    </row>
    <row r="375" spans="3:11">
      <c r="C375" s="35" t="s">
        <v>414</v>
      </c>
      <c r="D375" s="39" t="s">
        <v>415</v>
      </c>
      <c r="E375" s="35" t="s">
        <v>224</v>
      </c>
      <c r="F375" s="35">
        <v>1000</v>
      </c>
      <c r="G375" s="35">
        <f>(F375/VLOOKUP(E375,价值参考!$B$3:$D$80,2,FALSE))*VLOOKUP(E375,价值参考!$B$3:$D$80,3,FALSE)</f>
        <v>1000</v>
      </c>
      <c r="H375" s="49" t="s">
        <v>347</v>
      </c>
      <c r="I375" s="35">
        <v>1</v>
      </c>
      <c r="J375" s="35">
        <f>(I375/VLOOKUP(H375,价值参考!$B$3:$D$80,2,FALSE))*VLOOKUP(H375,价值参考!$B$3:$D$80,3,FALSE)</f>
        <v>1000</v>
      </c>
      <c r="K375" s="35">
        <f>SUM(G375:G378)+SUM(J375:J378)</f>
        <v>7730</v>
      </c>
    </row>
    <row r="376" spans="3:11">
      <c r="C376" s="35"/>
      <c r="D376" s="39" t="s">
        <v>416</v>
      </c>
      <c r="E376" s="35" t="s">
        <v>251</v>
      </c>
      <c r="F376" s="35">
        <v>1800</v>
      </c>
      <c r="G376" s="35">
        <f>(F376/VLOOKUP(E376,价值参考!$B$3:$D$80,2,FALSE))*VLOOKUP(E376,价值参考!$B$3:$D$80,3,FALSE)</f>
        <v>3600</v>
      </c>
      <c r="H376" s="49"/>
      <c r="I376" s="35"/>
      <c r="J376" s="35"/>
      <c r="K376" s="35"/>
    </row>
    <row r="377" spans="3:11">
      <c r="C377" s="35"/>
      <c r="D377" s="39" t="s">
        <v>417</v>
      </c>
      <c r="E377" s="35" t="s">
        <v>244</v>
      </c>
      <c r="F377" s="35">
        <v>13</v>
      </c>
      <c r="G377" s="35">
        <f>(F377/VLOOKUP(E377,价值参考!$B$3:$D$80,2,FALSE))*VLOOKUP(E377,价值参考!$B$3:$D$80,3,FALSE)</f>
        <v>1950</v>
      </c>
      <c r="H377" s="49"/>
      <c r="I377" s="35"/>
      <c r="J377" s="35"/>
      <c r="K377" s="35"/>
    </row>
    <row r="378" spans="3:11">
      <c r="C378" s="35"/>
      <c r="D378" s="39" t="s">
        <v>418</v>
      </c>
      <c r="E378" s="35" t="s">
        <v>228</v>
      </c>
      <c r="F378" s="35">
        <v>12000000</v>
      </c>
      <c r="G378" s="35">
        <f>(F378/VLOOKUP(E378,价值参考!$B$3:$D$80,2,FALSE))*VLOOKUP(E378,价值参考!$B$3:$D$80,3,FALSE)</f>
        <v>180</v>
      </c>
      <c r="H378" s="49"/>
      <c r="I378" s="35"/>
      <c r="J378" s="35"/>
      <c r="K378" s="35"/>
    </row>
    <row r="379" spans="5:8">
      <c r="E379" s="2"/>
      <c r="H379" s="2"/>
    </row>
    <row r="380" spans="3:8">
      <c r="C380" s="2"/>
      <c r="D380" s="2"/>
      <c r="E380" s="2"/>
      <c r="H380" s="2"/>
    </row>
    <row r="381" spans="3:11">
      <c r="C381" s="35" t="s">
        <v>214</v>
      </c>
      <c r="D381" s="35" t="s">
        <v>63</v>
      </c>
      <c r="E381" s="35" t="s">
        <v>215</v>
      </c>
      <c r="F381" s="35" t="s">
        <v>9</v>
      </c>
      <c r="G381" s="35" t="s">
        <v>216</v>
      </c>
      <c r="H381" s="35" t="s">
        <v>217</v>
      </c>
      <c r="I381" s="35" t="s">
        <v>9</v>
      </c>
      <c r="J381" s="35" t="s">
        <v>216</v>
      </c>
      <c r="K381" s="35" t="s">
        <v>218</v>
      </c>
    </row>
    <row r="382" spans="3:11">
      <c r="C382" s="35" t="s">
        <v>419</v>
      </c>
      <c r="D382" s="39" t="s">
        <v>420</v>
      </c>
      <c r="E382" s="63" t="s">
        <v>361</v>
      </c>
      <c r="F382" s="57">
        <v>10000</v>
      </c>
      <c r="G382" s="35">
        <f>(F382/VLOOKUP(E382,价值参考!$B$3:$D$80,2,FALSE))*VLOOKUP(E382,价值参考!$B$3:$D$80,3,FALSE)</f>
        <v>175.438596491228</v>
      </c>
      <c r="H382" s="49" t="s">
        <v>347</v>
      </c>
      <c r="I382" s="35">
        <v>4</v>
      </c>
      <c r="J382" s="35">
        <f>(I382/VLOOKUP(H382,价值参考!$B$3:$D$80,2,FALSE))*VLOOKUP(H382,价值参考!$B$3:$D$80,3,FALSE)</f>
        <v>4000</v>
      </c>
      <c r="K382" s="35">
        <f>SUM(G382:G385)+SUM(J382:J385)</f>
        <v>8085.43859649123</v>
      </c>
    </row>
    <row r="383" spans="3:11">
      <c r="C383" s="35"/>
      <c r="D383" s="1" t="s">
        <v>421</v>
      </c>
      <c r="E383" s="39" t="s">
        <v>367</v>
      </c>
      <c r="F383" s="35">
        <v>4000</v>
      </c>
      <c r="G383" s="35">
        <f>(F383/VLOOKUP(E383,价值参考!$B$3:$D$80,2,FALSE))*VLOOKUP(E383,价值参考!$B$3:$D$80,3,FALSE)</f>
        <v>160</v>
      </c>
      <c r="H383" s="49"/>
      <c r="I383" s="35"/>
      <c r="J383" s="35"/>
      <c r="K383" s="35"/>
    </row>
    <row r="384" spans="3:11">
      <c r="C384" s="35"/>
      <c r="D384" s="39" t="s">
        <v>422</v>
      </c>
      <c r="E384" s="53" t="s">
        <v>223</v>
      </c>
      <c r="F384" s="35">
        <v>25000000</v>
      </c>
      <c r="G384" s="35">
        <f>(F384/VLOOKUP(E384,价值参考!$B$3:$D$80,2,FALSE))*VLOOKUP(E384,价值参考!$B$3:$D$80,3,FALSE)</f>
        <v>250</v>
      </c>
      <c r="H384" s="49"/>
      <c r="I384" s="35"/>
      <c r="J384" s="35"/>
      <c r="K384" s="35"/>
    </row>
    <row r="385" spans="3:11">
      <c r="C385" s="35"/>
      <c r="D385" s="39" t="s">
        <v>423</v>
      </c>
      <c r="E385" s="35" t="s">
        <v>16</v>
      </c>
      <c r="F385" s="35">
        <v>10</v>
      </c>
      <c r="G385" s="35">
        <f>(F385/VLOOKUP(E385,价值参考!$B$3:$D$80,2,FALSE))*VLOOKUP(E385,价值参考!$B$3:$D$80,3,FALSE)</f>
        <v>3500</v>
      </c>
      <c r="H385" s="49"/>
      <c r="I385" s="35"/>
      <c r="J385" s="35"/>
      <c r="K385" s="35"/>
    </row>
    <row r="386" spans="5:8">
      <c r="E386" s="2"/>
      <c r="H386" s="2"/>
    </row>
    <row r="387" spans="3:8">
      <c r="C387" s="2"/>
      <c r="D387" s="2"/>
      <c r="E387" s="2"/>
      <c r="H387" s="2"/>
    </row>
    <row r="388" spans="3:11">
      <c r="C388" s="35" t="s">
        <v>214</v>
      </c>
      <c r="D388" s="35" t="s">
        <v>63</v>
      </c>
      <c r="E388" s="35" t="s">
        <v>215</v>
      </c>
      <c r="F388" s="35" t="s">
        <v>9</v>
      </c>
      <c r="G388" s="35" t="s">
        <v>216</v>
      </c>
      <c r="H388" s="35" t="s">
        <v>217</v>
      </c>
      <c r="I388" s="35" t="s">
        <v>9</v>
      </c>
      <c r="J388" s="35" t="s">
        <v>216</v>
      </c>
      <c r="K388" s="35" t="s">
        <v>218</v>
      </c>
    </row>
    <row r="389" spans="3:11">
      <c r="C389" s="35" t="s">
        <v>424</v>
      </c>
      <c r="D389" s="39" t="s">
        <v>425</v>
      </c>
      <c r="E389" s="63" t="s">
        <v>369</v>
      </c>
      <c r="F389" s="57">
        <v>20000</v>
      </c>
      <c r="G389" s="35">
        <f>(F389/VLOOKUP(E389,价值参考!$B$3:$D$80,2,FALSE))*VLOOKUP(E389,价值参考!$B$3:$D$80,3,FALSE)</f>
        <v>363.636363636364</v>
      </c>
      <c r="H389" s="35" t="s">
        <v>224</v>
      </c>
      <c r="I389" s="35">
        <v>2500</v>
      </c>
      <c r="J389" s="35">
        <f>(I389/VLOOKUP(H389,价值参考!$B$3:$D$80,2,FALSE))*VLOOKUP(H389,价值参考!$B$3:$D$80,3,FALSE)</f>
        <v>2500</v>
      </c>
      <c r="K389" s="35">
        <f>SUM(G389:G392)+SUM(J389:J392)</f>
        <v>8988.63636363636</v>
      </c>
    </row>
    <row r="390" spans="3:11">
      <c r="C390" s="35"/>
      <c r="D390" s="39" t="s">
        <v>426</v>
      </c>
      <c r="E390" s="35" t="s">
        <v>224</v>
      </c>
      <c r="F390" s="35">
        <v>1000</v>
      </c>
      <c r="G390" s="35">
        <f>(F390/VLOOKUP(E390,价值参考!$B$3:$D$80,2,FALSE))*VLOOKUP(E390,价值参考!$B$3:$D$80,3,FALSE)</f>
        <v>1000</v>
      </c>
      <c r="H390" s="49" t="s">
        <v>347</v>
      </c>
      <c r="I390" s="35">
        <v>3</v>
      </c>
      <c r="J390" s="35">
        <f>(I390/VLOOKUP(H390,价值参考!$B$3:$D$80,2,FALSE))*VLOOKUP(H390,价值参考!$B$3:$D$80,3,FALSE)</f>
        <v>3000</v>
      </c>
      <c r="K390" s="35"/>
    </row>
    <row r="391" spans="3:11">
      <c r="C391" s="35"/>
      <c r="D391" s="39" t="s">
        <v>427</v>
      </c>
      <c r="E391" s="35" t="s">
        <v>223</v>
      </c>
      <c r="F391" s="35">
        <v>25000000</v>
      </c>
      <c r="G391" s="35">
        <f>(F391/VLOOKUP(E391,价值参考!$B$3:$D$80,2,FALSE))*VLOOKUP(E391,价值参考!$B$3:$D$80,3,FALSE)</f>
        <v>250</v>
      </c>
      <c r="H391" s="35"/>
      <c r="I391" s="35"/>
      <c r="J391" s="35"/>
      <c r="K391" s="35"/>
    </row>
    <row r="392" spans="3:11">
      <c r="C392" s="35"/>
      <c r="D392" s="39" t="s">
        <v>428</v>
      </c>
      <c r="E392" s="35" t="s">
        <v>234</v>
      </c>
      <c r="F392" s="35">
        <v>15000</v>
      </c>
      <c r="G392" s="35">
        <f>(F392/VLOOKUP(E392,价值参考!$B$3:$D$80,2,FALSE))*VLOOKUP(E392,价值参考!$B$3:$D$80,3,FALSE)</f>
        <v>1875</v>
      </c>
      <c r="H392" s="35"/>
      <c r="I392" s="35"/>
      <c r="J392" s="35"/>
      <c r="K392" s="35"/>
    </row>
    <row r="393" spans="5:8">
      <c r="E393" s="67" t="s">
        <v>429</v>
      </c>
      <c r="H393" s="2"/>
    </row>
    <row r="394" spans="3:8">
      <c r="C394" s="2"/>
      <c r="D394" s="2"/>
      <c r="E394" s="2"/>
      <c r="H394" s="2"/>
    </row>
    <row r="395" spans="3:11">
      <c r="C395" s="35" t="s">
        <v>214</v>
      </c>
      <c r="D395" s="35" t="s">
        <v>63</v>
      </c>
      <c r="E395" s="35" t="s">
        <v>215</v>
      </c>
      <c r="F395" s="35" t="s">
        <v>9</v>
      </c>
      <c r="G395" s="35" t="s">
        <v>216</v>
      </c>
      <c r="H395" s="35" t="s">
        <v>217</v>
      </c>
      <c r="I395" s="35" t="s">
        <v>9</v>
      </c>
      <c r="J395" s="35" t="s">
        <v>216</v>
      </c>
      <c r="K395" s="35" t="s">
        <v>218</v>
      </c>
    </row>
    <row r="396" spans="3:11">
      <c r="C396" s="35" t="s">
        <v>430</v>
      </c>
      <c r="D396" s="39" t="s">
        <v>431</v>
      </c>
      <c r="E396" s="35" t="s">
        <v>224</v>
      </c>
      <c r="F396" s="35">
        <v>1000</v>
      </c>
      <c r="G396" s="35">
        <f>(F396/VLOOKUP(E396,价值参考!$B$3:$D$80,2,FALSE))*VLOOKUP(E396,价值参考!$B$3:$D$80,3,FALSE)</f>
        <v>1000</v>
      </c>
      <c r="H396" s="49" t="s">
        <v>347</v>
      </c>
      <c r="I396" s="35">
        <v>8</v>
      </c>
      <c r="J396" s="35">
        <f>(I396/VLOOKUP(H396,价值参考!$B$3:$D$80,2,FALSE))*VLOOKUP(H396,价值参考!$B$3:$D$80,3,FALSE)</f>
        <v>8000</v>
      </c>
      <c r="K396" s="35">
        <f>SUM(G396:G399)+SUM(J396:J399)</f>
        <v>13113.6363636364</v>
      </c>
    </row>
    <row r="397" spans="3:11">
      <c r="C397" s="35"/>
      <c r="D397" s="39" t="s">
        <v>432</v>
      </c>
      <c r="E397" s="63" t="s">
        <v>369</v>
      </c>
      <c r="F397" s="57">
        <v>20000</v>
      </c>
      <c r="G397" s="35">
        <f>(F397/VLOOKUP(E397,价值参考!$B$3:$D$80,2,FALSE))*VLOOKUP(E397,价值参考!$B$3:$D$80,3,FALSE)</f>
        <v>363.636363636364</v>
      </c>
      <c r="H397" s="49" t="s">
        <v>433</v>
      </c>
      <c r="I397" s="35">
        <v>5</v>
      </c>
      <c r="J397" s="35">
        <f>(I397/VLOOKUP(H397,价值参考!$B$3:$D$80,2,FALSE))*VLOOKUP(H397,价值参考!$B$3:$D$80,3,FALSE)</f>
        <v>2500</v>
      </c>
      <c r="K397" s="35"/>
    </row>
    <row r="398" spans="3:11">
      <c r="C398" s="35"/>
      <c r="D398" s="39" t="s">
        <v>434</v>
      </c>
      <c r="E398" s="35" t="s">
        <v>224</v>
      </c>
      <c r="F398" s="35">
        <v>1000</v>
      </c>
      <c r="G398" s="35">
        <f>(F398/VLOOKUP(E398,价值参考!$B$3:$D$80,2,FALSE))*VLOOKUP(E398,价值参考!$B$3:$D$80,3,FALSE)</f>
        <v>1000</v>
      </c>
      <c r="H398" s="49"/>
      <c r="I398" s="35"/>
      <c r="J398" s="35"/>
      <c r="K398" s="35"/>
    </row>
    <row r="399" spans="3:11">
      <c r="C399" s="35"/>
      <c r="D399" s="39" t="s">
        <v>435</v>
      </c>
      <c r="E399" s="35" t="s">
        <v>223</v>
      </c>
      <c r="F399" s="35">
        <v>25000000</v>
      </c>
      <c r="G399" s="35">
        <f>(F399/VLOOKUP(E399,价值参考!$B$3:$D$80,2,FALSE))*VLOOKUP(E399,价值参考!$B$3:$D$80,3,FALSE)</f>
        <v>250</v>
      </c>
      <c r="H399" s="49"/>
      <c r="I399" s="35"/>
      <c r="J399" s="35"/>
      <c r="K399" s="35"/>
    </row>
    <row r="402" spans="3:3">
      <c r="C402" t="s">
        <v>282</v>
      </c>
    </row>
    <row r="404" spans="4:6">
      <c r="D404" s="34" t="s">
        <v>73</v>
      </c>
      <c r="E404" s="34" t="s">
        <v>9</v>
      </c>
      <c r="F404" s="34" t="s">
        <v>218</v>
      </c>
    </row>
    <row r="405" spans="4:6">
      <c r="D405" s="35" t="s">
        <v>223</v>
      </c>
      <c r="E405" s="36" t="s">
        <v>436</v>
      </c>
      <c r="F405" s="35">
        <f>K333+K340+K347+K354+K361+K368+K375+K382+K389+K396+K326+K319+K312+K305</f>
        <v>133411.29984051</v>
      </c>
    </row>
    <row r="406" spans="4:6">
      <c r="D406" s="35" t="s">
        <v>228</v>
      </c>
      <c r="E406" s="36" t="s">
        <v>437</v>
      </c>
      <c r="F406" s="35"/>
    </row>
    <row r="407" spans="4:6">
      <c r="D407" s="35" t="s">
        <v>234</v>
      </c>
      <c r="E407" s="36" t="s">
        <v>438</v>
      </c>
      <c r="F407" s="35"/>
    </row>
    <row r="408" spans="4:6">
      <c r="D408" s="35" t="s">
        <v>244</v>
      </c>
      <c r="E408" s="36">
        <v>39</v>
      </c>
      <c r="F408" s="35"/>
    </row>
    <row r="409" spans="4:6">
      <c r="D409" s="35" t="s">
        <v>226</v>
      </c>
      <c r="E409" s="36">
        <v>1300</v>
      </c>
      <c r="F409" s="35"/>
    </row>
    <row r="410" spans="4:6">
      <c r="D410" s="35" t="s">
        <v>221</v>
      </c>
      <c r="E410" s="36">
        <v>5000</v>
      </c>
      <c r="F410" s="35"/>
    </row>
    <row r="411" spans="4:6">
      <c r="D411" s="35" t="s">
        <v>231</v>
      </c>
      <c r="E411" s="36">
        <v>1000</v>
      </c>
      <c r="F411" s="35"/>
    </row>
    <row r="412" spans="4:6">
      <c r="D412" s="35" t="s">
        <v>251</v>
      </c>
      <c r="E412" s="36">
        <v>3600</v>
      </c>
      <c r="F412" s="35"/>
    </row>
    <row r="413" spans="4:6">
      <c r="D413" s="35" t="s">
        <v>15</v>
      </c>
      <c r="E413" s="36">
        <v>30</v>
      </c>
      <c r="F413" s="35"/>
    </row>
    <row r="414" spans="4:6">
      <c r="D414" s="35" t="s">
        <v>16</v>
      </c>
      <c r="E414" s="36">
        <v>20</v>
      </c>
      <c r="F414" s="35"/>
    </row>
    <row r="415" spans="4:6">
      <c r="D415" s="35" t="s">
        <v>262</v>
      </c>
      <c r="E415" s="36">
        <v>0</v>
      </c>
      <c r="F415" s="35"/>
    </row>
    <row r="416" spans="4:6">
      <c r="D416" s="35" t="s">
        <v>257</v>
      </c>
      <c r="E416" s="36">
        <v>80</v>
      </c>
      <c r="F416" s="35"/>
    </row>
    <row r="417" spans="4:13">
      <c r="D417" s="35" t="s">
        <v>224</v>
      </c>
      <c r="E417" s="36">
        <f>24000+2500</f>
        <v>26500</v>
      </c>
      <c r="F417" s="35"/>
      <c r="G417" t="s">
        <v>439</v>
      </c>
      <c r="M417"/>
    </row>
    <row r="418" spans="4:13">
      <c r="D418" s="39" t="s">
        <v>361</v>
      </c>
      <c r="E418" s="40">
        <v>40000</v>
      </c>
      <c r="F418" s="35"/>
      <c r="G418" t="s">
        <v>440</v>
      </c>
      <c r="M418"/>
    </row>
    <row r="419" spans="4:13">
      <c r="D419" s="39" t="s">
        <v>367</v>
      </c>
      <c r="E419" s="40">
        <v>12000</v>
      </c>
      <c r="F419" s="35"/>
      <c r="M419"/>
    </row>
    <row r="420" spans="4:13">
      <c r="D420" s="39" t="s">
        <v>391</v>
      </c>
      <c r="E420" s="40">
        <v>2000</v>
      </c>
      <c r="F420" s="35"/>
      <c r="M420"/>
    </row>
    <row r="421" spans="4:13">
      <c r="D421" s="39" t="s">
        <v>369</v>
      </c>
      <c r="E421" s="40">
        <v>80000</v>
      </c>
      <c r="F421" s="35"/>
      <c r="G421" t="s">
        <v>441</v>
      </c>
      <c r="M421"/>
    </row>
    <row r="422" spans="4:13">
      <c r="D422" s="39" t="s">
        <v>347</v>
      </c>
      <c r="E422" s="40">
        <v>37</v>
      </c>
      <c r="F422" s="35"/>
      <c r="G422" t="s">
        <v>442</v>
      </c>
      <c r="M422"/>
    </row>
    <row r="423" spans="4:13">
      <c r="D423" s="39" t="s">
        <v>433</v>
      </c>
      <c r="E423" s="40">
        <v>5</v>
      </c>
      <c r="F423" s="35"/>
      <c r="M423"/>
    </row>
    <row r="424" spans="13:13">
      <c r="M424"/>
    </row>
    <row r="425" spans="13:13">
      <c r="M425"/>
    </row>
    <row r="426" spans="3:13">
      <c r="C426" t="s">
        <v>443</v>
      </c>
      <c r="M426"/>
    </row>
    <row r="427" spans="4:13">
      <c r="D427" s="35" t="s">
        <v>63</v>
      </c>
      <c r="E427" s="35" t="s">
        <v>444</v>
      </c>
      <c r="F427" s="36" t="s">
        <v>445</v>
      </c>
      <c r="G427" s="38"/>
      <c r="H427" s="35" t="s">
        <v>446</v>
      </c>
      <c r="I427" s="35" t="s">
        <v>447</v>
      </c>
      <c r="M427"/>
    </row>
    <row r="428" spans="4:13">
      <c r="D428" s="35" t="s">
        <v>448</v>
      </c>
      <c r="E428" s="35">
        <v>1</v>
      </c>
      <c r="F428" s="35">
        <v>5</v>
      </c>
      <c r="G428" s="35"/>
      <c r="H428" s="35">
        <v>10</v>
      </c>
      <c r="I428" s="35">
        <v>20</v>
      </c>
      <c r="M428"/>
    </row>
    <row r="429" spans="4:9">
      <c r="D429" s="35" t="s">
        <v>449</v>
      </c>
      <c r="E429" s="35">
        <v>1</v>
      </c>
      <c r="F429" s="35">
        <v>20</v>
      </c>
      <c r="G429" s="35"/>
      <c r="H429" s="35">
        <v>40</v>
      </c>
      <c r="I429" s="35"/>
    </row>
    <row r="430" spans="4:9">
      <c r="D430" s="35" t="s">
        <v>450</v>
      </c>
      <c r="E430" s="35" t="s">
        <v>451</v>
      </c>
      <c r="F430" s="35" t="s">
        <v>452</v>
      </c>
      <c r="G430" s="35"/>
      <c r="H430" s="35" t="s">
        <v>453</v>
      </c>
      <c r="I430" s="35"/>
    </row>
    <row r="431" spans="4:9">
      <c r="D431" s="35" t="s">
        <v>454</v>
      </c>
      <c r="E431" s="35" t="s">
        <v>455</v>
      </c>
      <c r="F431" s="35" t="s">
        <v>456</v>
      </c>
      <c r="G431" s="35"/>
      <c r="H431" s="35" t="s">
        <v>457</v>
      </c>
      <c r="I431" s="35"/>
    </row>
    <row r="432" spans="4:9">
      <c r="D432" s="35" t="s">
        <v>458</v>
      </c>
      <c r="E432" s="35" t="s">
        <v>451</v>
      </c>
      <c r="F432" s="35" t="s">
        <v>459</v>
      </c>
      <c r="G432" s="35"/>
      <c r="H432" s="35" t="s">
        <v>460</v>
      </c>
      <c r="I432" s="35" t="s">
        <v>461</v>
      </c>
    </row>
    <row r="433" spans="4:9">
      <c r="D433" s="35" t="s">
        <v>462</v>
      </c>
      <c r="E433" s="35">
        <v>1</v>
      </c>
      <c r="F433" s="35"/>
      <c r="G433" s="35"/>
      <c r="H433" s="35"/>
      <c r="I433" s="35"/>
    </row>
    <row r="434" spans="4:9">
      <c r="D434" s="35" t="s">
        <v>463</v>
      </c>
      <c r="E434" s="35">
        <v>1</v>
      </c>
      <c r="F434" s="35"/>
      <c r="G434" s="35"/>
      <c r="H434" s="35"/>
      <c r="I434" s="35"/>
    </row>
    <row r="435" spans="4:9">
      <c r="D435" s="35" t="s">
        <v>464</v>
      </c>
      <c r="E435" s="35" t="s">
        <v>465</v>
      </c>
      <c r="F435" s="35"/>
      <c r="G435" s="35"/>
      <c r="H435" s="35"/>
      <c r="I435" s="35"/>
    </row>
  </sheetData>
  <mergeCells count="119"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C45:D45"/>
    <mergeCell ref="C46:D46"/>
    <mergeCell ref="C47:D47"/>
    <mergeCell ref="C48:D48"/>
    <mergeCell ref="C49:D49"/>
    <mergeCell ref="C50:D50"/>
    <mergeCell ref="C55:D55"/>
    <mergeCell ref="C56:D56"/>
    <mergeCell ref="C57:D57"/>
    <mergeCell ref="C58:D58"/>
    <mergeCell ref="C59:D59"/>
    <mergeCell ref="C60:D60"/>
    <mergeCell ref="I169:L169"/>
    <mergeCell ref="D172:G172"/>
    <mergeCell ref="D173:G173"/>
    <mergeCell ref="D174:G174"/>
    <mergeCell ref="D175:G175"/>
    <mergeCell ref="D176:G176"/>
    <mergeCell ref="D177:G177"/>
    <mergeCell ref="D178:G178"/>
    <mergeCell ref="D179:G179"/>
    <mergeCell ref="D180:G180"/>
    <mergeCell ref="D181:G181"/>
    <mergeCell ref="C186:D186"/>
    <mergeCell ref="C187:D187"/>
    <mergeCell ref="C188:D188"/>
    <mergeCell ref="C189:D189"/>
    <mergeCell ref="C190:D190"/>
    <mergeCell ref="F427:G427"/>
    <mergeCell ref="F428:G428"/>
    <mergeCell ref="F429:G429"/>
    <mergeCell ref="F430:G430"/>
    <mergeCell ref="F431:G431"/>
    <mergeCell ref="F432:G432"/>
    <mergeCell ref="F433:G433"/>
    <mergeCell ref="F434:G434"/>
    <mergeCell ref="F435:G435"/>
    <mergeCell ref="C71:C74"/>
    <mergeCell ref="C78:C81"/>
    <mergeCell ref="C85:C88"/>
    <mergeCell ref="C92:C95"/>
    <mergeCell ref="C99:C102"/>
    <mergeCell ref="C106:C109"/>
    <mergeCell ref="C113:C116"/>
    <mergeCell ref="C120:C123"/>
    <mergeCell ref="C127:C130"/>
    <mergeCell ref="C134:C137"/>
    <mergeCell ref="C203:C206"/>
    <mergeCell ref="C210:C213"/>
    <mergeCell ref="C217:C220"/>
    <mergeCell ref="C224:C227"/>
    <mergeCell ref="C231:C234"/>
    <mergeCell ref="C238:C241"/>
    <mergeCell ref="C245:C248"/>
    <mergeCell ref="C252:C255"/>
    <mergeCell ref="C259:C262"/>
    <mergeCell ref="C266:C269"/>
    <mergeCell ref="C305:C308"/>
    <mergeCell ref="C312:C315"/>
    <mergeCell ref="C319:C322"/>
    <mergeCell ref="C326:C329"/>
    <mergeCell ref="C333:C336"/>
    <mergeCell ref="C340:C343"/>
    <mergeCell ref="C347:C350"/>
    <mergeCell ref="C354:C357"/>
    <mergeCell ref="C361:C364"/>
    <mergeCell ref="C368:C371"/>
    <mergeCell ref="C375:C378"/>
    <mergeCell ref="C382:C385"/>
    <mergeCell ref="C389:C392"/>
    <mergeCell ref="C396:C399"/>
    <mergeCell ref="F143:F160"/>
    <mergeCell ref="F275:F292"/>
    <mergeCell ref="F405:F423"/>
    <mergeCell ref="K71:K74"/>
    <mergeCell ref="K78:K81"/>
    <mergeCell ref="K85:K88"/>
    <mergeCell ref="K92:K95"/>
    <mergeCell ref="K99:K102"/>
    <mergeCell ref="K106:K109"/>
    <mergeCell ref="K113:K116"/>
    <mergeCell ref="K120:K123"/>
    <mergeCell ref="K127:K130"/>
    <mergeCell ref="K134:K137"/>
    <mergeCell ref="K203:K206"/>
    <mergeCell ref="K210:K213"/>
    <mergeCell ref="K217:K220"/>
    <mergeCell ref="K224:K227"/>
    <mergeCell ref="K231:K234"/>
    <mergeCell ref="K238:K241"/>
    <mergeCell ref="K245:K248"/>
    <mergeCell ref="K252:K255"/>
    <mergeCell ref="K259:K262"/>
    <mergeCell ref="K266:K269"/>
    <mergeCell ref="K305:K308"/>
    <mergeCell ref="K312:K315"/>
    <mergeCell ref="K319:K322"/>
    <mergeCell ref="K326:K329"/>
    <mergeCell ref="K333:K336"/>
    <mergeCell ref="K340:K343"/>
    <mergeCell ref="K347:K350"/>
    <mergeCell ref="K354:K357"/>
    <mergeCell ref="K361:K364"/>
    <mergeCell ref="K368:K371"/>
    <mergeCell ref="K375:K378"/>
    <mergeCell ref="K382:K385"/>
    <mergeCell ref="K389:K392"/>
    <mergeCell ref="K396:K399"/>
    <mergeCell ref="F57:G60"/>
    <mergeCell ref="F187:G19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77"/>
  <sheetViews>
    <sheetView workbookViewId="0">
      <selection activeCell="O10" sqref="O10"/>
    </sheetView>
  </sheetViews>
  <sheetFormatPr defaultColWidth="9" defaultRowHeight="13.5"/>
  <cols>
    <col min="1" max="1" width="9" style="18"/>
    <col min="2" max="2" width="23.875" style="18" customWidth="1"/>
    <col min="3" max="3" width="11.875" style="19" customWidth="1"/>
    <col min="4" max="4" width="17.125" style="19" customWidth="1"/>
    <col min="5" max="5" width="10.75" style="19" customWidth="1"/>
    <col min="6" max="6" width="29.625" style="18" customWidth="1"/>
    <col min="7" max="7" width="9" style="18"/>
    <col min="8" max="8" width="14.25" style="19" customWidth="1"/>
    <col min="9" max="9" width="30.5" style="18" customWidth="1"/>
    <col min="10" max="10" width="25.875" style="18" customWidth="1"/>
    <col min="11" max="11" width="20.875" style="18" customWidth="1"/>
    <col min="12" max="12" width="7.375" style="19" customWidth="1"/>
    <col min="13" max="13" width="25" style="19" customWidth="1"/>
    <col min="14" max="15" width="20.75" style="19" customWidth="1"/>
    <col min="16" max="16" width="9.75" style="19" customWidth="1"/>
    <col min="17" max="17" width="8.625" style="19" customWidth="1"/>
    <col min="18" max="18" width="15.375" style="19" customWidth="1"/>
    <col min="19" max="19" width="16.25" style="19" customWidth="1"/>
    <col min="20" max="20" width="9.75" style="19" customWidth="1"/>
    <col min="21" max="16384" width="9" style="18"/>
  </cols>
  <sheetData>
    <row r="1" s="18" customFormat="1" spans="3:20">
      <c r="C1" s="19"/>
      <c r="D1" s="19"/>
      <c r="E1" s="19"/>
      <c r="F1" s="18"/>
      <c r="G1" s="18">
        <f>14000+100+350+150+2500</f>
        <v>17100</v>
      </c>
      <c r="H1" s="19" t="s">
        <v>17</v>
      </c>
      <c r="L1" s="19"/>
      <c r="M1" s="19"/>
      <c r="N1" s="19"/>
      <c r="O1" s="19"/>
      <c r="P1" s="19"/>
      <c r="Q1" s="19"/>
      <c r="R1" s="19"/>
      <c r="S1" s="19"/>
      <c r="T1" s="19"/>
    </row>
    <row r="2" s="18" customFormat="1" spans="2:20">
      <c r="B2" s="20" t="s">
        <v>466</v>
      </c>
      <c r="C2" s="20" t="s">
        <v>9</v>
      </c>
      <c r="D2" s="20" t="s">
        <v>467</v>
      </c>
      <c r="E2" s="20" t="s">
        <v>468</v>
      </c>
      <c r="F2" s="20" t="s">
        <v>469</v>
      </c>
      <c r="H2" s="19">
        <v>4000</v>
      </c>
      <c r="L2" s="19"/>
      <c r="M2" s="19"/>
      <c r="N2" s="19"/>
      <c r="O2" s="19"/>
      <c r="P2" s="19"/>
      <c r="Q2" s="19"/>
      <c r="R2" s="19"/>
      <c r="S2" s="19"/>
      <c r="T2" s="19"/>
    </row>
    <row r="3" s="18" customFormat="1" spans="2:20">
      <c r="B3" s="21" t="s">
        <v>15</v>
      </c>
      <c r="C3" s="22">
        <v>1</v>
      </c>
      <c r="D3" s="23">
        <v>125</v>
      </c>
      <c r="E3" s="23">
        <v>250</v>
      </c>
      <c r="F3" s="24"/>
      <c r="H3" s="19">
        <f>H$2/D3*C3</f>
        <v>32</v>
      </c>
      <c r="I3" s="19" t="e">
        <f>#REF!&amp;"x"&amp;ROUND(H3,2)</f>
        <v>#REF!</v>
      </c>
      <c r="L3" s="19"/>
      <c r="M3" s="19"/>
      <c r="N3" s="19"/>
      <c r="O3" s="19"/>
      <c r="P3" s="19"/>
      <c r="Q3" s="19"/>
      <c r="R3" s="19"/>
      <c r="S3" s="19"/>
      <c r="T3" s="19"/>
    </row>
    <row r="4" s="18" customFormat="1" spans="2:20">
      <c r="B4" s="21" t="s">
        <v>16</v>
      </c>
      <c r="C4" s="22">
        <v>1</v>
      </c>
      <c r="D4" s="23">
        <v>350</v>
      </c>
      <c r="E4" s="23">
        <v>450</v>
      </c>
      <c r="F4" s="24"/>
      <c r="H4" s="19">
        <f>H$2/D4*C4</f>
        <v>11.4285714285714</v>
      </c>
      <c r="I4" s="19" t="e">
        <f>#REF!&amp;"x"&amp;ROUND(H4,2)</f>
        <v>#REF!</v>
      </c>
      <c r="L4" s="19"/>
      <c r="M4" s="19"/>
      <c r="N4" s="27"/>
      <c r="O4" s="27"/>
      <c r="P4" s="27"/>
      <c r="Q4" s="27"/>
      <c r="R4" s="27"/>
      <c r="S4" s="27"/>
      <c r="T4" s="27"/>
    </row>
    <row r="5" s="18" customFormat="1" spans="2:20">
      <c r="B5" s="21" t="s">
        <v>347</v>
      </c>
      <c r="C5" s="22">
        <v>1</v>
      </c>
      <c r="D5" s="23">
        <v>1000</v>
      </c>
      <c r="E5" s="23">
        <v>1500</v>
      </c>
      <c r="F5" s="24"/>
      <c r="H5" s="19">
        <f>H$2/D5*C5</f>
        <v>4</v>
      </c>
      <c r="I5" s="19" t="e">
        <f>#REF!&amp;"x"&amp;ROUND(H5,2)</f>
        <v>#REF!</v>
      </c>
      <c r="L5" s="19"/>
      <c r="M5" s="19"/>
      <c r="N5" s="27"/>
      <c r="O5" s="27"/>
      <c r="P5" s="27"/>
      <c r="Q5" s="27"/>
      <c r="R5" s="27"/>
      <c r="S5" s="27"/>
      <c r="T5" s="27"/>
    </row>
    <row r="6" s="18" customFormat="1" spans="2:20">
      <c r="B6" s="21" t="s">
        <v>244</v>
      </c>
      <c r="C6" s="22">
        <v>1</v>
      </c>
      <c r="D6" s="23">
        <v>150</v>
      </c>
      <c r="E6" s="23"/>
      <c r="F6" s="24"/>
      <c r="H6" s="19">
        <f>H$2/D6*C6</f>
        <v>26.6666666666667</v>
      </c>
      <c r="I6" s="19" t="e">
        <f>#REF!&amp;"x"&amp;ROUND(H6,2)</f>
        <v>#REF!</v>
      </c>
      <c r="L6" s="19"/>
      <c r="M6" s="19"/>
      <c r="N6" s="27"/>
      <c r="O6" s="27"/>
      <c r="P6" s="27"/>
      <c r="Q6" s="27"/>
      <c r="R6" s="27"/>
      <c r="S6" s="27"/>
      <c r="T6" s="27"/>
    </row>
    <row r="7" s="18" customFormat="1" spans="2:20">
      <c r="B7" s="21" t="s">
        <v>470</v>
      </c>
      <c r="C7" s="22">
        <v>1</v>
      </c>
      <c r="D7" s="23">
        <v>25</v>
      </c>
      <c r="E7" s="23">
        <v>30</v>
      </c>
      <c r="F7" s="24"/>
      <c r="H7" s="19">
        <f>H$2/D7*C7</f>
        <v>160</v>
      </c>
      <c r="I7" s="19" t="e">
        <f>#REF!&amp;"x"&amp;ROUND(H7,2)</f>
        <v>#REF!</v>
      </c>
      <c r="L7" s="19"/>
      <c r="M7" s="19"/>
      <c r="N7" s="27"/>
      <c r="O7" s="27"/>
      <c r="P7" s="27"/>
      <c r="Q7" s="27"/>
      <c r="R7" s="27"/>
      <c r="S7" s="27"/>
      <c r="T7" s="27"/>
    </row>
    <row r="8" s="18" customFormat="1" spans="2:20">
      <c r="B8" s="21" t="s">
        <v>226</v>
      </c>
      <c r="C8" s="22">
        <v>1</v>
      </c>
      <c r="D8" s="23">
        <v>10</v>
      </c>
      <c r="E8" s="23"/>
      <c r="F8" s="24"/>
      <c r="H8" s="19">
        <f>H$2/D8*C8</f>
        <v>400</v>
      </c>
      <c r="I8" s="19" t="e">
        <f>#REF!&amp;"x"&amp;ROUND(H8,2)</f>
        <v>#REF!</v>
      </c>
      <c r="L8" s="19"/>
      <c r="M8" s="19"/>
      <c r="N8" s="27"/>
      <c r="O8" s="27"/>
      <c r="P8" s="27"/>
      <c r="Q8" s="27"/>
      <c r="R8" s="27"/>
      <c r="S8" s="27"/>
      <c r="T8" s="27"/>
    </row>
    <row r="9" s="18" customFormat="1" spans="2:20">
      <c r="B9" s="21" t="s">
        <v>471</v>
      </c>
      <c r="C9" s="22">
        <v>1</v>
      </c>
      <c r="D9" s="23">
        <v>100</v>
      </c>
      <c r="E9" s="23"/>
      <c r="F9" s="24"/>
      <c r="H9" s="19">
        <f>H$2/D9*C9</f>
        <v>40</v>
      </c>
      <c r="I9" s="19" t="e">
        <f>#REF!&amp;"x"&amp;ROUND(H9,2)</f>
        <v>#REF!</v>
      </c>
      <c r="L9" s="19"/>
      <c r="M9" s="19"/>
      <c r="N9" s="27"/>
      <c r="O9" s="27"/>
      <c r="P9" s="27"/>
      <c r="Q9" s="27"/>
      <c r="R9" s="27"/>
      <c r="S9" s="27"/>
      <c r="T9" s="27"/>
    </row>
    <row r="10" s="18" customFormat="1" spans="2:20">
      <c r="B10" s="21" t="s">
        <v>223</v>
      </c>
      <c r="C10" s="22">
        <v>1000000</v>
      </c>
      <c r="D10" s="23">
        <v>10</v>
      </c>
      <c r="E10" s="23">
        <v>30</v>
      </c>
      <c r="F10" s="24"/>
      <c r="H10" s="19">
        <f>H$2/D10*C10</f>
        <v>400000000</v>
      </c>
      <c r="I10" s="19" t="e">
        <f>#REF!&amp;"x"&amp;ROUND(H10,2)</f>
        <v>#REF!</v>
      </c>
      <c r="L10" s="19"/>
      <c r="M10" s="19"/>
      <c r="N10" s="27"/>
      <c r="O10" s="27"/>
      <c r="P10" s="27"/>
      <c r="Q10" s="27"/>
      <c r="R10" s="27"/>
      <c r="S10" s="27"/>
      <c r="T10" s="27"/>
    </row>
    <row r="11" s="18" customFormat="1" spans="2:20">
      <c r="B11" s="21" t="s">
        <v>228</v>
      </c>
      <c r="C11" s="22">
        <v>1000000</v>
      </c>
      <c r="D11" s="23">
        <v>15</v>
      </c>
      <c r="E11" s="23">
        <v>50</v>
      </c>
      <c r="F11" s="24"/>
      <c r="H11" s="19">
        <f>H$2/D11*C11</f>
        <v>266666666.666667</v>
      </c>
      <c r="I11" s="19" t="e">
        <f>#REF!&amp;"x"&amp;ROUND(H11,2)</f>
        <v>#REF!</v>
      </c>
      <c r="L11" s="19"/>
      <c r="M11" s="19"/>
      <c r="N11" s="27"/>
      <c r="O11" s="27"/>
      <c r="P11" s="27"/>
      <c r="Q11" s="27"/>
      <c r="R11" s="27"/>
      <c r="S11" s="27"/>
      <c r="T11" s="27"/>
    </row>
    <row r="12" s="18" customFormat="1" spans="2:20">
      <c r="B12" s="21" t="s">
        <v>472</v>
      </c>
      <c r="C12" s="22">
        <v>1000</v>
      </c>
      <c r="D12" s="23">
        <v>140</v>
      </c>
      <c r="E12" s="23"/>
      <c r="F12" s="24"/>
      <c r="H12" s="19">
        <f>H$2/D12*C12</f>
        <v>28571.4285714286</v>
      </c>
      <c r="I12" s="19" t="e">
        <f>#REF!&amp;"x"&amp;ROUND(H12,2)</f>
        <v>#REF!</v>
      </c>
      <c r="L12" s="19"/>
      <c r="M12" s="19"/>
      <c r="N12" s="27"/>
      <c r="O12" s="27"/>
      <c r="P12" s="27"/>
      <c r="Q12" s="27"/>
      <c r="R12" s="27"/>
      <c r="S12" s="27"/>
      <c r="T12" s="27"/>
    </row>
    <row r="13" s="18" customFormat="1" spans="2:20">
      <c r="B13" s="21" t="s">
        <v>234</v>
      </c>
      <c r="C13" s="22">
        <v>1000</v>
      </c>
      <c r="D13" s="23">
        <v>125</v>
      </c>
      <c r="E13" s="23"/>
      <c r="F13" s="24"/>
      <c r="H13" s="19">
        <f>H$2/D13*C13</f>
        <v>32000</v>
      </c>
      <c r="I13" s="19" t="e">
        <f>#REF!&amp;"x"&amp;ROUND(H13,2)</f>
        <v>#REF!</v>
      </c>
      <c r="L13" s="19"/>
      <c r="M13" s="19"/>
      <c r="N13" s="27"/>
      <c r="O13" s="27"/>
      <c r="P13" s="27"/>
      <c r="Q13" s="27"/>
      <c r="R13" s="27"/>
      <c r="S13" s="27"/>
      <c r="T13" s="27"/>
    </row>
    <row r="14" s="18" customFormat="1" spans="2:20">
      <c r="B14" s="21" t="s">
        <v>221</v>
      </c>
      <c r="C14" s="22">
        <v>1000</v>
      </c>
      <c r="D14" s="23">
        <v>250</v>
      </c>
      <c r="E14" s="23"/>
      <c r="F14" s="24"/>
      <c r="H14" s="19">
        <f>H$2/D14*C14</f>
        <v>16000</v>
      </c>
      <c r="I14" s="19" t="e">
        <f>#REF!&amp;"x"&amp;ROUND(H14,2)</f>
        <v>#REF!</v>
      </c>
      <c r="L14" s="19"/>
      <c r="M14" s="19"/>
      <c r="N14" s="27"/>
      <c r="O14" s="27"/>
      <c r="P14" s="27"/>
      <c r="Q14" s="27"/>
      <c r="R14" s="27"/>
      <c r="S14" s="27"/>
      <c r="T14" s="27"/>
    </row>
    <row r="15" s="18" customFormat="1" spans="2:20">
      <c r="B15" s="21" t="s">
        <v>231</v>
      </c>
      <c r="C15" s="22">
        <v>200</v>
      </c>
      <c r="D15" s="23">
        <v>250</v>
      </c>
      <c r="E15" s="23"/>
      <c r="F15" s="24"/>
      <c r="H15" s="19">
        <f>H$2/D15*C15</f>
        <v>3200</v>
      </c>
      <c r="I15" s="19" t="e">
        <f>#REF!&amp;"x"&amp;ROUND(H15,2)</f>
        <v>#REF!</v>
      </c>
      <c r="L15" s="19"/>
      <c r="M15" s="19"/>
      <c r="N15" s="27"/>
      <c r="O15" s="27"/>
      <c r="P15" s="27"/>
      <c r="Q15" s="27"/>
      <c r="R15" s="27"/>
      <c r="S15" s="27"/>
      <c r="T15" s="27"/>
    </row>
    <row r="16" s="18" customFormat="1" spans="2:20">
      <c r="B16" s="21" t="s">
        <v>473</v>
      </c>
      <c r="C16" s="22">
        <v>1</v>
      </c>
      <c r="D16" s="23">
        <v>380</v>
      </c>
      <c r="E16" s="23"/>
      <c r="F16" s="24"/>
      <c r="H16" s="19">
        <f>H$2/D16*C16</f>
        <v>10.5263157894737</v>
      </c>
      <c r="I16" s="19" t="e">
        <f>#REF!&amp;"x"&amp;ROUND(H16,2)</f>
        <v>#REF!</v>
      </c>
      <c r="L16" s="19"/>
      <c r="M16" s="19"/>
      <c r="N16" s="27"/>
      <c r="O16" s="27"/>
      <c r="P16" s="27"/>
      <c r="Q16" s="27"/>
      <c r="R16" s="27"/>
      <c r="S16" s="27"/>
      <c r="T16" s="27"/>
    </row>
    <row r="17" s="18" customFormat="1" spans="2:20">
      <c r="B17" s="21" t="s">
        <v>474</v>
      </c>
      <c r="C17" s="22">
        <v>1</v>
      </c>
      <c r="D17" s="23">
        <v>10</v>
      </c>
      <c r="E17" s="23"/>
      <c r="F17" s="24"/>
      <c r="H17" s="19">
        <f>H$2/D17*C17</f>
        <v>400</v>
      </c>
      <c r="I17" s="19" t="e">
        <f>#REF!&amp;"x"&amp;ROUND(H17,2)</f>
        <v>#REF!</v>
      </c>
      <c r="J17" s="28"/>
      <c r="L17" s="19"/>
      <c r="M17" s="19"/>
      <c r="N17" s="27"/>
      <c r="O17" s="27"/>
      <c r="P17" s="27"/>
      <c r="Q17" s="27"/>
      <c r="R17" s="27"/>
      <c r="S17" s="27"/>
      <c r="T17" s="27"/>
    </row>
    <row r="18" s="18" customFormat="1" spans="2:20">
      <c r="B18" s="21" t="s">
        <v>475</v>
      </c>
      <c r="C18" s="22">
        <v>1000</v>
      </c>
      <c r="D18" s="23">
        <v>300</v>
      </c>
      <c r="E18" s="23"/>
      <c r="F18" s="24"/>
      <c r="H18" s="19">
        <f>H$2/D18*C18</f>
        <v>13333.3333333333</v>
      </c>
      <c r="I18" s="19" t="e">
        <f>#REF!&amp;"x"&amp;ROUND(H18,2)</f>
        <v>#REF!</v>
      </c>
      <c r="L18" s="19"/>
      <c r="M18" s="19"/>
      <c r="N18" s="27"/>
      <c r="O18" s="27"/>
      <c r="P18" s="27"/>
      <c r="Q18" s="27"/>
      <c r="R18" s="27"/>
      <c r="S18" s="27"/>
      <c r="T18" s="27"/>
    </row>
    <row r="19" s="18" customFormat="1" spans="2:20">
      <c r="B19" s="21" t="s">
        <v>476</v>
      </c>
      <c r="C19" s="22">
        <v>1</v>
      </c>
      <c r="D19" s="23">
        <v>1500</v>
      </c>
      <c r="E19" s="23">
        <v>3000</v>
      </c>
      <c r="F19" s="24"/>
      <c r="H19" s="19">
        <f>H$2/D19*C19</f>
        <v>2.66666666666667</v>
      </c>
      <c r="I19" s="19" t="e">
        <f>#REF!&amp;"x"&amp;ROUND(H19,2)</f>
        <v>#REF!</v>
      </c>
      <c r="L19" s="19"/>
      <c r="M19" s="19"/>
      <c r="N19" s="27"/>
      <c r="O19" s="27"/>
      <c r="P19" s="27"/>
      <c r="Q19" s="27"/>
      <c r="R19" s="27"/>
      <c r="S19" s="27"/>
      <c r="T19" s="27"/>
    </row>
    <row r="20" s="18" customFormat="1" spans="2:20">
      <c r="B20" s="21" t="s">
        <v>477</v>
      </c>
      <c r="C20" s="22">
        <v>1</v>
      </c>
      <c r="D20" s="23">
        <v>500</v>
      </c>
      <c r="E20" s="23"/>
      <c r="F20" s="25" t="s">
        <v>478</v>
      </c>
      <c r="H20" s="19">
        <f>H$2/D20*C20</f>
        <v>8</v>
      </c>
      <c r="I20" s="19" t="e">
        <f>#REF!&amp;"x"&amp;ROUND(H20,2)</f>
        <v>#REF!</v>
      </c>
      <c r="L20" s="19"/>
      <c r="M20" s="19"/>
      <c r="N20" s="27"/>
      <c r="O20" s="27"/>
      <c r="P20" s="27"/>
      <c r="Q20" s="27"/>
      <c r="R20" s="27"/>
      <c r="S20" s="27"/>
      <c r="T20" s="27"/>
    </row>
    <row r="21" s="18" customFormat="1" spans="2:20">
      <c r="B21" s="21" t="s">
        <v>433</v>
      </c>
      <c r="C21" s="22">
        <v>1</v>
      </c>
      <c r="D21" s="23">
        <v>500</v>
      </c>
      <c r="E21" s="23"/>
      <c r="F21" s="25"/>
      <c r="H21" s="19">
        <f>H$2/D21*C21</f>
        <v>8</v>
      </c>
      <c r="I21" s="19" t="e">
        <f>#REF!&amp;"x"&amp;ROUND(H21,2)</f>
        <v>#REF!</v>
      </c>
      <c r="L21" s="19"/>
      <c r="M21" s="19"/>
      <c r="N21" s="27"/>
      <c r="O21" s="27"/>
      <c r="P21" s="27"/>
      <c r="Q21" s="27"/>
      <c r="R21" s="27"/>
      <c r="S21" s="27"/>
      <c r="T21" s="27"/>
    </row>
    <row r="22" s="18" customFormat="1" spans="2:20">
      <c r="B22" s="21" t="s">
        <v>367</v>
      </c>
      <c r="C22" s="22">
        <v>25</v>
      </c>
      <c r="D22" s="23">
        <v>1</v>
      </c>
      <c r="E22" s="23"/>
      <c r="F22" s="25" t="s">
        <v>478</v>
      </c>
      <c r="H22" s="19">
        <f>H$2/D22*C22</f>
        <v>100000</v>
      </c>
      <c r="I22" s="19" t="e">
        <f>#REF!&amp;"x"&amp;ROUND(H22,2)</f>
        <v>#REF!</v>
      </c>
      <c r="L22" s="19"/>
      <c r="M22" s="19"/>
      <c r="N22" s="27"/>
      <c r="O22" s="27"/>
      <c r="P22" s="27"/>
      <c r="Q22" s="27"/>
      <c r="R22" s="27"/>
      <c r="S22" s="27"/>
      <c r="T22" s="27"/>
    </row>
    <row r="23" s="18" customFormat="1" spans="2:20">
      <c r="B23" s="21" t="s">
        <v>479</v>
      </c>
      <c r="C23" s="22">
        <v>25</v>
      </c>
      <c r="D23" s="23">
        <v>1</v>
      </c>
      <c r="E23" s="23"/>
      <c r="F23" s="25" t="s">
        <v>478</v>
      </c>
      <c r="H23" s="19">
        <f>H$2/D23*C23</f>
        <v>100000</v>
      </c>
      <c r="I23" s="19" t="e">
        <f>#REF!&amp;"x"&amp;ROUND(H23,2)</f>
        <v>#REF!</v>
      </c>
      <c r="L23" s="19"/>
      <c r="M23" s="19"/>
      <c r="N23" s="27"/>
      <c r="O23" s="27"/>
      <c r="P23" s="27"/>
      <c r="Q23" s="27"/>
      <c r="R23" s="27"/>
      <c r="S23" s="27"/>
      <c r="T23" s="27"/>
    </row>
    <row r="24" s="18" customFormat="1" spans="2:20">
      <c r="B24" s="21" t="s">
        <v>257</v>
      </c>
      <c r="C24" s="22">
        <v>50</v>
      </c>
      <c r="D24" s="23">
        <f>E24</f>
        <v>5000</v>
      </c>
      <c r="E24" s="23">
        <v>5000</v>
      </c>
      <c r="F24" s="24"/>
      <c r="H24" s="19">
        <f>H$2/D24*C24/50</f>
        <v>0.8</v>
      </c>
      <c r="I24" s="19" t="e">
        <f>#REF!&amp;"x"&amp;ROUND(H24,2)</f>
        <v>#REF!</v>
      </c>
      <c r="L24" s="19"/>
      <c r="M24" s="19"/>
      <c r="N24" s="19"/>
      <c r="O24" s="19"/>
      <c r="P24" s="19"/>
      <c r="Q24" s="19"/>
      <c r="R24" s="19"/>
      <c r="S24" s="19"/>
      <c r="T24" s="19"/>
    </row>
    <row r="25" s="18" customFormat="1" spans="2:20">
      <c r="B25" s="21" t="s">
        <v>480</v>
      </c>
      <c r="C25" s="22">
        <v>1</v>
      </c>
      <c r="D25" s="23">
        <f>E25</f>
        <v>10000</v>
      </c>
      <c r="E25" s="23">
        <v>10000</v>
      </c>
      <c r="F25" s="24"/>
      <c r="H25" s="19">
        <f>H$2/D25*C25</f>
        <v>0.4</v>
      </c>
      <c r="I25" s="19" t="e">
        <f>#REF!&amp;"x"&amp;ROUND(H25,2)</f>
        <v>#REF!</v>
      </c>
      <c r="L25" s="19"/>
      <c r="M25" s="19"/>
      <c r="N25" s="19"/>
      <c r="O25" s="19"/>
      <c r="P25" s="19"/>
      <c r="Q25" s="19"/>
      <c r="R25" s="19"/>
      <c r="S25" s="19"/>
      <c r="T25" s="19"/>
    </row>
    <row r="26" s="18" customFormat="1" spans="2:20">
      <c r="B26" s="21" t="s">
        <v>210</v>
      </c>
      <c r="C26" s="22">
        <v>1</v>
      </c>
      <c r="D26" s="23">
        <v>350</v>
      </c>
      <c r="E26" s="23"/>
      <c r="F26" s="24"/>
      <c r="H26" s="19">
        <f>H$2/D26*C26</f>
        <v>11.4285714285714</v>
      </c>
      <c r="I26" s="19" t="e">
        <f>#REF!&amp;"x"&amp;ROUND(H26,2)</f>
        <v>#REF!</v>
      </c>
      <c r="L26" s="19"/>
      <c r="M26" s="19"/>
      <c r="N26" s="19"/>
      <c r="O26" s="19"/>
      <c r="P26" s="19"/>
      <c r="Q26" s="19"/>
      <c r="R26" s="19"/>
      <c r="S26" s="19"/>
      <c r="T26" s="19"/>
    </row>
    <row r="27" s="18" customFormat="1" spans="2:20">
      <c r="B27" s="21" t="s">
        <v>14</v>
      </c>
      <c r="C27" s="22">
        <v>50</v>
      </c>
      <c r="D27" s="23">
        <v>350</v>
      </c>
      <c r="E27" s="23"/>
      <c r="F27" s="24"/>
      <c r="H27" s="19">
        <f>H$2/D27*C27</f>
        <v>571.428571428571</v>
      </c>
      <c r="I27" s="19" t="e">
        <f>#REF!&amp;"x"&amp;ROUND(H27,2)</f>
        <v>#REF!</v>
      </c>
      <c r="L27" s="19"/>
      <c r="M27" s="19"/>
      <c r="N27" s="19"/>
      <c r="O27" s="19"/>
      <c r="P27" s="19"/>
      <c r="Q27" s="19"/>
      <c r="R27" s="19"/>
      <c r="S27" s="19"/>
      <c r="T27" s="19"/>
    </row>
    <row r="28" s="18" customFormat="1" spans="2:20">
      <c r="B28" s="21" t="s">
        <v>481</v>
      </c>
      <c r="C28" s="22">
        <v>1</v>
      </c>
      <c r="D28" s="23">
        <v>500</v>
      </c>
      <c r="E28" s="23"/>
      <c r="F28" s="24"/>
      <c r="H28" s="19">
        <f>H$2/D28*C28</f>
        <v>8</v>
      </c>
      <c r="I28" s="19" t="e">
        <f>#REF!&amp;"x"&amp;ROUND(H28,2)</f>
        <v>#REF!</v>
      </c>
      <c r="L28" s="19"/>
      <c r="M28" s="19"/>
      <c r="N28" s="19"/>
      <c r="O28" s="19"/>
      <c r="P28" s="19"/>
      <c r="Q28" s="19"/>
      <c r="R28" s="19"/>
      <c r="S28" s="19"/>
      <c r="T28" s="19"/>
    </row>
    <row r="29" s="18" customFormat="1" spans="2:20">
      <c r="B29" s="21" t="s">
        <v>482</v>
      </c>
      <c r="C29" s="22">
        <v>1</v>
      </c>
      <c r="D29" s="23">
        <v>2500</v>
      </c>
      <c r="E29" s="23">
        <v>5000</v>
      </c>
      <c r="F29" s="24"/>
      <c r="H29" s="19">
        <f>H$2/D29*C29</f>
        <v>1.6</v>
      </c>
      <c r="I29" s="19" t="e">
        <f>#REF!&amp;"x"&amp;ROUND(H29,2)</f>
        <v>#REF!</v>
      </c>
      <c r="L29" s="29"/>
      <c r="M29" s="19"/>
      <c r="N29" s="19"/>
      <c r="O29" s="19"/>
      <c r="P29" s="19"/>
      <c r="Q29" s="19"/>
      <c r="R29" s="19"/>
      <c r="S29" s="19"/>
      <c r="T29" s="19"/>
    </row>
    <row r="30" s="18" customFormat="1" spans="2:20">
      <c r="B30" s="21" t="s">
        <v>483</v>
      </c>
      <c r="C30" s="22">
        <v>1</v>
      </c>
      <c r="D30" s="23">
        <v>5000</v>
      </c>
      <c r="E30" s="23">
        <v>10000</v>
      </c>
      <c r="F30" s="24"/>
      <c r="H30" s="19">
        <f>H$2/D30*C30</f>
        <v>0.8</v>
      </c>
      <c r="I30" s="19" t="e">
        <f>#REF!&amp;"x"&amp;ROUND(H30,2)</f>
        <v>#REF!</v>
      </c>
      <c r="L30" s="30"/>
      <c r="M30" s="19"/>
      <c r="N30" s="19"/>
      <c r="O30" s="19"/>
      <c r="P30" s="19"/>
      <c r="Q30" s="19"/>
      <c r="R30" s="19"/>
      <c r="S30" s="19"/>
      <c r="T30" s="19"/>
    </row>
    <row r="31" s="18" customFormat="1" spans="2:20">
      <c r="B31" s="21" t="s">
        <v>484</v>
      </c>
      <c r="C31" s="22">
        <v>1</v>
      </c>
      <c r="D31" s="23">
        <v>55</v>
      </c>
      <c r="E31" s="23"/>
      <c r="F31" s="24"/>
      <c r="H31" s="19">
        <f>H$2/D31*C31</f>
        <v>72.7272727272727</v>
      </c>
      <c r="I31" s="19" t="e">
        <f>#REF!&amp;"x"&amp;ROUND(H31,2)</f>
        <v>#REF!</v>
      </c>
      <c r="L31" s="29"/>
      <c r="M31" s="19"/>
      <c r="N31" s="19"/>
      <c r="O31" s="19"/>
      <c r="P31" s="19"/>
      <c r="Q31" s="19"/>
      <c r="R31" s="19"/>
      <c r="S31" s="19"/>
      <c r="T31" s="19"/>
    </row>
    <row r="32" s="18" customFormat="1" spans="2:20">
      <c r="B32" s="21" t="s">
        <v>485</v>
      </c>
      <c r="C32" s="22">
        <v>1</v>
      </c>
      <c r="D32" s="23">
        <v>80</v>
      </c>
      <c r="E32" s="23"/>
      <c r="F32" s="24"/>
      <c r="H32" s="19">
        <f>H$2/D32*C32</f>
        <v>50</v>
      </c>
      <c r="I32" s="19" t="e">
        <f>#REF!&amp;"x"&amp;ROUND(H32,2)</f>
        <v>#REF!</v>
      </c>
      <c r="L32" s="30"/>
      <c r="M32" s="19"/>
      <c r="N32" s="19"/>
      <c r="O32" s="19"/>
      <c r="P32" s="19"/>
      <c r="Q32" s="19"/>
      <c r="R32" s="19"/>
      <c r="S32" s="19"/>
      <c r="T32" s="19"/>
    </row>
    <row r="33" s="18" customFormat="1" spans="2:20">
      <c r="B33" s="21" t="s">
        <v>486</v>
      </c>
      <c r="C33" s="22">
        <v>1</v>
      </c>
      <c r="D33" s="23">
        <v>15</v>
      </c>
      <c r="E33" s="23"/>
      <c r="F33" s="24"/>
      <c r="H33" s="19">
        <f>H$2/D33*C33</f>
        <v>266.666666666667</v>
      </c>
      <c r="I33" s="19" t="e">
        <f>#REF!&amp;"x"&amp;ROUND(H33,2)</f>
        <v>#REF!</v>
      </c>
      <c r="L33" s="29"/>
      <c r="M33" s="19"/>
      <c r="N33" s="19"/>
      <c r="O33" s="19"/>
      <c r="P33" s="19"/>
      <c r="Q33" s="19"/>
      <c r="R33" s="19"/>
      <c r="S33" s="19"/>
      <c r="T33" s="19"/>
    </row>
    <row r="34" s="18" customFormat="1" spans="2:20">
      <c r="B34" s="21" t="s">
        <v>487</v>
      </c>
      <c r="C34" s="22">
        <v>1</v>
      </c>
      <c r="D34" s="23">
        <f>D26*6</f>
        <v>2100</v>
      </c>
      <c r="E34" s="23"/>
      <c r="F34" s="24"/>
      <c r="H34" s="19">
        <f>H$2/D34*C34</f>
        <v>1.9047619047619</v>
      </c>
      <c r="I34" s="19" t="e">
        <f>#REF!&amp;"x"&amp;ROUND(H34,2)</f>
        <v>#REF!</v>
      </c>
      <c r="L34" s="29"/>
      <c r="M34" s="19"/>
      <c r="N34" s="19"/>
      <c r="O34" s="19"/>
      <c r="P34" s="19"/>
      <c r="Q34" s="19"/>
      <c r="R34" s="19"/>
      <c r="S34" s="19"/>
      <c r="T34" s="19"/>
    </row>
    <row r="35" s="18" customFormat="1" spans="2:20">
      <c r="B35" s="21" t="s">
        <v>488</v>
      </c>
      <c r="C35" s="22">
        <v>1</v>
      </c>
      <c r="D35" s="23">
        <f>D28*6</f>
        <v>3000</v>
      </c>
      <c r="E35" s="23"/>
      <c r="F35" s="24"/>
      <c r="H35" s="19">
        <f>H$2/D35*C35</f>
        <v>1.33333333333333</v>
      </c>
      <c r="I35" s="19" t="e">
        <f>#REF!&amp;"x"&amp;ROUND(H35,2)</f>
        <v>#REF!</v>
      </c>
      <c r="L35" s="29"/>
      <c r="M35" s="19"/>
      <c r="N35" s="19"/>
      <c r="O35" s="19"/>
      <c r="P35" s="19"/>
      <c r="Q35" s="19"/>
      <c r="R35" s="19"/>
      <c r="S35" s="19"/>
      <c r="T35" s="19"/>
    </row>
    <row r="36" s="18" customFormat="1" spans="2:20">
      <c r="B36" s="21" t="s">
        <v>18</v>
      </c>
      <c r="C36" s="22">
        <v>1</v>
      </c>
      <c r="D36" s="23">
        <f>D26*28</f>
        <v>9800</v>
      </c>
      <c r="E36" s="23"/>
      <c r="F36" s="24"/>
      <c r="H36" s="19">
        <f>H$2/D36*C36</f>
        <v>0.408163265306122</v>
      </c>
      <c r="I36" s="19" t="e">
        <f>#REF!&amp;"x"&amp;ROUND(H36,2)</f>
        <v>#REF!</v>
      </c>
      <c r="L36" s="19"/>
      <c r="M36" s="19"/>
      <c r="N36" s="19"/>
      <c r="O36" s="19"/>
      <c r="P36" s="19"/>
      <c r="Q36" s="19"/>
      <c r="R36" s="19"/>
      <c r="S36" s="19"/>
      <c r="T36" s="19"/>
    </row>
    <row r="37" s="18" customFormat="1" spans="2:20">
      <c r="B37" s="21" t="s">
        <v>489</v>
      </c>
      <c r="C37" s="22">
        <v>1</v>
      </c>
      <c r="D37" s="23">
        <f>D28*28</f>
        <v>14000</v>
      </c>
      <c r="E37" s="23"/>
      <c r="F37" s="24"/>
      <c r="H37" s="19">
        <f>H$2/D37*C37</f>
        <v>0.285714285714286</v>
      </c>
      <c r="I37" s="19" t="e">
        <f>#REF!&amp;"x"&amp;ROUND(H37,2)</f>
        <v>#REF!</v>
      </c>
      <c r="L37" s="19"/>
      <c r="M37" s="19"/>
      <c r="N37" s="19"/>
      <c r="O37" s="19"/>
      <c r="P37" s="19"/>
      <c r="Q37" s="19"/>
      <c r="R37" s="19"/>
      <c r="S37" s="19"/>
      <c r="T37" s="19"/>
    </row>
    <row r="38" s="18" customFormat="1" spans="2:20">
      <c r="B38" s="21" t="s">
        <v>295</v>
      </c>
      <c r="C38" s="22">
        <v>1</v>
      </c>
      <c r="D38" s="23">
        <f>D26*64</f>
        <v>22400</v>
      </c>
      <c r="E38" s="23"/>
      <c r="F38" s="24"/>
      <c r="H38" s="19">
        <f>H$2/D38*C38</f>
        <v>0.178571428571429</v>
      </c>
      <c r="I38" s="19" t="e">
        <f>#REF!&amp;"x"&amp;ROUND(H38,2)</f>
        <v>#REF!</v>
      </c>
      <c r="L38" s="19"/>
      <c r="M38" s="19"/>
      <c r="N38" s="19"/>
      <c r="O38" s="19"/>
      <c r="P38" s="19"/>
      <c r="Q38" s="19"/>
      <c r="R38" s="19"/>
      <c r="S38" s="19"/>
      <c r="T38" s="19"/>
    </row>
    <row r="39" s="18" customFormat="1" spans="2:20">
      <c r="B39" s="21" t="s">
        <v>490</v>
      </c>
      <c r="C39" s="22">
        <v>100</v>
      </c>
      <c r="D39" s="23">
        <v>1</v>
      </c>
      <c r="E39" s="23"/>
      <c r="F39" s="24"/>
      <c r="H39" s="19">
        <f>H$2/D39*C39</f>
        <v>400000</v>
      </c>
      <c r="I39" s="19" t="e">
        <f>#REF!&amp;"x"&amp;ROUND(H39,2)</f>
        <v>#REF!</v>
      </c>
      <c r="L39" s="19"/>
      <c r="M39" s="19"/>
      <c r="N39" s="19"/>
      <c r="O39" s="19"/>
      <c r="P39" s="19"/>
      <c r="Q39" s="19"/>
      <c r="R39" s="19"/>
      <c r="S39" s="19"/>
      <c r="T39" s="19"/>
    </row>
    <row r="40" s="18" customFormat="1" spans="2:20">
      <c r="B40" s="21" t="s">
        <v>491</v>
      </c>
      <c r="C40" s="22">
        <v>100</v>
      </c>
      <c r="D40" s="23">
        <v>1</v>
      </c>
      <c r="E40" s="23"/>
      <c r="F40" s="24"/>
      <c r="H40" s="19">
        <f>H$2/D40*C40</f>
        <v>400000</v>
      </c>
      <c r="I40" s="19" t="e">
        <f>#REF!&amp;"x"&amp;ROUND(H40,2)</f>
        <v>#REF!</v>
      </c>
      <c r="L40" s="19"/>
      <c r="M40" s="19"/>
      <c r="N40" s="19"/>
      <c r="O40" s="19"/>
      <c r="P40" s="19"/>
      <c r="Q40" s="19"/>
      <c r="R40" s="19"/>
      <c r="S40" s="19"/>
      <c r="T40" s="19"/>
    </row>
    <row r="41" s="18" customFormat="1" spans="2:20">
      <c r="B41" s="21" t="s">
        <v>492</v>
      </c>
      <c r="C41" s="22">
        <v>100</v>
      </c>
      <c r="D41" s="23">
        <v>1</v>
      </c>
      <c r="E41" s="23"/>
      <c r="F41" s="24"/>
      <c r="H41" s="19">
        <f>H$2/D41*C41</f>
        <v>400000</v>
      </c>
      <c r="I41" s="19" t="e">
        <f>#REF!&amp;"x"&amp;ROUND(H41,2)</f>
        <v>#REF!</v>
      </c>
      <c r="L41" s="19"/>
      <c r="M41" s="19"/>
      <c r="N41" s="19"/>
      <c r="O41" s="19"/>
      <c r="P41" s="19"/>
      <c r="Q41" s="19"/>
      <c r="R41" s="19"/>
      <c r="S41" s="19"/>
      <c r="T41" s="19"/>
    </row>
    <row r="42" s="18" customFormat="1" spans="2:20">
      <c r="B42" s="21" t="s">
        <v>493</v>
      </c>
      <c r="C42" s="22">
        <v>100</v>
      </c>
      <c r="D42" s="23">
        <v>1</v>
      </c>
      <c r="E42" s="23"/>
      <c r="F42" s="24"/>
      <c r="H42" s="19">
        <f>H$2/D42*C42</f>
        <v>400000</v>
      </c>
      <c r="I42" s="19" t="e">
        <f>#REF!&amp;"x"&amp;ROUND(H42,2)</f>
        <v>#REF!</v>
      </c>
      <c r="L42" s="19"/>
      <c r="M42" s="19"/>
      <c r="N42" s="19"/>
      <c r="O42" s="19"/>
      <c r="P42" s="19"/>
      <c r="Q42" s="19"/>
      <c r="R42" s="19"/>
      <c r="S42" s="19"/>
      <c r="T42" s="19"/>
    </row>
    <row r="43" s="18" customFormat="1" spans="2:20">
      <c r="B43" s="21" t="s">
        <v>494</v>
      </c>
      <c r="C43" s="22">
        <v>100</v>
      </c>
      <c r="D43" s="23">
        <v>1</v>
      </c>
      <c r="E43" s="23"/>
      <c r="F43" s="24"/>
      <c r="H43" s="19">
        <f>H$2/D43*C43</f>
        <v>400000</v>
      </c>
      <c r="I43" s="19" t="e">
        <f>#REF!&amp;"x"&amp;ROUND(H43,2)</f>
        <v>#REF!</v>
      </c>
      <c r="L43" s="19"/>
      <c r="M43" s="19"/>
      <c r="N43" s="19"/>
      <c r="O43" s="19"/>
      <c r="P43" s="19"/>
      <c r="Q43" s="19"/>
      <c r="R43" s="19"/>
      <c r="S43" s="19"/>
      <c r="T43" s="19"/>
    </row>
    <row r="44" s="18" customFormat="1" spans="2:20">
      <c r="B44" s="21" t="s">
        <v>495</v>
      </c>
      <c r="C44" s="22">
        <v>1</v>
      </c>
      <c r="D44" s="23">
        <v>100</v>
      </c>
      <c r="E44" s="23"/>
      <c r="F44" s="24"/>
      <c r="H44" s="19">
        <f>H$2/D44*C44</f>
        <v>40</v>
      </c>
      <c r="I44" s="19" t="e">
        <f>#REF!&amp;"x"&amp;ROUND(H44,2)</f>
        <v>#REF!</v>
      </c>
      <c r="L44" s="19"/>
      <c r="M44" s="19"/>
      <c r="N44" s="19"/>
      <c r="O44" s="19"/>
      <c r="P44" s="19"/>
      <c r="Q44" s="19"/>
      <c r="R44" s="19"/>
      <c r="S44" s="19"/>
      <c r="T44" s="19"/>
    </row>
    <row r="45" s="18" customFormat="1" spans="2:20">
      <c r="B45" s="21" t="s">
        <v>496</v>
      </c>
      <c r="C45" s="22">
        <v>100</v>
      </c>
      <c r="D45" s="23">
        <v>40</v>
      </c>
      <c r="E45" s="23"/>
      <c r="F45" s="24"/>
      <c r="H45" s="19">
        <f>H$2/D45*C45</f>
        <v>10000</v>
      </c>
      <c r="I45" s="19" t="e">
        <f>#REF!&amp;"x"&amp;ROUND(H45,2)</f>
        <v>#REF!</v>
      </c>
      <c r="L45" s="19"/>
      <c r="M45" s="19"/>
      <c r="N45" s="19"/>
      <c r="O45" s="19"/>
      <c r="P45" s="19"/>
      <c r="Q45" s="19"/>
      <c r="R45" s="19"/>
      <c r="S45" s="19"/>
      <c r="T45" s="19"/>
    </row>
    <row r="46" s="18" customFormat="1" spans="2:20">
      <c r="B46" s="21" t="s">
        <v>497</v>
      </c>
      <c r="C46" s="22">
        <v>100</v>
      </c>
      <c r="D46" s="23">
        <v>40</v>
      </c>
      <c r="E46" s="23"/>
      <c r="F46" s="24"/>
      <c r="H46" s="19">
        <f>H$2/D46*C46</f>
        <v>10000</v>
      </c>
      <c r="I46" s="19" t="e">
        <f>#REF!&amp;"x"&amp;ROUND(H46,2)</f>
        <v>#REF!</v>
      </c>
      <c r="L46" s="19"/>
      <c r="M46" s="19"/>
      <c r="N46" s="19"/>
      <c r="O46" s="19"/>
      <c r="P46" s="19"/>
      <c r="Q46" s="19"/>
      <c r="R46" s="19"/>
      <c r="S46" s="19"/>
      <c r="T46" s="19"/>
    </row>
    <row r="47" s="18" customFormat="1" spans="2:20">
      <c r="B47" s="21" t="s">
        <v>498</v>
      </c>
      <c r="C47" s="22">
        <v>3</v>
      </c>
      <c r="D47" s="23">
        <v>1</v>
      </c>
      <c r="E47" s="23"/>
      <c r="F47" s="24"/>
      <c r="G47" s="18"/>
      <c r="H47" s="19">
        <f>H$2/D47*C47</f>
        <v>12000</v>
      </c>
      <c r="I47" s="19" t="e">
        <f>#REF!&amp;"x"&amp;ROUND(H47,2)</f>
        <v>#REF!</v>
      </c>
      <c r="L47" s="19"/>
      <c r="M47" s="19"/>
      <c r="N47" s="19"/>
      <c r="O47" s="19"/>
      <c r="P47" s="19"/>
      <c r="Q47" s="19"/>
      <c r="R47" s="19"/>
      <c r="S47" s="19"/>
      <c r="T47" s="19"/>
    </row>
    <row r="48" s="18" customFormat="1" spans="2:20">
      <c r="B48" s="21" t="s">
        <v>499</v>
      </c>
      <c r="C48" s="22">
        <v>9</v>
      </c>
      <c r="D48" s="23">
        <v>5</v>
      </c>
      <c r="E48" s="23"/>
      <c r="F48" s="24"/>
      <c r="H48" s="19">
        <f>H$2/D48*C48</f>
        <v>7200</v>
      </c>
      <c r="I48" s="19" t="e">
        <f>#REF!&amp;"x"&amp;ROUND(H48,2)</f>
        <v>#REF!</v>
      </c>
      <c r="L48" s="19"/>
      <c r="M48" s="19"/>
      <c r="N48" s="19"/>
      <c r="O48" s="19"/>
      <c r="P48" s="19"/>
      <c r="Q48" s="19"/>
      <c r="R48" s="19"/>
      <c r="S48" s="19"/>
      <c r="T48" s="19"/>
    </row>
    <row r="49" s="18" customFormat="1" spans="2:20">
      <c r="B49" s="21" t="s">
        <v>500</v>
      </c>
      <c r="C49" s="22">
        <v>1</v>
      </c>
      <c r="D49" s="23">
        <v>1000</v>
      </c>
      <c r="E49" s="23"/>
      <c r="F49" s="24"/>
      <c r="H49" s="19">
        <f>H$2/D49*C49</f>
        <v>4</v>
      </c>
      <c r="I49" s="19" t="e">
        <f>#REF!&amp;"x"&amp;ROUND(H49,2)</f>
        <v>#REF!</v>
      </c>
      <c r="L49" s="19"/>
      <c r="M49" s="19"/>
      <c r="N49" s="19"/>
      <c r="O49" s="19"/>
      <c r="P49" s="19"/>
      <c r="Q49" s="19"/>
      <c r="R49" s="19"/>
      <c r="S49" s="19"/>
      <c r="T49" s="19"/>
    </row>
    <row r="50" s="18" customFormat="1" spans="2:20">
      <c r="B50" s="21" t="s">
        <v>501</v>
      </c>
      <c r="C50" s="22">
        <v>1</v>
      </c>
      <c r="D50" s="23">
        <v>67.5</v>
      </c>
      <c r="E50" s="23"/>
      <c r="F50" s="24"/>
      <c r="H50" s="19">
        <f>H$2/D50*C50</f>
        <v>59.2592592592593</v>
      </c>
      <c r="I50" s="19" t="e">
        <f>#REF!&amp;"x"&amp;ROUND(H50,2)</f>
        <v>#REF!</v>
      </c>
      <c r="L50" s="19"/>
      <c r="M50" s="19"/>
      <c r="N50" s="19"/>
      <c r="O50" s="19"/>
      <c r="P50" s="19"/>
      <c r="Q50" s="19"/>
      <c r="R50" s="19"/>
      <c r="S50" s="19"/>
      <c r="T50" s="19"/>
    </row>
    <row r="51" s="18" customFormat="1" spans="2:20">
      <c r="B51" s="21" t="s">
        <v>502</v>
      </c>
      <c r="C51" s="22">
        <v>1</v>
      </c>
      <c r="D51" s="23">
        <v>125</v>
      </c>
      <c r="E51" s="23"/>
      <c r="F51" s="24"/>
      <c r="H51" s="19">
        <f>H$2/D51*C51</f>
        <v>32</v>
      </c>
      <c r="I51" s="19" t="e">
        <f>#REF!&amp;"x"&amp;ROUND(H51,2)</f>
        <v>#REF!</v>
      </c>
      <c r="L51" s="19"/>
      <c r="M51" s="19"/>
      <c r="N51" s="19"/>
      <c r="O51" s="19"/>
      <c r="P51" s="19"/>
      <c r="Q51" s="19"/>
      <c r="R51" s="19"/>
      <c r="S51" s="19"/>
      <c r="T51" s="19"/>
    </row>
    <row r="52" s="18" customFormat="1" spans="2:20">
      <c r="B52" s="21" t="s">
        <v>503</v>
      </c>
      <c r="C52" s="22">
        <v>1</v>
      </c>
      <c r="D52" s="23">
        <v>250</v>
      </c>
      <c r="E52" s="23"/>
      <c r="F52" s="24"/>
      <c r="H52" s="19">
        <f>H$2/D52*C52</f>
        <v>16</v>
      </c>
      <c r="I52" s="19" t="e">
        <f>#REF!&amp;"x"&amp;ROUND(H52,2)</f>
        <v>#REF!</v>
      </c>
      <c r="L52" s="19"/>
      <c r="M52" s="19"/>
      <c r="N52" s="19"/>
      <c r="O52" s="19"/>
      <c r="P52" s="19"/>
      <c r="Q52" s="19"/>
      <c r="R52" s="19"/>
      <c r="S52" s="19"/>
      <c r="T52" s="19"/>
    </row>
    <row r="53" s="18" customFormat="1" spans="2:20">
      <c r="B53" s="21" t="s">
        <v>504</v>
      </c>
      <c r="C53" s="22">
        <v>1</v>
      </c>
      <c r="D53" s="23">
        <v>500</v>
      </c>
      <c r="E53" s="23"/>
      <c r="F53" s="24"/>
      <c r="H53" s="19">
        <f>H$2/D53*C53</f>
        <v>8</v>
      </c>
      <c r="I53" s="19" t="e">
        <f>#REF!&amp;"x"&amp;ROUND(H53,2)</f>
        <v>#REF!</v>
      </c>
      <c r="L53" s="19"/>
      <c r="M53" s="19"/>
      <c r="N53" s="19"/>
      <c r="O53" s="19"/>
      <c r="P53" s="19"/>
      <c r="Q53" s="19"/>
      <c r="R53" s="19"/>
      <c r="S53" s="19"/>
      <c r="T53" s="19"/>
    </row>
    <row r="54" s="18" customFormat="1" spans="2:20">
      <c r="B54" s="21" t="s">
        <v>505</v>
      </c>
      <c r="C54" s="22">
        <v>1</v>
      </c>
      <c r="D54" s="23">
        <v>1000</v>
      </c>
      <c r="E54" s="23"/>
      <c r="F54" s="24"/>
      <c r="H54" s="19">
        <f>H$2/D54*C54</f>
        <v>4</v>
      </c>
      <c r="I54" s="19" t="e">
        <f>#REF!&amp;"x"&amp;ROUND(H54,2)</f>
        <v>#REF!</v>
      </c>
      <c r="L54" s="19"/>
      <c r="M54" s="19"/>
      <c r="N54" s="19"/>
      <c r="O54" s="19"/>
      <c r="P54" s="19"/>
      <c r="Q54" s="19"/>
      <c r="R54" s="19"/>
      <c r="S54" s="19"/>
      <c r="T54" s="19"/>
    </row>
    <row r="55" s="18" customFormat="1" spans="2:20">
      <c r="B55" s="21" t="s">
        <v>506</v>
      </c>
      <c r="C55" s="22">
        <v>1</v>
      </c>
      <c r="D55" s="23">
        <v>2000</v>
      </c>
      <c r="E55" s="23"/>
      <c r="F55" s="24"/>
      <c r="H55" s="19">
        <f>H$2/D55*C55</f>
        <v>2</v>
      </c>
      <c r="I55" s="19" t="e">
        <f>#REF!&amp;"x"&amp;ROUND(H55,2)</f>
        <v>#REF!</v>
      </c>
      <c r="L55" s="19"/>
      <c r="M55" s="19"/>
      <c r="N55" s="19"/>
      <c r="O55" s="19"/>
      <c r="P55" s="19"/>
      <c r="Q55" s="19"/>
      <c r="R55" s="19"/>
      <c r="S55" s="19"/>
      <c r="T55" s="19"/>
    </row>
    <row r="56" s="18" customFormat="1" spans="2:20">
      <c r="B56" s="21" t="s">
        <v>224</v>
      </c>
      <c r="C56" s="21">
        <v>1</v>
      </c>
      <c r="D56" s="21">
        <v>1</v>
      </c>
      <c r="E56" s="21"/>
      <c r="F56" s="26"/>
      <c r="H56" s="19">
        <f>H$2/D56*C56</f>
        <v>4000</v>
      </c>
      <c r="I56" s="19"/>
      <c r="L56" s="19"/>
      <c r="M56" s="19"/>
      <c r="N56" s="19"/>
      <c r="O56" s="19"/>
      <c r="P56" s="19"/>
      <c r="Q56" s="19"/>
      <c r="R56" s="19"/>
      <c r="S56" s="19"/>
      <c r="T56" s="19"/>
    </row>
    <row r="57" s="18" customFormat="1" spans="2:20">
      <c r="B57" s="21" t="s">
        <v>507</v>
      </c>
      <c r="C57" s="21">
        <v>1</v>
      </c>
      <c r="D57" s="21">
        <v>1500</v>
      </c>
      <c r="E57" s="21"/>
      <c r="F57" s="26"/>
      <c r="H57" s="19">
        <f>H$2/D57*C57</f>
        <v>2.66666666666667</v>
      </c>
      <c r="I57" s="19"/>
      <c r="L57" s="19"/>
      <c r="M57" s="19"/>
      <c r="N57" s="19"/>
      <c r="O57" s="19"/>
      <c r="P57" s="19"/>
      <c r="Q57" s="19"/>
      <c r="R57" s="19"/>
      <c r="S57" s="19"/>
      <c r="T57" s="19"/>
    </row>
    <row r="58" s="18" customFormat="1" spans="2:20">
      <c r="B58" s="21" t="s">
        <v>508</v>
      </c>
      <c r="C58" s="21">
        <v>1</v>
      </c>
      <c r="D58" s="21">
        <v>500</v>
      </c>
      <c r="E58" s="21"/>
      <c r="F58" s="26"/>
      <c r="H58" s="19">
        <f>H$2/D58*C58</f>
        <v>8</v>
      </c>
      <c r="I58" s="19"/>
      <c r="L58" s="19"/>
      <c r="M58" s="19"/>
      <c r="N58" s="19"/>
      <c r="O58" s="19"/>
      <c r="P58" s="19"/>
      <c r="Q58" s="19"/>
      <c r="R58" s="19"/>
      <c r="S58" s="19"/>
      <c r="T58" s="19"/>
    </row>
    <row r="59" s="18" customFormat="1" spans="2:20">
      <c r="B59" s="21" t="s">
        <v>509</v>
      </c>
      <c r="C59" s="21">
        <v>3</v>
      </c>
      <c r="D59" s="21">
        <v>5</v>
      </c>
      <c r="E59" s="21"/>
      <c r="F59" s="26"/>
      <c r="H59" s="19">
        <f>H$2/D59*C59</f>
        <v>2400</v>
      </c>
      <c r="L59" s="19"/>
      <c r="M59" s="19"/>
      <c r="N59" s="19"/>
      <c r="O59" s="19"/>
      <c r="P59" s="19"/>
      <c r="Q59" s="19"/>
      <c r="R59" s="19"/>
      <c r="S59" s="19"/>
      <c r="T59" s="19"/>
    </row>
    <row r="60" s="18" customFormat="1" spans="2:20">
      <c r="B60" s="21" t="s">
        <v>13</v>
      </c>
      <c r="C60" s="21">
        <v>1</v>
      </c>
      <c r="D60" s="21">
        <v>2100</v>
      </c>
      <c r="E60" s="21"/>
      <c r="F60" s="26"/>
      <c r="H60" s="19">
        <f>H$2/D60*C60</f>
        <v>1.9047619047619</v>
      </c>
      <c r="L60" s="19"/>
      <c r="M60" s="19"/>
      <c r="N60" s="19"/>
      <c r="O60" s="19"/>
      <c r="P60" s="19"/>
      <c r="Q60" s="19"/>
      <c r="R60" s="19"/>
      <c r="S60" s="19"/>
      <c r="T60" s="19"/>
    </row>
    <row r="61" s="18" customFormat="1" spans="2:20">
      <c r="B61" s="21" t="s">
        <v>510</v>
      </c>
      <c r="C61" s="21">
        <v>1</v>
      </c>
      <c r="D61" s="21">
        <v>14000</v>
      </c>
      <c r="E61" s="21"/>
      <c r="F61" s="26"/>
      <c r="H61" s="19">
        <f>H$2/D61*C61</f>
        <v>0.285714285714286</v>
      </c>
      <c r="L61" s="19"/>
      <c r="M61" s="19"/>
      <c r="N61" s="19"/>
      <c r="O61" s="19"/>
      <c r="P61" s="19"/>
      <c r="Q61" s="19"/>
      <c r="R61" s="19"/>
      <c r="S61" s="19"/>
      <c r="T61" s="19"/>
    </row>
    <row r="62" s="18" customFormat="1" spans="2:20">
      <c r="B62" s="21" t="s">
        <v>208</v>
      </c>
      <c r="C62" s="21">
        <v>1</v>
      </c>
      <c r="D62" s="21">
        <v>6000</v>
      </c>
      <c r="E62" s="21"/>
      <c r="F62" s="26"/>
      <c r="H62" s="19">
        <f>H$2/D62*C62</f>
        <v>0.666666666666667</v>
      </c>
      <c r="L62" s="19"/>
      <c r="M62" s="19"/>
      <c r="N62" s="19"/>
      <c r="O62" s="19"/>
      <c r="P62" s="19"/>
      <c r="Q62" s="19"/>
      <c r="R62" s="19"/>
      <c r="S62" s="19"/>
      <c r="T62" s="19"/>
    </row>
    <row r="63" s="18" customFormat="1" spans="2:20">
      <c r="B63" s="21" t="s">
        <v>511</v>
      </c>
      <c r="C63" s="21">
        <v>1</v>
      </c>
      <c r="D63" s="21">
        <v>8000</v>
      </c>
      <c r="E63" s="21"/>
      <c r="F63" s="26"/>
      <c r="H63" s="19">
        <f>H$2/D63*C63</f>
        <v>0.5</v>
      </c>
      <c r="L63" s="19"/>
      <c r="M63" s="19"/>
      <c r="N63" s="19"/>
      <c r="O63" s="19"/>
      <c r="P63" s="19"/>
      <c r="Q63" s="19"/>
      <c r="R63" s="19"/>
      <c r="S63" s="19"/>
      <c r="T63" s="19"/>
    </row>
    <row r="64" s="18" customFormat="1" spans="2:20">
      <c r="B64" s="21" t="s">
        <v>512</v>
      </c>
      <c r="C64" s="21">
        <v>1</v>
      </c>
      <c r="D64" s="21">
        <v>3000</v>
      </c>
      <c r="E64" s="21"/>
      <c r="F64" s="26"/>
      <c r="H64" s="19">
        <f>H$2/D64*C64</f>
        <v>1.33333333333333</v>
      </c>
      <c r="L64" s="19"/>
      <c r="M64" s="19"/>
      <c r="N64" s="19"/>
      <c r="O64" s="19"/>
      <c r="P64" s="19"/>
      <c r="Q64" s="19"/>
      <c r="R64" s="19"/>
      <c r="S64" s="19"/>
      <c r="T64" s="19"/>
    </row>
    <row r="65" s="18" customFormat="1" spans="2:20">
      <c r="B65" s="21" t="s">
        <v>513</v>
      </c>
      <c r="C65" s="21">
        <v>1</v>
      </c>
      <c r="D65" s="21">
        <v>10000</v>
      </c>
      <c r="E65" s="21"/>
      <c r="F65" s="26"/>
      <c r="H65" s="19">
        <f>H$2/D65*C65</f>
        <v>0.4</v>
      </c>
      <c r="L65" s="19"/>
      <c r="M65" s="19"/>
      <c r="N65" s="19"/>
      <c r="O65" s="19"/>
      <c r="P65" s="19"/>
      <c r="Q65" s="19"/>
      <c r="R65" s="19"/>
      <c r="S65" s="19"/>
      <c r="T65" s="19"/>
    </row>
    <row r="66" s="18" customFormat="1" spans="2:20">
      <c r="B66" s="21" t="s">
        <v>514</v>
      </c>
      <c r="C66" s="21">
        <v>1</v>
      </c>
      <c r="D66" s="21">
        <v>2500</v>
      </c>
      <c r="E66" s="21"/>
      <c r="F66" s="26"/>
      <c r="H66" s="19">
        <f>H$2/D66*C66</f>
        <v>1.6</v>
      </c>
      <c r="L66" s="19"/>
      <c r="M66" s="19"/>
      <c r="N66" s="19"/>
      <c r="O66" s="19"/>
      <c r="P66" s="19"/>
      <c r="Q66" s="19"/>
      <c r="R66" s="19"/>
      <c r="S66" s="19"/>
      <c r="T66" s="19"/>
    </row>
    <row r="67" s="18" customFormat="1" spans="2:20">
      <c r="B67" s="21" t="s">
        <v>515</v>
      </c>
      <c r="C67" s="21">
        <v>5</v>
      </c>
      <c r="D67" s="21">
        <v>1</v>
      </c>
      <c r="E67" s="21"/>
      <c r="F67" s="26"/>
      <c r="H67" s="19">
        <f>H$2/D67*C67</f>
        <v>20000</v>
      </c>
      <c r="L67" s="19"/>
      <c r="M67" s="19"/>
      <c r="N67" s="19"/>
      <c r="O67" s="19"/>
      <c r="P67" s="19"/>
      <c r="Q67" s="19"/>
      <c r="R67" s="19"/>
      <c r="S67" s="19"/>
      <c r="T67" s="19"/>
    </row>
    <row r="68" s="18" customFormat="1" spans="2:20">
      <c r="B68" s="21" t="s">
        <v>391</v>
      </c>
      <c r="C68" s="21">
        <v>10</v>
      </c>
      <c r="D68" s="21">
        <v>16</v>
      </c>
      <c r="E68" s="21"/>
      <c r="F68" s="26"/>
      <c r="H68" s="19">
        <f>H$2/D68*C68</f>
        <v>2500</v>
      </c>
      <c r="L68" s="19"/>
      <c r="M68" s="19"/>
      <c r="N68" s="19"/>
      <c r="O68" s="19"/>
      <c r="P68" s="19"/>
      <c r="Q68" s="19"/>
      <c r="R68" s="19"/>
      <c r="S68" s="19"/>
      <c r="T68" s="19"/>
    </row>
    <row r="69" spans="2:6">
      <c r="B69" s="21" t="s">
        <v>251</v>
      </c>
      <c r="C69" s="21">
        <v>1</v>
      </c>
      <c r="D69" s="21">
        <v>2</v>
      </c>
      <c r="E69" s="21">
        <v>5</v>
      </c>
      <c r="F69" s="26"/>
    </row>
    <row r="70" spans="2:6">
      <c r="B70" s="21" t="s">
        <v>262</v>
      </c>
      <c r="C70" s="21">
        <v>1</v>
      </c>
      <c r="D70" s="21">
        <v>2</v>
      </c>
      <c r="E70" s="21"/>
      <c r="F70" s="26"/>
    </row>
    <row r="71" spans="2:6">
      <c r="B71" s="21" t="s">
        <v>369</v>
      </c>
      <c r="C71" s="21">
        <v>55</v>
      </c>
      <c r="D71" s="21">
        <v>1</v>
      </c>
      <c r="E71" s="21"/>
      <c r="F71" s="26"/>
    </row>
    <row r="72" spans="2:6">
      <c r="B72" s="21" t="s">
        <v>361</v>
      </c>
      <c r="C72" s="21">
        <v>57</v>
      </c>
      <c r="D72" s="21">
        <v>1</v>
      </c>
      <c r="E72" s="21"/>
      <c r="F72" s="26"/>
    </row>
    <row r="77" spans="7:7">
      <c r="G77" s="31"/>
    </row>
  </sheetData>
  <conditionalFormatting sqref="R4:R23">
    <cfRule type="top10" dxfId="0" priority="1" rank="1"/>
  </conditionalFormatting>
  <conditionalFormatting sqref="S4:S23">
    <cfRule type="top10" dxfId="1" priority="2" bottom="1" rank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1"/>
  <sheetViews>
    <sheetView workbookViewId="0">
      <selection activeCell="K28" sqref="K28"/>
    </sheetView>
  </sheetViews>
  <sheetFormatPr defaultColWidth="9" defaultRowHeight="13.5" outlineLevelCol="2"/>
  <cols>
    <col min="1" max="1" width="9" style="2"/>
    <col min="2" max="2" width="16.75" style="2" customWidth="1"/>
    <col min="3" max="3" width="21.25" style="2" customWidth="1"/>
  </cols>
  <sheetData>
    <row r="1" ht="17.25" spans="1:3">
      <c r="A1" s="15" t="s">
        <v>516</v>
      </c>
      <c r="B1" s="15" t="s">
        <v>517</v>
      </c>
      <c r="C1" s="16" t="s">
        <v>518</v>
      </c>
    </row>
    <row r="2" ht="17.25" spans="1:3">
      <c r="A2" s="16">
        <v>1</v>
      </c>
      <c r="B2" s="17">
        <v>50</v>
      </c>
      <c r="C2" s="16">
        <v>0</v>
      </c>
    </row>
    <row r="3" ht="17.25" spans="1:3">
      <c r="A3" s="16">
        <v>2</v>
      </c>
      <c r="B3" s="17">
        <v>62</v>
      </c>
      <c r="C3" s="16">
        <v>50</v>
      </c>
    </row>
    <row r="4" ht="17.25" spans="1:3">
      <c r="A4" s="16">
        <v>3</v>
      </c>
      <c r="B4" s="17">
        <v>78</v>
      </c>
      <c r="C4" s="16">
        <v>112</v>
      </c>
    </row>
    <row r="5" ht="17.25" spans="1:3">
      <c r="A5" s="16">
        <v>4</v>
      </c>
      <c r="B5" s="17">
        <v>97</v>
      </c>
      <c r="C5" s="16">
        <v>190</v>
      </c>
    </row>
    <row r="6" ht="17.25" spans="1:3">
      <c r="A6" s="16">
        <v>5</v>
      </c>
      <c r="B6" s="17">
        <v>122</v>
      </c>
      <c r="C6" s="16">
        <v>287</v>
      </c>
    </row>
    <row r="7" ht="17.25" spans="1:3">
      <c r="A7" s="16">
        <v>6</v>
      </c>
      <c r="B7" s="17">
        <v>152</v>
      </c>
      <c r="C7" s="16">
        <v>409</v>
      </c>
    </row>
    <row r="8" ht="17.25" spans="1:3">
      <c r="A8" s="16">
        <v>7</v>
      </c>
      <c r="B8" s="17">
        <v>190</v>
      </c>
      <c r="C8" s="16">
        <v>561</v>
      </c>
    </row>
    <row r="9" ht="17.25" spans="1:3">
      <c r="A9" s="16">
        <v>8</v>
      </c>
      <c r="B9" s="17">
        <v>238</v>
      </c>
      <c r="C9" s="16">
        <v>751</v>
      </c>
    </row>
    <row r="10" ht="17.25" spans="1:3">
      <c r="A10" s="16">
        <v>9</v>
      </c>
      <c r="B10" s="17">
        <v>298</v>
      </c>
      <c r="C10" s="16">
        <v>989</v>
      </c>
    </row>
    <row r="11" ht="17.25" spans="1:3">
      <c r="A11" s="16">
        <v>10</v>
      </c>
      <c r="B11" s="17">
        <v>372</v>
      </c>
      <c r="C11" s="16">
        <v>1287</v>
      </c>
    </row>
    <row r="12" ht="17.25" spans="1:3">
      <c r="A12" s="16">
        <v>11</v>
      </c>
      <c r="B12" s="17">
        <v>465</v>
      </c>
      <c r="C12" s="16">
        <v>1659</v>
      </c>
    </row>
    <row r="13" ht="17.25" spans="1:3">
      <c r="A13" s="16">
        <v>12</v>
      </c>
      <c r="B13" s="17">
        <v>582</v>
      </c>
      <c r="C13" s="16">
        <v>2124</v>
      </c>
    </row>
    <row r="14" ht="17.25" spans="1:3">
      <c r="A14" s="16">
        <v>13</v>
      </c>
      <c r="B14" s="17">
        <v>727</v>
      </c>
      <c r="C14" s="16">
        <v>2706</v>
      </c>
    </row>
    <row r="15" ht="17.25" spans="1:3">
      <c r="A15" s="16">
        <v>14</v>
      </c>
      <c r="B15" s="17">
        <v>909</v>
      </c>
      <c r="C15" s="16">
        <v>3433</v>
      </c>
    </row>
    <row r="16" ht="17.25" spans="1:3">
      <c r="A16" s="16">
        <v>15</v>
      </c>
      <c r="B16" s="17">
        <v>1136</v>
      </c>
      <c r="C16" s="16">
        <v>4342</v>
      </c>
    </row>
    <row r="17" ht="17.25" spans="1:3">
      <c r="A17" s="16">
        <v>16</v>
      </c>
      <c r="B17" s="17">
        <v>1421</v>
      </c>
      <c r="C17" s="16">
        <v>5478</v>
      </c>
    </row>
    <row r="18" ht="17.25" spans="1:3">
      <c r="A18" s="16">
        <v>17</v>
      </c>
      <c r="B18" s="17">
        <v>1776</v>
      </c>
      <c r="C18" s="16">
        <v>6899</v>
      </c>
    </row>
    <row r="19" ht="17.25" spans="1:3">
      <c r="A19" s="16">
        <v>18</v>
      </c>
      <c r="B19" s="17">
        <v>2000</v>
      </c>
      <c r="C19" s="16">
        <v>8675</v>
      </c>
    </row>
    <row r="20" ht="17.25" spans="1:3">
      <c r="A20" s="16">
        <v>19</v>
      </c>
      <c r="B20" s="17">
        <v>2200</v>
      </c>
      <c r="C20" s="16">
        <v>10675</v>
      </c>
    </row>
    <row r="21" ht="17.25" spans="1:3">
      <c r="A21" s="16">
        <v>20</v>
      </c>
      <c r="B21" s="17">
        <v>2400</v>
      </c>
      <c r="C21" s="16">
        <v>12875</v>
      </c>
    </row>
    <row r="22" ht="17.25" spans="1:3">
      <c r="A22" s="16">
        <v>21</v>
      </c>
      <c r="B22" s="17">
        <v>2600</v>
      </c>
      <c r="C22" s="16">
        <v>15275</v>
      </c>
    </row>
    <row r="23" ht="17.25" spans="1:3">
      <c r="A23" s="16">
        <v>22</v>
      </c>
      <c r="B23" s="17">
        <v>3000</v>
      </c>
      <c r="C23" s="16">
        <v>17875</v>
      </c>
    </row>
    <row r="24" ht="17.25" spans="1:3">
      <c r="A24" s="16">
        <v>23</v>
      </c>
      <c r="B24" s="17">
        <v>3200</v>
      </c>
      <c r="C24" s="16">
        <v>20875</v>
      </c>
    </row>
    <row r="25" ht="17.25" spans="1:3">
      <c r="A25" s="16">
        <v>24</v>
      </c>
      <c r="B25" s="17">
        <v>3600</v>
      </c>
      <c r="C25" s="16">
        <v>24075</v>
      </c>
    </row>
    <row r="26" ht="17.25" spans="1:3">
      <c r="A26" s="16">
        <v>25</v>
      </c>
      <c r="B26" s="17">
        <v>4000</v>
      </c>
      <c r="C26" s="16">
        <v>27675</v>
      </c>
    </row>
    <row r="27" ht="17.25" spans="1:3">
      <c r="A27" s="16">
        <v>26</v>
      </c>
      <c r="B27" s="17">
        <v>4500</v>
      </c>
      <c r="C27" s="16">
        <v>31675</v>
      </c>
    </row>
    <row r="28" ht="17.25" spans="1:3">
      <c r="A28" s="16">
        <v>27</v>
      </c>
      <c r="B28" s="17">
        <v>5000</v>
      </c>
      <c r="C28" s="16">
        <v>36175</v>
      </c>
    </row>
    <row r="29" ht="17.25" spans="1:3">
      <c r="A29" s="16">
        <v>28</v>
      </c>
      <c r="B29" s="17">
        <v>5500</v>
      </c>
      <c r="C29" s="16">
        <v>41175</v>
      </c>
    </row>
    <row r="30" ht="17.25" spans="1:3">
      <c r="A30" s="16">
        <v>29</v>
      </c>
      <c r="B30" s="17">
        <v>6000</v>
      </c>
      <c r="C30" s="16">
        <v>46675</v>
      </c>
    </row>
    <row r="31" ht="17.25" spans="1:3">
      <c r="A31" s="16">
        <v>30</v>
      </c>
      <c r="B31" s="17">
        <v>7000</v>
      </c>
      <c r="C31" s="16">
        <v>52675</v>
      </c>
    </row>
    <row r="32" ht="17.25" spans="1:3">
      <c r="A32" s="16">
        <v>31</v>
      </c>
      <c r="B32" s="17">
        <v>12030</v>
      </c>
      <c r="C32" s="16">
        <v>59675</v>
      </c>
    </row>
    <row r="33" ht="17.25" spans="1:3">
      <c r="A33" s="16">
        <v>32</v>
      </c>
      <c r="B33" s="17">
        <v>13594</v>
      </c>
      <c r="C33" s="16">
        <v>71705</v>
      </c>
    </row>
    <row r="34" ht="17.25" spans="1:3">
      <c r="A34" s="16">
        <v>33</v>
      </c>
      <c r="B34" s="17">
        <v>15362</v>
      </c>
      <c r="C34" s="16">
        <v>85299</v>
      </c>
    </row>
    <row r="35" ht="17.25" spans="1:3">
      <c r="A35" s="16">
        <v>34</v>
      </c>
      <c r="B35" s="17">
        <v>17359</v>
      </c>
      <c r="C35" s="16">
        <v>100661</v>
      </c>
    </row>
    <row r="36" ht="17.25" spans="1:3">
      <c r="A36" s="16">
        <v>35</v>
      </c>
      <c r="B36" s="17">
        <v>18227</v>
      </c>
      <c r="C36" s="16">
        <v>118020</v>
      </c>
    </row>
    <row r="37" ht="17.25" spans="1:3">
      <c r="A37" s="16">
        <v>36</v>
      </c>
      <c r="B37" s="17">
        <v>19138</v>
      </c>
      <c r="C37" s="16">
        <v>136247</v>
      </c>
    </row>
    <row r="38" ht="17.25" spans="1:3">
      <c r="A38" s="16">
        <v>37</v>
      </c>
      <c r="B38" s="17">
        <v>20095</v>
      </c>
      <c r="C38" s="16">
        <v>155385</v>
      </c>
    </row>
    <row r="39" ht="17.25" spans="1:3">
      <c r="A39" s="16">
        <v>38</v>
      </c>
      <c r="B39" s="17">
        <v>21100</v>
      </c>
      <c r="C39" s="16">
        <v>175480</v>
      </c>
    </row>
    <row r="40" ht="17.25" spans="1:3">
      <c r="A40" s="16">
        <v>39</v>
      </c>
      <c r="B40" s="17">
        <v>22155</v>
      </c>
      <c r="C40" s="16">
        <v>196580</v>
      </c>
    </row>
    <row r="41" ht="17.25" spans="1:3">
      <c r="A41" s="16">
        <v>40</v>
      </c>
      <c r="B41" s="17">
        <v>23262</v>
      </c>
      <c r="C41" s="16">
        <v>218735</v>
      </c>
    </row>
    <row r="42" ht="17.25" spans="1:3">
      <c r="A42" s="16">
        <v>41</v>
      </c>
      <c r="B42" s="17">
        <v>24425</v>
      </c>
      <c r="C42" s="16">
        <v>241997</v>
      </c>
    </row>
    <row r="43" ht="17.25" spans="1:3">
      <c r="A43" s="16">
        <v>42</v>
      </c>
      <c r="B43" s="17">
        <v>25647</v>
      </c>
      <c r="C43" s="16">
        <v>266422</v>
      </c>
    </row>
    <row r="44" ht="17.25" spans="1:3">
      <c r="A44" s="16">
        <v>43</v>
      </c>
      <c r="B44" s="17">
        <v>26929</v>
      </c>
      <c r="C44" s="16">
        <v>292069</v>
      </c>
    </row>
    <row r="45" ht="17.25" spans="1:3">
      <c r="A45" s="16">
        <v>44</v>
      </c>
      <c r="B45" s="17">
        <v>28276</v>
      </c>
      <c r="C45" s="16">
        <v>318998</v>
      </c>
    </row>
    <row r="46" ht="17.25" spans="1:3">
      <c r="A46" s="16">
        <v>45</v>
      </c>
      <c r="B46" s="17">
        <v>29689</v>
      </c>
      <c r="C46" s="16">
        <v>347274</v>
      </c>
    </row>
    <row r="47" ht="17.25" spans="1:3">
      <c r="A47" s="16">
        <v>46</v>
      </c>
      <c r="B47" s="17">
        <v>31174</v>
      </c>
      <c r="C47" s="16">
        <v>376963</v>
      </c>
    </row>
    <row r="48" ht="17.25" spans="1:3">
      <c r="A48" s="16">
        <v>47</v>
      </c>
      <c r="B48" s="17">
        <v>32733</v>
      </c>
      <c r="C48" s="16">
        <v>408137</v>
      </c>
    </row>
    <row r="49" ht="17.25" spans="1:3">
      <c r="A49" s="16">
        <v>48</v>
      </c>
      <c r="B49" s="17">
        <v>34369</v>
      </c>
      <c r="C49" s="16">
        <v>440870</v>
      </c>
    </row>
    <row r="50" ht="17.25" spans="1:3">
      <c r="A50" s="16">
        <v>49</v>
      </c>
      <c r="B50" s="17">
        <v>36088</v>
      </c>
      <c r="C50" s="16">
        <v>475239</v>
      </c>
    </row>
    <row r="51" ht="17.25" spans="1:3">
      <c r="A51" s="16">
        <v>50</v>
      </c>
      <c r="B51" s="17">
        <v>42584</v>
      </c>
      <c r="C51" s="16">
        <v>511327</v>
      </c>
    </row>
    <row r="52" ht="17.25" spans="1:3">
      <c r="A52" s="16">
        <v>51</v>
      </c>
      <c r="B52" s="17">
        <v>50249</v>
      </c>
      <c r="C52" s="16">
        <v>553911</v>
      </c>
    </row>
    <row r="53" ht="17.25" spans="1:3">
      <c r="A53" s="16">
        <v>52</v>
      </c>
      <c r="B53" s="17">
        <v>59294</v>
      </c>
      <c r="C53" s="16">
        <v>604160</v>
      </c>
    </row>
    <row r="54" ht="17.25" spans="1:3">
      <c r="A54" s="16">
        <v>53</v>
      </c>
      <c r="B54" s="17">
        <v>69967</v>
      </c>
      <c r="C54" s="16">
        <v>663454</v>
      </c>
    </row>
    <row r="55" ht="17.25" spans="1:3">
      <c r="A55" s="16">
        <v>54</v>
      </c>
      <c r="B55" s="17">
        <v>82561</v>
      </c>
      <c r="C55" s="16">
        <v>733421</v>
      </c>
    </row>
    <row r="56" ht="17.25" spans="1:3">
      <c r="A56" s="16">
        <v>55</v>
      </c>
      <c r="B56" s="17">
        <v>97422</v>
      </c>
      <c r="C56" s="16">
        <v>815982</v>
      </c>
    </row>
    <row r="57" ht="17.25" spans="1:3">
      <c r="A57" s="16">
        <v>56</v>
      </c>
      <c r="B57" s="17">
        <v>114958</v>
      </c>
      <c r="C57" s="16">
        <v>913404</v>
      </c>
    </row>
    <row r="58" ht="17.25" spans="1:3">
      <c r="A58" s="16">
        <v>57</v>
      </c>
      <c r="B58" s="17">
        <v>135650</v>
      </c>
      <c r="C58" s="16">
        <v>1028362</v>
      </c>
    </row>
    <row r="59" ht="17.25" spans="1:3">
      <c r="A59" s="16">
        <v>58</v>
      </c>
      <c r="B59" s="17">
        <v>160067</v>
      </c>
      <c r="C59" s="16">
        <v>1164012</v>
      </c>
    </row>
    <row r="60" ht="17.25" spans="1:3">
      <c r="A60" s="16">
        <v>59</v>
      </c>
      <c r="B60" s="17">
        <v>188880</v>
      </c>
      <c r="C60" s="16">
        <v>1324079</v>
      </c>
    </row>
    <row r="61" ht="17.25" spans="1:3">
      <c r="A61" s="16">
        <v>60</v>
      </c>
      <c r="B61" s="17">
        <v>222878</v>
      </c>
      <c r="C61" s="16">
        <v>1512959</v>
      </c>
    </row>
    <row r="62" ht="17.25" spans="1:3">
      <c r="A62" s="16">
        <v>61</v>
      </c>
      <c r="B62" s="17">
        <v>262996</v>
      </c>
      <c r="C62" s="16">
        <v>1735837</v>
      </c>
    </row>
    <row r="63" ht="17.25" spans="1:3">
      <c r="A63" s="16">
        <v>62</v>
      </c>
      <c r="B63" s="17">
        <v>310336</v>
      </c>
      <c r="C63" s="16">
        <v>1998833</v>
      </c>
    </row>
    <row r="64" ht="17.25" spans="1:3">
      <c r="A64" s="16">
        <v>63</v>
      </c>
      <c r="B64" s="17">
        <v>366196</v>
      </c>
      <c r="C64" s="16">
        <v>2309169</v>
      </c>
    </row>
    <row r="65" ht="17.25" spans="1:3">
      <c r="A65" s="16">
        <v>64</v>
      </c>
      <c r="B65" s="17">
        <v>432112</v>
      </c>
      <c r="C65" s="16">
        <v>2675365</v>
      </c>
    </row>
    <row r="66" ht="17.25" spans="1:3">
      <c r="A66" s="16">
        <v>65</v>
      </c>
      <c r="B66" s="17">
        <v>449396</v>
      </c>
      <c r="C66" s="16">
        <v>3107477</v>
      </c>
    </row>
    <row r="67" ht="17.25" spans="1:3">
      <c r="A67" s="16">
        <v>66</v>
      </c>
      <c r="B67" s="17">
        <v>467372</v>
      </c>
      <c r="C67" s="16">
        <v>3556873</v>
      </c>
    </row>
    <row r="68" ht="17.25" spans="1:3">
      <c r="A68" s="16">
        <v>67</v>
      </c>
      <c r="B68" s="17">
        <v>486067</v>
      </c>
      <c r="C68" s="16">
        <v>4024245</v>
      </c>
    </row>
    <row r="69" ht="17.25" spans="1:3">
      <c r="A69" s="16">
        <v>68</v>
      </c>
      <c r="B69" s="17">
        <v>505510</v>
      </c>
      <c r="C69" s="16">
        <v>4510312</v>
      </c>
    </row>
    <row r="70" ht="17.25" spans="1:3">
      <c r="A70" s="16">
        <v>69</v>
      </c>
      <c r="B70" s="17">
        <v>525730</v>
      </c>
      <c r="C70" s="16">
        <v>5015822</v>
      </c>
    </row>
    <row r="71" ht="17.25" spans="1:3">
      <c r="A71" s="16">
        <v>70</v>
      </c>
      <c r="B71" s="17">
        <v>546759</v>
      </c>
      <c r="C71" s="16">
        <v>5541552</v>
      </c>
    </row>
    <row r="72" ht="17.25" spans="1:3">
      <c r="A72" s="16">
        <v>71</v>
      </c>
      <c r="B72" s="17">
        <v>568630</v>
      </c>
      <c r="C72" s="16">
        <v>6088311</v>
      </c>
    </row>
    <row r="73" ht="17.25" spans="1:3">
      <c r="A73" s="16">
        <v>72</v>
      </c>
      <c r="B73" s="17">
        <v>591375</v>
      </c>
      <c r="C73" s="16">
        <v>6656941</v>
      </c>
    </row>
    <row r="74" ht="17.25" spans="1:3">
      <c r="A74" s="16">
        <v>73</v>
      </c>
      <c r="B74" s="17">
        <v>615030</v>
      </c>
      <c r="C74" s="16">
        <v>7248316</v>
      </c>
    </row>
    <row r="75" ht="17.25" spans="1:3">
      <c r="A75" s="16">
        <v>74</v>
      </c>
      <c r="B75" s="17">
        <v>639631</v>
      </c>
      <c r="C75" s="16">
        <v>7863346</v>
      </c>
    </row>
    <row r="76" ht="17.25" spans="1:3">
      <c r="A76" s="16">
        <v>75</v>
      </c>
      <c r="B76" s="17">
        <v>665216</v>
      </c>
      <c r="C76" s="16">
        <v>8502977</v>
      </c>
    </row>
    <row r="77" ht="17.25" spans="1:3">
      <c r="A77" s="16">
        <v>76</v>
      </c>
      <c r="B77" s="17">
        <v>691825</v>
      </c>
      <c r="C77" s="16">
        <v>9168193</v>
      </c>
    </row>
    <row r="78" ht="17.25" spans="1:3">
      <c r="A78" s="16">
        <v>77</v>
      </c>
      <c r="B78" s="17">
        <v>719498</v>
      </c>
      <c r="C78" s="16">
        <v>9860018</v>
      </c>
    </row>
    <row r="79" ht="17.25" spans="1:3">
      <c r="A79" s="16">
        <v>78</v>
      </c>
      <c r="B79" s="17">
        <v>748278</v>
      </c>
      <c r="C79" s="16">
        <v>10579516</v>
      </c>
    </row>
    <row r="80" ht="17.25" spans="1:3">
      <c r="A80" s="16">
        <v>79</v>
      </c>
      <c r="B80" s="17">
        <v>778209</v>
      </c>
      <c r="C80" s="16">
        <v>11327794</v>
      </c>
    </row>
    <row r="81" ht="17.25" spans="1:3">
      <c r="A81" s="16">
        <v>80</v>
      </c>
      <c r="B81" s="17">
        <v>856030</v>
      </c>
      <c r="C81" s="16">
        <v>12106003</v>
      </c>
    </row>
    <row r="82" ht="17.25" spans="1:3">
      <c r="A82" s="16">
        <v>81</v>
      </c>
      <c r="B82" s="17">
        <v>924512</v>
      </c>
      <c r="C82" s="16">
        <v>12962033</v>
      </c>
    </row>
    <row r="83" ht="17.25" spans="1:3">
      <c r="A83" s="16">
        <v>82</v>
      </c>
      <c r="B83" s="17">
        <v>998474</v>
      </c>
      <c r="C83" s="16">
        <v>13886545</v>
      </c>
    </row>
    <row r="84" ht="17.25" spans="1:3">
      <c r="A84" s="16">
        <v>83</v>
      </c>
      <c r="B84" s="17">
        <v>1078351</v>
      </c>
      <c r="C84" s="16">
        <v>14885019</v>
      </c>
    </row>
    <row r="85" ht="17.25" spans="1:3">
      <c r="A85" s="16">
        <v>84</v>
      </c>
      <c r="B85" s="17">
        <v>1164620</v>
      </c>
      <c r="C85" s="16">
        <v>15963370</v>
      </c>
    </row>
    <row r="86" ht="17.25" spans="1:3">
      <c r="A86" s="16">
        <v>85</v>
      </c>
      <c r="B86" s="17">
        <v>1257789</v>
      </c>
      <c r="C86" s="16">
        <v>17127990</v>
      </c>
    </row>
    <row r="87" ht="17.25" spans="1:3">
      <c r="A87" s="16">
        <v>86</v>
      </c>
      <c r="B87" s="17">
        <v>1358412</v>
      </c>
      <c r="C87" s="16">
        <v>18385779</v>
      </c>
    </row>
    <row r="88" ht="17.25" spans="1:3">
      <c r="A88" s="16">
        <v>87</v>
      </c>
      <c r="B88" s="17">
        <v>1467085</v>
      </c>
      <c r="C88" s="16">
        <v>19744191</v>
      </c>
    </row>
    <row r="89" ht="17.25" spans="1:3">
      <c r="A89" s="16">
        <v>88</v>
      </c>
      <c r="B89" s="17">
        <v>1584452</v>
      </c>
      <c r="C89" s="16">
        <v>21211276</v>
      </c>
    </row>
    <row r="90" ht="17.25" spans="1:3">
      <c r="A90" s="16">
        <v>89</v>
      </c>
      <c r="B90" s="17">
        <v>1711209</v>
      </c>
      <c r="C90" s="16">
        <v>22795728</v>
      </c>
    </row>
    <row r="91" ht="17.25" spans="1:3">
      <c r="A91" s="16">
        <v>90</v>
      </c>
      <c r="B91" s="17">
        <v>1848105</v>
      </c>
      <c r="C91" s="16">
        <v>24506937</v>
      </c>
    </row>
    <row r="92" ht="17.25" spans="1:3">
      <c r="A92" s="16">
        <v>91</v>
      </c>
      <c r="B92" s="17">
        <v>1995954</v>
      </c>
      <c r="C92" s="16">
        <v>26355042</v>
      </c>
    </row>
    <row r="93" ht="17.25" spans="1:3">
      <c r="A93" s="16">
        <v>92</v>
      </c>
      <c r="B93" s="17">
        <v>2155630</v>
      </c>
      <c r="C93" s="16">
        <v>28350996</v>
      </c>
    </row>
    <row r="94" ht="17.25" spans="1:3">
      <c r="A94" s="16">
        <v>93</v>
      </c>
      <c r="B94" s="17">
        <v>2328080</v>
      </c>
      <c r="C94" s="16">
        <v>30506626</v>
      </c>
    </row>
    <row r="95" ht="17.25" spans="1:3">
      <c r="A95" s="16">
        <v>94</v>
      </c>
      <c r="B95" s="17">
        <v>2514327</v>
      </c>
      <c r="C95" s="16">
        <v>32834706</v>
      </c>
    </row>
    <row r="96" ht="17.25" spans="1:3">
      <c r="A96" s="16">
        <v>95</v>
      </c>
      <c r="B96" s="17">
        <v>2715473</v>
      </c>
      <c r="C96" s="16">
        <v>35349033</v>
      </c>
    </row>
    <row r="97" ht="17.25" spans="1:3">
      <c r="A97" s="16">
        <v>96</v>
      </c>
      <c r="B97" s="17">
        <v>2932711</v>
      </c>
      <c r="C97" s="16">
        <v>38064506</v>
      </c>
    </row>
    <row r="98" ht="17.25" spans="1:3">
      <c r="A98" s="16">
        <v>97</v>
      </c>
      <c r="B98" s="17">
        <v>3167328</v>
      </c>
      <c r="C98" s="16">
        <v>40997217</v>
      </c>
    </row>
    <row r="99" ht="17.25" spans="1:3">
      <c r="A99" s="16">
        <v>98</v>
      </c>
      <c r="B99" s="17">
        <v>3420714</v>
      </c>
      <c r="C99" s="16">
        <v>44164545</v>
      </c>
    </row>
    <row r="100" ht="17.25" spans="1:3">
      <c r="A100" s="16">
        <v>99</v>
      </c>
      <c r="B100" s="17">
        <v>3694371</v>
      </c>
      <c r="C100" s="16">
        <v>47585259</v>
      </c>
    </row>
    <row r="101" ht="17.25" spans="1:3">
      <c r="A101" s="16">
        <v>100</v>
      </c>
      <c r="B101" s="17">
        <v>3805203</v>
      </c>
      <c r="C101" s="16">
        <v>51279630</v>
      </c>
    </row>
    <row r="102" ht="17.25" spans="1:3">
      <c r="A102" s="16">
        <v>101</v>
      </c>
      <c r="B102" s="16">
        <v>3976437</v>
      </c>
      <c r="C102" s="16">
        <v>55084833</v>
      </c>
    </row>
    <row r="103" ht="17.25" spans="1:3">
      <c r="A103" s="16">
        <v>102</v>
      </c>
      <c r="B103" s="16">
        <v>4155376</v>
      </c>
      <c r="C103" s="16">
        <v>59061270</v>
      </c>
    </row>
    <row r="104" ht="17.25" spans="1:3">
      <c r="A104" s="16">
        <v>103</v>
      </c>
      <c r="B104" s="16">
        <v>4342368</v>
      </c>
      <c r="C104" s="16">
        <v>63216646</v>
      </c>
    </row>
    <row r="105" ht="17.25" spans="1:3">
      <c r="A105" s="16">
        <v>104</v>
      </c>
      <c r="B105" s="16">
        <v>4537775</v>
      </c>
      <c r="C105" s="16">
        <v>67559014</v>
      </c>
    </row>
    <row r="106" ht="17.25" spans="1:3">
      <c r="A106" s="16">
        <v>105</v>
      </c>
      <c r="B106" s="16">
        <v>4741975</v>
      </c>
      <c r="C106" s="16">
        <v>72096789</v>
      </c>
    </row>
    <row r="107" ht="17.25" spans="1:3">
      <c r="A107" s="16">
        <v>106</v>
      </c>
      <c r="B107" s="16">
        <v>4955364</v>
      </c>
      <c r="C107" s="16">
        <v>76838764</v>
      </c>
    </row>
    <row r="108" ht="17.25" spans="1:3">
      <c r="A108" s="16">
        <v>107</v>
      </c>
      <c r="B108" s="16">
        <v>5178355</v>
      </c>
      <c r="C108" s="16">
        <v>81794128</v>
      </c>
    </row>
    <row r="109" ht="17.25" spans="1:3">
      <c r="A109" s="16">
        <v>108</v>
      </c>
      <c r="B109" s="16">
        <v>5411381</v>
      </c>
      <c r="C109" s="16">
        <v>86972483</v>
      </c>
    </row>
    <row r="110" ht="17.25" spans="1:3">
      <c r="A110" s="16">
        <v>109</v>
      </c>
      <c r="B110" s="16">
        <v>5654893</v>
      </c>
      <c r="C110" s="16">
        <v>92383864</v>
      </c>
    </row>
    <row r="111" ht="17.25" spans="1:3">
      <c r="A111" s="16">
        <v>110</v>
      </c>
      <c r="B111" s="16">
        <v>5909364</v>
      </c>
      <c r="C111" s="16">
        <v>98038757</v>
      </c>
    </row>
    <row r="112" ht="17.25" spans="1:3">
      <c r="A112" s="16">
        <v>111</v>
      </c>
      <c r="B112" s="16">
        <v>6175285</v>
      </c>
      <c r="C112" s="16">
        <v>103948121</v>
      </c>
    </row>
    <row r="113" ht="17.25" spans="1:3">
      <c r="A113" s="16">
        <v>112</v>
      </c>
      <c r="B113" s="16">
        <v>6453173</v>
      </c>
      <c r="C113" s="16">
        <v>110123406</v>
      </c>
    </row>
    <row r="114" ht="17.25" spans="1:3">
      <c r="A114" s="16">
        <v>113</v>
      </c>
      <c r="B114" s="16">
        <v>6743566</v>
      </c>
      <c r="C114" s="16">
        <v>116576579</v>
      </c>
    </row>
    <row r="115" ht="17.25" spans="1:3">
      <c r="A115" s="16">
        <v>114</v>
      </c>
      <c r="B115" s="16">
        <v>7047026</v>
      </c>
      <c r="C115" s="16">
        <v>123320145</v>
      </c>
    </row>
    <row r="116" ht="17.25" spans="1:3">
      <c r="A116" s="16">
        <v>115</v>
      </c>
      <c r="B116" s="16">
        <v>7364142</v>
      </c>
      <c r="C116" s="16">
        <v>130367171</v>
      </c>
    </row>
    <row r="117" ht="17.25" spans="1:3">
      <c r="A117" s="16">
        <v>116</v>
      </c>
      <c r="B117" s="16">
        <v>7365750</v>
      </c>
      <c r="C117" s="16">
        <v>137731313</v>
      </c>
    </row>
    <row r="118" ht="17.25" spans="1:3">
      <c r="A118" s="16">
        <v>117</v>
      </c>
      <c r="B118" s="16">
        <v>7477319</v>
      </c>
      <c r="C118" s="16">
        <v>145097063</v>
      </c>
    </row>
    <row r="119" ht="17.25" spans="1:3">
      <c r="A119" s="16">
        <v>118</v>
      </c>
      <c r="B119" s="16">
        <v>7478951</v>
      </c>
      <c r="C119" s="16">
        <v>152574382</v>
      </c>
    </row>
    <row r="120" ht="17.25" spans="1:3">
      <c r="A120" s="16">
        <v>119</v>
      </c>
      <c r="B120" s="16">
        <v>7590591</v>
      </c>
      <c r="C120" s="16">
        <v>160053333</v>
      </c>
    </row>
    <row r="121" ht="17.25" spans="1:3">
      <c r="A121" s="16">
        <v>120</v>
      </c>
      <c r="B121" s="16">
        <v>7592247</v>
      </c>
      <c r="C121" s="16">
        <v>167643924</v>
      </c>
    </row>
    <row r="122" ht="17.25" spans="1:3">
      <c r="A122" s="16">
        <v>121</v>
      </c>
      <c r="B122" s="16">
        <v>7703960</v>
      </c>
      <c r="C122" s="16">
        <v>175236171</v>
      </c>
    </row>
    <row r="123" ht="17.25" spans="1:3">
      <c r="A123" s="16">
        <v>122</v>
      </c>
      <c r="B123" s="16">
        <v>7705640</v>
      </c>
      <c r="C123" s="16">
        <v>182940131</v>
      </c>
    </row>
    <row r="124" ht="17.25" spans="1:3">
      <c r="A124" s="16">
        <v>123</v>
      </c>
      <c r="B124" s="16">
        <v>7817425</v>
      </c>
      <c r="C124" s="16">
        <v>190645771</v>
      </c>
    </row>
    <row r="125" ht="17.25" spans="1:3">
      <c r="A125" s="16">
        <v>124</v>
      </c>
      <c r="B125" s="16">
        <v>7819129</v>
      </c>
      <c r="C125" s="16">
        <v>198463196</v>
      </c>
    </row>
    <row r="126" ht="17.25" spans="1:3">
      <c r="A126" s="16">
        <v>125</v>
      </c>
      <c r="B126" s="16">
        <v>7930985</v>
      </c>
      <c r="C126" s="16">
        <v>206282325</v>
      </c>
    </row>
    <row r="127" ht="17.25" spans="1:3">
      <c r="A127" s="16">
        <v>126</v>
      </c>
      <c r="B127" s="16">
        <v>7932713</v>
      </c>
      <c r="C127" s="16">
        <v>214213310</v>
      </c>
    </row>
    <row r="128" ht="17.25" spans="1:3">
      <c r="A128" s="16">
        <v>127</v>
      </c>
      <c r="B128" s="16">
        <v>8044642</v>
      </c>
      <c r="C128" s="16">
        <v>222146023</v>
      </c>
    </row>
    <row r="129" ht="17.25" spans="1:3">
      <c r="A129" s="16">
        <v>128</v>
      </c>
      <c r="B129" s="16">
        <v>8046394</v>
      </c>
      <c r="C129" s="16">
        <v>230190665</v>
      </c>
    </row>
    <row r="130" ht="17.25" spans="1:3">
      <c r="A130" s="16">
        <v>129</v>
      </c>
      <c r="B130" s="16">
        <v>8158394</v>
      </c>
      <c r="C130" s="16">
        <v>238237059</v>
      </c>
    </row>
    <row r="131" ht="17.25" spans="1:3">
      <c r="A131" s="16">
        <v>130</v>
      </c>
      <c r="B131" s="16">
        <v>8160170</v>
      </c>
      <c r="C131" s="16">
        <v>246395453</v>
      </c>
    </row>
    <row r="132" ht="17.25" spans="1:3">
      <c r="A132" s="16">
        <v>131</v>
      </c>
      <c r="B132" s="16">
        <v>8272243</v>
      </c>
      <c r="C132" s="16">
        <v>254555623</v>
      </c>
    </row>
    <row r="133" ht="17.25" spans="1:3">
      <c r="A133" s="16">
        <v>132</v>
      </c>
      <c r="B133" s="16">
        <v>8274043</v>
      </c>
      <c r="C133" s="16">
        <v>262827866</v>
      </c>
    </row>
    <row r="134" ht="17.25" spans="1:3">
      <c r="A134" s="16">
        <v>133</v>
      </c>
      <c r="B134" s="16">
        <v>8386187</v>
      </c>
      <c r="C134" s="16">
        <v>271101909</v>
      </c>
    </row>
    <row r="135" ht="17.25" spans="1:3">
      <c r="A135" s="16">
        <v>134</v>
      </c>
      <c r="B135" s="16">
        <v>8388011</v>
      </c>
      <c r="C135" s="16">
        <v>279488096</v>
      </c>
    </row>
    <row r="136" ht="17.25" spans="1:3">
      <c r="A136" s="16">
        <v>135</v>
      </c>
      <c r="B136" s="16">
        <v>8500228</v>
      </c>
      <c r="C136" s="16">
        <v>287876107</v>
      </c>
    </row>
    <row r="137" ht="17.25" spans="1:3">
      <c r="A137" s="16">
        <v>136</v>
      </c>
      <c r="B137" s="16">
        <v>8502076</v>
      </c>
      <c r="C137" s="16">
        <v>296376335</v>
      </c>
    </row>
    <row r="138" ht="17.25" spans="1:3">
      <c r="A138" s="16">
        <v>137</v>
      </c>
      <c r="B138" s="16">
        <v>8614365</v>
      </c>
      <c r="C138" s="16">
        <v>304878411</v>
      </c>
    </row>
    <row r="139" ht="17.25" spans="1:3">
      <c r="A139" s="16">
        <v>138</v>
      </c>
      <c r="B139" s="16">
        <v>8616237</v>
      </c>
      <c r="C139" s="16">
        <v>313492776</v>
      </c>
    </row>
    <row r="140" ht="17.25" spans="1:3">
      <c r="A140" s="16">
        <v>139</v>
      </c>
      <c r="B140" s="16">
        <v>8728597</v>
      </c>
      <c r="C140" s="16">
        <v>322109013</v>
      </c>
    </row>
    <row r="141" ht="17.25" spans="1:3">
      <c r="A141" s="16">
        <v>140</v>
      </c>
      <c r="B141" s="16">
        <v>8730493</v>
      </c>
      <c r="C141" s="16">
        <v>330837610</v>
      </c>
    </row>
    <row r="142" ht="17.25" spans="1:3">
      <c r="A142" s="16">
        <v>141</v>
      </c>
      <c r="B142" s="16">
        <v>8842926</v>
      </c>
      <c r="C142" s="16">
        <v>339568103</v>
      </c>
    </row>
    <row r="143" ht="17.25" spans="1:3">
      <c r="A143" s="16">
        <v>142</v>
      </c>
      <c r="B143" s="16">
        <v>8844846</v>
      </c>
      <c r="C143" s="16">
        <v>348411029</v>
      </c>
    </row>
    <row r="144" ht="17.25" spans="1:3">
      <c r="A144" s="16">
        <v>143</v>
      </c>
      <c r="B144" s="16">
        <v>8846766</v>
      </c>
      <c r="C144" s="16">
        <v>357255875</v>
      </c>
    </row>
    <row r="145" ht="17.25" spans="1:3">
      <c r="A145" s="16">
        <v>144</v>
      </c>
      <c r="B145" s="16">
        <v>8959294</v>
      </c>
      <c r="C145" s="16">
        <v>366102641</v>
      </c>
    </row>
    <row r="146" ht="17.25" spans="1:3">
      <c r="A146" s="16">
        <v>145</v>
      </c>
      <c r="B146" s="16">
        <v>8961238</v>
      </c>
      <c r="C146" s="16">
        <v>375061935</v>
      </c>
    </row>
    <row r="147" ht="17.25" spans="1:3">
      <c r="A147" s="16">
        <v>146</v>
      </c>
      <c r="B147" s="16">
        <v>9073839</v>
      </c>
      <c r="C147" s="16">
        <v>384023173</v>
      </c>
    </row>
    <row r="148" ht="17.25" spans="1:3">
      <c r="A148" s="16">
        <v>147</v>
      </c>
      <c r="B148" s="16">
        <v>9075807</v>
      </c>
      <c r="C148" s="16">
        <v>393097012</v>
      </c>
    </row>
    <row r="149" ht="17.25" spans="1:3">
      <c r="A149" s="16">
        <v>148</v>
      </c>
      <c r="B149" s="16">
        <v>9077775</v>
      </c>
      <c r="C149" s="16">
        <v>402172819</v>
      </c>
    </row>
    <row r="150" ht="17.25" spans="1:3">
      <c r="A150" s="16">
        <v>149</v>
      </c>
      <c r="B150" s="16">
        <v>9190471</v>
      </c>
      <c r="C150" s="16">
        <v>411250594</v>
      </c>
    </row>
    <row r="151" ht="17.25" spans="1:3">
      <c r="A151" s="16">
        <v>150</v>
      </c>
      <c r="B151" s="16">
        <v>9192463</v>
      </c>
      <c r="C151" s="16">
        <v>420441065</v>
      </c>
    </row>
    <row r="152" ht="17.25" spans="1:3">
      <c r="A152" s="16">
        <v>151</v>
      </c>
      <c r="B152" s="16">
        <v>9305232</v>
      </c>
      <c r="C152" s="16">
        <v>429633528</v>
      </c>
    </row>
    <row r="153" ht="17.25" spans="1:3">
      <c r="A153" s="16">
        <v>152</v>
      </c>
      <c r="B153" s="16">
        <v>9307248</v>
      </c>
      <c r="C153" s="16">
        <v>438938760</v>
      </c>
    </row>
    <row r="154" ht="17.25" spans="1:3">
      <c r="A154" s="16">
        <v>153</v>
      </c>
      <c r="B154" s="16">
        <v>9309264</v>
      </c>
      <c r="C154" s="16">
        <v>448246008</v>
      </c>
    </row>
    <row r="155" ht="17.25" spans="1:3">
      <c r="A155" s="16">
        <v>154</v>
      </c>
      <c r="B155" s="16">
        <v>9422129</v>
      </c>
      <c r="C155" s="16">
        <v>457555272</v>
      </c>
    </row>
    <row r="156" ht="17.25" spans="1:3">
      <c r="A156" s="16">
        <v>155</v>
      </c>
      <c r="B156" s="16">
        <v>9424169</v>
      </c>
      <c r="C156" s="16">
        <v>466977401</v>
      </c>
    </row>
    <row r="157" ht="17.25" spans="1:3">
      <c r="A157" s="16">
        <v>156</v>
      </c>
      <c r="B157" s="16">
        <v>9537105</v>
      </c>
      <c r="C157" s="16">
        <v>476401570</v>
      </c>
    </row>
    <row r="158" ht="17.25" spans="1:3">
      <c r="A158" s="16">
        <v>157</v>
      </c>
      <c r="B158" s="16">
        <v>9539169</v>
      </c>
      <c r="C158" s="16">
        <v>485938675</v>
      </c>
    </row>
    <row r="159" ht="17.25" spans="1:3">
      <c r="A159" s="16">
        <v>158</v>
      </c>
      <c r="B159" s="16">
        <v>9541233</v>
      </c>
      <c r="C159" s="16">
        <v>495477844</v>
      </c>
    </row>
    <row r="160" ht="17.25" spans="1:3">
      <c r="A160" s="16">
        <v>159</v>
      </c>
      <c r="B160" s="16">
        <v>9654266</v>
      </c>
      <c r="C160" s="16">
        <v>505019077</v>
      </c>
    </row>
    <row r="161" ht="17.25" spans="1:3">
      <c r="A161" s="16">
        <v>160</v>
      </c>
      <c r="B161" s="16">
        <v>9656354</v>
      </c>
      <c r="C161" s="16">
        <v>514673343</v>
      </c>
    </row>
    <row r="162" ht="17.25" spans="1:3">
      <c r="A162" s="16">
        <v>161</v>
      </c>
      <c r="B162" s="16">
        <v>9769458</v>
      </c>
      <c r="C162" s="16">
        <v>524329697</v>
      </c>
    </row>
    <row r="163" ht="17.25" spans="1:3">
      <c r="A163" s="16">
        <v>162</v>
      </c>
      <c r="B163" s="16">
        <v>9771570</v>
      </c>
      <c r="C163" s="16">
        <v>534099155</v>
      </c>
    </row>
    <row r="164" ht="17.25" spans="1:3">
      <c r="A164" s="16">
        <v>163</v>
      </c>
      <c r="B164" s="16">
        <v>9773682</v>
      </c>
      <c r="C164" s="16">
        <v>543870725</v>
      </c>
    </row>
    <row r="165" ht="17.25" spans="1:3">
      <c r="A165" s="16">
        <v>164</v>
      </c>
      <c r="B165" s="16">
        <v>9886883</v>
      </c>
      <c r="C165" s="16">
        <v>553644407</v>
      </c>
    </row>
    <row r="166" ht="17.25" spans="1:3">
      <c r="A166" s="16">
        <v>165</v>
      </c>
      <c r="B166" s="16">
        <v>9889019</v>
      </c>
      <c r="C166" s="16">
        <v>563531290</v>
      </c>
    </row>
    <row r="167" ht="17.25" spans="1:3">
      <c r="A167" s="16">
        <v>166</v>
      </c>
      <c r="B167" s="16">
        <v>10002292</v>
      </c>
      <c r="C167" s="16">
        <v>573420309</v>
      </c>
    </row>
    <row r="168" ht="17.25" spans="1:3">
      <c r="A168" s="16">
        <v>167</v>
      </c>
      <c r="B168" s="16">
        <v>10004452</v>
      </c>
      <c r="C168" s="16">
        <v>583422601</v>
      </c>
    </row>
    <row r="169" ht="17.25" spans="1:3">
      <c r="A169" s="16">
        <v>168</v>
      </c>
      <c r="B169" s="16">
        <v>10006612</v>
      </c>
      <c r="C169" s="16">
        <v>593427053</v>
      </c>
    </row>
    <row r="170" ht="17.25" spans="1:3">
      <c r="A170" s="16">
        <v>169</v>
      </c>
      <c r="B170" s="16">
        <v>10119980</v>
      </c>
      <c r="C170" s="16">
        <v>603433665</v>
      </c>
    </row>
    <row r="171" ht="17.25" spans="1:3">
      <c r="A171" s="16">
        <v>170</v>
      </c>
      <c r="B171" s="16">
        <v>10122164</v>
      </c>
      <c r="C171" s="16">
        <v>613553645</v>
      </c>
    </row>
    <row r="172" ht="17.25" spans="1:3">
      <c r="A172" s="16">
        <v>171</v>
      </c>
      <c r="B172" s="16">
        <v>10235605</v>
      </c>
      <c r="C172" s="16">
        <v>623675809</v>
      </c>
    </row>
    <row r="173" ht="17.25" spans="1:3">
      <c r="A173" s="16">
        <v>172</v>
      </c>
      <c r="B173" s="16">
        <v>10237813</v>
      </c>
      <c r="C173" s="16">
        <v>633911414</v>
      </c>
    </row>
    <row r="174" ht="17.25" spans="1:3">
      <c r="A174" s="16">
        <v>173</v>
      </c>
      <c r="B174" s="16">
        <v>10240021</v>
      </c>
      <c r="C174" s="16">
        <v>644149227</v>
      </c>
    </row>
    <row r="175" ht="17.25" spans="1:3">
      <c r="A175" s="16">
        <v>174</v>
      </c>
      <c r="B175" s="16">
        <v>10353557</v>
      </c>
      <c r="C175" s="16">
        <v>654389248</v>
      </c>
    </row>
    <row r="176" ht="17.25" spans="1:3">
      <c r="A176" s="16">
        <v>175</v>
      </c>
      <c r="B176" s="16">
        <v>10355789</v>
      </c>
      <c r="C176" s="16">
        <v>664742805</v>
      </c>
    </row>
    <row r="177" ht="17.25" spans="1:3">
      <c r="A177" s="16">
        <v>176</v>
      </c>
      <c r="B177" s="16">
        <v>10469398</v>
      </c>
      <c r="C177" s="16">
        <v>675098594</v>
      </c>
    </row>
    <row r="178" ht="17.25" spans="1:3">
      <c r="A178" s="16">
        <v>177</v>
      </c>
      <c r="B178" s="16">
        <v>10471654</v>
      </c>
      <c r="C178" s="16">
        <v>685567992</v>
      </c>
    </row>
    <row r="179" ht="17.25" spans="1:3">
      <c r="A179" s="16">
        <v>178</v>
      </c>
      <c r="B179" s="16">
        <v>10473910</v>
      </c>
      <c r="C179" s="16">
        <v>696039646</v>
      </c>
    </row>
    <row r="180" ht="17.25" spans="1:3">
      <c r="A180" s="16">
        <v>179</v>
      </c>
      <c r="B180" s="16">
        <v>10587614</v>
      </c>
      <c r="C180" s="16">
        <v>706513556</v>
      </c>
    </row>
    <row r="181" ht="17.25" spans="1:3">
      <c r="A181" s="16">
        <v>180</v>
      </c>
      <c r="B181" s="16">
        <v>10589894</v>
      </c>
      <c r="C181" s="16">
        <v>717101170</v>
      </c>
    </row>
    <row r="182" ht="17.25" spans="1:3">
      <c r="A182" s="16">
        <v>181</v>
      </c>
      <c r="B182" s="16">
        <v>10703671</v>
      </c>
      <c r="C182" s="16">
        <v>727691064</v>
      </c>
    </row>
    <row r="183" ht="17.25" spans="1:3">
      <c r="A183" s="16">
        <v>182</v>
      </c>
      <c r="B183" s="16">
        <v>10705975</v>
      </c>
      <c r="C183" s="16">
        <v>738394735</v>
      </c>
    </row>
    <row r="184" ht="17.25" spans="1:3">
      <c r="A184" s="16">
        <v>183</v>
      </c>
      <c r="B184" s="16">
        <v>10708279</v>
      </c>
      <c r="C184" s="16">
        <v>749100710</v>
      </c>
    </row>
    <row r="185" ht="17.25" spans="1:3">
      <c r="A185" s="16">
        <v>184</v>
      </c>
      <c r="B185" s="16">
        <v>10822152</v>
      </c>
      <c r="C185" s="16">
        <v>759808989</v>
      </c>
    </row>
    <row r="186" ht="17.25" spans="1:3">
      <c r="A186" s="16">
        <v>185</v>
      </c>
      <c r="B186" s="16">
        <v>10824480</v>
      </c>
      <c r="C186" s="16">
        <v>770631141</v>
      </c>
    </row>
    <row r="187" ht="17.25" spans="1:3">
      <c r="A187" s="16">
        <v>186</v>
      </c>
      <c r="B187" s="16">
        <v>10938424</v>
      </c>
      <c r="C187" s="16">
        <v>781455621</v>
      </c>
    </row>
    <row r="188" ht="17.25" spans="1:3">
      <c r="A188" s="16">
        <v>187</v>
      </c>
      <c r="B188" s="16">
        <v>10940776</v>
      </c>
      <c r="C188" s="16">
        <v>792394045</v>
      </c>
    </row>
    <row r="189" ht="17.25" spans="1:3">
      <c r="A189" s="16">
        <v>188</v>
      </c>
      <c r="B189" s="16">
        <v>10943128</v>
      </c>
      <c r="C189" s="16">
        <v>803334821</v>
      </c>
    </row>
    <row r="190" ht="17.25" spans="1:3">
      <c r="A190" s="16">
        <v>189</v>
      </c>
      <c r="B190" s="16">
        <v>11057169</v>
      </c>
      <c r="C190" s="16">
        <v>814277949</v>
      </c>
    </row>
    <row r="191" ht="17.25" spans="1:3">
      <c r="A191" s="16">
        <v>190</v>
      </c>
      <c r="B191" s="16">
        <v>11059545</v>
      </c>
      <c r="C191" s="16">
        <v>825335118</v>
      </c>
    </row>
    <row r="192" ht="17.25" spans="1:3">
      <c r="A192" s="16">
        <v>191</v>
      </c>
      <c r="B192" s="16">
        <v>11173657</v>
      </c>
      <c r="C192" s="16">
        <v>836394663</v>
      </c>
    </row>
    <row r="193" ht="17.25" spans="1:3">
      <c r="A193" s="16">
        <v>192</v>
      </c>
      <c r="B193" s="16">
        <v>11176057</v>
      </c>
      <c r="C193" s="16">
        <v>847568320</v>
      </c>
    </row>
    <row r="194" ht="17.25" spans="1:3">
      <c r="A194" s="16">
        <v>193</v>
      </c>
      <c r="B194" s="16">
        <v>11178457</v>
      </c>
      <c r="C194" s="16">
        <v>858744377</v>
      </c>
    </row>
    <row r="195" ht="17.25" spans="1:3">
      <c r="A195" s="16">
        <v>194</v>
      </c>
      <c r="B195" s="16">
        <v>11292666</v>
      </c>
      <c r="C195" s="16">
        <v>869922834</v>
      </c>
    </row>
    <row r="196" ht="17.25" spans="1:3">
      <c r="A196" s="16">
        <v>195</v>
      </c>
      <c r="B196" s="16">
        <v>11295090</v>
      </c>
      <c r="C196" s="16">
        <v>881215500</v>
      </c>
    </row>
    <row r="197" ht="17.25" spans="1:3">
      <c r="A197" s="16">
        <v>196</v>
      </c>
      <c r="B197" s="16">
        <v>11409370</v>
      </c>
      <c r="C197" s="16">
        <v>892510590</v>
      </c>
    </row>
    <row r="198" ht="17.25" spans="1:3">
      <c r="A198" s="16">
        <v>197</v>
      </c>
      <c r="B198" s="16">
        <v>11411818</v>
      </c>
      <c r="C198" s="16">
        <v>903919960</v>
      </c>
    </row>
    <row r="199" ht="17.25" spans="1:3">
      <c r="A199" s="16">
        <v>198</v>
      </c>
      <c r="B199" s="16">
        <v>11414266</v>
      </c>
      <c r="C199" s="16">
        <v>915331778</v>
      </c>
    </row>
    <row r="200" ht="17.25" spans="1:3">
      <c r="A200" s="16">
        <v>199</v>
      </c>
      <c r="B200" s="16">
        <v>11528643</v>
      </c>
      <c r="C200" s="16">
        <v>926746044</v>
      </c>
    </row>
    <row r="201" ht="17.25" spans="1:3">
      <c r="A201" s="16">
        <v>200</v>
      </c>
      <c r="B201" s="16">
        <v>11531115</v>
      </c>
      <c r="C201" s="16">
        <v>938274687</v>
      </c>
    </row>
    <row r="202" ht="17.25" spans="1:3">
      <c r="A202" s="16">
        <v>201</v>
      </c>
      <c r="B202" s="16">
        <v>11645564</v>
      </c>
      <c r="C202" s="16">
        <v>949805802</v>
      </c>
    </row>
    <row r="203" ht="17.25" spans="1:3">
      <c r="A203" s="16">
        <v>202</v>
      </c>
      <c r="B203" s="16">
        <v>11648060</v>
      </c>
      <c r="C203" s="16">
        <v>961451366</v>
      </c>
    </row>
    <row r="204" ht="17.25" spans="1:3">
      <c r="A204" s="16">
        <v>203</v>
      </c>
      <c r="B204" s="16">
        <v>11650556</v>
      </c>
      <c r="C204" s="16">
        <v>973099426</v>
      </c>
    </row>
    <row r="205" ht="17.25" spans="1:3">
      <c r="A205" s="16">
        <v>204</v>
      </c>
      <c r="B205" s="16">
        <v>11653052</v>
      </c>
      <c r="C205" s="16">
        <v>984749982</v>
      </c>
    </row>
    <row r="206" ht="17.25" spans="1:3">
      <c r="A206" s="16">
        <v>205</v>
      </c>
      <c r="B206" s="16">
        <v>11655548</v>
      </c>
      <c r="C206" s="16">
        <v>996403034</v>
      </c>
    </row>
    <row r="207" ht="17.25" spans="1:3">
      <c r="A207" s="16">
        <v>206</v>
      </c>
      <c r="B207" s="16">
        <v>11770140</v>
      </c>
      <c r="C207" s="16">
        <v>1008058582</v>
      </c>
    </row>
    <row r="208" ht="17.25" spans="1:3">
      <c r="A208" s="16">
        <v>207</v>
      </c>
      <c r="B208" s="16">
        <v>11772660</v>
      </c>
      <c r="C208" s="16">
        <v>1019828722</v>
      </c>
    </row>
    <row r="209" ht="17.25" spans="1:3">
      <c r="A209" s="16">
        <v>208</v>
      </c>
      <c r="B209" s="16">
        <v>11775180</v>
      </c>
      <c r="C209" s="16">
        <v>1031601382</v>
      </c>
    </row>
    <row r="210" ht="17.25" spans="1:3">
      <c r="A210" s="16">
        <v>209</v>
      </c>
      <c r="B210" s="16">
        <v>11777700</v>
      </c>
      <c r="C210" s="16">
        <v>1043376562</v>
      </c>
    </row>
    <row r="211" ht="17.25" spans="1:3">
      <c r="A211" s="16">
        <v>210</v>
      </c>
      <c r="B211" s="16">
        <v>11780220</v>
      </c>
      <c r="C211" s="16">
        <v>1055154262</v>
      </c>
    </row>
    <row r="212" ht="17.25" spans="1:3">
      <c r="A212" s="16">
        <v>211</v>
      </c>
      <c r="B212" s="16">
        <v>11894957</v>
      </c>
      <c r="C212" s="16">
        <v>1066934482</v>
      </c>
    </row>
    <row r="213" ht="17.25" spans="1:3">
      <c r="A213" s="16">
        <v>212</v>
      </c>
      <c r="B213" s="16">
        <v>11897501</v>
      </c>
      <c r="C213" s="16">
        <v>1078829439</v>
      </c>
    </row>
    <row r="214" ht="17.25" spans="1:3">
      <c r="A214" s="16">
        <v>213</v>
      </c>
      <c r="B214" s="16">
        <v>11900045</v>
      </c>
      <c r="C214" s="16">
        <v>1090726940</v>
      </c>
    </row>
    <row r="215" ht="17.25" spans="1:3">
      <c r="A215" s="16">
        <v>214</v>
      </c>
      <c r="B215" s="16">
        <v>11902589</v>
      </c>
      <c r="C215" s="16">
        <v>1102626985</v>
      </c>
    </row>
    <row r="216" ht="17.25" spans="1:3">
      <c r="A216" s="16">
        <v>215</v>
      </c>
      <c r="B216" s="16">
        <v>11905133</v>
      </c>
      <c r="C216" s="16">
        <v>1114529574</v>
      </c>
    </row>
    <row r="217" ht="17.25" spans="1:3">
      <c r="A217" s="16">
        <v>216</v>
      </c>
      <c r="B217" s="16">
        <v>12020013</v>
      </c>
      <c r="C217" s="16">
        <v>1126434707</v>
      </c>
    </row>
    <row r="218" ht="17.25" spans="1:3">
      <c r="A218" s="16">
        <v>217</v>
      </c>
      <c r="B218" s="16">
        <v>12022581</v>
      </c>
      <c r="C218" s="16">
        <v>1138454720</v>
      </c>
    </row>
    <row r="219" ht="17.25" spans="1:3">
      <c r="A219" s="16">
        <v>218</v>
      </c>
      <c r="B219" s="16">
        <v>12025149</v>
      </c>
      <c r="C219" s="16">
        <v>1150477301</v>
      </c>
    </row>
    <row r="220" ht="17.25" spans="1:3">
      <c r="A220" s="16">
        <v>219</v>
      </c>
      <c r="B220" s="16">
        <v>12027717</v>
      </c>
      <c r="C220" s="16">
        <v>1162502450</v>
      </c>
    </row>
    <row r="221" ht="17.25" spans="1:3">
      <c r="A221" s="16">
        <v>220</v>
      </c>
      <c r="B221" s="16">
        <v>12030285</v>
      </c>
      <c r="C221" s="16">
        <v>1174530167</v>
      </c>
    </row>
    <row r="222" ht="17.25" spans="1:3">
      <c r="A222" s="16">
        <v>221</v>
      </c>
      <c r="B222" s="16">
        <v>12145310</v>
      </c>
      <c r="C222" s="16">
        <v>1186560452</v>
      </c>
    </row>
    <row r="223" ht="17.25" spans="1:3">
      <c r="A223" s="16">
        <v>222</v>
      </c>
      <c r="B223" s="16">
        <v>12147902</v>
      </c>
      <c r="C223" s="16">
        <v>1198705762</v>
      </c>
    </row>
    <row r="224" ht="17.25" spans="1:3">
      <c r="A224" s="16">
        <v>223</v>
      </c>
      <c r="B224" s="16">
        <v>12150494</v>
      </c>
      <c r="C224" s="16">
        <v>1210853664</v>
      </c>
    </row>
    <row r="225" ht="17.25" spans="1:3">
      <c r="A225" s="16">
        <v>224</v>
      </c>
      <c r="B225" s="16">
        <v>12153086</v>
      </c>
      <c r="C225" s="16">
        <v>1223004158</v>
      </c>
    </row>
    <row r="226" ht="17.25" spans="1:3">
      <c r="A226" s="16">
        <v>225</v>
      </c>
      <c r="B226" s="16">
        <v>12155678</v>
      </c>
      <c r="C226" s="16">
        <v>1235157244</v>
      </c>
    </row>
    <row r="227" ht="17.25" spans="1:3">
      <c r="A227" s="16">
        <v>226</v>
      </c>
      <c r="B227" s="16">
        <v>12270846</v>
      </c>
      <c r="C227" s="16">
        <v>1247312922</v>
      </c>
    </row>
    <row r="228" ht="17.25" spans="1:3">
      <c r="A228" s="16">
        <v>227</v>
      </c>
      <c r="B228" s="16">
        <v>12273462</v>
      </c>
      <c r="C228" s="16">
        <v>1259583768</v>
      </c>
    </row>
    <row r="229" ht="17.25" spans="1:3">
      <c r="A229" s="16">
        <v>228</v>
      </c>
      <c r="B229" s="16">
        <v>12276078</v>
      </c>
      <c r="C229" s="16">
        <v>1271857230</v>
      </c>
    </row>
    <row r="230" ht="17.25" spans="1:3">
      <c r="A230" s="16">
        <v>229</v>
      </c>
      <c r="B230" s="16">
        <v>12278694</v>
      </c>
      <c r="C230" s="16">
        <v>1284133308</v>
      </c>
    </row>
    <row r="231" ht="17.25" spans="1:3">
      <c r="A231" s="16">
        <v>230</v>
      </c>
      <c r="B231" s="16">
        <v>12281310</v>
      </c>
      <c r="C231" s="16">
        <v>1296412002</v>
      </c>
    </row>
    <row r="232" ht="17.25" spans="1:3">
      <c r="A232" s="16">
        <v>231</v>
      </c>
      <c r="B232" s="16">
        <v>12396623</v>
      </c>
      <c r="C232" s="16">
        <v>1308693312</v>
      </c>
    </row>
    <row r="233" ht="17.25" spans="1:3">
      <c r="A233" s="16">
        <v>232</v>
      </c>
      <c r="B233" s="16">
        <v>12399263</v>
      </c>
      <c r="C233" s="16">
        <v>1321089935</v>
      </c>
    </row>
    <row r="234" ht="17.25" spans="1:3">
      <c r="A234" s="16">
        <v>233</v>
      </c>
      <c r="B234" s="16">
        <v>12401903</v>
      </c>
      <c r="C234" s="16">
        <v>1333489198</v>
      </c>
    </row>
    <row r="235" ht="17.25" spans="1:3">
      <c r="A235" s="16">
        <v>234</v>
      </c>
      <c r="B235" s="16">
        <v>12404543</v>
      </c>
      <c r="C235" s="16">
        <v>1345891101</v>
      </c>
    </row>
    <row r="236" ht="17.25" spans="1:3">
      <c r="A236" s="16">
        <v>235</v>
      </c>
      <c r="B236" s="16">
        <v>12407183</v>
      </c>
      <c r="C236" s="16">
        <v>1358295644</v>
      </c>
    </row>
    <row r="237" ht="17.25" spans="1:3">
      <c r="A237" s="16">
        <v>236</v>
      </c>
      <c r="B237" s="16">
        <v>12522640</v>
      </c>
      <c r="C237" s="16">
        <v>1370702827</v>
      </c>
    </row>
    <row r="238" ht="17.25" spans="1:3">
      <c r="A238" s="16">
        <v>237</v>
      </c>
      <c r="B238" s="16">
        <v>12525304</v>
      </c>
      <c r="C238" s="16">
        <v>1383225467</v>
      </c>
    </row>
    <row r="239" ht="17.25" spans="1:3">
      <c r="A239" s="16">
        <v>238</v>
      </c>
      <c r="B239" s="16">
        <v>12527968</v>
      </c>
      <c r="C239" s="16">
        <v>1395750771</v>
      </c>
    </row>
    <row r="240" ht="17.25" spans="1:3">
      <c r="A240" s="16">
        <v>239</v>
      </c>
      <c r="B240" s="16">
        <v>12530632</v>
      </c>
      <c r="C240" s="16">
        <v>1408278739</v>
      </c>
    </row>
    <row r="241" ht="17.25" spans="1:3">
      <c r="A241" s="16">
        <v>240</v>
      </c>
      <c r="B241" s="16">
        <v>12533296</v>
      </c>
      <c r="C241" s="16">
        <v>1420809371</v>
      </c>
    </row>
    <row r="242" ht="17.25" spans="1:3">
      <c r="A242" s="16">
        <v>241</v>
      </c>
      <c r="B242" s="16">
        <v>12648896</v>
      </c>
      <c r="C242" s="16">
        <v>1433342667</v>
      </c>
    </row>
    <row r="243" ht="17.25" spans="1:3">
      <c r="A243" s="16">
        <v>242</v>
      </c>
      <c r="B243" s="16">
        <v>12651584</v>
      </c>
      <c r="C243" s="16">
        <v>1445991563</v>
      </c>
    </row>
    <row r="244" ht="17.25" spans="1:3">
      <c r="A244" s="16">
        <v>243</v>
      </c>
      <c r="B244" s="16">
        <v>12654272</v>
      </c>
      <c r="C244" s="16">
        <v>1458643147</v>
      </c>
    </row>
    <row r="245" ht="17.25" spans="1:3">
      <c r="A245" s="16">
        <v>244</v>
      </c>
      <c r="B245" s="16">
        <v>12656960</v>
      </c>
      <c r="C245" s="16">
        <v>1471297419</v>
      </c>
    </row>
    <row r="246" ht="17.25" spans="1:3">
      <c r="A246" s="16">
        <v>245</v>
      </c>
      <c r="B246" s="16">
        <v>12659648</v>
      </c>
      <c r="C246" s="16">
        <v>1483954379</v>
      </c>
    </row>
    <row r="247" ht="17.25" spans="1:3">
      <c r="A247" s="16">
        <v>246</v>
      </c>
      <c r="B247" s="16">
        <v>12775393</v>
      </c>
      <c r="C247" s="16">
        <v>1496614027</v>
      </c>
    </row>
    <row r="248" ht="17.25" spans="1:3">
      <c r="A248" s="16">
        <v>247</v>
      </c>
      <c r="B248" s="16">
        <v>12778105</v>
      </c>
      <c r="C248" s="16">
        <v>1509389420</v>
      </c>
    </row>
    <row r="249" ht="17.25" spans="1:3">
      <c r="A249" s="16">
        <v>248</v>
      </c>
      <c r="B249" s="16">
        <v>12780817</v>
      </c>
      <c r="C249" s="16">
        <v>1522167525</v>
      </c>
    </row>
    <row r="250" ht="17.25" spans="1:3">
      <c r="A250" s="16">
        <v>249</v>
      </c>
      <c r="B250" s="16">
        <v>12783529</v>
      </c>
      <c r="C250" s="16">
        <v>1534948342</v>
      </c>
    </row>
    <row r="251" ht="17.25" spans="1:3">
      <c r="A251" s="16">
        <v>250</v>
      </c>
      <c r="B251" s="16">
        <v>12786241</v>
      </c>
      <c r="C251" s="16">
        <v>1547731871</v>
      </c>
    </row>
    <row r="252" ht="17.25" spans="1:3">
      <c r="A252" s="16">
        <v>251</v>
      </c>
      <c r="B252" s="16">
        <v>13354836</v>
      </c>
      <c r="C252" s="16">
        <v>1560518112</v>
      </c>
    </row>
    <row r="253" ht="17.25" spans="1:3">
      <c r="A253" s="16">
        <v>252</v>
      </c>
      <c r="B253" s="16">
        <v>13923671</v>
      </c>
      <c r="C253" s="16">
        <v>1573872948</v>
      </c>
    </row>
    <row r="254" ht="17.25" spans="1:3">
      <c r="A254" s="16">
        <v>253</v>
      </c>
      <c r="B254" s="16">
        <v>14492745</v>
      </c>
      <c r="C254" s="16">
        <v>1587796619</v>
      </c>
    </row>
    <row r="255" ht="17.25" spans="1:3">
      <c r="A255" s="16">
        <v>254</v>
      </c>
      <c r="B255" s="16">
        <v>15062060</v>
      </c>
      <c r="C255" s="16">
        <v>1602289364</v>
      </c>
    </row>
    <row r="256" ht="17.25" spans="1:3">
      <c r="A256" s="16">
        <v>255</v>
      </c>
      <c r="B256" s="16">
        <v>15631615</v>
      </c>
      <c r="C256" s="16">
        <v>1617351424</v>
      </c>
    </row>
    <row r="257" ht="17.25" spans="1:3">
      <c r="A257" s="16">
        <v>256</v>
      </c>
      <c r="B257" s="16">
        <v>16201410</v>
      </c>
      <c r="C257" s="16">
        <v>1632983039</v>
      </c>
    </row>
    <row r="258" ht="17.25" spans="1:3">
      <c r="A258" s="16">
        <v>257</v>
      </c>
      <c r="B258" s="16">
        <v>16771445</v>
      </c>
      <c r="C258" s="16">
        <v>1649184449</v>
      </c>
    </row>
    <row r="259" ht="17.25" spans="1:3">
      <c r="A259" s="16">
        <v>258</v>
      </c>
      <c r="B259" s="16">
        <v>17341720</v>
      </c>
      <c r="C259" s="16">
        <v>1665955894</v>
      </c>
    </row>
    <row r="260" ht="17.25" spans="1:3">
      <c r="A260" s="16">
        <v>259</v>
      </c>
      <c r="B260" s="16">
        <v>17912235</v>
      </c>
      <c r="C260" s="16">
        <v>1683297614</v>
      </c>
    </row>
    <row r="261" ht="17.25" spans="1:3">
      <c r="A261" s="16">
        <v>260</v>
      </c>
      <c r="B261" s="16">
        <v>18482990</v>
      </c>
      <c r="C261" s="16">
        <v>1701209849</v>
      </c>
    </row>
    <row r="262" ht="17.25" spans="1:3">
      <c r="A262" s="16">
        <v>261</v>
      </c>
      <c r="B262" s="16">
        <v>19053985</v>
      </c>
      <c r="C262" s="16">
        <v>1719692839</v>
      </c>
    </row>
    <row r="263" ht="17.25" spans="1:3">
      <c r="A263" s="16">
        <v>262</v>
      </c>
      <c r="B263" s="16">
        <v>19625219</v>
      </c>
      <c r="C263" s="16">
        <v>1738746824</v>
      </c>
    </row>
    <row r="264" ht="17.25" spans="1:3">
      <c r="A264" s="16">
        <v>263</v>
      </c>
      <c r="B264" s="16">
        <v>20196694</v>
      </c>
      <c r="C264" s="16">
        <v>1758372043</v>
      </c>
    </row>
    <row r="265" ht="17.25" spans="1:3">
      <c r="A265" s="16">
        <v>264</v>
      </c>
      <c r="B265" s="16">
        <v>20768409</v>
      </c>
      <c r="C265" s="16">
        <v>1778568737</v>
      </c>
    </row>
    <row r="266" ht="17.25" spans="1:3">
      <c r="A266" s="16">
        <v>265</v>
      </c>
      <c r="B266" s="16">
        <v>21340364</v>
      </c>
      <c r="C266" s="16">
        <v>1799337146</v>
      </c>
    </row>
    <row r="267" ht="17.25" spans="1:3">
      <c r="A267" s="16">
        <v>266</v>
      </c>
      <c r="B267" s="16">
        <v>21912559</v>
      </c>
      <c r="C267" s="16">
        <v>1820677510</v>
      </c>
    </row>
    <row r="268" ht="17.25" spans="1:3">
      <c r="A268" s="16">
        <v>267</v>
      </c>
      <c r="B268" s="16">
        <v>22484994</v>
      </c>
      <c r="C268" s="16">
        <v>1842590069</v>
      </c>
    </row>
    <row r="269" ht="17.25" spans="1:3">
      <c r="A269" s="16">
        <v>268</v>
      </c>
      <c r="B269" s="16">
        <v>23057669</v>
      </c>
      <c r="C269" s="16">
        <v>1865075063</v>
      </c>
    </row>
    <row r="270" ht="17.25" spans="1:3">
      <c r="A270" s="16">
        <v>269</v>
      </c>
      <c r="B270" s="16">
        <v>23630584</v>
      </c>
      <c r="C270" s="16">
        <v>1888132732</v>
      </c>
    </row>
    <row r="271" ht="17.25" spans="1:3">
      <c r="A271" s="16">
        <v>270</v>
      </c>
      <c r="B271" s="16">
        <v>24203739</v>
      </c>
      <c r="C271" s="16">
        <v>1911763316</v>
      </c>
    </row>
    <row r="272" ht="17.25" spans="1:3">
      <c r="A272" s="16">
        <v>271</v>
      </c>
      <c r="B272" s="16">
        <v>24777133</v>
      </c>
      <c r="C272" s="16">
        <v>1935967055</v>
      </c>
    </row>
    <row r="273" ht="17.25" spans="1:3">
      <c r="A273" s="16">
        <v>272</v>
      </c>
      <c r="B273" s="16">
        <v>25350768</v>
      </c>
      <c r="C273" s="16">
        <v>1960744188</v>
      </c>
    </row>
    <row r="274" ht="17.25" spans="1:3">
      <c r="A274" s="16">
        <v>273</v>
      </c>
      <c r="B274" s="16">
        <v>25924643</v>
      </c>
      <c r="C274" s="16">
        <v>1986094956</v>
      </c>
    </row>
    <row r="275" ht="17.25" spans="1:3">
      <c r="A275" s="16">
        <v>274</v>
      </c>
      <c r="B275" s="16">
        <v>26498758</v>
      </c>
      <c r="C275" s="16">
        <v>2012019599</v>
      </c>
    </row>
    <row r="276" ht="17.25" spans="1:3">
      <c r="A276" s="16">
        <v>275</v>
      </c>
      <c r="B276" s="16">
        <v>27073113</v>
      </c>
      <c r="C276" s="16">
        <v>2038518357</v>
      </c>
    </row>
    <row r="277" ht="17.25" spans="1:3">
      <c r="A277" s="16">
        <v>276</v>
      </c>
      <c r="B277" s="16">
        <v>27647708</v>
      </c>
      <c r="C277" s="16">
        <v>2065591470</v>
      </c>
    </row>
    <row r="278" ht="17.25" spans="1:3">
      <c r="A278" s="16">
        <v>277</v>
      </c>
      <c r="B278" s="16">
        <v>28222543</v>
      </c>
      <c r="C278" s="16">
        <v>2093239178</v>
      </c>
    </row>
    <row r="279" ht="17.25" spans="1:3">
      <c r="A279" s="16">
        <v>278</v>
      </c>
      <c r="B279" s="16">
        <v>28797618</v>
      </c>
      <c r="C279" s="16">
        <v>2121461721</v>
      </c>
    </row>
    <row r="280" ht="17.25" spans="1:3">
      <c r="A280" s="16">
        <v>279</v>
      </c>
      <c r="B280" s="16">
        <v>29372933</v>
      </c>
      <c r="C280" s="16">
        <v>2150259339</v>
      </c>
    </row>
    <row r="281" ht="17.25" spans="1:3">
      <c r="A281" s="16">
        <v>280</v>
      </c>
      <c r="B281" s="16">
        <v>29948487</v>
      </c>
      <c r="C281" s="16">
        <v>2179632272</v>
      </c>
    </row>
    <row r="282" ht="17.25" spans="1:3">
      <c r="A282" s="16">
        <v>281</v>
      </c>
      <c r="B282" s="16">
        <v>30524282</v>
      </c>
      <c r="C282" s="16">
        <v>2209580759</v>
      </c>
    </row>
    <row r="283" ht="17.25" spans="1:3">
      <c r="A283" s="16">
        <v>282</v>
      </c>
      <c r="B283" s="16">
        <v>31100317</v>
      </c>
      <c r="C283" s="16">
        <v>2240105041</v>
      </c>
    </row>
    <row r="284" ht="17.25" spans="1:3">
      <c r="A284" s="16">
        <v>283</v>
      </c>
      <c r="B284" s="16">
        <v>31676592</v>
      </c>
      <c r="C284" s="16">
        <v>2271205358</v>
      </c>
    </row>
    <row r="285" ht="17.25" spans="1:3">
      <c r="A285" s="16">
        <v>284</v>
      </c>
      <c r="B285" s="16">
        <v>32253107</v>
      </c>
      <c r="C285" s="16">
        <v>2302881950</v>
      </c>
    </row>
    <row r="286" ht="17.25" spans="1:3">
      <c r="A286" s="16">
        <v>285</v>
      </c>
      <c r="B286" s="16">
        <v>32829862</v>
      </c>
      <c r="C286" s="16">
        <v>2335135057</v>
      </c>
    </row>
    <row r="287" ht="17.25" spans="1:3">
      <c r="A287" s="16">
        <v>286</v>
      </c>
      <c r="B287" s="16">
        <v>33406857</v>
      </c>
      <c r="C287" s="16">
        <v>2367964919</v>
      </c>
    </row>
    <row r="288" ht="17.25" spans="1:3">
      <c r="A288" s="16">
        <v>287</v>
      </c>
      <c r="B288" s="16">
        <v>33984092</v>
      </c>
      <c r="C288" s="16">
        <v>2401371776</v>
      </c>
    </row>
    <row r="289" ht="17.25" spans="1:3">
      <c r="A289" s="16">
        <v>288</v>
      </c>
      <c r="B289" s="16">
        <v>34561567</v>
      </c>
      <c r="C289" s="16">
        <v>2435355868</v>
      </c>
    </row>
    <row r="290" ht="17.25" spans="1:3">
      <c r="A290" s="16">
        <v>289</v>
      </c>
      <c r="B290" s="16">
        <v>35139281</v>
      </c>
      <c r="C290" s="16">
        <v>2469917435</v>
      </c>
    </row>
    <row r="291" ht="17.25" spans="1:3">
      <c r="A291" s="16">
        <v>290</v>
      </c>
      <c r="B291" s="16">
        <v>35717236</v>
      </c>
      <c r="C291" s="16">
        <v>2505056716</v>
      </c>
    </row>
    <row r="292" ht="17.25" spans="1:3">
      <c r="A292" s="16">
        <v>291</v>
      </c>
      <c r="B292" s="16">
        <v>36295431</v>
      </c>
      <c r="C292" s="16">
        <v>2540773952</v>
      </c>
    </row>
    <row r="293" ht="17.25" spans="1:3">
      <c r="A293" s="16">
        <v>292</v>
      </c>
      <c r="B293" s="16">
        <v>36873866</v>
      </c>
      <c r="C293" s="16">
        <v>2577069383</v>
      </c>
    </row>
    <row r="294" ht="17.25" spans="1:3">
      <c r="A294" s="16">
        <v>293</v>
      </c>
      <c r="B294" s="16">
        <v>37452541</v>
      </c>
      <c r="C294" s="16">
        <v>2613943249</v>
      </c>
    </row>
    <row r="295" ht="17.25" spans="1:3">
      <c r="A295" s="16">
        <v>294</v>
      </c>
      <c r="B295" s="16">
        <v>38031456</v>
      </c>
      <c r="C295" s="16">
        <v>2651395790</v>
      </c>
    </row>
    <row r="296" ht="17.25" spans="1:3">
      <c r="A296" s="16">
        <v>295</v>
      </c>
      <c r="B296" s="16">
        <v>38610611</v>
      </c>
      <c r="C296" s="16">
        <v>2689427246</v>
      </c>
    </row>
    <row r="297" ht="17.25" spans="1:3">
      <c r="A297" s="16">
        <v>296</v>
      </c>
      <c r="B297" s="16">
        <v>39190006</v>
      </c>
      <c r="C297" s="16">
        <v>2728037857</v>
      </c>
    </row>
    <row r="298" ht="17.25" spans="1:3">
      <c r="A298" s="16">
        <v>297</v>
      </c>
      <c r="B298" s="16">
        <v>39769641</v>
      </c>
      <c r="C298" s="16">
        <v>2767227863</v>
      </c>
    </row>
    <row r="299" ht="17.25" spans="1:3">
      <c r="A299" s="16">
        <v>298</v>
      </c>
      <c r="B299" s="16">
        <v>40349515</v>
      </c>
      <c r="C299" s="16">
        <v>2806997504</v>
      </c>
    </row>
    <row r="300" ht="17.25" spans="1:3">
      <c r="A300" s="16">
        <v>299</v>
      </c>
      <c r="B300" s="16">
        <v>40929630</v>
      </c>
      <c r="C300" s="16">
        <v>2847347019</v>
      </c>
    </row>
    <row r="301" ht="17.25" spans="1:3">
      <c r="A301" s="16">
        <v>300</v>
      </c>
      <c r="B301" s="16">
        <v>41509985</v>
      </c>
      <c r="C301" s="16">
        <v>2888276649</v>
      </c>
    </row>
    <row r="302" ht="17.25" spans="1:3">
      <c r="A302" s="16">
        <v>301</v>
      </c>
      <c r="B302" s="16">
        <v>41523053</v>
      </c>
      <c r="C302" s="16">
        <v>2929786634</v>
      </c>
    </row>
    <row r="303" ht="17.25" spans="1:3">
      <c r="A303" s="16">
        <v>302</v>
      </c>
      <c r="B303" s="16">
        <v>41536121</v>
      </c>
      <c r="C303" s="16">
        <v>2971309687</v>
      </c>
    </row>
    <row r="304" ht="17.25" spans="1:3">
      <c r="A304" s="16">
        <v>303</v>
      </c>
      <c r="B304" s="16">
        <v>41549189</v>
      </c>
      <c r="C304" s="16">
        <v>3012845808</v>
      </c>
    </row>
    <row r="305" ht="17.25" spans="1:3">
      <c r="A305" s="16">
        <v>304</v>
      </c>
      <c r="B305" s="16">
        <v>41562257</v>
      </c>
      <c r="C305" s="16">
        <v>3054394997</v>
      </c>
    </row>
    <row r="306" ht="17.25" spans="1:3">
      <c r="A306" s="16">
        <v>305</v>
      </c>
      <c r="B306" s="16">
        <v>41575325</v>
      </c>
      <c r="C306" s="16">
        <v>3095957254</v>
      </c>
    </row>
    <row r="307" ht="17.25" spans="1:3">
      <c r="A307" s="16">
        <v>306</v>
      </c>
      <c r="B307" s="16">
        <v>41588393</v>
      </c>
      <c r="C307" s="16">
        <v>3137532579</v>
      </c>
    </row>
    <row r="308" ht="17.25" spans="1:3">
      <c r="A308" s="16">
        <v>307</v>
      </c>
      <c r="B308" s="16">
        <v>41601461</v>
      </c>
      <c r="C308" s="16">
        <v>3179120972</v>
      </c>
    </row>
    <row r="309" ht="17.25" spans="1:3">
      <c r="A309" s="16">
        <v>308</v>
      </c>
      <c r="B309" s="16">
        <v>41614529</v>
      </c>
      <c r="C309" s="16">
        <v>3220722433</v>
      </c>
    </row>
    <row r="310" ht="17.25" spans="1:3">
      <c r="A310" s="16">
        <v>309</v>
      </c>
      <c r="B310" s="16">
        <v>41627597</v>
      </c>
      <c r="C310" s="16">
        <v>3262336962</v>
      </c>
    </row>
    <row r="311" ht="17.25" spans="1:3">
      <c r="A311" s="16">
        <v>310</v>
      </c>
      <c r="B311" s="16">
        <v>41640665</v>
      </c>
      <c r="C311" s="16">
        <v>3303964559</v>
      </c>
    </row>
    <row r="312" ht="17.25" spans="1:3">
      <c r="A312" s="16">
        <v>311</v>
      </c>
      <c r="B312" s="16">
        <v>41653733</v>
      </c>
      <c r="C312" s="16">
        <v>3345605224</v>
      </c>
    </row>
    <row r="313" ht="17.25" spans="1:3">
      <c r="A313" s="16">
        <v>312</v>
      </c>
      <c r="B313" s="16">
        <v>41666801</v>
      </c>
      <c r="C313" s="16">
        <v>3387258957</v>
      </c>
    </row>
    <row r="314" ht="17.25" spans="1:3">
      <c r="A314" s="16">
        <v>313</v>
      </c>
      <c r="B314" s="16">
        <v>41679869</v>
      </c>
      <c r="C314" s="16">
        <v>3428925758</v>
      </c>
    </row>
    <row r="315" ht="17.25" spans="1:3">
      <c r="A315" s="16">
        <v>314</v>
      </c>
      <c r="B315" s="16">
        <v>41692937</v>
      </c>
      <c r="C315" s="16">
        <v>3470605627</v>
      </c>
    </row>
    <row r="316" ht="17.25" spans="1:3">
      <c r="A316" s="16">
        <v>315</v>
      </c>
      <c r="B316" s="16">
        <v>41706005</v>
      </c>
      <c r="C316" s="16">
        <v>3512298564</v>
      </c>
    </row>
    <row r="317" ht="17.25" spans="1:3">
      <c r="A317" s="16">
        <v>316</v>
      </c>
      <c r="B317" s="16">
        <v>41719073</v>
      </c>
      <c r="C317" s="16">
        <v>3554004569</v>
      </c>
    </row>
    <row r="318" ht="17.25" spans="1:3">
      <c r="A318" s="16">
        <v>317</v>
      </c>
      <c r="B318" s="16">
        <v>41732141</v>
      </c>
      <c r="C318" s="16">
        <v>3595723642</v>
      </c>
    </row>
    <row r="319" ht="17.25" spans="1:3">
      <c r="A319" s="16">
        <v>318</v>
      </c>
      <c r="B319" s="16">
        <v>41745209</v>
      </c>
      <c r="C319" s="16">
        <v>3637455783</v>
      </c>
    </row>
    <row r="320" ht="17.25" spans="1:3">
      <c r="A320" s="16">
        <v>319</v>
      </c>
      <c r="B320" s="16">
        <v>41758277</v>
      </c>
      <c r="C320" s="16">
        <v>3679200992</v>
      </c>
    </row>
    <row r="321" ht="17.25" spans="1:3">
      <c r="A321" s="16">
        <v>320</v>
      </c>
      <c r="B321" s="16">
        <v>41771345</v>
      </c>
      <c r="C321" s="16">
        <v>3720959269</v>
      </c>
    </row>
    <row r="322" ht="17.25" spans="1:3">
      <c r="A322" s="16">
        <v>321</v>
      </c>
      <c r="B322" s="16">
        <v>41784413</v>
      </c>
      <c r="C322" s="16">
        <v>3762730614</v>
      </c>
    </row>
    <row r="323" ht="17.25" spans="1:3">
      <c r="A323" s="16">
        <v>322</v>
      </c>
      <c r="B323" s="16">
        <v>41797481</v>
      </c>
      <c r="C323" s="16">
        <v>3804515027</v>
      </c>
    </row>
    <row r="324" ht="17.25" spans="1:3">
      <c r="A324" s="16">
        <v>323</v>
      </c>
      <c r="B324" s="16">
        <v>41810549</v>
      </c>
      <c r="C324" s="16">
        <v>3846312508</v>
      </c>
    </row>
    <row r="325" ht="17.25" spans="1:3">
      <c r="A325" s="16">
        <v>324</v>
      </c>
      <c r="B325" s="16">
        <v>41823617</v>
      </c>
      <c r="C325" s="16">
        <v>3888123057</v>
      </c>
    </row>
    <row r="326" ht="17.25" spans="1:3">
      <c r="A326" s="16">
        <v>325</v>
      </c>
      <c r="B326" s="16">
        <v>41836685</v>
      </c>
      <c r="C326" s="16">
        <v>3929946674</v>
      </c>
    </row>
    <row r="327" ht="17.25" spans="1:3">
      <c r="A327" s="16">
        <v>326</v>
      </c>
      <c r="B327" s="16">
        <v>41849753</v>
      </c>
      <c r="C327" s="16">
        <v>3971783359</v>
      </c>
    </row>
    <row r="328" ht="17.25" spans="1:3">
      <c r="A328" s="16">
        <v>327</v>
      </c>
      <c r="B328" s="16">
        <v>41862821</v>
      </c>
      <c r="C328" s="16">
        <v>4013633112</v>
      </c>
    </row>
    <row r="329" ht="17.25" spans="1:3">
      <c r="A329" s="16">
        <v>328</v>
      </c>
      <c r="B329" s="16">
        <v>41875889</v>
      </c>
      <c r="C329" s="16">
        <v>4055495933</v>
      </c>
    </row>
    <row r="330" ht="17.25" spans="1:3">
      <c r="A330" s="16">
        <v>329</v>
      </c>
      <c r="B330" s="16">
        <v>41888957</v>
      </c>
      <c r="C330" s="16">
        <v>4097371822</v>
      </c>
    </row>
    <row r="331" ht="17.25" spans="1:3">
      <c r="A331" s="16">
        <v>330</v>
      </c>
      <c r="B331" s="16">
        <v>41902025</v>
      </c>
      <c r="C331" s="16">
        <v>4139260779</v>
      </c>
    </row>
    <row r="332" ht="17.25" spans="1:3">
      <c r="A332" s="16">
        <v>331</v>
      </c>
      <c r="B332" s="16">
        <v>41915093</v>
      </c>
      <c r="C332" s="16">
        <v>4181162804</v>
      </c>
    </row>
    <row r="333" ht="17.25" spans="1:3">
      <c r="A333" s="16">
        <v>332</v>
      </c>
      <c r="B333" s="16">
        <v>41928161</v>
      </c>
      <c r="C333" s="16">
        <v>4223077897</v>
      </c>
    </row>
    <row r="334" ht="17.25" spans="1:3">
      <c r="A334" s="16">
        <v>333</v>
      </c>
      <c r="B334" s="16">
        <v>41941229</v>
      </c>
      <c r="C334" s="16">
        <v>4265006058</v>
      </c>
    </row>
    <row r="335" ht="17.25" spans="1:3">
      <c r="A335" s="16">
        <v>334</v>
      </c>
      <c r="B335" s="16">
        <v>41954297</v>
      </c>
      <c r="C335" s="16">
        <v>4306947287</v>
      </c>
    </row>
    <row r="336" ht="17.25" spans="1:3">
      <c r="A336" s="16">
        <v>335</v>
      </c>
      <c r="B336" s="16">
        <v>41967365</v>
      </c>
      <c r="C336" s="16">
        <v>4348901584</v>
      </c>
    </row>
    <row r="337" ht="17.25" spans="1:3">
      <c r="A337" s="16">
        <v>336</v>
      </c>
      <c r="B337" s="16">
        <v>41980433</v>
      </c>
      <c r="C337" s="16">
        <v>4390868949</v>
      </c>
    </row>
    <row r="338" ht="17.25" spans="1:3">
      <c r="A338" s="16">
        <v>337</v>
      </c>
      <c r="B338" s="16">
        <v>41993501</v>
      </c>
      <c r="C338" s="16">
        <v>4432849382</v>
      </c>
    </row>
    <row r="339" ht="17.25" spans="1:3">
      <c r="A339" s="16">
        <v>338</v>
      </c>
      <c r="B339" s="16">
        <v>42006569</v>
      </c>
      <c r="C339" s="16">
        <v>4474842883</v>
      </c>
    </row>
    <row r="340" ht="17.25" spans="1:3">
      <c r="A340" s="16">
        <v>339</v>
      </c>
      <c r="B340" s="16">
        <v>42019637</v>
      </c>
      <c r="C340" s="16">
        <v>4516849452</v>
      </c>
    </row>
    <row r="341" ht="17.25" spans="1:3">
      <c r="A341" s="16">
        <v>340</v>
      </c>
      <c r="B341" s="16">
        <v>42032705</v>
      </c>
      <c r="C341" s="16">
        <v>4558869089</v>
      </c>
    </row>
    <row r="342" ht="17.25" spans="1:3">
      <c r="A342" s="16">
        <v>341</v>
      </c>
      <c r="B342" s="16">
        <v>42045773</v>
      </c>
      <c r="C342" s="16">
        <v>4600901794</v>
      </c>
    </row>
    <row r="343" ht="17.25" spans="1:3">
      <c r="A343" s="16">
        <v>342</v>
      </c>
      <c r="B343" s="16">
        <v>42058841</v>
      </c>
      <c r="C343" s="16">
        <v>4642947567</v>
      </c>
    </row>
    <row r="344" ht="17.25" spans="1:3">
      <c r="A344" s="16">
        <v>343</v>
      </c>
      <c r="B344" s="16">
        <v>42071909</v>
      </c>
      <c r="C344" s="16">
        <v>4685006408</v>
      </c>
    </row>
    <row r="345" ht="17.25" spans="1:3">
      <c r="A345" s="16">
        <v>344</v>
      </c>
      <c r="B345" s="16">
        <v>42084977</v>
      </c>
      <c r="C345" s="16">
        <v>4727078317</v>
      </c>
    </row>
    <row r="346" ht="17.25" spans="1:3">
      <c r="A346" s="16">
        <v>345</v>
      </c>
      <c r="B346" s="16">
        <v>42098045</v>
      </c>
      <c r="C346" s="16">
        <v>4769163294</v>
      </c>
    </row>
    <row r="347" ht="17.25" spans="1:3">
      <c r="A347" s="16">
        <v>346</v>
      </c>
      <c r="B347" s="16">
        <v>42111113</v>
      </c>
      <c r="C347" s="16">
        <v>4811261339</v>
      </c>
    </row>
    <row r="348" ht="17.25" spans="1:3">
      <c r="A348" s="16">
        <v>347</v>
      </c>
      <c r="B348" s="16">
        <v>42124181</v>
      </c>
      <c r="C348" s="16">
        <v>4853372452</v>
      </c>
    </row>
    <row r="349" ht="17.25" spans="1:3">
      <c r="A349" s="16">
        <v>348</v>
      </c>
      <c r="B349" s="16">
        <v>42137249</v>
      </c>
      <c r="C349" s="16">
        <v>4895496633</v>
      </c>
    </row>
    <row r="350" ht="17.25" spans="1:3">
      <c r="A350" s="16">
        <v>349</v>
      </c>
      <c r="B350" s="16">
        <v>42150317</v>
      </c>
      <c r="C350" s="16">
        <v>4937633882</v>
      </c>
    </row>
    <row r="351" ht="17.25" spans="1:3">
      <c r="A351" s="16">
        <v>350</v>
      </c>
      <c r="B351" s="16">
        <v>42163385</v>
      </c>
      <c r="C351" s="16">
        <v>4979784199</v>
      </c>
    </row>
    <row r="352" ht="17.25" spans="1:3">
      <c r="A352" s="16">
        <v>351</v>
      </c>
      <c r="B352" s="16">
        <v>42176453</v>
      </c>
      <c r="C352" s="16">
        <v>5021947584</v>
      </c>
    </row>
    <row r="353" ht="17.25" spans="1:3">
      <c r="A353" s="16">
        <v>352</v>
      </c>
      <c r="B353" s="16">
        <v>42189521</v>
      </c>
      <c r="C353" s="16">
        <v>5064124037</v>
      </c>
    </row>
    <row r="354" ht="17.25" spans="1:3">
      <c r="A354" s="16">
        <v>353</v>
      </c>
      <c r="B354" s="16">
        <v>42202589</v>
      </c>
      <c r="C354" s="16">
        <v>5106313558</v>
      </c>
    </row>
    <row r="355" ht="17.25" spans="1:3">
      <c r="A355" s="16">
        <v>354</v>
      </c>
      <c r="B355" s="16">
        <v>42215657</v>
      </c>
      <c r="C355" s="16">
        <v>5148516147</v>
      </c>
    </row>
    <row r="356" ht="17.25" spans="1:3">
      <c r="A356" s="16">
        <v>355</v>
      </c>
      <c r="B356" s="16">
        <v>42228725</v>
      </c>
      <c r="C356" s="16">
        <v>5190731804</v>
      </c>
    </row>
    <row r="357" ht="17.25" spans="1:3">
      <c r="A357" s="16">
        <v>356</v>
      </c>
      <c r="B357" s="16">
        <v>42241793</v>
      </c>
      <c r="C357" s="16">
        <v>5232960529</v>
      </c>
    </row>
    <row r="358" ht="17.25" spans="1:3">
      <c r="A358" s="16">
        <v>357</v>
      </c>
      <c r="B358" s="16">
        <v>42254861</v>
      </c>
      <c r="C358" s="16">
        <v>5275202322</v>
      </c>
    </row>
    <row r="359" ht="17.25" spans="1:3">
      <c r="A359" s="16">
        <v>358</v>
      </c>
      <c r="B359" s="16">
        <v>42267929</v>
      </c>
      <c r="C359" s="16">
        <v>5317457183</v>
      </c>
    </row>
    <row r="360" ht="17.25" spans="1:3">
      <c r="A360" s="16">
        <v>359</v>
      </c>
      <c r="B360" s="16">
        <v>42280997</v>
      </c>
      <c r="C360" s="16">
        <v>5359725112</v>
      </c>
    </row>
    <row r="361" ht="17.25" spans="1:3">
      <c r="A361" s="16">
        <v>360</v>
      </c>
      <c r="B361" s="16">
        <v>42294065</v>
      </c>
      <c r="C361" s="16">
        <v>5402006109</v>
      </c>
    </row>
    <row r="362" ht="17.25" spans="1:3">
      <c r="A362" s="16">
        <v>361</v>
      </c>
      <c r="B362" s="16">
        <v>42307133</v>
      </c>
      <c r="C362" s="16">
        <v>5444300174</v>
      </c>
    </row>
    <row r="363" ht="17.25" spans="1:3">
      <c r="A363" s="16">
        <v>362</v>
      </c>
      <c r="B363" s="16">
        <v>42320201</v>
      </c>
      <c r="C363" s="16">
        <v>5486607307</v>
      </c>
    </row>
    <row r="364" ht="17.25" spans="1:3">
      <c r="A364" s="16">
        <v>363</v>
      </c>
      <c r="B364" s="16">
        <v>42333269</v>
      </c>
      <c r="C364" s="16">
        <v>5528927508</v>
      </c>
    </row>
    <row r="365" ht="17.25" spans="1:3">
      <c r="A365" s="16">
        <v>364</v>
      </c>
      <c r="B365" s="16">
        <v>42346337</v>
      </c>
      <c r="C365" s="16">
        <v>5571260777</v>
      </c>
    </row>
    <row r="366" ht="17.25" spans="1:3">
      <c r="A366" s="16">
        <v>365</v>
      </c>
      <c r="B366" s="16">
        <v>42359405</v>
      </c>
      <c r="C366" s="16">
        <v>5613607114</v>
      </c>
    </row>
    <row r="367" ht="17.25" spans="1:3">
      <c r="A367" s="16">
        <v>366</v>
      </c>
      <c r="B367" s="16">
        <v>42372473</v>
      </c>
      <c r="C367" s="16">
        <v>5655966519</v>
      </c>
    </row>
    <row r="368" ht="17.25" spans="1:3">
      <c r="A368" s="16">
        <v>367</v>
      </c>
      <c r="B368" s="16">
        <v>42385541</v>
      </c>
      <c r="C368" s="16">
        <v>5698338992</v>
      </c>
    </row>
    <row r="369" ht="17.25" spans="1:3">
      <c r="A369" s="16">
        <v>368</v>
      </c>
      <c r="B369" s="16">
        <v>42398609</v>
      </c>
      <c r="C369" s="16">
        <v>5740724533</v>
      </c>
    </row>
    <row r="370" ht="17.25" spans="1:3">
      <c r="A370" s="16">
        <v>369</v>
      </c>
      <c r="B370" s="16">
        <v>42411677</v>
      </c>
      <c r="C370" s="16">
        <v>5783123142</v>
      </c>
    </row>
    <row r="371" ht="17.25" spans="1:3">
      <c r="A371" s="16">
        <v>370</v>
      </c>
      <c r="B371" s="16">
        <v>46652844</v>
      </c>
      <c r="C371" s="16">
        <v>5825534819</v>
      </c>
    </row>
    <row r="372" ht="17.25" spans="1:3">
      <c r="A372" s="16">
        <v>371</v>
      </c>
      <c r="B372" s="16">
        <v>48985486</v>
      </c>
      <c r="C372" s="16">
        <v>5872187663</v>
      </c>
    </row>
    <row r="373" ht="17.25" spans="1:3">
      <c r="A373" s="16">
        <v>372</v>
      </c>
      <c r="B373" s="16">
        <v>51434760</v>
      </c>
      <c r="C373" s="16">
        <v>5916945050</v>
      </c>
    </row>
    <row r="374" ht="17.25" spans="1:3">
      <c r="A374" s="16">
        <v>373</v>
      </c>
      <c r="B374" s="16">
        <v>54006498</v>
      </c>
      <c r="C374" s="16">
        <v>5961832137</v>
      </c>
    </row>
    <row r="375" ht="17.25" spans="1:3">
      <c r="A375" s="16">
        <v>374</v>
      </c>
      <c r="B375" s="16">
        <v>56706822</v>
      </c>
      <c r="C375" s="16">
        <v>6006854756</v>
      </c>
    </row>
    <row r="376" ht="17.25" spans="1:3">
      <c r="A376" s="16">
        <v>375</v>
      </c>
      <c r="B376" s="16">
        <v>59542163</v>
      </c>
      <c r="C376" s="16">
        <v>6052019029</v>
      </c>
    </row>
    <row r="377" ht="17.25" spans="1:3">
      <c r="A377" s="16">
        <v>376</v>
      </c>
      <c r="B377" s="16">
        <v>62519271</v>
      </c>
      <c r="C377" s="16">
        <v>6097331387</v>
      </c>
    </row>
    <row r="378" ht="17.25" spans="1:3">
      <c r="A378" s="16">
        <v>377</v>
      </c>
      <c r="B378" s="16">
        <v>65645234</v>
      </c>
      <c r="C378" s="16">
        <v>6142798580</v>
      </c>
    </row>
    <row r="379" ht="17.25" spans="1:3">
      <c r="A379" s="16">
        <v>378</v>
      </c>
      <c r="B379" s="16">
        <v>68927495</v>
      </c>
      <c r="C379" s="16">
        <v>6188427696</v>
      </c>
    </row>
    <row r="380" ht="17.25" spans="1:3">
      <c r="A380" s="16">
        <v>379</v>
      </c>
      <c r="B380" s="16">
        <v>72373869</v>
      </c>
      <c r="C380" s="16">
        <v>6234226178</v>
      </c>
    </row>
    <row r="381" ht="17.25" spans="1:3">
      <c r="A381" s="16">
        <v>380</v>
      </c>
      <c r="B381" s="16">
        <v>75992562</v>
      </c>
      <c r="C381" s="16">
        <v>6280201841</v>
      </c>
    </row>
    <row r="382" ht="17.25" spans="1:3">
      <c r="A382" s="16">
        <v>381</v>
      </c>
      <c r="B382" s="16">
        <v>79792190</v>
      </c>
      <c r="C382" s="16">
        <v>6326362891</v>
      </c>
    </row>
    <row r="383" ht="17.25" spans="1:3">
      <c r="A383" s="16">
        <v>382</v>
      </c>
      <c r="B383" s="16">
        <v>83781799</v>
      </c>
      <c r="C383" s="16">
        <v>6372717944</v>
      </c>
    </row>
    <row r="384" ht="17.25" spans="1:3">
      <c r="A384" s="16">
        <v>383</v>
      </c>
      <c r="B384" s="16">
        <v>87970888</v>
      </c>
      <c r="C384" s="16">
        <v>6419276046</v>
      </c>
    </row>
    <row r="385" ht="17.25" spans="1:3">
      <c r="A385" s="16">
        <v>384</v>
      </c>
      <c r="B385" s="16">
        <v>92369432</v>
      </c>
      <c r="C385" s="16">
        <v>6466046696</v>
      </c>
    </row>
    <row r="386" ht="17.25" spans="1:3">
      <c r="A386" s="16">
        <v>385</v>
      </c>
      <c r="B386" s="16">
        <v>96987903</v>
      </c>
      <c r="C386" s="16">
        <v>6513039869</v>
      </c>
    </row>
    <row r="387" ht="17.25" spans="1:3">
      <c r="A387" s="16">
        <v>386</v>
      </c>
      <c r="B387" s="16">
        <v>101837298</v>
      </c>
      <c r="C387" s="16">
        <v>6560266037</v>
      </c>
    </row>
    <row r="388" ht="17.25" spans="1:3">
      <c r="A388" s="16">
        <v>387</v>
      </c>
      <c r="B388" s="16">
        <v>106929162</v>
      </c>
      <c r="C388" s="16">
        <v>6607736197</v>
      </c>
    </row>
    <row r="389" ht="17.25" spans="1:3">
      <c r="A389" s="16">
        <v>388</v>
      </c>
      <c r="B389" s="16">
        <v>112275620</v>
      </c>
      <c r="C389" s="16">
        <v>6655461894</v>
      </c>
    </row>
    <row r="390" ht="17.25" spans="1:3">
      <c r="A390" s="16">
        <v>389</v>
      </c>
      <c r="B390" s="16">
        <v>117889401</v>
      </c>
      <c r="C390" s="16">
        <v>6703455253</v>
      </c>
    </row>
    <row r="391" ht="17.25" spans="1:3">
      <c r="A391" s="16">
        <v>390</v>
      </c>
      <c r="B391" s="16">
        <v>123783871</v>
      </c>
      <c r="C391" s="16">
        <v>6751729003</v>
      </c>
    </row>
    <row r="392" ht="17.25" spans="1:3">
      <c r="A392" s="16">
        <v>391</v>
      </c>
      <c r="B392" s="16">
        <v>129973064</v>
      </c>
      <c r="C392" s="16">
        <v>6800296510</v>
      </c>
    </row>
    <row r="393" ht="17.25" spans="1:3">
      <c r="A393" s="16">
        <v>392</v>
      </c>
      <c r="B393" s="16">
        <v>136471717</v>
      </c>
      <c r="C393" s="16">
        <v>6849171808</v>
      </c>
    </row>
    <row r="394" ht="17.25" spans="1:3">
      <c r="A394" s="16">
        <v>393</v>
      </c>
      <c r="B394" s="16">
        <v>143295302</v>
      </c>
      <c r="C394" s="16">
        <v>6898369634</v>
      </c>
    </row>
    <row r="395" ht="17.25" spans="1:3">
      <c r="A395" s="16">
        <v>394</v>
      </c>
      <c r="B395" s="16">
        <v>150460067</v>
      </c>
      <c r="C395" s="16">
        <v>6947905460</v>
      </c>
    </row>
    <row r="396" ht="17.25" spans="1:3">
      <c r="A396" s="16">
        <v>395</v>
      </c>
      <c r="B396" s="16">
        <v>157983070</v>
      </c>
      <c r="C396" s="16">
        <v>6997795534</v>
      </c>
    </row>
    <row r="397" ht="17.25" spans="1:3">
      <c r="A397" s="16">
        <v>396</v>
      </c>
      <c r="B397" s="16">
        <v>165882223</v>
      </c>
      <c r="C397" s="16">
        <v>7048056914</v>
      </c>
    </row>
    <row r="398" ht="17.25" spans="1:3">
      <c r="A398" s="16">
        <v>397</v>
      </c>
      <c r="B398" s="16">
        <v>174176334</v>
      </c>
      <c r="C398" s="16">
        <v>7098707512</v>
      </c>
    </row>
    <row r="399" ht="17.25" spans="1:3">
      <c r="A399" s="16">
        <v>398</v>
      </c>
      <c r="B399" s="16">
        <v>182885150</v>
      </c>
      <c r="C399" s="16">
        <v>7149766136</v>
      </c>
    </row>
    <row r="400" ht="17.25" spans="1:3">
      <c r="A400" s="16">
        <v>399</v>
      </c>
      <c r="B400" s="16">
        <v>192029407</v>
      </c>
      <c r="C400" s="16">
        <v>7201252533</v>
      </c>
    </row>
    <row r="401" ht="17.25" spans="1:3">
      <c r="A401" s="16">
        <v>400</v>
      </c>
      <c r="B401" s="16">
        <v>207391759</v>
      </c>
      <c r="C401" s="16">
        <v>7253187439</v>
      </c>
    </row>
    <row r="402" ht="17.25" spans="1:3">
      <c r="A402" s="16">
        <v>401</v>
      </c>
      <c r="B402" s="16">
        <v>223983099</v>
      </c>
      <c r="C402" s="16">
        <v>7460579198</v>
      </c>
    </row>
    <row r="403" ht="17.25" spans="1:3">
      <c r="A403" s="16">
        <v>402</v>
      </c>
      <c r="B403" s="16">
        <v>241901746</v>
      </c>
      <c r="C403" s="16">
        <v>7684562297</v>
      </c>
    </row>
    <row r="404" ht="17.25" spans="1:3">
      <c r="A404" s="16">
        <v>403</v>
      </c>
      <c r="B404" s="16">
        <v>261253885</v>
      </c>
      <c r="C404" s="16">
        <v>7926464043</v>
      </c>
    </row>
    <row r="405" ht="17.25" spans="1:3">
      <c r="A405" s="16">
        <v>404</v>
      </c>
      <c r="B405" s="16">
        <v>282154195</v>
      </c>
      <c r="C405" s="16">
        <v>8187717928</v>
      </c>
    </row>
    <row r="406" ht="17.25" spans="1:3">
      <c r="A406" s="16">
        <v>405</v>
      </c>
      <c r="B406" s="16">
        <v>304726530</v>
      </c>
      <c r="C406" s="16">
        <v>8469872123</v>
      </c>
    </row>
    <row r="407" ht="17.25" spans="1:3">
      <c r="A407" s="16">
        <v>406</v>
      </c>
      <c r="B407" s="16">
        <v>329104652</v>
      </c>
      <c r="C407" s="16">
        <v>8774598653</v>
      </c>
    </row>
    <row r="408" ht="17.25" spans="1:3">
      <c r="A408" s="16">
        <v>407</v>
      </c>
      <c r="B408" s="16">
        <v>355433024</v>
      </c>
      <c r="C408" s="16">
        <v>9103703305</v>
      </c>
    </row>
    <row r="409" ht="17.25" spans="1:3">
      <c r="A409" s="16">
        <v>408</v>
      </c>
      <c r="B409" s="16">
        <v>383867665</v>
      </c>
      <c r="C409" s="16">
        <v>9459136329</v>
      </c>
    </row>
    <row r="410" ht="17.25" spans="1:3">
      <c r="A410" s="16">
        <v>409</v>
      </c>
      <c r="B410" s="16">
        <v>414577078</v>
      </c>
      <c r="C410" s="16">
        <v>9843003994</v>
      </c>
    </row>
    <row r="411" ht="17.25" spans="1:3">
      <c r="A411" s="16">
        <v>410</v>
      </c>
      <c r="B411" s="16">
        <v>447743244</v>
      </c>
      <c r="C411" s="16">
        <v>10257581072</v>
      </c>
    </row>
    <row r="412" ht="17.25" spans="1:3">
      <c r="A412" s="16">
        <v>411</v>
      </c>
      <c r="B412" s="16">
        <v>483562703</v>
      </c>
      <c r="C412" s="16">
        <v>10705324316</v>
      </c>
    </row>
    <row r="413" ht="17.25" spans="1:3">
      <c r="A413" s="16">
        <v>412</v>
      </c>
      <c r="B413" s="16">
        <v>522247719</v>
      </c>
      <c r="C413" s="16">
        <v>11188887019</v>
      </c>
    </row>
    <row r="414" ht="17.25" spans="1:3">
      <c r="A414" s="16">
        <v>413</v>
      </c>
      <c r="B414" s="16">
        <v>564027536</v>
      </c>
      <c r="C414" s="16">
        <v>11711134738</v>
      </c>
    </row>
    <row r="415" ht="17.25" spans="1:3">
      <c r="A415" s="16">
        <v>414</v>
      </c>
      <c r="B415" s="16">
        <v>609149738</v>
      </c>
      <c r="C415" s="16">
        <v>12275162274</v>
      </c>
    </row>
    <row r="416" ht="17.25" spans="1:3">
      <c r="A416" s="16">
        <v>415</v>
      </c>
      <c r="B416" s="16">
        <v>657881717</v>
      </c>
      <c r="C416" s="16">
        <v>12884312012</v>
      </c>
    </row>
    <row r="417" ht="17.25" spans="1:3">
      <c r="A417" s="16">
        <v>416</v>
      </c>
      <c r="B417" s="16">
        <v>710512254</v>
      </c>
      <c r="C417" s="16">
        <v>13542193729</v>
      </c>
    </row>
    <row r="418" ht="17.25" spans="1:3">
      <c r="A418" s="16">
        <v>417</v>
      </c>
      <c r="B418" s="16">
        <v>767353234</v>
      </c>
      <c r="C418" s="16">
        <v>14252705983</v>
      </c>
    </row>
    <row r="419" ht="17.25" spans="1:3">
      <c r="A419" s="16">
        <v>418</v>
      </c>
      <c r="B419" s="16">
        <v>828741492</v>
      </c>
      <c r="C419" s="16">
        <v>15020059217</v>
      </c>
    </row>
    <row r="420" ht="17.25" spans="1:3">
      <c r="A420" s="16">
        <v>419</v>
      </c>
      <c r="B420" s="16">
        <v>895040811</v>
      </c>
      <c r="C420" s="16">
        <v>15848800709</v>
      </c>
    </row>
    <row r="421" ht="17.25" spans="1:3">
      <c r="A421" s="16">
        <v>420</v>
      </c>
      <c r="B421" s="16">
        <v>966644075</v>
      </c>
      <c r="C421" s="16">
        <v>16743841520</v>
      </c>
    </row>
    <row r="422" ht="17.25" spans="1:3">
      <c r="A422" s="16">
        <v>421</v>
      </c>
      <c r="B422" s="16">
        <v>1043975601</v>
      </c>
      <c r="C422" s="16">
        <v>17710485595</v>
      </c>
    </row>
    <row r="423" ht="17.25" spans="1:3">
      <c r="A423" s="16">
        <v>422</v>
      </c>
      <c r="B423" s="16">
        <v>1127493649</v>
      </c>
      <c r="C423" s="16">
        <v>18754461196</v>
      </c>
    </row>
    <row r="424" ht="17.25" spans="1:3">
      <c r="A424" s="16">
        <v>423</v>
      </c>
      <c r="B424" s="16">
        <v>1217693140</v>
      </c>
      <c r="C424" s="16">
        <v>19881954845</v>
      </c>
    </row>
    <row r="425" ht="17.25" spans="1:3">
      <c r="A425" s="16">
        <v>424</v>
      </c>
      <c r="B425" s="16">
        <v>1315108591</v>
      </c>
      <c r="C425" s="16">
        <v>21099647985</v>
      </c>
    </row>
    <row r="426" ht="17.25" spans="1:3">
      <c r="A426" s="16">
        <v>425</v>
      </c>
      <c r="B426" s="16">
        <v>1420317278</v>
      </c>
      <c r="C426" s="16">
        <v>22414756576</v>
      </c>
    </row>
    <row r="427" ht="17.25" spans="1:3">
      <c r="A427" s="16">
        <v>426</v>
      </c>
      <c r="B427" s="16">
        <v>1533942660</v>
      </c>
      <c r="C427" s="16">
        <v>23835073854</v>
      </c>
    </row>
    <row r="428" ht="17.25" spans="1:3">
      <c r="A428" s="16">
        <v>427</v>
      </c>
      <c r="B428" s="16">
        <v>1656658072</v>
      </c>
      <c r="C428" s="16">
        <v>25369016514</v>
      </c>
    </row>
    <row r="429" ht="17.25" spans="1:3">
      <c r="A429" s="16">
        <v>428</v>
      </c>
      <c r="B429" s="16">
        <v>1789190717</v>
      </c>
      <c r="C429" s="16">
        <v>27025674586</v>
      </c>
    </row>
    <row r="430" ht="17.25" spans="1:3">
      <c r="A430" s="16">
        <v>429</v>
      </c>
      <c r="B430" s="16">
        <v>1932325974</v>
      </c>
      <c r="C430" s="16">
        <v>28814865303</v>
      </c>
    </row>
    <row r="431" ht="17.25" spans="1:3">
      <c r="A431" s="16">
        <v>430</v>
      </c>
      <c r="B431" s="16">
        <v>2086912051</v>
      </c>
      <c r="C431" s="16">
        <v>30747191277</v>
      </c>
    </row>
    <row r="432" ht="17.25" spans="1:3">
      <c r="A432" s="16">
        <v>431</v>
      </c>
      <c r="B432" s="16">
        <v>2253865015</v>
      </c>
      <c r="C432" s="16">
        <v>32834103328</v>
      </c>
    </row>
    <row r="433" ht="17.25" spans="1:3">
      <c r="A433" s="16">
        <v>432</v>
      </c>
      <c r="B433" s="16">
        <v>2434174216</v>
      </c>
      <c r="C433" s="16">
        <v>35087968343</v>
      </c>
    </row>
    <row r="434" ht="17.25" spans="1:3">
      <c r="A434" s="16">
        <v>433</v>
      </c>
      <c r="B434" s="16">
        <v>2628908153</v>
      </c>
      <c r="C434" s="16">
        <v>37522142559</v>
      </c>
    </row>
    <row r="435" ht="17.25" spans="1:3">
      <c r="A435" s="16">
        <v>434</v>
      </c>
      <c r="B435" s="16">
        <v>2839220805</v>
      </c>
      <c r="C435" s="16">
        <v>40151050712</v>
      </c>
    </row>
    <row r="436" ht="17.25" spans="1:3">
      <c r="A436" s="16">
        <v>435</v>
      </c>
      <c r="B436" s="16">
        <v>3066358469</v>
      </c>
      <c r="C436" s="16">
        <v>42990271517</v>
      </c>
    </row>
    <row r="437" ht="17.25" spans="1:3">
      <c r="A437" s="16">
        <v>436</v>
      </c>
      <c r="B437" s="16">
        <v>3311667146</v>
      </c>
      <c r="C437" s="16">
        <v>46056629986</v>
      </c>
    </row>
    <row r="438" ht="17.25" spans="1:3">
      <c r="A438" s="16">
        <v>437</v>
      </c>
      <c r="B438" s="16">
        <v>3576600517</v>
      </c>
      <c r="C438" s="16">
        <v>49368297132</v>
      </c>
    </row>
    <row r="439" ht="17.25" spans="1:3">
      <c r="A439" s="16">
        <v>438</v>
      </c>
      <c r="B439" s="16">
        <v>3862728558</v>
      </c>
      <c r="C439" s="16">
        <v>52944897649</v>
      </c>
    </row>
    <row r="440" ht="17.25" spans="1:3">
      <c r="A440" s="16">
        <v>439</v>
      </c>
      <c r="B440" s="16">
        <v>4171746842</v>
      </c>
      <c r="C440" s="16">
        <v>56807626207</v>
      </c>
    </row>
    <row r="441" ht="17.25" spans="1:3">
      <c r="A441" s="16">
        <v>440</v>
      </c>
      <c r="B441" s="16">
        <v>4505486589</v>
      </c>
      <c r="C441" s="16">
        <v>60979373049</v>
      </c>
    </row>
    <row r="442" ht="17.25" spans="1:3">
      <c r="A442" s="16">
        <v>441</v>
      </c>
      <c r="B442" s="16">
        <v>4865925516</v>
      </c>
      <c r="C442" s="16">
        <v>65484859638</v>
      </c>
    </row>
    <row r="443" ht="17.25" spans="1:3">
      <c r="A443" s="16">
        <v>442</v>
      </c>
      <c r="B443" s="16">
        <v>5255199557</v>
      </c>
      <c r="C443" s="16">
        <v>70350785154</v>
      </c>
    </row>
    <row r="444" ht="17.25" spans="1:3">
      <c r="A444" s="16">
        <v>443</v>
      </c>
      <c r="B444" s="16">
        <v>5675615521</v>
      </c>
      <c r="C444" s="16">
        <v>75605984711</v>
      </c>
    </row>
    <row r="445" ht="17.25" spans="1:3">
      <c r="A445" s="16">
        <v>444</v>
      </c>
      <c r="B445" s="16">
        <v>6129664762</v>
      </c>
      <c r="C445" s="16">
        <v>81281600232</v>
      </c>
    </row>
    <row r="446" ht="17.25" spans="1:3">
      <c r="A446" s="16">
        <v>445</v>
      </c>
      <c r="B446" s="16">
        <v>6620037942</v>
      </c>
      <c r="C446" s="16">
        <v>87411264994</v>
      </c>
    </row>
    <row r="447" ht="17.25" spans="1:3">
      <c r="A447" s="16">
        <v>446</v>
      </c>
      <c r="B447" s="16">
        <v>7149640977</v>
      </c>
      <c r="C447" s="16">
        <v>94031302936</v>
      </c>
    </row>
    <row r="448" ht="17.25" spans="1:3">
      <c r="A448" s="16">
        <v>447</v>
      </c>
      <c r="B448" s="16">
        <v>7721612255</v>
      </c>
      <c r="C448" s="16">
        <v>101180943913</v>
      </c>
    </row>
    <row r="449" ht="17.25" spans="1:3">
      <c r="A449" s="16">
        <v>448</v>
      </c>
      <c r="B449" s="16">
        <v>8339341235</v>
      </c>
      <c r="C449" s="16">
        <v>108902556168</v>
      </c>
    </row>
    <row r="450" ht="17.25" spans="1:3">
      <c r="A450" s="16">
        <v>449</v>
      </c>
      <c r="B450" s="16">
        <v>9006488533</v>
      </c>
      <c r="C450" s="16">
        <v>117241897403</v>
      </c>
    </row>
    <row r="451" ht="17.25" spans="1:3">
      <c r="A451" s="16">
        <v>450</v>
      </c>
      <c r="B451" s="16">
        <v>9727007615</v>
      </c>
      <c r="C451" s="16">
        <v>126248385936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1"/>
  <sheetViews>
    <sheetView workbookViewId="0">
      <selection activeCell="C81" sqref="C81"/>
    </sheetView>
  </sheetViews>
  <sheetFormatPr defaultColWidth="9" defaultRowHeight="15" outlineLevelCol="3"/>
  <cols>
    <col min="1" max="1" width="20.375" style="11"/>
    <col min="2" max="2" width="22.875" style="12"/>
    <col min="3" max="3" width="31" style="12" customWidth="1"/>
    <col min="4" max="4" width="24.25" style="2" customWidth="1"/>
    <col min="5" max="16384" width="9" style="2"/>
  </cols>
  <sheetData>
    <row r="1" spans="1:4">
      <c r="A1" s="11" t="s">
        <v>519</v>
      </c>
      <c r="B1" s="12" t="s">
        <v>520</v>
      </c>
      <c r="C1" s="12" t="s">
        <v>521</v>
      </c>
      <c r="D1" s="2" t="s">
        <v>522</v>
      </c>
    </row>
    <row r="2" ht="17.25" spans="1:4">
      <c r="A2" s="11">
        <v>1</v>
      </c>
      <c r="B2" s="13">
        <v>5</v>
      </c>
      <c r="C2" s="14">
        <v>0.000578703703703704</v>
      </c>
      <c r="D2" s="14">
        <v>0.000578703703703704</v>
      </c>
    </row>
    <row r="3" ht="17.25" spans="1:4">
      <c r="A3" s="11">
        <v>2</v>
      </c>
      <c r="B3" s="13">
        <v>5</v>
      </c>
      <c r="C3" s="14">
        <v>0.000717592592592593</v>
      </c>
      <c r="D3" s="14">
        <v>0.0012962962962963</v>
      </c>
    </row>
    <row r="4" ht="17.25" spans="1:4">
      <c r="A4" s="11">
        <v>3</v>
      </c>
      <c r="B4" s="13">
        <v>6</v>
      </c>
      <c r="C4" s="14">
        <v>0.000752314814814815</v>
      </c>
      <c r="D4" s="14">
        <v>0.00204861111111111</v>
      </c>
    </row>
    <row r="5" ht="17.25" spans="1:4">
      <c r="A5" s="11">
        <v>4</v>
      </c>
      <c r="B5" s="13">
        <v>6</v>
      </c>
      <c r="C5" s="14">
        <v>0.000935570987654321</v>
      </c>
      <c r="D5" s="14">
        <v>0.00298418209876543</v>
      </c>
    </row>
    <row r="6" ht="17.25" spans="1:4">
      <c r="A6" s="11">
        <v>5</v>
      </c>
      <c r="B6" s="13">
        <v>7</v>
      </c>
      <c r="C6" s="14">
        <v>0.00100859788359788</v>
      </c>
      <c r="D6" s="14">
        <v>0.00399277998236332</v>
      </c>
    </row>
    <row r="7" ht="17.25" spans="1:4">
      <c r="A7" s="11">
        <v>6</v>
      </c>
      <c r="B7" s="13">
        <v>7</v>
      </c>
      <c r="C7" s="14">
        <v>0.00125661375661376</v>
      </c>
      <c r="D7" s="14">
        <v>0.00524939373897707</v>
      </c>
    </row>
    <row r="8" ht="17.25" spans="1:4">
      <c r="A8" s="11">
        <v>7</v>
      </c>
      <c r="B8" s="13">
        <v>8</v>
      </c>
      <c r="C8" s="14">
        <v>0.0013744212962963</v>
      </c>
      <c r="D8" s="14">
        <v>0.00662381503527337</v>
      </c>
    </row>
    <row r="9" ht="17.25" spans="1:4">
      <c r="A9" s="11">
        <v>8</v>
      </c>
      <c r="B9" s="13">
        <v>8</v>
      </c>
      <c r="C9" s="14">
        <v>0.00172164351851852</v>
      </c>
      <c r="D9" s="14">
        <v>0.00834545855379189</v>
      </c>
    </row>
    <row r="10" ht="17.25" spans="1:4">
      <c r="A10" s="11">
        <v>9</v>
      </c>
      <c r="B10" s="13">
        <v>9</v>
      </c>
      <c r="C10" s="14">
        <v>0.00191615226337449</v>
      </c>
      <c r="D10" s="14">
        <v>0.0102616108171664</v>
      </c>
    </row>
    <row r="11" ht="17.25" spans="1:4">
      <c r="A11" s="11">
        <v>10</v>
      </c>
      <c r="B11" s="13">
        <v>9</v>
      </c>
      <c r="C11" s="14">
        <v>0.00239197530864198</v>
      </c>
      <c r="D11" s="14">
        <v>0.0126535861258083</v>
      </c>
    </row>
    <row r="12" ht="17.25" spans="1:4">
      <c r="A12" s="11">
        <v>11</v>
      </c>
      <c r="B12" s="13">
        <v>10</v>
      </c>
      <c r="C12" s="14">
        <v>0.00269097222222222</v>
      </c>
      <c r="D12" s="14">
        <v>0.0153445583480306</v>
      </c>
    </row>
    <row r="13" ht="17.25" spans="1:4">
      <c r="A13" s="11">
        <v>12</v>
      </c>
      <c r="B13" s="13">
        <v>11</v>
      </c>
      <c r="C13" s="14">
        <v>0.00306186868686869</v>
      </c>
      <c r="D13" s="14">
        <v>0.0184064270348993</v>
      </c>
    </row>
    <row r="14" ht="17.25" spans="1:4">
      <c r="A14" s="11">
        <v>13</v>
      </c>
      <c r="B14" s="13">
        <v>11</v>
      </c>
      <c r="C14" s="14">
        <v>0.00382470538720539</v>
      </c>
      <c r="D14" s="14">
        <v>0.0222311324221046</v>
      </c>
    </row>
    <row r="15" ht="17.25" spans="1:4">
      <c r="A15" s="11">
        <v>14</v>
      </c>
      <c r="B15" s="13">
        <v>12</v>
      </c>
      <c r="C15" s="14">
        <v>0.00438368055555556</v>
      </c>
      <c r="D15" s="14">
        <v>0.0266148129776602</v>
      </c>
    </row>
    <row r="16" ht="17.25" spans="1:4">
      <c r="A16" s="11">
        <v>15</v>
      </c>
      <c r="B16" s="13">
        <v>12</v>
      </c>
      <c r="C16" s="14">
        <v>0.0054783950617284</v>
      </c>
      <c r="D16" s="14">
        <v>0.0320932080393886</v>
      </c>
    </row>
    <row r="17" ht="17.25" spans="1:4">
      <c r="A17" s="11">
        <v>16</v>
      </c>
      <c r="B17" s="13">
        <v>14</v>
      </c>
      <c r="C17" s="14">
        <v>0.00587384259259259</v>
      </c>
      <c r="D17" s="14">
        <v>0.0379670506319812</v>
      </c>
    </row>
    <row r="18" ht="17.25" spans="1:4">
      <c r="A18" s="11">
        <v>17</v>
      </c>
      <c r="B18" s="13">
        <v>16</v>
      </c>
      <c r="C18" s="14">
        <v>0.00642361111111111</v>
      </c>
      <c r="D18" s="14">
        <v>0.0443906617430923</v>
      </c>
    </row>
    <row r="19" ht="17.25" spans="1:4">
      <c r="A19" s="11">
        <v>18</v>
      </c>
      <c r="B19" s="13">
        <v>16</v>
      </c>
      <c r="C19" s="14">
        <v>0.0072337962962963</v>
      </c>
      <c r="D19" s="14">
        <v>0.0516244580393886</v>
      </c>
    </row>
    <row r="20" ht="17.25" spans="1:4">
      <c r="A20" s="11">
        <v>19</v>
      </c>
      <c r="B20" s="13">
        <v>20</v>
      </c>
      <c r="C20" s="14">
        <v>0.00636574074074074</v>
      </c>
      <c r="D20" s="14">
        <v>0.0579901987801293</v>
      </c>
    </row>
    <row r="21" ht="17.25" spans="1:4">
      <c r="A21" s="11">
        <v>20</v>
      </c>
      <c r="B21" s="13">
        <v>20</v>
      </c>
      <c r="C21" s="14">
        <v>0.00694444444444444</v>
      </c>
      <c r="D21" s="14">
        <v>0.0649346432245738</v>
      </c>
    </row>
    <row r="22" ht="17.25" spans="1:4">
      <c r="A22" s="11">
        <v>21</v>
      </c>
      <c r="B22" s="13">
        <v>23</v>
      </c>
      <c r="C22" s="14">
        <v>0.00654186795491143</v>
      </c>
      <c r="D22" s="14">
        <v>0.0714765111794852</v>
      </c>
    </row>
    <row r="23" ht="17.25" spans="1:4">
      <c r="A23" s="11">
        <v>22</v>
      </c>
      <c r="B23" s="13">
        <v>23</v>
      </c>
      <c r="C23" s="14">
        <v>0.00754830917874396</v>
      </c>
      <c r="D23" s="14">
        <v>0.0790248203582292</v>
      </c>
    </row>
    <row r="24" ht="17.25" spans="1:4">
      <c r="A24" s="11">
        <v>23</v>
      </c>
      <c r="B24" s="13">
        <v>26</v>
      </c>
      <c r="C24" s="14">
        <v>0.00712250712250712</v>
      </c>
      <c r="D24" s="14">
        <v>0.0861473274807363</v>
      </c>
    </row>
    <row r="25" ht="17.25" spans="1:4">
      <c r="A25" s="11">
        <v>24</v>
      </c>
      <c r="B25" s="13">
        <v>26</v>
      </c>
      <c r="C25" s="14">
        <v>0.00801282051282051</v>
      </c>
      <c r="D25" s="14">
        <v>0.0941601479935568</v>
      </c>
    </row>
    <row r="26" ht="17.25" spans="1:4">
      <c r="A26" s="11">
        <v>25</v>
      </c>
      <c r="B26" s="13">
        <v>29</v>
      </c>
      <c r="C26" s="14">
        <v>0.00798212005108557</v>
      </c>
      <c r="D26" s="14">
        <v>0.102142268044642</v>
      </c>
    </row>
    <row r="27" ht="17.25" spans="1:4">
      <c r="A27" s="11">
        <v>26</v>
      </c>
      <c r="B27" s="13">
        <v>29</v>
      </c>
      <c r="C27" s="14">
        <v>0.00897988505747126</v>
      </c>
      <c r="D27" s="14">
        <v>0.111122153102114</v>
      </c>
    </row>
    <row r="28" ht="17.25" spans="1:4">
      <c r="A28" s="11">
        <v>27</v>
      </c>
      <c r="B28" s="13">
        <v>32</v>
      </c>
      <c r="C28" s="14">
        <v>0.00904224537037037</v>
      </c>
      <c r="D28" s="14">
        <v>0.120164398472484</v>
      </c>
    </row>
    <row r="29" ht="17.25" spans="1:4">
      <c r="A29" s="11">
        <v>28</v>
      </c>
      <c r="B29" s="13">
        <v>32</v>
      </c>
      <c r="C29" s="14">
        <v>0.00994646990740741</v>
      </c>
      <c r="D29" s="14">
        <v>0.130110868379891</v>
      </c>
    </row>
    <row r="30" ht="17.25" spans="1:4">
      <c r="A30" s="11">
        <v>29</v>
      </c>
      <c r="B30" s="13">
        <v>32</v>
      </c>
      <c r="C30" s="14">
        <v>0.0108506944444444</v>
      </c>
      <c r="D30" s="14">
        <v>0.140961562824336</v>
      </c>
    </row>
    <row r="31" ht="17.25" spans="1:4">
      <c r="A31" s="11">
        <v>30</v>
      </c>
      <c r="B31" s="13">
        <v>35</v>
      </c>
      <c r="C31" s="14">
        <v>0.0115740740740741</v>
      </c>
      <c r="D31" s="14">
        <v>0.15253563689841</v>
      </c>
    </row>
    <row r="32" ht="17.25" spans="1:4">
      <c r="A32" s="11">
        <v>31</v>
      </c>
      <c r="B32" s="13">
        <v>35</v>
      </c>
      <c r="C32" s="14">
        <v>0.019890873015873</v>
      </c>
      <c r="D32" s="14">
        <v>0.172426509914283</v>
      </c>
    </row>
    <row r="33" ht="17.25" spans="1:4">
      <c r="A33" s="11">
        <v>32</v>
      </c>
      <c r="B33" s="13">
        <v>35</v>
      </c>
      <c r="C33" s="14">
        <v>0.0224768518518519</v>
      </c>
      <c r="D33" s="14">
        <v>0.194903361766135</v>
      </c>
    </row>
    <row r="34" ht="17.25" spans="1:4">
      <c r="A34" s="11">
        <v>33</v>
      </c>
      <c r="B34" s="13">
        <v>38</v>
      </c>
      <c r="C34" s="14">
        <v>0.0233948586744639</v>
      </c>
      <c r="D34" s="14">
        <v>0.218298220440599</v>
      </c>
    </row>
    <row r="35" ht="17.25" spans="1:4">
      <c r="A35" s="11">
        <v>34</v>
      </c>
      <c r="B35" s="13">
        <v>38</v>
      </c>
      <c r="C35" s="14">
        <v>0.0264360989278752</v>
      </c>
      <c r="D35" s="14">
        <v>0.244734319368474</v>
      </c>
    </row>
    <row r="36" ht="17.25" spans="1:4">
      <c r="A36" s="11">
        <v>35</v>
      </c>
      <c r="B36" s="13">
        <v>41</v>
      </c>
      <c r="C36" s="14">
        <v>0.0257269083107498</v>
      </c>
      <c r="D36" s="14">
        <v>0.270461227679224</v>
      </c>
    </row>
    <row r="37" ht="17.25" spans="1:4">
      <c r="A37" s="11">
        <v>36</v>
      </c>
      <c r="B37" s="13">
        <v>41</v>
      </c>
      <c r="C37" s="14">
        <v>0.0270127597109304</v>
      </c>
      <c r="D37" s="14">
        <v>0.297473987390154</v>
      </c>
    </row>
    <row r="38" ht="17.25" spans="1:4">
      <c r="A38" s="11">
        <v>37</v>
      </c>
      <c r="B38" s="13">
        <v>43</v>
      </c>
      <c r="C38" s="14">
        <v>0.0270443044788975</v>
      </c>
      <c r="D38" s="14">
        <v>0.324518291869052</v>
      </c>
    </row>
    <row r="39" ht="17.25" spans="1:4">
      <c r="A39" s="11">
        <v>38</v>
      </c>
      <c r="B39" s="13">
        <v>43</v>
      </c>
      <c r="C39" s="14">
        <v>0.0283968561584841</v>
      </c>
      <c r="D39" s="14">
        <v>0.352915148027536</v>
      </c>
    </row>
    <row r="40" ht="17.25" spans="1:4">
      <c r="A40" s="11">
        <v>39</v>
      </c>
      <c r="B40" s="13">
        <v>43</v>
      </c>
      <c r="C40" s="14">
        <v>0.0298166989664083</v>
      </c>
      <c r="D40" s="14">
        <v>0.382731846993944</v>
      </c>
    </row>
    <row r="41" ht="17.25" spans="1:4">
      <c r="A41" s="11">
        <v>40</v>
      </c>
      <c r="B41" s="13">
        <v>45</v>
      </c>
      <c r="C41" s="14">
        <v>0.0299151234567901</v>
      </c>
      <c r="D41" s="14">
        <v>0.412646970450734</v>
      </c>
    </row>
    <row r="42" ht="17.25" spans="1:4">
      <c r="A42" s="11">
        <v>41</v>
      </c>
      <c r="B42" s="13">
        <v>45</v>
      </c>
      <c r="C42" s="14">
        <v>0.0314107510288066</v>
      </c>
      <c r="D42" s="14">
        <v>0.444057721479541</v>
      </c>
    </row>
    <row r="43" ht="17.25" spans="1:4">
      <c r="A43" s="11">
        <v>42</v>
      </c>
      <c r="B43" s="13">
        <v>45</v>
      </c>
      <c r="C43" s="14">
        <v>0.0329822530864198</v>
      </c>
      <c r="D43" s="14">
        <v>0.477039974565961</v>
      </c>
    </row>
    <row r="44" ht="17.25" spans="1:4">
      <c r="A44" s="11">
        <v>43</v>
      </c>
      <c r="B44" s="13">
        <v>47</v>
      </c>
      <c r="C44" s="14">
        <v>0.0331572596532703</v>
      </c>
      <c r="D44" s="14">
        <v>0.510197234219231</v>
      </c>
    </row>
    <row r="45" ht="17.25" spans="1:4">
      <c r="A45" s="11">
        <v>44</v>
      </c>
      <c r="B45" s="13">
        <v>47</v>
      </c>
      <c r="C45" s="14">
        <v>0.0348157998423956</v>
      </c>
      <c r="D45" s="14">
        <v>0.545013034061626</v>
      </c>
    </row>
    <row r="46" ht="17.25" spans="1:4">
      <c r="A46" s="11">
        <v>45</v>
      </c>
      <c r="B46" s="13">
        <v>49</v>
      </c>
      <c r="C46" s="14">
        <v>0.0350635393046107</v>
      </c>
      <c r="D46" s="14">
        <v>0.580076573366237</v>
      </c>
    </row>
    <row r="47" ht="17.25" spans="1:4">
      <c r="A47" s="11">
        <v>46</v>
      </c>
      <c r="B47" s="13">
        <v>49</v>
      </c>
      <c r="C47" s="14">
        <v>0.036817365835223</v>
      </c>
      <c r="D47" s="14">
        <v>0.61689393920146</v>
      </c>
    </row>
    <row r="48" ht="17.25" spans="1:4">
      <c r="A48" s="11">
        <v>47</v>
      </c>
      <c r="B48" s="13">
        <v>51</v>
      </c>
      <c r="C48" s="14">
        <v>0.0371425653594771</v>
      </c>
      <c r="D48" s="14">
        <v>0.654036504560937</v>
      </c>
    </row>
    <row r="49" ht="17.25" spans="1:4">
      <c r="A49" s="11">
        <v>48</v>
      </c>
      <c r="B49" s="13">
        <v>51</v>
      </c>
      <c r="C49" s="14">
        <v>0.038998956063907</v>
      </c>
      <c r="D49" s="14">
        <v>0.693035460624844</v>
      </c>
    </row>
    <row r="50" ht="17.25" spans="1:4">
      <c r="A50" s="11">
        <v>49</v>
      </c>
      <c r="B50" s="13">
        <v>51</v>
      </c>
      <c r="C50" s="14">
        <v>0.0409495279593319</v>
      </c>
      <c r="D50" s="14">
        <v>0.733984988584176</v>
      </c>
    </row>
    <row r="51" ht="17.25" spans="1:4">
      <c r="A51" s="11">
        <v>50</v>
      </c>
      <c r="B51" s="13">
        <v>53</v>
      </c>
      <c r="C51" s="14">
        <v>0.0464972047519217</v>
      </c>
      <c r="D51" s="14">
        <v>0.780482193336098</v>
      </c>
    </row>
    <row r="52" ht="17.25" spans="1:4">
      <c r="A52" s="11">
        <v>51</v>
      </c>
      <c r="B52" s="13">
        <v>53</v>
      </c>
      <c r="C52" s="14">
        <v>0.054866570580014</v>
      </c>
      <c r="D52" s="14">
        <v>0.835348763916112</v>
      </c>
    </row>
    <row r="53" ht="17.25" spans="1:4">
      <c r="A53" s="11">
        <v>52</v>
      </c>
      <c r="B53" s="13">
        <v>53</v>
      </c>
      <c r="C53" s="14">
        <v>0.064742749825297</v>
      </c>
      <c r="D53" s="14">
        <v>0.900091513741409</v>
      </c>
    </row>
    <row r="54" ht="17.25" spans="1:4">
      <c r="A54" s="11">
        <v>53</v>
      </c>
      <c r="B54" s="13">
        <v>55</v>
      </c>
      <c r="C54" s="14">
        <v>0.0736184764309764</v>
      </c>
      <c r="D54" s="14">
        <v>0.973709990172385</v>
      </c>
    </row>
    <row r="55" ht="17.25" spans="1:4">
      <c r="A55" s="11">
        <v>54</v>
      </c>
      <c r="B55" s="13">
        <v>55</v>
      </c>
      <c r="C55" s="14">
        <v>0.0868697390572391</v>
      </c>
      <c r="D55" s="14">
        <v>1.06057972922962</v>
      </c>
    </row>
    <row r="56" ht="17.25" spans="1:4">
      <c r="A56" s="11">
        <v>55</v>
      </c>
      <c r="B56" s="13">
        <v>57</v>
      </c>
      <c r="C56" s="14">
        <v>0.0989096003898635</v>
      </c>
      <c r="D56" s="14">
        <v>1.15948932961949</v>
      </c>
    </row>
    <row r="57" ht="17.25" spans="1:4">
      <c r="A57" s="11">
        <v>56</v>
      </c>
      <c r="B57" s="13">
        <v>57</v>
      </c>
      <c r="C57" s="14">
        <v>0.116713369070825</v>
      </c>
      <c r="D57" s="14">
        <v>1.27620269869031</v>
      </c>
    </row>
    <row r="58" ht="17.25" spans="1:4">
      <c r="A58" s="11">
        <v>57</v>
      </c>
      <c r="B58" s="13">
        <v>60</v>
      </c>
      <c r="C58" s="14">
        <v>0.130835262345679</v>
      </c>
      <c r="D58" s="14">
        <v>1.40703796103599</v>
      </c>
    </row>
    <row r="59" ht="17.25" spans="1:4">
      <c r="A59" s="11">
        <v>58</v>
      </c>
      <c r="B59" s="13">
        <v>60</v>
      </c>
      <c r="C59" s="14">
        <v>0.154385609567901</v>
      </c>
      <c r="D59" s="14">
        <v>1.56142357060389</v>
      </c>
    </row>
    <row r="60" ht="17.25" spans="1:4">
      <c r="A60" s="11">
        <v>59</v>
      </c>
      <c r="B60" s="13">
        <v>60</v>
      </c>
      <c r="C60" s="14">
        <v>0.182175925925926</v>
      </c>
      <c r="D60" s="14">
        <v>1.74359949652982</v>
      </c>
    </row>
    <row r="61" ht="17.25" spans="1:4">
      <c r="A61" s="11">
        <v>60</v>
      </c>
      <c r="B61" s="13">
        <v>61</v>
      </c>
      <c r="C61" s="14">
        <v>0.211443154219794</v>
      </c>
      <c r="D61" s="14">
        <v>1.95504265074961</v>
      </c>
    </row>
    <row r="62" ht="17.25" spans="1:4">
      <c r="A62" s="11">
        <v>61</v>
      </c>
      <c r="B62" s="13">
        <v>61</v>
      </c>
      <c r="C62" s="14">
        <v>0.249502884031573</v>
      </c>
      <c r="D62" s="14">
        <v>2.20454553478119</v>
      </c>
    </row>
    <row r="63" ht="17.25" spans="1:4">
      <c r="A63" s="11">
        <v>62</v>
      </c>
      <c r="B63" s="13">
        <v>62</v>
      </c>
      <c r="C63" s="14">
        <v>0.289665471923536</v>
      </c>
      <c r="D63" s="14">
        <v>2.49421100670472</v>
      </c>
    </row>
    <row r="64" ht="17.25" spans="1:4">
      <c r="A64" s="11">
        <v>63</v>
      </c>
      <c r="B64" s="13">
        <v>62</v>
      </c>
      <c r="C64" s="14">
        <v>0.341804808841099</v>
      </c>
      <c r="D64" s="14">
        <v>2.83601581554582</v>
      </c>
    </row>
    <row r="65" ht="17.25" spans="1:4">
      <c r="A65" s="11">
        <v>64</v>
      </c>
      <c r="B65" s="13">
        <v>62</v>
      </c>
      <c r="C65" s="14">
        <v>0.403330346475508</v>
      </c>
      <c r="D65" s="14">
        <v>3.23934616202133</v>
      </c>
    </row>
    <row r="66" ht="17.25" spans="1:4">
      <c r="A66" s="11">
        <v>65</v>
      </c>
      <c r="B66" s="13">
        <v>63</v>
      </c>
      <c r="C66" s="14">
        <v>0.412804967666079</v>
      </c>
      <c r="D66" s="14">
        <v>3.65215112968741</v>
      </c>
    </row>
    <row r="67" ht="17.25" spans="1:4">
      <c r="A67" s="11">
        <v>66</v>
      </c>
      <c r="B67" s="13">
        <v>63</v>
      </c>
      <c r="C67" s="14">
        <v>0.429317313345091</v>
      </c>
      <c r="D67" s="14">
        <v>4.0814684430325</v>
      </c>
    </row>
    <row r="68" ht="17.25" spans="1:4">
      <c r="A68" s="11">
        <v>67</v>
      </c>
      <c r="B68" s="13">
        <v>64</v>
      </c>
      <c r="C68" s="14">
        <v>0.439513708043981</v>
      </c>
      <c r="D68" s="14">
        <v>4.52098215107648</v>
      </c>
    </row>
    <row r="69" ht="17.25" spans="1:4">
      <c r="A69" s="11">
        <v>68</v>
      </c>
      <c r="B69" s="13">
        <v>64</v>
      </c>
      <c r="C69" s="14">
        <v>0.457094545717593</v>
      </c>
      <c r="D69" s="14">
        <v>4.97807669679407</v>
      </c>
    </row>
    <row r="70" ht="17.25" spans="1:4">
      <c r="A70" s="11">
        <v>69</v>
      </c>
      <c r="B70" s="13">
        <v>64</v>
      </c>
      <c r="C70" s="14">
        <v>0.475377965856481</v>
      </c>
      <c r="D70" s="14">
        <v>5.45345466265056</v>
      </c>
    </row>
    <row r="71" ht="17.25" spans="1:4">
      <c r="A71" s="11">
        <v>70</v>
      </c>
      <c r="B71" s="13">
        <v>65</v>
      </c>
      <c r="C71" s="14">
        <v>0.486786858974359</v>
      </c>
      <c r="D71" s="14">
        <v>5.94024152162491</v>
      </c>
    </row>
    <row r="72" ht="17.25" spans="1:4">
      <c r="A72" s="11">
        <v>71</v>
      </c>
      <c r="B72" s="13">
        <v>65</v>
      </c>
      <c r="C72" s="14">
        <v>0.506258903133903</v>
      </c>
      <c r="D72" s="14">
        <v>6.44650042475882</v>
      </c>
    </row>
    <row r="73" ht="17.25" spans="1:4">
      <c r="A73" s="11">
        <v>72</v>
      </c>
      <c r="B73" s="13">
        <v>66</v>
      </c>
      <c r="C73" s="14">
        <v>0.518531670875421</v>
      </c>
      <c r="D73" s="14">
        <v>6.96503209563424</v>
      </c>
    </row>
    <row r="74" ht="17.25" spans="1:4">
      <c r="A74" s="11">
        <v>73</v>
      </c>
      <c r="B74" s="13">
        <v>66</v>
      </c>
      <c r="C74" s="14">
        <v>0.539272937710438</v>
      </c>
      <c r="D74" s="14">
        <v>7.50430503334468</v>
      </c>
    </row>
    <row r="75" ht="17.25" spans="1:4">
      <c r="A75" s="11">
        <v>74</v>
      </c>
      <c r="B75" s="13">
        <v>66</v>
      </c>
      <c r="C75" s="14">
        <v>0.560843679854097</v>
      </c>
      <c r="D75" s="14">
        <v>8.06514871319877</v>
      </c>
    </row>
    <row r="76" ht="17.25" spans="1:4">
      <c r="A76" s="11">
        <v>75</v>
      </c>
      <c r="B76" s="13">
        <v>67</v>
      </c>
      <c r="C76" s="14">
        <v>0.574571586511885</v>
      </c>
      <c r="D76" s="14">
        <v>8.63972029971066</v>
      </c>
    </row>
    <row r="77" ht="17.25" spans="1:4">
      <c r="A77" s="11">
        <v>76</v>
      </c>
      <c r="B77" s="13">
        <v>67</v>
      </c>
      <c r="C77" s="14">
        <v>0.597554760917634</v>
      </c>
      <c r="D77" s="14">
        <v>9.23727506062829</v>
      </c>
    </row>
    <row r="78" ht="17.25" spans="1:4">
      <c r="A78" s="11">
        <v>77</v>
      </c>
      <c r="B78" s="13">
        <v>68</v>
      </c>
      <c r="C78" s="14">
        <v>0.612317878540305</v>
      </c>
      <c r="D78" s="14">
        <v>9.84959293916859</v>
      </c>
    </row>
    <row r="79" ht="17.25" spans="1:4">
      <c r="A79" s="11">
        <v>78</v>
      </c>
      <c r="B79" s="13">
        <v>68</v>
      </c>
      <c r="C79" s="14">
        <v>0.636810661764706</v>
      </c>
      <c r="D79" s="14">
        <v>10.4864036009333</v>
      </c>
    </row>
    <row r="80" ht="17.25" spans="1:4">
      <c r="A80" s="11">
        <v>79</v>
      </c>
      <c r="B80" s="13">
        <v>68</v>
      </c>
      <c r="C80" s="14">
        <v>0.662282986111111</v>
      </c>
      <c r="D80" s="14">
        <v>11.1486865870444</v>
      </c>
    </row>
    <row r="81" ht="17.25" spans="1:4">
      <c r="A81" s="11">
        <v>80</v>
      </c>
      <c r="B81" s="13">
        <v>69</v>
      </c>
      <c r="C81" s="14">
        <v>0.717953234031133</v>
      </c>
      <c r="D81" s="14">
        <v>11.8666398210755</v>
      </c>
    </row>
    <row r="82" ht="17.25" spans="1:4">
      <c r="A82" s="11">
        <v>81</v>
      </c>
      <c r="B82" s="13">
        <v>69</v>
      </c>
      <c r="C82" s="14">
        <v>0.775389157273215</v>
      </c>
      <c r="D82" s="14">
        <v>12.6420289783488</v>
      </c>
    </row>
    <row r="83" ht="17.25" spans="1:4">
      <c r="A83" s="11">
        <v>82</v>
      </c>
      <c r="B83" s="13">
        <v>70</v>
      </c>
      <c r="C83" s="14">
        <v>0.825458002645503</v>
      </c>
      <c r="D83" s="14">
        <v>13.4674869809943</v>
      </c>
    </row>
    <row r="84" ht="17.25" spans="1:4">
      <c r="A84" s="11">
        <v>83</v>
      </c>
      <c r="B84" s="13">
        <v>70</v>
      </c>
      <c r="C84" s="14">
        <v>0.891493882275132</v>
      </c>
      <c r="D84" s="14">
        <v>14.3589808632694</v>
      </c>
    </row>
    <row r="85" ht="17.25" spans="1:4">
      <c r="A85" s="11">
        <v>84</v>
      </c>
      <c r="B85" s="13">
        <v>70</v>
      </c>
      <c r="C85" s="14">
        <v>0.962814153439153</v>
      </c>
      <c r="D85" s="14">
        <v>15.3217950167085</v>
      </c>
    </row>
    <row r="86" ht="17.25" spans="1:4">
      <c r="A86" s="11">
        <v>85</v>
      </c>
      <c r="B86" s="13">
        <v>71</v>
      </c>
      <c r="C86" s="14">
        <v>1.02519317292645</v>
      </c>
      <c r="D86" s="14">
        <v>16.346988189635</v>
      </c>
    </row>
    <row r="87" ht="17.25" spans="1:4">
      <c r="A87" s="11">
        <v>86</v>
      </c>
      <c r="B87" s="13">
        <v>71</v>
      </c>
      <c r="C87" s="14">
        <v>1.10720852895149</v>
      </c>
      <c r="D87" s="14">
        <v>17.4541967185865</v>
      </c>
    </row>
    <row r="88" ht="17.25" spans="1:4">
      <c r="A88" s="11">
        <v>87</v>
      </c>
      <c r="B88" s="13">
        <v>72</v>
      </c>
      <c r="C88" s="14">
        <v>1.17917711548354</v>
      </c>
      <c r="D88" s="14">
        <v>18.63337383407</v>
      </c>
    </row>
    <row r="89" ht="17.25" spans="1:4">
      <c r="A89" s="11">
        <v>88</v>
      </c>
      <c r="B89" s="13">
        <v>72</v>
      </c>
      <c r="C89" s="14">
        <v>1.27351144547325</v>
      </c>
      <c r="D89" s="14">
        <v>19.9068852795433</v>
      </c>
    </row>
    <row r="90" ht="17.25" spans="1:4">
      <c r="A90" s="11">
        <v>89</v>
      </c>
      <c r="B90" s="13">
        <v>72</v>
      </c>
      <c r="C90" s="14">
        <v>1.37539303626543</v>
      </c>
      <c r="D90" s="14">
        <v>21.2822783158087</v>
      </c>
    </row>
    <row r="91" ht="17.25" spans="1:4">
      <c r="A91" s="11">
        <v>90</v>
      </c>
      <c r="B91" s="13">
        <v>73</v>
      </c>
      <c r="C91" s="14">
        <v>1.46507562785388</v>
      </c>
      <c r="D91" s="14">
        <v>22.7473539436626</v>
      </c>
    </row>
    <row r="92" ht="17.25" spans="1:4">
      <c r="A92" s="11">
        <v>91</v>
      </c>
      <c r="B92" s="13">
        <v>73</v>
      </c>
      <c r="C92" s="14">
        <v>1.58228215372907</v>
      </c>
      <c r="D92" s="14">
        <v>24.3296360973917</v>
      </c>
    </row>
    <row r="93" ht="17.25" spans="1:4">
      <c r="A93" s="11">
        <v>92</v>
      </c>
      <c r="B93" s="13">
        <v>74</v>
      </c>
      <c r="C93" s="14">
        <v>1.68577170920921</v>
      </c>
      <c r="D93" s="14">
        <v>26.0154078066009</v>
      </c>
    </row>
    <row r="94" ht="17.25" spans="1:4">
      <c r="A94" s="11">
        <v>93</v>
      </c>
      <c r="B94" s="13">
        <v>74</v>
      </c>
      <c r="C94" s="14">
        <v>1.82063313313313</v>
      </c>
      <c r="D94" s="14">
        <v>27.836040939734</v>
      </c>
    </row>
    <row r="95" ht="17.25" spans="1:4">
      <c r="A95" s="11">
        <v>94</v>
      </c>
      <c r="B95" s="13">
        <v>74</v>
      </c>
      <c r="C95" s="14">
        <v>1.966284253003</v>
      </c>
      <c r="D95" s="14">
        <v>29.802325192737</v>
      </c>
    </row>
    <row r="96" ht="17.25" spans="1:4">
      <c r="A96" s="11">
        <v>95</v>
      </c>
      <c r="B96" s="13">
        <v>75</v>
      </c>
      <c r="C96" s="14">
        <v>2.09527237654321</v>
      </c>
      <c r="D96" s="14">
        <v>31.8975975692802</v>
      </c>
    </row>
    <row r="97" ht="17.25" spans="1:4">
      <c r="A97" s="11">
        <v>96</v>
      </c>
      <c r="B97" s="13">
        <v>75</v>
      </c>
      <c r="C97" s="14">
        <v>2.26289429012346</v>
      </c>
      <c r="D97" s="14">
        <v>34.1604918594037</v>
      </c>
    </row>
    <row r="98" ht="17.25" spans="1:4">
      <c r="A98" s="11">
        <v>97</v>
      </c>
      <c r="B98" s="13">
        <v>76</v>
      </c>
      <c r="C98" s="14">
        <v>2.41176900584795</v>
      </c>
      <c r="D98" s="14">
        <v>36.5722608652516</v>
      </c>
    </row>
    <row r="99" ht="17.25" spans="1:4">
      <c r="A99" s="11">
        <v>98</v>
      </c>
      <c r="B99" s="13">
        <v>76</v>
      </c>
      <c r="C99" s="14">
        <v>2.60471034356725</v>
      </c>
      <c r="D99" s="14">
        <v>39.1769712088189</v>
      </c>
    </row>
    <row r="100" ht="17.25" spans="1:4">
      <c r="A100" s="11">
        <v>99</v>
      </c>
      <c r="B100" s="13">
        <v>76</v>
      </c>
      <c r="C100" s="14">
        <v>2.81308707967836</v>
      </c>
      <c r="D100" s="14">
        <v>41.9900582884972</v>
      </c>
    </row>
    <row r="101" ht="17.25" spans="1:4">
      <c r="A101" s="11">
        <v>100</v>
      </c>
      <c r="B101" s="13">
        <v>77</v>
      </c>
      <c r="C101" s="14">
        <v>2.85985073953824</v>
      </c>
      <c r="D101" s="14">
        <v>44.8499090280355</v>
      </c>
    </row>
    <row r="102" ht="17.25" spans="1:4">
      <c r="A102" s="11">
        <v>101</v>
      </c>
      <c r="B102" s="13">
        <v>77</v>
      </c>
      <c r="C102" s="14">
        <v>2.98854392135642</v>
      </c>
      <c r="D102" s="14">
        <v>47.8384529493919</v>
      </c>
    </row>
    <row r="103" ht="17.25" spans="1:4">
      <c r="A103" s="11">
        <v>102</v>
      </c>
      <c r="B103" s="13">
        <v>78</v>
      </c>
      <c r="C103" s="14">
        <v>3.08298907882241</v>
      </c>
      <c r="D103" s="14">
        <v>50.9214420282143</v>
      </c>
    </row>
    <row r="104" ht="17.25" spans="1:4">
      <c r="A104" s="11">
        <v>103</v>
      </c>
      <c r="B104" s="13">
        <v>78</v>
      </c>
      <c r="C104" s="14">
        <v>3.22172364672365</v>
      </c>
      <c r="D104" s="14">
        <v>54.1431656749379</v>
      </c>
    </row>
    <row r="105" ht="17.25" spans="1:4">
      <c r="A105" s="11">
        <v>104</v>
      </c>
      <c r="B105" s="13">
        <v>78</v>
      </c>
      <c r="C105" s="14">
        <v>3.36670153727445</v>
      </c>
      <c r="D105" s="14">
        <v>57.5098672122124</v>
      </c>
    </row>
    <row r="106" ht="17.25" spans="1:4">
      <c r="A106" s="11">
        <v>105</v>
      </c>
      <c r="B106" s="13">
        <v>79</v>
      </c>
      <c r="C106" s="14">
        <v>3.47366898148148</v>
      </c>
      <c r="D106" s="14">
        <v>60.9835361936939</v>
      </c>
    </row>
    <row r="107" ht="17.25" spans="1:4">
      <c r="A107" s="11">
        <v>106</v>
      </c>
      <c r="B107" s="13">
        <v>79</v>
      </c>
      <c r="C107" s="14">
        <v>3.62998417721519</v>
      </c>
      <c r="D107" s="14">
        <v>64.6135203709091</v>
      </c>
    </row>
    <row r="108" ht="17.25" spans="1:4">
      <c r="A108" s="11">
        <v>107</v>
      </c>
      <c r="B108" s="13">
        <v>79</v>
      </c>
      <c r="C108" s="14">
        <v>3.79333318682607</v>
      </c>
      <c r="D108" s="14">
        <v>68.4068535577351</v>
      </c>
    </row>
    <row r="109" ht="17.25" spans="1:4">
      <c r="A109" s="11">
        <v>108</v>
      </c>
      <c r="B109" s="13">
        <v>79</v>
      </c>
      <c r="C109" s="14">
        <v>3.96403319854665</v>
      </c>
      <c r="D109" s="14">
        <v>72.3708867562818</v>
      </c>
    </row>
    <row r="110" ht="17.25" spans="1:4">
      <c r="A110" s="11">
        <v>109</v>
      </c>
      <c r="B110" s="13">
        <v>79</v>
      </c>
      <c r="C110" s="14">
        <v>4.14241458626348</v>
      </c>
      <c r="D110" s="14">
        <v>76.5133013425453</v>
      </c>
    </row>
    <row r="111" ht="17.25" spans="1:4">
      <c r="A111" s="11">
        <v>110</v>
      </c>
      <c r="B111" s="13">
        <v>80</v>
      </c>
      <c r="C111" s="14">
        <v>4.27471354166667</v>
      </c>
      <c r="D111" s="14">
        <v>80.7880148842119</v>
      </c>
    </row>
    <row r="112" ht="17.25" spans="1:4">
      <c r="A112" s="11">
        <v>111</v>
      </c>
      <c r="B112" s="13">
        <v>80</v>
      </c>
      <c r="C112" s="14">
        <v>4.46707537615741</v>
      </c>
      <c r="D112" s="14">
        <v>85.2550902603693</v>
      </c>
    </row>
    <row r="113" ht="17.25" spans="1:4">
      <c r="A113" s="11">
        <v>112</v>
      </c>
      <c r="B113" s="13">
        <v>80</v>
      </c>
      <c r="C113" s="14">
        <v>4.66809389467593</v>
      </c>
      <c r="D113" s="14">
        <v>89.9231841550453</v>
      </c>
    </row>
    <row r="114" ht="17.25" spans="1:4">
      <c r="A114" s="11">
        <v>113</v>
      </c>
      <c r="B114" s="13">
        <v>80</v>
      </c>
      <c r="C114" s="14">
        <v>4.87815827546296</v>
      </c>
      <c r="D114" s="14">
        <v>94.8013424305082</v>
      </c>
    </row>
    <row r="115" ht="17.25" spans="1:4">
      <c r="A115" s="11">
        <v>114</v>
      </c>
      <c r="B115" s="13">
        <v>80</v>
      </c>
      <c r="C115" s="14">
        <v>5.09767505787037</v>
      </c>
      <c r="D115" s="14">
        <v>99.8990174883786</v>
      </c>
    </row>
    <row r="116" ht="17.25" spans="1:4">
      <c r="A116" s="11">
        <v>115</v>
      </c>
      <c r="B116" s="13">
        <v>81</v>
      </c>
      <c r="C116" s="14">
        <v>5.26130401234568</v>
      </c>
      <c r="D116" s="14">
        <v>105.160321500724</v>
      </c>
    </row>
    <row r="117" ht="17.25" spans="1:4">
      <c r="A117" s="11">
        <v>116</v>
      </c>
      <c r="B117" s="13">
        <v>81</v>
      </c>
      <c r="C117" s="14">
        <v>5.26245284636488</v>
      </c>
      <c r="D117" s="14">
        <v>110.422774347089</v>
      </c>
    </row>
    <row r="118" ht="17.25" spans="1:4">
      <c r="A118" s="11">
        <v>117</v>
      </c>
      <c r="B118" s="13">
        <v>81</v>
      </c>
      <c r="C118" s="14">
        <v>5.34216320873342</v>
      </c>
      <c r="D118" s="14">
        <v>115.764937555823</v>
      </c>
    </row>
    <row r="119" ht="17.25" spans="1:4">
      <c r="A119" s="11">
        <v>118</v>
      </c>
      <c r="B119" s="13">
        <v>81</v>
      </c>
      <c r="C119" s="14">
        <v>5.34332918952903</v>
      </c>
      <c r="D119" s="14">
        <v>121.108266745352</v>
      </c>
    </row>
    <row r="120" ht="17.25" spans="1:4">
      <c r="A120" s="11">
        <v>119</v>
      </c>
      <c r="B120" s="13">
        <v>81</v>
      </c>
      <c r="C120" s="14">
        <v>5.42309027777778</v>
      </c>
      <c r="D120" s="14">
        <v>126.531357023129</v>
      </c>
    </row>
    <row r="121" ht="17.25" spans="1:4">
      <c r="A121" s="11">
        <v>120</v>
      </c>
      <c r="B121" s="13">
        <v>82</v>
      </c>
      <c r="C121" s="14">
        <v>5.3581237296748</v>
      </c>
      <c r="D121" s="14">
        <v>131.889480752804</v>
      </c>
    </row>
    <row r="122" ht="17.25" spans="1:4">
      <c r="A122" s="11">
        <v>121</v>
      </c>
      <c r="B122" s="13">
        <v>82</v>
      </c>
      <c r="C122" s="14">
        <v>5.43696364046974</v>
      </c>
      <c r="D122" s="14">
        <v>137.326444393274</v>
      </c>
    </row>
    <row r="123" ht="17.25" spans="1:4">
      <c r="A123" s="11">
        <v>122</v>
      </c>
      <c r="B123" s="13">
        <v>82</v>
      </c>
      <c r="C123" s="14">
        <v>5.43814927732611</v>
      </c>
      <c r="D123" s="14">
        <v>142.7645936706</v>
      </c>
    </row>
    <row r="124" ht="17.25" spans="1:4">
      <c r="A124" s="11">
        <v>123</v>
      </c>
      <c r="B124" s="13">
        <v>82</v>
      </c>
      <c r="C124" s="14">
        <v>5.51704000112918</v>
      </c>
      <c r="D124" s="14">
        <v>148.281633671729</v>
      </c>
    </row>
    <row r="125" ht="17.25" spans="1:4">
      <c r="A125" s="11">
        <v>124</v>
      </c>
      <c r="B125" s="13">
        <v>82</v>
      </c>
      <c r="C125" s="14">
        <v>5.51824257565492</v>
      </c>
      <c r="D125" s="14">
        <v>153.799876247384</v>
      </c>
    </row>
    <row r="126" ht="17.25" spans="1:4">
      <c r="A126" s="11">
        <v>125</v>
      </c>
      <c r="B126" s="13">
        <v>83</v>
      </c>
      <c r="C126" s="14">
        <v>5.5297474620705</v>
      </c>
      <c r="D126" s="14">
        <v>159.329623709455</v>
      </c>
    </row>
    <row r="127" ht="17.25" spans="1:4">
      <c r="A127" s="11">
        <v>126</v>
      </c>
      <c r="B127" s="13">
        <v>83</v>
      </c>
      <c r="C127" s="14">
        <v>5.53095228134761</v>
      </c>
      <c r="D127" s="14">
        <v>164.860575990802</v>
      </c>
    </row>
    <row r="128" ht="17.25" spans="1:4">
      <c r="A128" s="11">
        <v>127</v>
      </c>
      <c r="B128" s="13">
        <v>83</v>
      </c>
      <c r="C128" s="14">
        <v>5.60899291610888</v>
      </c>
      <c r="D128" s="14">
        <v>170.469568906911</v>
      </c>
    </row>
    <row r="129" ht="17.25" spans="1:4">
      <c r="A129" s="11">
        <v>128</v>
      </c>
      <c r="B129" s="13">
        <v>83</v>
      </c>
      <c r="C129" s="14">
        <v>5.61021446898706</v>
      </c>
      <c r="D129" s="14">
        <v>176.079783375898</v>
      </c>
    </row>
    <row r="130" ht="17.25" spans="1:4">
      <c r="A130" s="11">
        <v>129</v>
      </c>
      <c r="B130" s="13">
        <v>83</v>
      </c>
      <c r="C130" s="14">
        <v>5.68830460731816</v>
      </c>
      <c r="D130" s="14">
        <v>181.768087983216</v>
      </c>
    </row>
    <row r="131" ht="17.25" spans="1:4">
      <c r="A131" s="11">
        <v>130</v>
      </c>
      <c r="B131" s="13">
        <v>84</v>
      </c>
      <c r="C131" s="14">
        <v>5.62181024029982</v>
      </c>
      <c r="D131" s="14">
        <v>187.389898223516</v>
      </c>
    </row>
    <row r="132" ht="17.25" spans="1:4">
      <c r="A132" s="11">
        <v>131</v>
      </c>
      <c r="B132" s="13">
        <v>84</v>
      </c>
      <c r="C132" s="14">
        <v>5.69902102623457</v>
      </c>
      <c r="D132" s="14">
        <v>193.088919249751</v>
      </c>
    </row>
    <row r="133" ht="17.25" spans="1:4">
      <c r="A133" s="11">
        <v>132</v>
      </c>
      <c r="B133" s="13">
        <v>84</v>
      </c>
      <c r="C133" s="14">
        <v>5.70026110559965</v>
      </c>
      <c r="D133" s="14">
        <v>198.78918035535</v>
      </c>
    </row>
    <row r="134" ht="17.25" spans="1:4">
      <c r="A134" s="11">
        <v>133</v>
      </c>
      <c r="B134" s="13">
        <v>84</v>
      </c>
      <c r="C134" s="14">
        <v>5.77752080577601</v>
      </c>
      <c r="D134" s="14">
        <v>204.566701161126</v>
      </c>
    </row>
    <row r="135" ht="17.25" spans="1:4">
      <c r="A135" s="11">
        <v>134</v>
      </c>
      <c r="B135" s="13">
        <v>84</v>
      </c>
      <c r="C135" s="14">
        <v>5.77877741953263</v>
      </c>
      <c r="D135" s="14">
        <v>210.345478580659</v>
      </c>
    </row>
    <row r="136" ht="17.25" spans="1:4">
      <c r="A136" s="11">
        <v>135</v>
      </c>
      <c r="B136" s="13">
        <v>85</v>
      </c>
      <c r="C136" s="14">
        <v>5.78719226579521</v>
      </c>
      <c r="D136" s="14">
        <v>216.132670846454</v>
      </c>
    </row>
    <row r="137" ht="17.25" spans="1:4">
      <c r="A137" s="11">
        <v>136</v>
      </c>
      <c r="B137" s="13">
        <v>85</v>
      </c>
      <c r="C137" s="14">
        <v>5.78845043572985</v>
      </c>
      <c r="D137" s="14">
        <v>221.921121282184</v>
      </c>
    </row>
    <row r="138" ht="17.25" spans="1:4">
      <c r="A138" s="11">
        <v>137</v>
      </c>
      <c r="B138" s="13">
        <v>85</v>
      </c>
      <c r="C138" s="14">
        <v>5.86489991830065</v>
      </c>
      <c r="D138" s="14">
        <v>227.786021200485</v>
      </c>
    </row>
    <row r="139" ht="17.25" spans="1:4">
      <c r="A139" s="11">
        <v>138</v>
      </c>
      <c r="B139" s="13">
        <v>85</v>
      </c>
      <c r="C139" s="14">
        <v>5.86617442810457</v>
      </c>
      <c r="D139" s="14">
        <v>233.652195628589</v>
      </c>
    </row>
    <row r="140" ht="17.25" spans="1:4">
      <c r="A140" s="11">
        <v>139</v>
      </c>
      <c r="B140" s="13">
        <v>85</v>
      </c>
      <c r="C140" s="14">
        <v>5.94267224945534</v>
      </c>
      <c r="D140" s="14">
        <v>239.594867878045</v>
      </c>
    </row>
    <row r="141" ht="17.25" spans="1:4">
      <c r="A141" s="11">
        <v>140</v>
      </c>
      <c r="B141" s="13">
        <v>86</v>
      </c>
      <c r="C141" s="14">
        <v>5.87484724913867</v>
      </c>
      <c r="D141" s="14">
        <v>245.469715127183</v>
      </c>
    </row>
    <row r="142" ht="17.25" spans="1:4">
      <c r="A142" s="11">
        <v>141</v>
      </c>
      <c r="B142" s="13">
        <v>86</v>
      </c>
      <c r="C142" s="14">
        <v>5.95050468346253</v>
      </c>
      <c r="D142" s="14">
        <v>251.420219810646</v>
      </c>
    </row>
    <row r="143" ht="17.25" spans="1:4">
      <c r="A143" s="11">
        <v>142</v>
      </c>
      <c r="B143" s="13">
        <v>86</v>
      </c>
      <c r="C143" s="14">
        <v>5.95179667312661</v>
      </c>
      <c r="D143" s="14">
        <v>257.372016483773</v>
      </c>
    </row>
    <row r="144" ht="17.25" spans="1:4">
      <c r="A144" s="11">
        <v>143</v>
      </c>
      <c r="B144" s="13">
        <v>86</v>
      </c>
      <c r="C144" s="14">
        <v>5.9530886627907</v>
      </c>
      <c r="D144" s="14">
        <v>263.325105146563</v>
      </c>
    </row>
    <row r="145" ht="17.25" spans="1:4">
      <c r="A145" s="11">
        <v>144</v>
      </c>
      <c r="B145" s="13">
        <v>86</v>
      </c>
      <c r="C145" s="14">
        <v>6.02881002368648</v>
      </c>
      <c r="D145" s="14">
        <v>269.35391517025</v>
      </c>
    </row>
    <row r="146" ht="17.25" spans="1:4">
      <c r="A146" s="11">
        <v>145</v>
      </c>
      <c r="B146" s="13">
        <v>87</v>
      </c>
      <c r="C146" s="14">
        <v>5.96080646019583</v>
      </c>
      <c r="D146" s="14">
        <v>275.314721630446</v>
      </c>
    </row>
    <row r="147" ht="17.25" spans="1:4">
      <c r="A147" s="11">
        <v>146</v>
      </c>
      <c r="B147" s="13">
        <v>87</v>
      </c>
      <c r="C147" s="14">
        <v>6.03570601851852</v>
      </c>
      <c r="D147" s="14">
        <v>281.350427648964</v>
      </c>
    </row>
    <row r="148" ht="17.25" spans="1:4">
      <c r="A148" s="11">
        <v>147</v>
      </c>
      <c r="B148" s="13">
        <v>87</v>
      </c>
      <c r="C148" s="14">
        <v>6.0370150862069</v>
      </c>
      <c r="D148" s="14">
        <v>287.387442735171</v>
      </c>
    </row>
    <row r="149" ht="17.25" spans="1:4">
      <c r="A149" s="11">
        <v>148</v>
      </c>
      <c r="B149" s="13">
        <v>87</v>
      </c>
      <c r="C149" s="14">
        <v>6.03832415389527</v>
      </c>
      <c r="D149" s="14">
        <v>293.425766889066</v>
      </c>
    </row>
    <row r="150" ht="17.25" spans="1:4">
      <c r="A150" s="11">
        <v>149</v>
      </c>
      <c r="B150" s="13">
        <v>87</v>
      </c>
      <c r="C150" s="14">
        <v>6.1132869040017</v>
      </c>
      <c r="D150" s="14">
        <v>299.539053793068</v>
      </c>
    </row>
    <row r="151" ht="17.25" spans="1:4">
      <c r="A151" s="11">
        <v>150</v>
      </c>
      <c r="B151" s="13">
        <v>88</v>
      </c>
      <c r="C151" s="14">
        <v>6.04512770938552</v>
      </c>
      <c r="D151" s="14">
        <v>305.584181502453</v>
      </c>
    </row>
    <row r="152" ht="17.25" spans="1:4">
      <c r="A152" s="11">
        <v>151</v>
      </c>
      <c r="B152" s="13">
        <v>88</v>
      </c>
      <c r="C152" s="14">
        <v>6.11928661616162</v>
      </c>
      <c r="D152" s="14">
        <v>311.703468118615</v>
      </c>
    </row>
    <row r="153" ht="17.25" spans="1:4">
      <c r="A153" s="11">
        <v>152</v>
      </c>
      <c r="B153" s="13">
        <v>88</v>
      </c>
      <c r="C153" s="14">
        <v>6.12061237373737</v>
      </c>
      <c r="D153" s="14">
        <v>317.824080492352</v>
      </c>
    </row>
    <row r="154" ht="17.25" spans="1:4">
      <c r="A154" s="11">
        <v>153</v>
      </c>
      <c r="B154" s="13">
        <v>88</v>
      </c>
      <c r="C154" s="14">
        <v>6.12193813131313</v>
      </c>
      <c r="D154" s="14">
        <v>323.946018623666</v>
      </c>
    </row>
    <row r="155" ht="17.25" spans="1:4">
      <c r="A155" s="11">
        <v>154</v>
      </c>
      <c r="B155" s="13">
        <v>88</v>
      </c>
      <c r="C155" s="14">
        <v>6.19616016940236</v>
      </c>
      <c r="D155" s="14">
        <v>330.142178793068</v>
      </c>
    </row>
    <row r="156" ht="17.25" spans="1:4">
      <c r="A156" s="11">
        <v>155</v>
      </c>
      <c r="B156" s="13">
        <v>89</v>
      </c>
      <c r="C156" s="14">
        <v>6.12786685913442</v>
      </c>
      <c r="D156" s="14">
        <v>336.270045652202</v>
      </c>
    </row>
    <row r="157" ht="17.25" spans="1:4">
      <c r="A157" s="11">
        <v>156</v>
      </c>
      <c r="B157" s="13">
        <v>89</v>
      </c>
      <c r="C157" s="14">
        <v>6.20130110799001</v>
      </c>
      <c r="D157" s="14">
        <v>342.471346760192</v>
      </c>
    </row>
    <row r="158" ht="17.25" spans="1:4">
      <c r="A158" s="11">
        <v>157</v>
      </c>
      <c r="B158" s="13">
        <v>89</v>
      </c>
      <c r="C158" s="14">
        <v>6.2026431803995</v>
      </c>
      <c r="D158" s="14">
        <v>348.673989940592</v>
      </c>
    </row>
    <row r="159" ht="17.25" spans="1:4">
      <c r="A159" s="11">
        <v>158</v>
      </c>
      <c r="B159" s="13">
        <v>89</v>
      </c>
      <c r="C159" s="14">
        <v>6.20398525280899</v>
      </c>
      <c r="D159" s="14">
        <v>354.877975193401</v>
      </c>
    </row>
    <row r="160" ht="17.25" spans="1:4">
      <c r="A160" s="11">
        <v>159</v>
      </c>
      <c r="B160" s="13">
        <v>89</v>
      </c>
      <c r="C160" s="14">
        <v>6.277482573866</v>
      </c>
      <c r="D160" s="14">
        <v>361.155457767267</v>
      </c>
    </row>
    <row r="161" ht="17.25" spans="1:4">
      <c r="A161" s="11">
        <v>160</v>
      </c>
      <c r="B161" s="13">
        <v>90</v>
      </c>
      <c r="C161" s="14">
        <v>6.2090753600823</v>
      </c>
      <c r="D161" s="14">
        <v>367.364533127349</v>
      </c>
    </row>
    <row r="162" ht="17.25" spans="1:4">
      <c r="A162" s="11">
        <v>161</v>
      </c>
      <c r="B162" s="13">
        <v>90</v>
      </c>
      <c r="C162" s="14">
        <v>6.28180169753086</v>
      </c>
      <c r="D162" s="14">
        <v>373.64633482488</v>
      </c>
    </row>
    <row r="163" ht="17.25" spans="1:4">
      <c r="A163" s="11">
        <v>162</v>
      </c>
      <c r="B163" s="13">
        <v>90</v>
      </c>
      <c r="C163" s="14">
        <v>6.28315972222222</v>
      </c>
      <c r="D163" s="14">
        <v>379.929494547102</v>
      </c>
    </row>
    <row r="164" ht="17.25" spans="1:4">
      <c r="A164" s="11">
        <v>163</v>
      </c>
      <c r="B164" s="13">
        <v>90</v>
      </c>
      <c r="C164" s="14">
        <v>6.28451774691358</v>
      </c>
      <c r="D164" s="14">
        <v>386.214012294016</v>
      </c>
    </row>
    <row r="165" ht="17.25" spans="1:4">
      <c r="A165" s="11">
        <v>164</v>
      </c>
      <c r="B165" s="13">
        <v>90</v>
      </c>
      <c r="C165" s="14">
        <v>6.35730645576132</v>
      </c>
      <c r="D165" s="14">
        <v>392.571318749777</v>
      </c>
    </row>
    <row r="166" ht="17.25" spans="1:4">
      <c r="A166" s="11">
        <v>165</v>
      </c>
      <c r="B166" s="13">
        <v>91</v>
      </c>
      <c r="C166" s="14">
        <v>6.28880430911681</v>
      </c>
      <c r="D166" s="14">
        <v>398.860123058894</v>
      </c>
    </row>
    <row r="167" ht="17.25" spans="1:4">
      <c r="A167" s="11">
        <v>166</v>
      </c>
      <c r="B167" s="13">
        <v>91</v>
      </c>
      <c r="C167" s="14">
        <v>6.36083892958893</v>
      </c>
      <c r="D167" s="14">
        <v>405.220961988483</v>
      </c>
    </row>
    <row r="168" ht="17.25" spans="1:4">
      <c r="A168" s="11">
        <v>167</v>
      </c>
      <c r="B168" s="13">
        <v>91</v>
      </c>
      <c r="C168" s="14">
        <v>6.36221255596256</v>
      </c>
      <c r="D168" s="14">
        <v>411.583174544445</v>
      </c>
    </row>
    <row r="169" ht="17.25" spans="1:4">
      <c r="A169" s="11">
        <v>168</v>
      </c>
      <c r="B169" s="13">
        <v>91</v>
      </c>
      <c r="C169" s="14">
        <v>6.36358618233618</v>
      </c>
      <c r="D169" s="14">
        <v>417.946760726782</v>
      </c>
    </row>
    <row r="170" ht="17.25" spans="1:4">
      <c r="A170" s="11">
        <v>169</v>
      </c>
      <c r="B170" s="13">
        <v>91</v>
      </c>
      <c r="C170" s="14">
        <v>6.43568121693122</v>
      </c>
      <c r="D170" s="14">
        <v>424.382441943713</v>
      </c>
    </row>
    <row r="171" ht="17.25" spans="1:4">
      <c r="A171" s="11">
        <v>170</v>
      </c>
      <c r="B171" s="13">
        <v>92</v>
      </c>
      <c r="C171" s="14">
        <v>6.36710195249597</v>
      </c>
      <c r="D171" s="14">
        <v>430.749543896209</v>
      </c>
    </row>
    <row r="172" ht="17.25" spans="1:4">
      <c r="A172" s="11">
        <v>171</v>
      </c>
      <c r="B172" s="13">
        <v>92</v>
      </c>
      <c r="C172" s="14">
        <v>6.43845926429147</v>
      </c>
      <c r="D172" s="14">
        <v>437.1880031605</v>
      </c>
    </row>
    <row r="173" ht="17.25" spans="1:4">
      <c r="A173" s="11">
        <v>172</v>
      </c>
      <c r="B173" s="13">
        <v>92</v>
      </c>
      <c r="C173" s="14">
        <v>6.43984815318035</v>
      </c>
      <c r="D173" s="14">
        <v>443.627851313681</v>
      </c>
    </row>
    <row r="174" ht="17.25" spans="1:4">
      <c r="A174" s="11">
        <v>173</v>
      </c>
      <c r="B174" s="13">
        <v>92</v>
      </c>
      <c r="C174" s="14">
        <v>6.44123704206924</v>
      </c>
      <c r="D174" s="14">
        <v>450.06908835575</v>
      </c>
    </row>
    <row r="175" ht="17.25" spans="1:4">
      <c r="A175" s="11">
        <v>174</v>
      </c>
      <c r="B175" s="13">
        <v>92</v>
      </c>
      <c r="C175" s="14">
        <v>6.5126541113124</v>
      </c>
      <c r="D175" s="14">
        <v>456.581742467062</v>
      </c>
    </row>
    <row r="176" ht="17.25" spans="1:4">
      <c r="A176" s="11">
        <v>175</v>
      </c>
      <c r="B176" s="13">
        <v>93</v>
      </c>
      <c r="C176" s="14">
        <v>6.44401446136997</v>
      </c>
      <c r="D176" s="14">
        <v>463.025756928432</v>
      </c>
    </row>
    <row r="177" ht="17.25" spans="1:4">
      <c r="A177" s="11">
        <v>176</v>
      </c>
      <c r="B177" s="13">
        <v>93</v>
      </c>
      <c r="C177" s="14">
        <v>6.51470903026683</v>
      </c>
      <c r="D177" s="14">
        <v>469.540465958699</v>
      </c>
    </row>
    <row r="178" ht="17.25" spans="1:4">
      <c r="A178" s="11">
        <v>177</v>
      </c>
      <c r="B178" s="13">
        <v>93</v>
      </c>
      <c r="C178" s="14">
        <v>6.51611285344484</v>
      </c>
      <c r="D178" s="14">
        <v>476.056578812144</v>
      </c>
    </row>
    <row r="179" ht="17.25" spans="1:4">
      <c r="A179" s="11">
        <v>178</v>
      </c>
      <c r="B179" s="13">
        <v>93</v>
      </c>
      <c r="C179" s="14">
        <v>6.51751667662286</v>
      </c>
      <c r="D179" s="14">
        <v>482.574095488767</v>
      </c>
    </row>
    <row r="180" ht="17.25" spans="1:4">
      <c r="A180" s="11">
        <v>179</v>
      </c>
      <c r="B180" s="13">
        <v>93</v>
      </c>
      <c r="C180" s="14">
        <v>6.58827036041418</v>
      </c>
      <c r="D180" s="14">
        <v>489.162365849181</v>
      </c>
    </row>
    <row r="181" ht="17.25" spans="1:4">
      <c r="A181" s="11">
        <v>180</v>
      </c>
      <c r="B181" s="13">
        <v>94</v>
      </c>
      <c r="C181" s="14">
        <v>6.51958604215918</v>
      </c>
      <c r="D181" s="14">
        <v>495.68195189134</v>
      </c>
    </row>
    <row r="182" ht="17.25" spans="1:4">
      <c r="A182" s="11">
        <v>181</v>
      </c>
      <c r="B182" s="13">
        <v>94</v>
      </c>
      <c r="C182" s="14">
        <v>6.58963196907013</v>
      </c>
      <c r="D182" s="14">
        <v>502.27158386041</v>
      </c>
    </row>
    <row r="183" ht="17.25" spans="1:4">
      <c r="A183" s="11">
        <v>182</v>
      </c>
      <c r="B183" s="13">
        <v>94</v>
      </c>
      <c r="C183" s="14">
        <v>6.59105040878645</v>
      </c>
      <c r="D183" s="14">
        <v>508.862634269197</v>
      </c>
    </row>
    <row r="184" ht="17.25" spans="1:4">
      <c r="A184" s="11">
        <v>183</v>
      </c>
      <c r="B184" s="13">
        <v>94</v>
      </c>
      <c r="C184" s="14">
        <v>6.59246884850276</v>
      </c>
      <c r="D184" s="14">
        <v>515.455103117699</v>
      </c>
    </row>
    <row r="185" ht="17.25" spans="1:4">
      <c r="A185" s="11">
        <v>184</v>
      </c>
      <c r="B185" s="13">
        <v>94</v>
      </c>
      <c r="C185" s="14">
        <v>6.66257387706856</v>
      </c>
      <c r="D185" s="14">
        <v>522.117676994768</v>
      </c>
    </row>
    <row r="186" ht="17.25" spans="1:4">
      <c r="A186" s="11">
        <v>185</v>
      </c>
      <c r="B186" s="13">
        <v>95</v>
      </c>
      <c r="C186" s="14">
        <v>6.59385964912281</v>
      </c>
      <c r="D186" s="14">
        <v>528.711536643891</v>
      </c>
    </row>
    <row r="187" ht="17.25" spans="1:4">
      <c r="A187" s="11">
        <v>186</v>
      </c>
      <c r="B187" s="13">
        <v>95</v>
      </c>
      <c r="C187" s="14">
        <v>6.66326998050682</v>
      </c>
      <c r="D187" s="14">
        <v>535.374806624398</v>
      </c>
    </row>
    <row r="188" ht="17.25" spans="1:4">
      <c r="A188" s="11">
        <v>187</v>
      </c>
      <c r="B188" s="13">
        <v>95</v>
      </c>
      <c r="C188" s="14">
        <v>6.66470272904483</v>
      </c>
      <c r="D188" s="14">
        <v>542.039509353442</v>
      </c>
    </row>
    <row r="189" ht="17.25" spans="1:4">
      <c r="A189" s="11">
        <v>188</v>
      </c>
      <c r="B189" s="13">
        <v>95</v>
      </c>
      <c r="C189" s="14">
        <v>6.66613547758285</v>
      </c>
      <c r="D189" s="14">
        <v>548.705644831025</v>
      </c>
    </row>
    <row r="190" ht="17.25" spans="1:4">
      <c r="A190" s="11">
        <v>189</v>
      </c>
      <c r="B190" s="13">
        <v>95</v>
      </c>
      <c r="C190" s="14">
        <v>6.73560489766082</v>
      </c>
      <c r="D190" s="14">
        <v>555.441249728686</v>
      </c>
    </row>
    <row r="191" ht="17.25" spans="1:4">
      <c r="A191" s="11">
        <v>190</v>
      </c>
      <c r="B191" s="13">
        <v>96</v>
      </c>
      <c r="C191" s="14">
        <v>6.66687463831019</v>
      </c>
      <c r="D191" s="14">
        <v>562.108124366996</v>
      </c>
    </row>
    <row r="192" ht="17.25" spans="1:4">
      <c r="A192" s="11">
        <v>191</v>
      </c>
      <c r="B192" s="13">
        <v>96</v>
      </c>
      <c r="C192" s="14">
        <v>6.7356632185571</v>
      </c>
      <c r="D192" s="14">
        <v>568.843787585553</v>
      </c>
    </row>
    <row r="193" ht="17.25" spans="1:4">
      <c r="A193" s="11">
        <v>192</v>
      </c>
      <c r="B193" s="13">
        <v>96</v>
      </c>
      <c r="C193" s="14">
        <v>6.73710997781636</v>
      </c>
      <c r="D193" s="14">
        <v>575.58089756337</v>
      </c>
    </row>
    <row r="194" ht="17.25" spans="1:4">
      <c r="A194" s="11">
        <v>193</v>
      </c>
      <c r="B194" s="13">
        <v>96</v>
      </c>
      <c r="C194" s="14">
        <v>6.73855673707562</v>
      </c>
      <c r="D194" s="14">
        <v>582.319454300445</v>
      </c>
    </row>
    <row r="195" ht="17.25" spans="1:4">
      <c r="A195" s="11">
        <v>194</v>
      </c>
      <c r="B195" s="13">
        <v>96</v>
      </c>
      <c r="C195" s="14">
        <v>6.80740379050926</v>
      </c>
      <c r="D195" s="14">
        <v>589.126858090955</v>
      </c>
    </row>
    <row r="196" ht="17.25" spans="1:4">
      <c r="A196" s="11">
        <v>195</v>
      </c>
      <c r="B196" s="13">
        <v>97</v>
      </c>
      <c r="C196" s="14">
        <v>6.73867053264605</v>
      </c>
      <c r="D196" s="14">
        <v>595.865528623601</v>
      </c>
    </row>
    <row r="197" ht="17.25" spans="1:4">
      <c r="A197" s="11">
        <v>196</v>
      </c>
      <c r="B197" s="13">
        <v>97</v>
      </c>
      <c r="C197" s="14">
        <v>6.80685018136693</v>
      </c>
      <c r="D197" s="14">
        <v>602.672378804968</v>
      </c>
    </row>
    <row r="198" ht="17.25" spans="1:4">
      <c r="A198" s="11">
        <v>197</v>
      </c>
      <c r="B198" s="13">
        <v>97</v>
      </c>
      <c r="C198" s="14">
        <v>6.80831066246659</v>
      </c>
      <c r="D198" s="14">
        <v>609.480689467434</v>
      </c>
    </row>
    <row r="199" ht="17.25" spans="1:4">
      <c r="A199" s="11">
        <v>198</v>
      </c>
      <c r="B199" s="13">
        <v>97</v>
      </c>
      <c r="C199" s="14">
        <v>6.80977114356625</v>
      </c>
      <c r="D199" s="14">
        <v>616.290460611001</v>
      </c>
    </row>
    <row r="200" ht="17.25" spans="1:4">
      <c r="A200" s="11">
        <v>199</v>
      </c>
      <c r="B200" s="13">
        <v>97</v>
      </c>
      <c r="C200" s="14">
        <v>6.8780086626575</v>
      </c>
      <c r="D200" s="14">
        <v>623.168469273658</v>
      </c>
    </row>
    <row r="201" ht="17.25" spans="1:4">
      <c r="A201" s="11">
        <v>200</v>
      </c>
      <c r="B201" s="13">
        <v>98</v>
      </c>
      <c r="C201" s="14">
        <v>6.80928465136054</v>
      </c>
      <c r="D201" s="14">
        <v>629.977753925019</v>
      </c>
    </row>
    <row r="202" ht="17.25" spans="1:4">
      <c r="A202" s="11">
        <v>201</v>
      </c>
      <c r="B202" s="13">
        <v>98</v>
      </c>
      <c r="C202" s="14">
        <v>6.87686838624339</v>
      </c>
      <c r="D202" s="14">
        <v>636.854622311262</v>
      </c>
    </row>
    <row r="203" ht="17.25" spans="1:4">
      <c r="A203" s="11">
        <v>202</v>
      </c>
      <c r="B203" s="13">
        <v>98</v>
      </c>
      <c r="C203" s="14">
        <v>6.87834230914588</v>
      </c>
      <c r="D203" s="14">
        <v>643.732964620408</v>
      </c>
    </row>
    <row r="204" ht="17.25" spans="1:4">
      <c r="A204" s="11">
        <v>203</v>
      </c>
      <c r="B204" s="13">
        <v>98</v>
      </c>
      <c r="C204" s="14">
        <v>6.87981623204838</v>
      </c>
      <c r="D204" s="14">
        <v>650.612780852456</v>
      </c>
    </row>
    <row r="205" ht="17.25" spans="1:4">
      <c r="A205" s="11">
        <v>204</v>
      </c>
      <c r="B205" s="13">
        <v>98</v>
      </c>
      <c r="C205" s="14">
        <v>6.88129015495087</v>
      </c>
      <c r="D205" s="14">
        <v>657.494071007407</v>
      </c>
    </row>
    <row r="206" ht="17.25" spans="1:4">
      <c r="A206" s="11">
        <v>205</v>
      </c>
      <c r="B206" s="13">
        <v>98</v>
      </c>
      <c r="C206" s="14">
        <v>6.88276407785336</v>
      </c>
      <c r="D206" s="14">
        <v>664.37683508526</v>
      </c>
    </row>
    <row r="207" ht="17.25" spans="1:4">
      <c r="A207" s="11">
        <v>206</v>
      </c>
      <c r="B207" s="13">
        <v>98</v>
      </c>
      <c r="C207" s="14">
        <v>6.95043225623583</v>
      </c>
      <c r="D207" s="14">
        <v>671.327267341496</v>
      </c>
    </row>
    <row r="208" ht="17.25" spans="1:4">
      <c r="A208" s="11">
        <v>207</v>
      </c>
      <c r="B208" s="13">
        <v>98</v>
      </c>
      <c r="C208" s="14">
        <v>6.95192035147392</v>
      </c>
      <c r="D208" s="14">
        <v>678.27918769297</v>
      </c>
    </row>
    <row r="209" ht="17.25" spans="1:4">
      <c r="A209" s="11">
        <v>208</v>
      </c>
      <c r="B209" s="13">
        <v>98</v>
      </c>
      <c r="C209" s="14">
        <v>6.95340844671202</v>
      </c>
      <c r="D209" s="14">
        <v>685.232596139682</v>
      </c>
    </row>
    <row r="210" ht="17.25" spans="1:4">
      <c r="A210" s="11">
        <v>209</v>
      </c>
      <c r="B210" s="13">
        <v>98</v>
      </c>
      <c r="C210" s="14">
        <v>6.95489654195011</v>
      </c>
      <c r="D210" s="14">
        <v>692.187492681632</v>
      </c>
    </row>
    <row r="211" ht="17.25" spans="1:4">
      <c r="A211" s="11">
        <v>210</v>
      </c>
      <c r="B211" s="13">
        <v>99</v>
      </c>
      <c r="C211" s="14">
        <v>6.88611812570146</v>
      </c>
      <c r="D211" s="14">
        <v>699.073610807334</v>
      </c>
    </row>
    <row r="212" ht="17.25" spans="1:4">
      <c r="A212" s="11">
        <v>211</v>
      </c>
      <c r="B212" s="13">
        <v>99</v>
      </c>
      <c r="C212" s="14">
        <v>6.95318754676394</v>
      </c>
      <c r="D212" s="14">
        <v>706.026798354098</v>
      </c>
    </row>
    <row r="213" ht="17.25" spans="1:4">
      <c r="A213" s="11">
        <v>212</v>
      </c>
      <c r="B213" s="13">
        <v>99</v>
      </c>
      <c r="C213" s="14">
        <v>6.9546746399177</v>
      </c>
      <c r="D213" s="14">
        <v>712.981472994016</v>
      </c>
    </row>
    <row r="214" ht="17.25" spans="1:4">
      <c r="A214" s="11">
        <v>213</v>
      </c>
      <c r="B214" s="13">
        <v>99</v>
      </c>
      <c r="C214" s="14">
        <v>6.95616173307145</v>
      </c>
      <c r="D214" s="14">
        <v>719.937634727087</v>
      </c>
    </row>
    <row r="215" ht="17.25" spans="1:4">
      <c r="A215" s="11">
        <v>214</v>
      </c>
      <c r="B215" s="13">
        <v>99</v>
      </c>
      <c r="C215" s="14">
        <v>6.95764882622522</v>
      </c>
      <c r="D215" s="14">
        <v>726.895283553312</v>
      </c>
    </row>
    <row r="216" ht="17.25" spans="1:4">
      <c r="A216" s="11">
        <v>215</v>
      </c>
      <c r="B216" s="13">
        <v>99</v>
      </c>
      <c r="C216" s="14">
        <v>6.95913591937897</v>
      </c>
      <c r="D216" s="14">
        <v>733.854419472691</v>
      </c>
    </row>
    <row r="217" ht="17.25" spans="1:4">
      <c r="A217" s="11">
        <v>216</v>
      </c>
      <c r="B217" s="13">
        <v>99</v>
      </c>
      <c r="C217" s="14">
        <v>7.02628893097643</v>
      </c>
      <c r="D217" s="14">
        <v>740.880708403668</v>
      </c>
    </row>
    <row r="218" ht="17.25" spans="1:4">
      <c r="A218" s="11">
        <v>217</v>
      </c>
      <c r="B218" s="13">
        <v>99</v>
      </c>
      <c r="C218" s="14">
        <v>7.02779005331089</v>
      </c>
      <c r="D218" s="14">
        <v>747.908498456978</v>
      </c>
    </row>
    <row r="219" ht="17.25" spans="1:4">
      <c r="A219" s="11">
        <v>218</v>
      </c>
      <c r="B219" s="13">
        <v>99</v>
      </c>
      <c r="C219" s="14">
        <v>7.02929117564534</v>
      </c>
      <c r="D219" s="14">
        <v>754.937789632624</v>
      </c>
    </row>
    <row r="220" ht="17.25" spans="1:4">
      <c r="A220" s="11">
        <v>219</v>
      </c>
      <c r="B220" s="13">
        <v>99</v>
      </c>
      <c r="C220" s="14">
        <v>7.0307922979798</v>
      </c>
      <c r="D220" s="14">
        <v>761.968581930604</v>
      </c>
    </row>
    <row r="221" ht="17.25" spans="1:4">
      <c r="A221" s="11">
        <v>220</v>
      </c>
      <c r="B221" s="13">
        <v>100</v>
      </c>
      <c r="C221" s="14">
        <v>6.96197048611111</v>
      </c>
      <c r="D221" s="14">
        <v>768.930552416715</v>
      </c>
    </row>
    <row r="222" ht="17.25" spans="1:4">
      <c r="A222" s="11">
        <v>221</v>
      </c>
      <c r="B222" s="13">
        <v>100</v>
      </c>
      <c r="C222" s="14">
        <v>7.02853587962963</v>
      </c>
      <c r="D222" s="14">
        <v>775.959088296344</v>
      </c>
    </row>
    <row r="223" ht="17.25" spans="1:4">
      <c r="A223" s="11">
        <v>222</v>
      </c>
      <c r="B223" s="13">
        <v>100</v>
      </c>
      <c r="C223" s="14">
        <v>7.03003587962963</v>
      </c>
      <c r="D223" s="14">
        <v>782.989124175974</v>
      </c>
    </row>
    <row r="224" ht="17.25" spans="1:4">
      <c r="A224" s="11">
        <v>223</v>
      </c>
      <c r="B224" s="13">
        <v>100</v>
      </c>
      <c r="C224" s="14">
        <v>7.03153587962963</v>
      </c>
      <c r="D224" s="14">
        <v>790.020660055604</v>
      </c>
    </row>
    <row r="225" ht="17.25" spans="1:4">
      <c r="A225" s="11">
        <v>224</v>
      </c>
      <c r="B225" s="13">
        <v>100</v>
      </c>
      <c r="C225" s="14">
        <v>7.03303587962963</v>
      </c>
      <c r="D225" s="14">
        <v>797.053695935233</v>
      </c>
    </row>
    <row r="226" ht="17.25" spans="1:4">
      <c r="A226" s="11">
        <v>225</v>
      </c>
      <c r="B226" s="13">
        <v>100</v>
      </c>
      <c r="C226" s="14">
        <v>7.03453587962963</v>
      </c>
      <c r="D226" s="14">
        <v>804.088231814863</v>
      </c>
    </row>
    <row r="227" ht="17.25" spans="1:4">
      <c r="A227" s="11">
        <v>226</v>
      </c>
      <c r="B227" s="13">
        <v>100</v>
      </c>
      <c r="C227" s="14">
        <v>7.10118402777778</v>
      </c>
      <c r="D227" s="14">
        <v>811.189415842641</v>
      </c>
    </row>
    <row r="228" ht="17.25" spans="1:4">
      <c r="A228" s="11">
        <v>227</v>
      </c>
      <c r="B228" s="13">
        <v>100</v>
      </c>
      <c r="C228" s="14">
        <v>7.10269791666667</v>
      </c>
      <c r="D228" s="14">
        <v>818.292113759307</v>
      </c>
    </row>
    <row r="229" ht="17.25" spans="1:4">
      <c r="A229" s="11">
        <v>228</v>
      </c>
      <c r="B229" s="13">
        <v>100</v>
      </c>
      <c r="C229" s="14">
        <v>7.10421180555556</v>
      </c>
      <c r="D229" s="14">
        <v>825.396325564863</v>
      </c>
    </row>
    <row r="230" ht="17.25" spans="1:4">
      <c r="A230" s="11">
        <v>229</v>
      </c>
      <c r="B230" s="13">
        <v>100</v>
      </c>
      <c r="C230" s="14">
        <v>7.10572569444444</v>
      </c>
      <c r="D230" s="14">
        <v>832.502051259307</v>
      </c>
    </row>
    <row r="231" ht="17.25" spans="1:4">
      <c r="A231" s="11">
        <v>230</v>
      </c>
      <c r="B231" s="13">
        <v>101</v>
      </c>
      <c r="C231" s="14">
        <v>7.03687087458746</v>
      </c>
      <c r="D231" s="14">
        <v>839.538922133895</v>
      </c>
    </row>
    <row r="232" ht="17.25" spans="1:4">
      <c r="A232" s="11">
        <v>231</v>
      </c>
      <c r="B232" s="13">
        <v>101</v>
      </c>
      <c r="C232" s="14">
        <v>7.10294222130546</v>
      </c>
      <c r="D232" s="14">
        <v>846.6418643552</v>
      </c>
    </row>
    <row r="233" ht="17.25" spans="1:4">
      <c r="A233" s="11">
        <v>232</v>
      </c>
      <c r="B233" s="13">
        <v>101</v>
      </c>
      <c r="C233" s="14">
        <v>7.10445487257059</v>
      </c>
      <c r="D233" s="14">
        <v>853.746319227771</v>
      </c>
    </row>
    <row r="234" ht="17.25" spans="1:4">
      <c r="A234" s="11">
        <v>233</v>
      </c>
      <c r="B234" s="13">
        <v>101</v>
      </c>
      <c r="C234" s="14">
        <v>7.10596752383572</v>
      </c>
      <c r="D234" s="14">
        <v>860.852286751607</v>
      </c>
    </row>
    <row r="235" ht="17.25" spans="1:4">
      <c r="A235" s="11">
        <v>234</v>
      </c>
      <c r="B235" s="13">
        <v>101</v>
      </c>
      <c r="C235" s="14">
        <v>7.10748017510084</v>
      </c>
      <c r="D235" s="14">
        <v>867.959766926707</v>
      </c>
    </row>
    <row r="236" ht="17.25" spans="1:4">
      <c r="A236" s="11">
        <v>235</v>
      </c>
      <c r="B236" s="13">
        <v>101</v>
      </c>
      <c r="C236" s="14">
        <v>7.10899282636597</v>
      </c>
      <c r="D236" s="14">
        <v>875.068759753073</v>
      </c>
    </row>
    <row r="237" ht="17.25" spans="1:4">
      <c r="A237" s="11">
        <v>236</v>
      </c>
      <c r="B237" s="13">
        <v>101</v>
      </c>
      <c r="C237" s="14">
        <v>7.1751466813348</v>
      </c>
      <c r="D237" s="14">
        <v>882.243906434408</v>
      </c>
    </row>
    <row r="238" ht="17.25" spans="1:4">
      <c r="A238" s="11">
        <v>237</v>
      </c>
      <c r="B238" s="13">
        <v>101</v>
      </c>
      <c r="C238" s="14">
        <v>7.17667308397506</v>
      </c>
      <c r="D238" s="14">
        <v>889.420579518383</v>
      </c>
    </row>
    <row r="239" ht="17.25" spans="1:4">
      <c r="A239" s="11">
        <v>238</v>
      </c>
      <c r="B239" s="13">
        <v>101</v>
      </c>
      <c r="C239" s="14">
        <v>7.17819948661533</v>
      </c>
      <c r="D239" s="14">
        <v>896.598779004999</v>
      </c>
    </row>
    <row r="240" ht="17.25" spans="1:4">
      <c r="A240" s="11">
        <v>239</v>
      </c>
      <c r="B240" s="13">
        <v>101</v>
      </c>
      <c r="C240" s="14">
        <v>7.17972588925559</v>
      </c>
      <c r="D240" s="14">
        <v>903.778504894254</v>
      </c>
    </row>
    <row r="241" ht="17.25" spans="1:4">
      <c r="A241" s="11">
        <v>240</v>
      </c>
      <c r="B241" s="13">
        <v>102</v>
      </c>
      <c r="C241" s="14">
        <v>7.11084785766158</v>
      </c>
      <c r="D241" s="14">
        <v>910.889352751916</v>
      </c>
    </row>
    <row r="242" ht="17.25" spans="1:4">
      <c r="A242" s="11">
        <v>241</v>
      </c>
      <c r="B242" s="13">
        <v>102</v>
      </c>
      <c r="C242" s="14">
        <v>7.17643427741467</v>
      </c>
      <c r="D242" s="14">
        <v>918.06578702933</v>
      </c>
    </row>
    <row r="243" ht="17.25" spans="1:4">
      <c r="A243" s="11">
        <v>242</v>
      </c>
      <c r="B243" s="13">
        <v>102</v>
      </c>
      <c r="C243" s="14">
        <v>7.1779593318809</v>
      </c>
      <c r="D243" s="14">
        <v>925.243746361211</v>
      </c>
    </row>
    <row r="244" ht="17.25" spans="1:4">
      <c r="A244" s="11">
        <v>243</v>
      </c>
      <c r="B244" s="13">
        <v>102</v>
      </c>
      <c r="C244" s="14">
        <v>7.17948438634713</v>
      </c>
      <c r="D244" s="14">
        <v>932.423230747558</v>
      </c>
    </row>
    <row r="245" ht="17.25" spans="1:4">
      <c r="A245" s="11">
        <v>244</v>
      </c>
      <c r="B245" s="13">
        <v>102</v>
      </c>
      <c r="C245" s="14">
        <v>7.18100944081336</v>
      </c>
      <c r="D245" s="14">
        <v>939.604240188372</v>
      </c>
    </row>
    <row r="246" ht="17.25" spans="1:4">
      <c r="A246" s="11">
        <v>245</v>
      </c>
      <c r="B246" s="13">
        <v>102</v>
      </c>
      <c r="C246" s="14">
        <v>7.18253449527959</v>
      </c>
      <c r="D246" s="14">
        <v>946.786774683651</v>
      </c>
    </row>
    <row r="247" ht="17.25" spans="1:4">
      <c r="A247" s="11">
        <v>246</v>
      </c>
      <c r="B247" s="13">
        <v>102</v>
      </c>
      <c r="C247" s="14">
        <v>7.24820318173566</v>
      </c>
      <c r="D247" s="14">
        <v>954.034977865387</v>
      </c>
    </row>
    <row r="248" ht="17.25" spans="1:4">
      <c r="A248" s="11">
        <v>247</v>
      </c>
      <c r="B248" s="13">
        <v>102</v>
      </c>
      <c r="C248" s="14">
        <v>7.24974185275962</v>
      </c>
      <c r="D248" s="14">
        <v>961.284719718146</v>
      </c>
    </row>
    <row r="249" ht="17.25" spans="1:4">
      <c r="A249" s="11">
        <v>248</v>
      </c>
      <c r="B249" s="13">
        <v>102</v>
      </c>
      <c r="C249" s="14">
        <v>7.25128052378359</v>
      </c>
      <c r="D249" s="14">
        <v>968.53600024193</v>
      </c>
    </row>
    <row r="250" ht="17.25" spans="1:4">
      <c r="A250" s="11">
        <v>249</v>
      </c>
      <c r="B250" s="13">
        <v>102</v>
      </c>
      <c r="C250" s="14">
        <v>7.25281919480755</v>
      </c>
      <c r="D250" s="14">
        <v>975.788819436738</v>
      </c>
    </row>
    <row r="251" ht="17.25" spans="1:4">
      <c r="A251" s="11">
        <v>250</v>
      </c>
      <c r="B251" s="13">
        <v>103</v>
      </c>
      <c r="C251" s="14">
        <v>7.18392720693995</v>
      </c>
      <c r="D251" s="14">
        <v>982.972746643678</v>
      </c>
    </row>
    <row r="252" ht="17.25" spans="1:4">
      <c r="A252" s="11">
        <v>251</v>
      </c>
      <c r="B252" s="13">
        <v>103</v>
      </c>
      <c r="C252" s="14">
        <v>7.50339131607335</v>
      </c>
      <c r="D252" s="14">
        <v>990.476137959751</v>
      </c>
    </row>
    <row r="253" ht="17.25" spans="1:4">
      <c r="A253" s="11">
        <v>252</v>
      </c>
      <c r="B253" s="13">
        <v>103</v>
      </c>
      <c r="C253" s="14">
        <v>7.82299026878821</v>
      </c>
      <c r="D253" s="14">
        <v>998.299128228539</v>
      </c>
    </row>
    <row r="254" ht="17.25" spans="1:4">
      <c r="A254" s="11">
        <v>253</v>
      </c>
      <c r="B254" s="13">
        <v>103</v>
      </c>
      <c r="C254" s="14">
        <v>8.14272350323625</v>
      </c>
      <c r="D254" s="14">
        <v>1006.44185173178</v>
      </c>
    </row>
    <row r="255" ht="17.25" spans="1:4">
      <c r="A255" s="11">
        <v>254</v>
      </c>
      <c r="B255" s="13">
        <v>103</v>
      </c>
      <c r="C255" s="14">
        <v>8.46259214311399</v>
      </c>
      <c r="D255" s="14">
        <v>1014.90444387489</v>
      </c>
    </row>
    <row r="256" ht="17.25" spans="1:4">
      <c r="A256" s="11">
        <v>255</v>
      </c>
      <c r="B256" s="13">
        <v>103</v>
      </c>
      <c r="C256" s="14">
        <v>8.78259562657317</v>
      </c>
      <c r="D256" s="14">
        <v>1023.68703950146</v>
      </c>
    </row>
    <row r="257" ht="17.25" spans="1:4">
      <c r="A257" s="11">
        <v>256</v>
      </c>
      <c r="B257" s="13">
        <v>103</v>
      </c>
      <c r="C257" s="14">
        <v>9.10273395361381</v>
      </c>
      <c r="D257" s="14">
        <v>1032.78977345508</v>
      </c>
    </row>
    <row r="258" ht="17.25" spans="1:4">
      <c r="A258" s="11">
        <v>257</v>
      </c>
      <c r="B258" s="13">
        <v>103</v>
      </c>
      <c r="C258" s="14">
        <v>9.42300712423589</v>
      </c>
      <c r="D258" s="14">
        <v>1042.21278057931</v>
      </c>
    </row>
    <row r="259" ht="17.25" spans="1:4">
      <c r="A259" s="11">
        <v>258</v>
      </c>
      <c r="B259" s="13">
        <v>103</v>
      </c>
      <c r="C259" s="14">
        <v>9.74341513843941</v>
      </c>
      <c r="D259" s="14">
        <v>1051.95619571775</v>
      </c>
    </row>
    <row r="260" ht="17.25" spans="1:4">
      <c r="A260" s="11">
        <v>259</v>
      </c>
      <c r="B260" s="13">
        <v>103</v>
      </c>
      <c r="C260" s="14">
        <v>10.0639579962244</v>
      </c>
      <c r="D260" s="14">
        <v>1062.02015371398</v>
      </c>
    </row>
    <row r="261" ht="17.25" spans="1:4">
      <c r="A261" s="11">
        <v>260</v>
      </c>
      <c r="B261" s="13">
        <v>104</v>
      </c>
      <c r="C261" s="14">
        <v>10.2847834312678</v>
      </c>
      <c r="D261" s="14">
        <v>1072.30493714524</v>
      </c>
    </row>
    <row r="262" ht="17.25" spans="1:4">
      <c r="A262" s="11">
        <v>261</v>
      </c>
      <c r="B262" s="13">
        <v>104</v>
      </c>
      <c r="C262" s="14">
        <v>10.6025112402066</v>
      </c>
      <c r="D262" s="14">
        <v>1082.90744838545</v>
      </c>
    </row>
    <row r="263" ht="17.25" spans="1:4">
      <c r="A263" s="11">
        <v>262</v>
      </c>
      <c r="B263" s="13">
        <v>104</v>
      </c>
      <c r="C263" s="14">
        <v>10.920372039708</v>
      </c>
      <c r="D263" s="14">
        <v>1093.82782042516</v>
      </c>
    </row>
    <row r="264" ht="17.25" spans="1:4">
      <c r="A264" s="11">
        <v>263</v>
      </c>
      <c r="B264" s="13">
        <v>104</v>
      </c>
      <c r="C264" s="14">
        <v>11.2383669426638</v>
      </c>
      <c r="D264" s="14">
        <v>1105.06618736782</v>
      </c>
    </row>
    <row r="265" ht="17.25" spans="1:4">
      <c r="A265" s="11">
        <v>264</v>
      </c>
      <c r="B265" s="13">
        <v>104</v>
      </c>
      <c r="C265" s="14">
        <v>11.5564953926282</v>
      </c>
      <c r="D265" s="14">
        <v>1116.62268276045</v>
      </c>
    </row>
    <row r="266" ht="17.25" spans="1:4">
      <c r="A266" s="11">
        <v>265</v>
      </c>
      <c r="B266" s="13">
        <v>104</v>
      </c>
      <c r="C266" s="14">
        <v>11.8747573896011</v>
      </c>
      <c r="D266" s="14">
        <v>1128.49744015005</v>
      </c>
    </row>
    <row r="267" ht="17.25" spans="1:4">
      <c r="A267" s="11">
        <v>266</v>
      </c>
      <c r="B267" s="13">
        <v>104</v>
      </c>
      <c r="C267" s="14">
        <v>12.1931529335826</v>
      </c>
      <c r="D267" s="14">
        <v>1140.69059308363</v>
      </c>
    </row>
    <row r="268" ht="17.25" spans="1:4">
      <c r="A268" s="11">
        <v>267</v>
      </c>
      <c r="B268" s="13">
        <v>104</v>
      </c>
      <c r="C268" s="14">
        <v>12.5116820245727</v>
      </c>
      <c r="D268" s="14">
        <v>1153.20227510821</v>
      </c>
    </row>
    <row r="269" ht="17.25" spans="1:4">
      <c r="A269" s="11">
        <v>268</v>
      </c>
      <c r="B269" s="13">
        <v>104</v>
      </c>
      <c r="C269" s="14">
        <v>12.8303446625712</v>
      </c>
      <c r="D269" s="14">
        <v>1166.03261977078</v>
      </c>
    </row>
    <row r="270" ht="17.25" spans="1:4">
      <c r="A270" s="11">
        <v>269</v>
      </c>
      <c r="B270" s="13">
        <v>104</v>
      </c>
      <c r="C270" s="14">
        <v>13.1491408475783</v>
      </c>
      <c r="D270" s="14">
        <v>1179.18176061836</v>
      </c>
    </row>
    <row r="271" ht="17.25" spans="1:4">
      <c r="A271" s="11">
        <v>270</v>
      </c>
      <c r="B271" s="13">
        <v>105</v>
      </c>
      <c r="C271" s="14">
        <v>13.3398032407407</v>
      </c>
      <c r="D271" s="14">
        <v>1192.5215638591</v>
      </c>
    </row>
    <row r="272" ht="17.25" spans="1:4">
      <c r="A272" s="11">
        <v>271</v>
      </c>
      <c r="B272" s="13">
        <v>105</v>
      </c>
      <c r="C272" s="14">
        <v>13.6558272707231</v>
      </c>
      <c r="D272" s="14">
        <v>1206.17739112982</v>
      </c>
    </row>
    <row r="273" ht="17.25" spans="1:4">
      <c r="A273" s="11">
        <v>272</v>
      </c>
      <c r="B273" s="13">
        <v>105</v>
      </c>
      <c r="C273" s="14">
        <v>13.9719841269841</v>
      </c>
      <c r="D273" s="14">
        <v>1220.1493752568</v>
      </c>
    </row>
    <row r="274" ht="17.25" spans="1:4">
      <c r="A274" s="11">
        <v>273</v>
      </c>
      <c r="B274" s="13">
        <v>105</v>
      </c>
      <c r="C274" s="14">
        <v>14.2882732583774</v>
      </c>
      <c r="D274" s="14">
        <v>1234.43764851518</v>
      </c>
    </row>
    <row r="275" ht="17.25" spans="1:4">
      <c r="A275" s="11">
        <v>274</v>
      </c>
      <c r="B275" s="13">
        <v>105</v>
      </c>
      <c r="C275" s="14">
        <v>14.604694664903</v>
      </c>
      <c r="D275" s="14">
        <v>1249.04234318008</v>
      </c>
    </row>
    <row r="276" ht="17.25" spans="1:4">
      <c r="A276" s="11">
        <v>275</v>
      </c>
      <c r="B276" s="13">
        <v>105</v>
      </c>
      <c r="C276" s="14">
        <v>14.9212483465608</v>
      </c>
      <c r="D276" s="14">
        <v>1263.96359152665</v>
      </c>
    </row>
    <row r="277" ht="17.25" spans="1:4">
      <c r="A277" s="11">
        <v>276</v>
      </c>
      <c r="B277" s="13">
        <v>105</v>
      </c>
      <c r="C277" s="14">
        <v>15.237934303351</v>
      </c>
      <c r="D277" s="14">
        <v>1279.20152583</v>
      </c>
    </row>
    <row r="278" ht="17.25" spans="1:4">
      <c r="A278" s="11">
        <v>277</v>
      </c>
      <c r="B278" s="13">
        <v>105</v>
      </c>
      <c r="C278" s="14">
        <v>15.5547525352734</v>
      </c>
      <c r="D278" s="14">
        <v>1294.75627836527</v>
      </c>
    </row>
    <row r="279" ht="17.25" spans="1:4">
      <c r="A279" s="11">
        <v>278</v>
      </c>
      <c r="B279" s="13">
        <v>105</v>
      </c>
      <c r="C279" s="14">
        <v>15.871703042328</v>
      </c>
      <c r="D279" s="14">
        <v>1310.6279814076</v>
      </c>
    </row>
    <row r="280" ht="17.25" spans="1:4">
      <c r="A280" s="11">
        <v>279</v>
      </c>
      <c r="B280" s="13">
        <v>105</v>
      </c>
      <c r="C280" s="14">
        <v>16.188785824515</v>
      </c>
      <c r="D280" s="14">
        <v>1326.81676723211</v>
      </c>
    </row>
    <row r="281" ht="17.25" spans="1:4">
      <c r="A281" s="11">
        <v>280</v>
      </c>
      <c r="B281" s="13">
        <v>106</v>
      </c>
      <c r="C281" s="14">
        <v>16.3502833464361</v>
      </c>
      <c r="D281" s="14">
        <v>1343.16705057855</v>
      </c>
    </row>
    <row r="282" ht="17.25" spans="1:4">
      <c r="A282" s="11">
        <v>281</v>
      </c>
      <c r="B282" s="13">
        <v>106</v>
      </c>
      <c r="C282" s="14">
        <v>16.6646368361286</v>
      </c>
      <c r="D282" s="14">
        <v>1359.83168741468</v>
      </c>
    </row>
    <row r="283" ht="17.25" spans="1:4">
      <c r="A283" s="11">
        <v>282</v>
      </c>
      <c r="B283" s="13">
        <v>106</v>
      </c>
      <c r="C283" s="14">
        <v>16.9791213530748</v>
      </c>
      <c r="D283" s="14">
        <v>1376.81080876775</v>
      </c>
    </row>
    <row r="284" ht="17.25" spans="1:4">
      <c r="A284" s="11">
        <v>283</v>
      </c>
      <c r="B284" s="13">
        <v>106</v>
      </c>
      <c r="C284" s="14">
        <v>17.2937368972746</v>
      </c>
      <c r="D284" s="14">
        <v>1394.10454566503</v>
      </c>
    </row>
    <row r="285" ht="17.25" spans="1:4">
      <c r="A285" s="11">
        <v>284</v>
      </c>
      <c r="B285" s="13">
        <v>106</v>
      </c>
      <c r="C285" s="14">
        <v>17.6084834687282</v>
      </c>
      <c r="D285" s="14">
        <v>1411.71302913376</v>
      </c>
    </row>
    <row r="286" ht="17.25" spans="1:4">
      <c r="A286" s="11">
        <v>285</v>
      </c>
      <c r="B286" s="13">
        <v>106</v>
      </c>
      <c r="C286" s="14">
        <v>17.9233610674354</v>
      </c>
      <c r="D286" s="14">
        <v>1429.63639020119</v>
      </c>
    </row>
    <row r="287" ht="17.25" spans="1:4">
      <c r="A287" s="11">
        <v>286</v>
      </c>
      <c r="B287" s="13">
        <v>106</v>
      </c>
      <c r="C287" s="14">
        <v>18.2383696933962</v>
      </c>
      <c r="D287" s="14">
        <v>1447.87475989459</v>
      </c>
    </row>
    <row r="288" ht="17.25" spans="1:4">
      <c r="A288" s="11">
        <v>287</v>
      </c>
      <c r="B288" s="13">
        <v>106</v>
      </c>
      <c r="C288" s="14">
        <v>18.5535093466108</v>
      </c>
      <c r="D288" s="14">
        <v>1466.4282692412</v>
      </c>
    </row>
    <row r="289" ht="17.25" spans="1:4">
      <c r="A289" s="11">
        <v>288</v>
      </c>
      <c r="B289" s="13">
        <v>106</v>
      </c>
      <c r="C289" s="14">
        <v>18.868780027079</v>
      </c>
      <c r="D289" s="14">
        <v>1485.29704926828</v>
      </c>
    </row>
    <row r="290" ht="17.25" spans="1:4">
      <c r="A290" s="11">
        <v>289</v>
      </c>
      <c r="B290" s="13">
        <v>106</v>
      </c>
      <c r="C290" s="14">
        <v>19.1841811888539</v>
      </c>
      <c r="D290" s="14">
        <v>1504.48123045713</v>
      </c>
    </row>
    <row r="291" ht="17.25" spans="1:4">
      <c r="A291" s="11">
        <v>290</v>
      </c>
      <c r="B291" s="13">
        <v>107</v>
      </c>
      <c r="C291" s="14">
        <v>19.3174736067844</v>
      </c>
      <c r="D291" s="14">
        <v>1523.79870406391</v>
      </c>
    </row>
    <row r="292" ht="17.25" spans="1:4">
      <c r="A292" s="11">
        <v>291</v>
      </c>
      <c r="B292" s="13">
        <v>107</v>
      </c>
      <c r="C292" s="14">
        <v>19.6301872403946</v>
      </c>
      <c r="D292" s="14">
        <v>1543.42889130431</v>
      </c>
    </row>
    <row r="293" ht="17.25" spans="1:4">
      <c r="A293" s="11">
        <v>292</v>
      </c>
      <c r="B293" s="13">
        <v>107</v>
      </c>
      <c r="C293" s="14">
        <v>19.9430306767047</v>
      </c>
      <c r="D293" s="14">
        <v>1563.37192198101</v>
      </c>
    </row>
    <row r="294" ht="17.25" spans="1:4">
      <c r="A294" s="11">
        <v>293</v>
      </c>
      <c r="B294" s="13">
        <v>107</v>
      </c>
      <c r="C294" s="14">
        <v>20.2560039157148</v>
      </c>
      <c r="D294" s="14">
        <v>1583.62792589673</v>
      </c>
    </row>
    <row r="295" ht="17.25" spans="1:4">
      <c r="A295" s="11">
        <v>294</v>
      </c>
      <c r="B295" s="13">
        <v>107</v>
      </c>
      <c r="C295" s="14">
        <v>20.5691069574247</v>
      </c>
      <c r="D295" s="14">
        <v>1604.19703285415</v>
      </c>
    </row>
    <row r="296" ht="17.25" spans="1:4">
      <c r="A296" s="11">
        <v>295</v>
      </c>
      <c r="B296" s="13">
        <v>107</v>
      </c>
      <c r="C296" s="14">
        <v>20.8823398018345</v>
      </c>
      <c r="D296" s="14">
        <v>1625.07937265599</v>
      </c>
    </row>
    <row r="297" ht="17.25" spans="1:4">
      <c r="A297" s="11">
        <v>296</v>
      </c>
      <c r="B297" s="13">
        <v>107</v>
      </c>
      <c r="C297" s="14">
        <v>21.1957024489443</v>
      </c>
      <c r="D297" s="14">
        <v>1646.27507510493</v>
      </c>
    </row>
    <row r="298" ht="17.25" spans="1:4">
      <c r="A298" s="11">
        <v>297</v>
      </c>
      <c r="B298" s="13">
        <v>107</v>
      </c>
      <c r="C298" s="14">
        <v>21.5091948987539</v>
      </c>
      <c r="D298" s="14">
        <v>1667.78427000369</v>
      </c>
    </row>
    <row r="299" ht="17.25" spans="1:4">
      <c r="A299" s="11">
        <v>298</v>
      </c>
      <c r="B299" s="13">
        <v>107</v>
      </c>
      <c r="C299" s="14">
        <v>21.8228166104188</v>
      </c>
      <c r="D299" s="14">
        <v>1689.60708661411</v>
      </c>
    </row>
    <row r="300" ht="17.25" spans="1:4">
      <c r="A300" s="11">
        <v>299</v>
      </c>
      <c r="B300" s="13">
        <v>107</v>
      </c>
      <c r="C300" s="14">
        <v>22.1365686656282</v>
      </c>
      <c r="D300" s="14">
        <v>1711.74365527973</v>
      </c>
    </row>
    <row r="301" ht="17.25" spans="1:4">
      <c r="A301" s="11">
        <v>300</v>
      </c>
      <c r="B301" s="13">
        <v>108</v>
      </c>
      <c r="C301" s="14">
        <v>22.2425759816529</v>
      </c>
      <c r="D301" s="14">
        <v>1733.98623126139</v>
      </c>
    </row>
    <row r="302" ht="17.25" spans="1:4">
      <c r="A302" s="11">
        <v>301</v>
      </c>
      <c r="B302" s="13">
        <v>108</v>
      </c>
      <c r="C302" s="14">
        <v>22.2495782964678</v>
      </c>
      <c r="D302" s="14">
        <v>1756.23580955785</v>
      </c>
    </row>
    <row r="303" ht="17.25" spans="1:4">
      <c r="A303" s="11">
        <v>302</v>
      </c>
      <c r="B303" s="13">
        <v>108</v>
      </c>
      <c r="C303" s="14">
        <v>22.2565806112826</v>
      </c>
      <c r="D303" s="14">
        <v>1778.49239016914</v>
      </c>
    </row>
    <row r="304" ht="17.25" spans="1:4">
      <c r="A304" s="11">
        <v>303</v>
      </c>
      <c r="B304" s="13">
        <v>108</v>
      </c>
      <c r="C304" s="14">
        <v>22.2635829260974</v>
      </c>
      <c r="D304" s="14">
        <v>1800.75597309523</v>
      </c>
    </row>
    <row r="305" ht="17.25" spans="1:4">
      <c r="A305" s="11">
        <v>304</v>
      </c>
      <c r="B305" s="13">
        <v>108</v>
      </c>
      <c r="C305" s="14">
        <v>22.2705852409122</v>
      </c>
      <c r="D305" s="14">
        <v>1823.02655833615</v>
      </c>
    </row>
    <row r="306" ht="17.25" spans="1:4">
      <c r="A306" s="11">
        <v>305</v>
      </c>
      <c r="B306" s="13">
        <v>108</v>
      </c>
      <c r="C306" s="14">
        <v>22.277587555727</v>
      </c>
      <c r="D306" s="14">
        <v>1845.30414589187</v>
      </c>
    </row>
    <row r="307" ht="17.25" spans="1:4">
      <c r="A307" s="11">
        <v>306</v>
      </c>
      <c r="B307" s="13">
        <v>108</v>
      </c>
      <c r="C307" s="14">
        <v>22.2845898705418</v>
      </c>
      <c r="D307" s="14">
        <v>1867.58873576241</v>
      </c>
    </row>
    <row r="308" ht="17.25" spans="1:4">
      <c r="A308" s="11">
        <v>307</v>
      </c>
      <c r="B308" s="13">
        <v>108</v>
      </c>
      <c r="C308" s="14">
        <v>22.2915921853567</v>
      </c>
      <c r="D308" s="14">
        <v>1889.88032794777</v>
      </c>
    </row>
    <row r="309" ht="17.25" spans="1:4">
      <c r="A309" s="11">
        <v>308</v>
      </c>
      <c r="B309" s="13">
        <v>108</v>
      </c>
      <c r="C309" s="14">
        <v>22.2985945001715</v>
      </c>
      <c r="D309" s="14">
        <v>1912.17892244794</v>
      </c>
    </row>
    <row r="310" ht="17.25" spans="1:4">
      <c r="A310" s="11">
        <v>309</v>
      </c>
      <c r="B310" s="13">
        <v>108</v>
      </c>
      <c r="C310" s="14">
        <v>22.3055968149863</v>
      </c>
      <c r="D310" s="14">
        <v>1934.48451926293</v>
      </c>
    </row>
    <row r="311" ht="17.25" spans="1:4">
      <c r="A311" s="11">
        <v>310</v>
      </c>
      <c r="B311" s="13">
        <v>109</v>
      </c>
      <c r="C311" s="14">
        <v>22.107896385491</v>
      </c>
      <c r="D311" s="14">
        <v>1956.59241564842</v>
      </c>
    </row>
    <row r="312" ht="17.25" spans="1:4">
      <c r="A312" s="11">
        <v>311</v>
      </c>
      <c r="B312" s="13">
        <v>109</v>
      </c>
      <c r="C312" s="14">
        <v>22.1148344588855</v>
      </c>
      <c r="D312" s="14">
        <v>1978.70725010731</v>
      </c>
    </row>
    <row r="313" ht="17.25" spans="1:4">
      <c r="A313" s="11">
        <v>312</v>
      </c>
      <c r="B313" s="13">
        <v>109</v>
      </c>
      <c r="C313" s="14">
        <v>22.12177253228</v>
      </c>
      <c r="D313" s="14">
        <v>2000.82902263959</v>
      </c>
    </row>
    <row r="314" ht="17.25" spans="1:4">
      <c r="A314" s="11">
        <v>313</v>
      </c>
      <c r="B314" s="13">
        <v>109</v>
      </c>
      <c r="C314" s="14">
        <v>22.1287106056745</v>
      </c>
      <c r="D314" s="14">
        <v>2022.95773324526</v>
      </c>
    </row>
    <row r="315" ht="17.25" spans="1:4">
      <c r="A315" s="11">
        <v>314</v>
      </c>
      <c r="B315" s="13">
        <v>109</v>
      </c>
      <c r="C315" s="14">
        <v>22.135648679069</v>
      </c>
      <c r="D315" s="14">
        <v>2045.09338192433</v>
      </c>
    </row>
    <row r="316" ht="17.25" spans="1:4">
      <c r="A316" s="11">
        <v>315</v>
      </c>
      <c r="B316" s="13">
        <v>109</v>
      </c>
      <c r="C316" s="14">
        <v>22.1425867524635</v>
      </c>
      <c r="D316" s="14">
        <v>2067.23596867679</v>
      </c>
    </row>
    <row r="317" ht="17.25" spans="1:4">
      <c r="A317" s="11">
        <v>316</v>
      </c>
      <c r="B317" s="13">
        <v>109</v>
      </c>
      <c r="C317" s="14">
        <v>22.149524825858</v>
      </c>
      <c r="D317" s="14">
        <v>2089.38549350265</v>
      </c>
    </row>
    <row r="318" ht="17.25" spans="1:4">
      <c r="A318" s="11">
        <v>317</v>
      </c>
      <c r="B318" s="13">
        <v>109</v>
      </c>
      <c r="C318" s="14">
        <v>22.1564628992525</v>
      </c>
      <c r="D318" s="14">
        <v>2111.5419564019</v>
      </c>
    </row>
    <row r="319" ht="17.25" spans="1:4">
      <c r="A319" s="11">
        <v>318</v>
      </c>
      <c r="B319" s="13">
        <v>109</v>
      </c>
      <c r="C319" s="14">
        <v>22.163400972647</v>
      </c>
      <c r="D319" s="14">
        <v>2133.70535737455</v>
      </c>
    </row>
    <row r="320" ht="17.25" spans="1:4">
      <c r="A320" s="11">
        <v>319</v>
      </c>
      <c r="B320" s="13">
        <v>109</v>
      </c>
      <c r="C320" s="14">
        <v>22.1703390460415</v>
      </c>
      <c r="D320" s="14">
        <v>2155.87569642059</v>
      </c>
    </row>
    <row r="321" ht="17.25" spans="1:4">
      <c r="A321" s="11">
        <v>320</v>
      </c>
      <c r="B321" s="13">
        <v>110</v>
      </c>
      <c r="C321" s="14">
        <v>21.9756655092593</v>
      </c>
      <c r="D321" s="14">
        <v>2177.85136192985</v>
      </c>
    </row>
    <row r="322" ht="17.25" spans="1:4">
      <c r="A322" s="11">
        <v>321</v>
      </c>
      <c r="B322" s="13">
        <v>110</v>
      </c>
      <c r="C322" s="14">
        <v>21.9825405092593</v>
      </c>
      <c r="D322" s="14">
        <v>2199.83390243911</v>
      </c>
    </row>
    <row r="323" ht="17.25" spans="1:4">
      <c r="A323" s="11">
        <v>322</v>
      </c>
      <c r="B323" s="13">
        <v>110</v>
      </c>
      <c r="C323" s="14">
        <v>21.9894155092593</v>
      </c>
      <c r="D323" s="14">
        <v>2221.82331794837</v>
      </c>
    </row>
    <row r="324" ht="17.25" spans="1:4">
      <c r="A324" s="11">
        <v>323</v>
      </c>
      <c r="B324" s="13">
        <v>110</v>
      </c>
      <c r="C324" s="14">
        <v>21.9962905092593</v>
      </c>
      <c r="D324" s="14">
        <v>2243.81960845763</v>
      </c>
    </row>
    <row r="325" ht="17.25" spans="1:4">
      <c r="A325" s="11">
        <v>324</v>
      </c>
      <c r="B325" s="13">
        <v>110</v>
      </c>
      <c r="C325" s="14">
        <v>22.0031655092593</v>
      </c>
      <c r="D325" s="14">
        <v>2265.82277396689</v>
      </c>
    </row>
    <row r="326" ht="17.25" spans="1:4">
      <c r="A326" s="11">
        <v>325</v>
      </c>
      <c r="B326" s="13">
        <v>110</v>
      </c>
      <c r="C326" s="14">
        <v>22.0100405092593</v>
      </c>
      <c r="D326" s="14">
        <v>2287.83281447615</v>
      </c>
    </row>
    <row r="327" ht="17.25" spans="1:4">
      <c r="A327" s="11">
        <v>326</v>
      </c>
      <c r="B327" s="13">
        <v>110</v>
      </c>
      <c r="C327" s="14">
        <v>22.0169155092593</v>
      </c>
      <c r="D327" s="14">
        <v>2309.84972998541</v>
      </c>
    </row>
    <row r="328" ht="17.25" spans="1:4">
      <c r="A328" s="11">
        <v>327</v>
      </c>
      <c r="B328" s="13">
        <v>110</v>
      </c>
      <c r="C328" s="14">
        <v>22.0237905092593</v>
      </c>
      <c r="D328" s="14">
        <v>2331.87352049467</v>
      </c>
    </row>
    <row r="329" ht="17.25" spans="1:4">
      <c r="A329" s="11">
        <v>328</v>
      </c>
      <c r="B329" s="13">
        <v>110</v>
      </c>
      <c r="C329" s="14">
        <v>22.0306655092593</v>
      </c>
      <c r="D329" s="14">
        <v>2353.90418600393</v>
      </c>
    </row>
    <row r="330" ht="17.25" spans="1:4">
      <c r="A330" s="11">
        <v>329</v>
      </c>
      <c r="B330" s="13">
        <v>110</v>
      </c>
      <c r="C330" s="14">
        <v>22.0375405092593</v>
      </c>
      <c r="D330" s="14">
        <v>2375.94172651318</v>
      </c>
    </row>
    <row r="331" ht="17.25" spans="1:4">
      <c r="A331" s="11">
        <v>330</v>
      </c>
      <c r="B331" s="13">
        <v>111</v>
      </c>
      <c r="C331" s="14">
        <v>21.845817171338</v>
      </c>
      <c r="D331" s="14">
        <v>2397.78754368452</v>
      </c>
    </row>
    <row r="332" ht="17.25" spans="1:4">
      <c r="A332" s="11">
        <v>331</v>
      </c>
      <c r="B332" s="13">
        <v>111</v>
      </c>
      <c r="C332" s="14">
        <v>21.8526302344011</v>
      </c>
      <c r="D332" s="14">
        <v>2419.64017391892</v>
      </c>
    </row>
    <row r="333" ht="17.25" spans="1:4">
      <c r="A333" s="11">
        <v>332</v>
      </c>
      <c r="B333" s="13">
        <v>111</v>
      </c>
      <c r="C333" s="14">
        <v>21.8594432974641</v>
      </c>
      <c r="D333" s="14">
        <v>2441.49961721639</v>
      </c>
    </row>
    <row r="334" ht="17.25" spans="1:4">
      <c r="A334" s="11">
        <v>333</v>
      </c>
      <c r="B334" s="13">
        <v>111</v>
      </c>
      <c r="C334" s="14">
        <v>21.8662563605272</v>
      </c>
      <c r="D334" s="14">
        <v>2463.36587357691</v>
      </c>
    </row>
    <row r="335" ht="17.25" spans="1:4">
      <c r="A335" s="11">
        <v>334</v>
      </c>
      <c r="B335" s="13">
        <v>111</v>
      </c>
      <c r="C335" s="14">
        <v>21.8730694235903</v>
      </c>
      <c r="D335" s="14">
        <v>2485.2389430005</v>
      </c>
    </row>
    <row r="336" ht="17.25" spans="1:4">
      <c r="A336" s="11">
        <v>335</v>
      </c>
      <c r="B336" s="13">
        <v>111</v>
      </c>
      <c r="C336" s="14">
        <v>21.8798824866533</v>
      </c>
      <c r="D336" s="14">
        <v>2507.11882548716</v>
      </c>
    </row>
    <row r="337" ht="17.25" spans="1:4">
      <c r="A337" s="11">
        <v>336</v>
      </c>
      <c r="B337" s="13">
        <v>111</v>
      </c>
      <c r="C337" s="14">
        <v>21.8866955497164</v>
      </c>
      <c r="D337" s="14">
        <v>2529.00552103687</v>
      </c>
    </row>
    <row r="338" ht="17.25" spans="1:4">
      <c r="A338" s="11">
        <v>337</v>
      </c>
      <c r="B338" s="13">
        <v>111</v>
      </c>
      <c r="C338" s="14">
        <v>21.8935086127794</v>
      </c>
      <c r="D338" s="14">
        <v>2550.89902964965</v>
      </c>
    </row>
    <row r="339" ht="17.25" spans="1:4">
      <c r="A339" s="11">
        <v>338</v>
      </c>
      <c r="B339" s="13">
        <v>111</v>
      </c>
      <c r="C339" s="14">
        <v>21.9003216758425</v>
      </c>
      <c r="D339" s="14">
        <v>2572.7993513255</v>
      </c>
    </row>
    <row r="340" ht="17.25" spans="1:4">
      <c r="A340" s="11">
        <v>339</v>
      </c>
      <c r="B340" s="13">
        <v>111</v>
      </c>
      <c r="C340" s="14">
        <v>21.9071347389056</v>
      </c>
      <c r="D340" s="14">
        <v>2594.7064860644</v>
      </c>
    </row>
    <row r="341" ht="17.25" spans="1:4">
      <c r="A341" s="11">
        <v>340</v>
      </c>
      <c r="B341" s="13">
        <v>112</v>
      </c>
      <c r="C341" s="14">
        <v>21.7182875537368</v>
      </c>
      <c r="D341" s="14">
        <v>2616.42477361814</v>
      </c>
    </row>
    <row r="342" ht="17.25" spans="1:4">
      <c r="A342" s="11">
        <v>341</v>
      </c>
      <c r="B342" s="13">
        <v>112</v>
      </c>
      <c r="C342" s="14">
        <v>21.7250397858796</v>
      </c>
      <c r="D342" s="14">
        <v>2638.14981340402</v>
      </c>
    </row>
    <row r="343" ht="17.25" spans="1:4">
      <c r="A343" s="11">
        <v>342</v>
      </c>
      <c r="B343" s="13">
        <v>112</v>
      </c>
      <c r="C343" s="14">
        <v>21.7317920180225</v>
      </c>
      <c r="D343" s="14">
        <v>2659.88160542204</v>
      </c>
    </row>
    <row r="344" ht="17.25" spans="1:4">
      <c r="A344" s="11">
        <v>343</v>
      </c>
      <c r="B344" s="13">
        <v>112</v>
      </c>
      <c r="C344" s="14">
        <v>21.7385442501653</v>
      </c>
      <c r="D344" s="14">
        <v>2681.62014967221</v>
      </c>
    </row>
    <row r="345" ht="17.25" spans="1:4">
      <c r="A345" s="11">
        <v>344</v>
      </c>
      <c r="B345" s="13">
        <v>112</v>
      </c>
      <c r="C345" s="14">
        <v>21.7452964823082</v>
      </c>
      <c r="D345" s="14">
        <v>2703.36544615451</v>
      </c>
    </row>
    <row r="346" ht="17.25" spans="1:4">
      <c r="A346" s="11">
        <v>345</v>
      </c>
      <c r="B346" s="13">
        <v>112</v>
      </c>
      <c r="C346" s="14">
        <v>21.7520487144511</v>
      </c>
      <c r="D346" s="14">
        <v>2725.11749486897</v>
      </c>
    </row>
    <row r="347" ht="17.25" spans="1:4">
      <c r="A347" s="11">
        <v>346</v>
      </c>
      <c r="B347" s="13">
        <v>112</v>
      </c>
      <c r="C347" s="14">
        <v>21.7588009465939</v>
      </c>
      <c r="D347" s="14">
        <v>2746.87629581556</v>
      </c>
    </row>
    <row r="348" ht="17.25" spans="1:4">
      <c r="A348" s="11">
        <v>347</v>
      </c>
      <c r="B348" s="13">
        <v>112</v>
      </c>
      <c r="C348" s="14">
        <v>21.7655531787368</v>
      </c>
      <c r="D348" s="14">
        <v>2768.6418489943</v>
      </c>
    </row>
    <row r="349" ht="17.25" spans="1:4">
      <c r="A349" s="11">
        <v>348</v>
      </c>
      <c r="B349" s="13">
        <v>112</v>
      </c>
      <c r="C349" s="14">
        <v>21.7723054108796</v>
      </c>
      <c r="D349" s="14">
        <v>2790.41415440518</v>
      </c>
    </row>
    <row r="350" ht="17.25" spans="1:4">
      <c r="A350" s="11">
        <v>349</v>
      </c>
      <c r="B350" s="13">
        <v>112</v>
      </c>
      <c r="C350" s="14">
        <v>21.7790576430225</v>
      </c>
      <c r="D350" s="14">
        <v>2812.1932120482</v>
      </c>
    </row>
    <row r="351" ht="17.25" spans="1:4">
      <c r="A351" s="11">
        <v>350</v>
      </c>
      <c r="B351" s="13">
        <v>113</v>
      </c>
      <c r="C351" s="14">
        <v>21.593015097509</v>
      </c>
      <c r="D351" s="14">
        <v>2833.78622714571</v>
      </c>
    </row>
    <row r="352" ht="17.25" spans="1:4">
      <c r="A352" s="11">
        <v>351</v>
      </c>
      <c r="B352" s="13">
        <v>113</v>
      </c>
      <c r="C352" s="14">
        <v>21.5997075753851</v>
      </c>
      <c r="D352" s="14">
        <v>2855.38593472109</v>
      </c>
    </row>
    <row r="353" ht="17.25" spans="1:4">
      <c r="A353" s="11">
        <v>352</v>
      </c>
      <c r="B353" s="13">
        <v>113</v>
      </c>
      <c r="C353" s="14">
        <v>21.6064000532612</v>
      </c>
      <c r="D353" s="14">
        <v>2876.99233477435</v>
      </c>
    </row>
    <row r="354" ht="17.25" spans="1:4">
      <c r="A354" s="11">
        <v>353</v>
      </c>
      <c r="B354" s="13">
        <v>113</v>
      </c>
      <c r="C354" s="14">
        <v>21.6130925311373</v>
      </c>
      <c r="D354" s="14">
        <v>2898.60542730549</v>
      </c>
    </row>
    <row r="355" ht="17.25" spans="1:4">
      <c r="A355" s="11">
        <v>354</v>
      </c>
      <c r="B355" s="13">
        <v>113</v>
      </c>
      <c r="C355" s="14">
        <v>21.6197850090134</v>
      </c>
      <c r="D355" s="14">
        <v>2920.2252123145</v>
      </c>
    </row>
    <row r="356" ht="17.25" spans="1:4">
      <c r="A356" s="11">
        <v>355</v>
      </c>
      <c r="B356" s="13">
        <v>113</v>
      </c>
      <c r="C356" s="14">
        <v>21.6264774868895</v>
      </c>
      <c r="D356" s="14">
        <v>2941.85168980139</v>
      </c>
    </row>
    <row r="357" ht="17.25" spans="1:4">
      <c r="A357" s="11">
        <v>356</v>
      </c>
      <c r="B357" s="13">
        <v>113</v>
      </c>
      <c r="C357" s="14">
        <v>21.6331699647656</v>
      </c>
      <c r="D357" s="14">
        <v>2963.48485976616</v>
      </c>
    </row>
    <row r="358" ht="17.25" spans="1:4">
      <c r="A358" s="11">
        <v>357</v>
      </c>
      <c r="B358" s="13">
        <v>113</v>
      </c>
      <c r="C358" s="14">
        <v>21.6398624426418</v>
      </c>
      <c r="D358" s="14">
        <v>2985.1247222088</v>
      </c>
    </row>
    <row r="359" ht="17.25" spans="1:4">
      <c r="A359" s="11">
        <v>358</v>
      </c>
      <c r="B359" s="13">
        <v>113</v>
      </c>
      <c r="C359" s="14">
        <v>21.6465549205179</v>
      </c>
      <c r="D359" s="14">
        <v>3006.77127712932</v>
      </c>
    </row>
    <row r="360" ht="17.25" spans="1:4">
      <c r="A360" s="11">
        <v>359</v>
      </c>
      <c r="B360" s="13">
        <v>113</v>
      </c>
      <c r="C360" s="14">
        <v>21.653247398394</v>
      </c>
      <c r="D360" s="14">
        <v>3028.42452452771</v>
      </c>
    </row>
    <row r="361" ht="17.25" spans="1:4">
      <c r="A361" s="11">
        <v>360</v>
      </c>
      <c r="B361" s="13">
        <v>114</v>
      </c>
      <c r="C361" s="14">
        <v>21.4699404036712</v>
      </c>
      <c r="D361" s="14">
        <v>3049.89446493139</v>
      </c>
    </row>
    <row r="362" ht="17.25" spans="1:4">
      <c r="A362" s="11">
        <v>361</v>
      </c>
      <c r="B362" s="13">
        <v>114</v>
      </c>
      <c r="C362" s="14">
        <v>21.476574175601</v>
      </c>
      <c r="D362" s="14">
        <v>3071.37103910699</v>
      </c>
    </row>
    <row r="363" ht="17.25" spans="1:4">
      <c r="A363" s="11">
        <v>362</v>
      </c>
      <c r="B363" s="13">
        <v>114</v>
      </c>
      <c r="C363" s="14">
        <v>21.4832079475309</v>
      </c>
      <c r="D363" s="14">
        <v>3092.85424705452</v>
      </c>
    </row>
    <row r="364" ht="17.25" spans="1:4">
      <c r="A364" s="11">
        <v>363</v>
      </c>
      <c r="B364" s="13">
        <v>114</v>
      </c>
      <c r="C364" s="14">
        <v>21.4898417194607</v>
      </c>
      <c r="D364" s="14">
        <v>3114.34408877398</v>
      </c>
    </row>
    <row r="365" ht="17.25" spans="1:4">
      <c r="A365" s="11">
        <v>364</v>
      </c>
      <c r="B365" s="13">
        <v>114</v>
      </c>
      <c r="C365" s="14">
        <v>21.4964754913905</v>
      </c>
      <c r="D365" s="14">
        <v>3135.84056426537</v>
      </c>
    </row>
    <row r="366" ht="17.25" spans="1:4">
      <c r="A366" s="11">
        <v>365</v>
      </c>
      <c r="B366" s="13">
        <v>114</v>
      </c>
      <c r="C366" s="14">
        <v>21.5031092633203</v>
      </c>
      <c r="D366" s="14">
        <v>3157.34367352869</v>
      </c>
    </row>
    <row r="367" ht="17.25" spans="1:4">
      <c r="A367" s="11">
        <v>366</v>
      </c>
      <c r="B367" s="13">
        <v>114</v>
      </c>
      <c r="C367" s="14">
        <v>21.5097430352502</v>
      </c>
      <c r="D367" s="14">
        <v>3178.85341656394</v>
      </c>
    </row>
    <row r="368" ht="17.25" spans="1:4">
      <c r="A368" s="11">
        <v>367</v>
      </c>
      <c r="B368" s="13">
        <v>114</v>
      </c>
      <c r="C368" s="14">
        <v>21.51637680718</v>
      </c>
      <c r="D368" s="14">
        <v>3200.36979337112</v>
      </c>
    </row>
    <row r="369" ht="17.25" spans="1:4">
      <c r="A369" s="11">
        <v>368</v>
      </c>
      <c r="B369" s="13">
        <v>114</v>
      </c>
      <c r="C369" s="14">
        <v>21.5230105791098</v>
      </c>
      <c r="D369" s="14">
        <v>3221.89280395023</v>
      </c>
    </row>
    <row r="370" ht="17.25" spans="1:4">
      <c r="A370" s="11">
        <v>369</v>
      </c>
      <c r="B370" s="13">
        <v>114</v>
      </c>
      <c r="C370" s="14">
        <v>21.5296443510396</v>
      </c>
      <c r="D370" s="14">
        <v>3243.42244830127</v>
      </c>
    </row>
    <row r="371" ht="17.25" spans="1:4">
      <c r="A371" s="11">
        <v>370</v>
      </c>
      <c r="B371" s="13">
        <v>115</v>
      </c>
      <c r="C371" s="14">
        <v>23.476672705314</v>
      </c>
      <c r="D371" s="14">
        <v>3266.89912100658</v>
      </c>
    </row>
    <row r="372" ht="17.25" spans="1:4">
      <c r="A372" s="11">
        <v>371</v>
      </c>
      <c r="B372" s="13">
        <v>115</v>
      </c>
      <c r="C372" s="14">
        <v>24.6505062399356</v>
      </c>
      <c r="D372" s="14">
        <v>3291.54962724652</v>
      </c>
    </row>
    <row r="373" ht="17.25" spans="1:4">
      <c r="A373" s="11">
        <v>372</v>
      </c>
      <c r="B373" s="13">
        <v>115</v>
      </c>
      <c r="C373" s="14">
        <v>25.8830314009662</v>
      </c>
      <c r="D373" s="14">
        <v>3317.43265864748</v>
      </c>
    </row>
    <row r="374" ht="17.25" spans="1:4">
      <c r="A374" s="11">
        <v>373</v>
      </c>
      <c r="B374" s="13">
        <v>115</v>
      </c>
      <c r="C374" s="14">
        <v>27.1771829710145</v>
      </c>
      <c r="D374" s="14">
        <v>3344.6098416185</v>
      </c>
    </row>
    <row r="375" ht="17.25" spans="1:4">
      <c r="A375" s="11">
        <v>374</v>
      </c>
      <c r="B375" s="13">
        <v>115</v>
      </c>
      <c r="C375" s="14">
        <v>28.5360416666667</v>
      </c>
      <c r="D375" s="14">
        <v>3373.14588328516</v>
      </c>
    </row>
    <row r="376" ht="17.25" spans="1:4">
      <c r="A376" s="11">
        <v>375</v>
      </c>
      <c r="B376" s="13">
        <v>115</v>
      </c>
      <c r="C376" s="14">
        <v>29.9628436996779</v>
      </c>
      <c r="D376" s="14">
        <v>3403.10872698484</v>
      </c>
    </row>
    <row r="377" ht="17.25" spans="1:4">
      <c r="A377" s="11">
        <v>376</v>
      </c>
      <c r="B377" s="13">
        <v>115</v>
      </c>
      <c r="C377" s="14">
        <v>31.4609858091787</v>
      </c>
      <c r="D377" s="14">
        <v>3434.56971279402</v>
      </c>
    </row>
    <row r="378" ht="17.25" spans="1:4">
      <c r="A378" s="11">
        <v>377</v>
      </c>
      <c r="B378" s="13">
        <v>115</v>
      </c>
      <c r="C378" s="14">
        <v>33.0340348228663</v>
      </c>
      <c r="D378" s="14">
        <v>3467.60374761689</v>
      </c>
    </row>
    <row r="379" ht="17.25" spans="1:4">
      <c r="A379" s="11">
        <v>378</v>
      </c>
      <c r="B379" s="13">
        <v>115</v>
      </c>
      <c r="C379" s="14">
        <v>34.6857362117552</v>
      </c>
      <c r="D379" s="14">
        <v>3502.28948382864</v>
      </c>
    </row>
    <row r="380" ht="17.25" spans="1:4">
      <c r="A380" s="11">
        <v>379</v>
      </c>
      <c r="B380" s="13">
        <v>115</v>
      </c>
      <c r="C380" s="14">
        <v>36.4200226449275</v>
      </c>
      <c r="D380" s="14">
        <v>3538.70950647357</v>
      </c>
    </row>
    <row r="381" ht="17.25" spans="1:4">
      <c r="A381" s="11">
        <v>380</v>
      </c>
      <c r="B381" s="13">
        <v>116</v>
      </c>
      <c r="C381" s="14">
        <v>37.9113595545977</v>
      </c>
      <c r="D381" s="14">
        <v>3576.62086602817</v>
      </c>
    </row>
    <row r="382" ht="17.25" spans="1:4">
      <c r="A382" s="11">
        <v>381</v>
      </c>
      <c r="B382" s="13">
        <v>116</v>
      </c>
      <c r="C382" s="14">
        <v>39.8069274824393</v>
      </c>
      <c r="D382" s="14">
        <v>3616.42779351061</v>
      </c>
    </row>
    <row r="383" ht="17.25" spans="1:4">
      <c r="A383" s="11">
        <v>382</v>
      </c>
      <c r="B383" s="13">
        <v>116</v>
      </c>
      <c r="C383" s="14">
        <v>41.7972736071201</v>
      </c>
      <c r="D383" s="14">
        <v>3658.22506711773</v>
      </c>
    </row>
    <row r="384" ht="17.25" spans="1:4">
      <c r="A384" s="11">
        <v>383</v>
      </c>
      <c r="B384" s="13">
        <v>116</v>
      </c>
      <c r="C384" s="14">
        <v>43.8871368135377</v>
      </c>
      <c r="D384" s="14">
        <v>3702.11220393127</v>
      </c>
    </row>
    <row r="385" ht="17.25" spans="1:4">
      <c r="A385" s="11">
        <v>384</v>
      </c>
      <c r="B385" s="13">
        <v>116</v>
      </c>
      <c r="C385" s="14">
        <v>46.0814934546616</v>
      </c>
      <c r="D385" s="14">
        <v>3748.19369738593</v>
      </c>
    </row>
    <row r="386" ht="17.25" spans="1:4">
      <c r="A386" s="11">
        <v>385</v>
      </c>
      <c r="B386" s="13">
        <v>116</v>
      </c>
      <c r="C386" s="14">
        <v>48.3855678280651</v>
      </c>
      <c r="D386" s="14">
        <v>3796.57926521399</v>
      </c>
    </row>
    <row r="387" ht="17.25" spans="1:4">
      <c r="A387" s="11">
        <v>386</v>
      </c>
      <c r="B387" s="13">
        <v>116</v>
      </c>
      <c r="C387" s="14">
        <v>50.804846144636</v>
      </c>
      <c r="D387" s="14">
        <v>3847.38411135863</v>
      </c>
    </row>
    <row r="388" ht="17.25" spans="1:4">
      <c r="A388" s="11">
        <v>387</v>
      </c>
      <c r="B388" s="13">
        <v>116</v>
      </c>
      <c r="C388" s="14">
        <v>53.3450880028736</v>
      </c>
      <c r="D388" s="14">
        <v>3900.7291993615</v>
      </c>
    </row>
    <row r="389" ht="17.25" spans="1:4">
      <c r="A389" s="11">
        <v>388</v>
      </c>
      <c r="B389" s="13">
        <v>116</v>
      </c>
      <c r="C389" s="14">
        <v>56.012342353129</v>
      </c>
      <c r="D389" s="14">
        <v>3956.74154171463</v>
      </c>
    </row>
    <row r="390" ht="17.25" spans="1:4">
      <c r="A390" s="11">
        <v>389</v>
      </c>
      <c r="B390" s="13">
        <v>116</v>
      </c>
      <c r="C390" s="14">
        <v>58.8129594707854</v>
      </c>
      <c r="D390" s="14">
        <v>4015.55450118542</v>
      </c>
    </row>
    <row r="391" ht="17.25" spans="1:4">
      <c r="A391" s="11">
        <v>390</v>
      </c>
      <c r="B391" s="13">
        <v>117</v>
      </c>
      <c r="C391" s="14">
        <v>61.2257988089585</v>
      </c>
      <c r="D391" s="14">
        <v>4076.78029999438</v>
      </c>
    </row>
    <row r="392" ht="17.25" spans="1:4">
      <c r="A392" s="11">
        <v>391</v>
      </c>
      <c r="B392" s="13">
        <v>117</v>
      </c>
      <c r="C392" s="14">
        <v>64.2870884773663</v>
      </c>
      <c r="D392" s="14">
        <v>4141.06738847174</v>
      </c>
    </row>
    <row r="393" ht="17.25" spans="1:4">
      <c r="A393" s="11">
        <v>392</v>
      </c>
      <c r="B393" s="13">
        <v>117</v>
      </c>
      <c r="C393" s="14">
        <v>67.5014428023109</v>
      </c>
      <c r="D393" s="14">
        <v>4208.56883127405</v>
      </c>
    </row>
    <row r="394" ht="17.25" spans="1:4">
      <c r="A394" s="11">
        <v>393</v>
      </c>
      <c r="B394" s="13">
        <v>117</v>
      </c>
      <c r="C394" s="14">
        <v>70.8765145220006</v>
      </c>
      <c r="D394" s="14">
        <v>4279.44534579605</v>
      </c>
    </row>
    <row r="395" ht="17.25" spans="1:4">
      <c r="A395" s="11">
        <v>394</v>
      </c>
      <c r="B395" s="13">
        <v>117</v>
      </c>
      <c r="C395" s="14">
        <v>74.4203401986388</v>
      </c>
      <c r="D395" s="14">
        <v>4353.86568599469</v>
      </c>
    </row>
    <row r="396" ht="17.25" spans="1:4">
      <c r="A396" s="11">
        <v>395</v>
      </c>
      <c r="B396" s="13">
        <v>117</v>
      </c>
      <c r="C396" s="14">
        <v>78.1413570354543</v>
      </c>
      <c r="D396" s="14">
        <v>4432.00704303015</v>
      </c>
    </row>
    <row r="397" ht="17.25" spans="1:4">
      <c r="A397" s="11">
        <v>396</v>
      </c>
      <c r="B397" s="13">
        <v>117</v>
      </c>
      <c r="C397" s="14">
        <v>82.0484246399177</v>
      </c>
      <c r="D397" s="14">
        <v>4514.05546767006</v>
      </c>
    </row>
    <row r="398" ht="17.25" spans="1:4">
      <c r="A398" s="11">
        <v>397</v>
      </c>
      <c r="B398" s="13">
        <v>117</v>
      </c>
      <c r="C398" s="14">
        <v>86.1508457977208</v>
      </c>
      <c r="D398" s="14">
        <v>4600.20631346778</v>
      </c>
    </row>
    <row r="399" ht="17.25" spans="1:4">
      <c r="A399" s="11">
        <v>398</v>
      </c>
      <c r="B399" s="13">
        <v>117</v>
      </c>
      <c r="C399" s="14">
        <v>90.4583877413739</v>
      </c>
      <c r="D399" s="14">
        <v>4690.66470120916</v>
      </c>
    </row>
    <row r="400" ht="17.25" spans="1:4">
      <c r="A400" s="11">
        <v>399</v>
      </c>
      <c r="B400" s="13">
        <v>117</v>
      </c>
      <c r="C400" s="14">
        <v>94.9813068811333</v>
      </c>
      <c r="D400" s="14">
        <v>4785.64600809029</v>
      </c>
    </row>
    <row r="401" ht="17.25" spans="1:4">
      <c r="A401" s="11">
        <v>400</v>
      </c>
      <c r="B401" s="13">
        <v>118</v>
      </c>
      <c r="C401" s="14">
        <v>101.710490721124</v>
      </c>
      <c r="D401" s="14">
        <v>4887.35649881141</v>
      </c>
    </row>
    <row r="402" ht="17.25" spans="1:4">
      <c r="A402" s="11">
        <v>401</v>
      </c>
      <c r="B402" s="13">
        <v>118</v>
      </c>
      <c r="C402" s="14">
        <v>109.847329625706</v>
      </c>
      <c r="D402" s="14">
        <v>4997.20382843712</v>
      </c>
    </row>
    <row r="403" ht="17.25" spans="1:4">
      <c r="A403" s="11">
        <v>402</v>
      </c>
      <c r="B403" s="13">
        <v>118</v>
      </c>
      <c r="C403" s="14">
        <v>118.63511554457</v>
      </c>
      <c r="D403" s="14">
        <v>5115.83894398169</v>
      </c>
    </row>
    <row r="404" ht="17.25" spans="1:4">
      <c r="A404" s="11">
        <v>403</v>
      </c>
      <c r="B404" s="13">
        <v>118</v>
      </c>
      <c r="C404" s="14">
        <v>128.125924454645</v>
      </c>
      <c r="D404" s="14">
        <v>5243.96486843634</v>
      </c>
    </row>
    <row r="405" ht="17.25" spans="1:4">
      <c r="A405" s="11">
        <v>404</v>
      </c>
      <c r="B405" s="13">
        <v>118</v>
      </c>
      <c r="C405" s="14">
        <v>138.375998018675</v>
      </c>
      <c r="D405" s="14">
        <v>5382.34086645501</v>
      </c>
    </row>
    <row r="406" ht="17.25" spans="1:4">
      <c r="A406" s="11">
        <v>405</v>
      </c>
      <c r="B406" s="13">
        <v>118</v>
      </c>
      <c r="C406" s="14">
        <v>149.446077565913</v>
      </c>
      <c r="D406" s="14">
        <v>5531.78694402093</v>
      </c>
    </row>
    <row r="407" ht="17.25" spans="1:4">
      <c r="A407" s="11">
        <v>406</v>
      </c>
      <c r="B407" s="13">
        <v>118</v>
      </c>
      <c r="C407" s="14">
        <v>161.401763575016</v>
      </c>
      <c r="D407" s="14">
        <v>5693.18870759594</v>
      </c>
    </row>
    <row r="408" ht="17.25" spans="1:4">
      <c r="A408" s="11">
        <v>407</v>
      </c>
      <c r="B408" s="13">
        <v>118</v>
      </c>
      <c r="C408" s="14">
        <v>174.313904582549</v>
      </c>
      <c r="D408" s="14">
        <v>5867.50261217849</v>
      </c>
    </row>
    <row r="409" ht="17.25" spans="1:4">
      <c r="A409" s="11">
        <v>408</v>
      </c>
      <c r="B409" s="13">
        <v>118</v>
      </c>
      <c r="C409" s="14">
        <v>188.25901649796</v>
      </c>
      <c r="D409" s="14">
        <v>6055.76162867645</v>
      </c>
    </row>
    <row r="410" ht="17.25" spans="1:4">
      <c r="A410" s="11">
        <v>409</v>
      </c>
      <c r="B410" s="13">
        <v>118</v>
      </c>
      <c r="C410" s="14">
        <v>203.319737719711</v>
      </c>
      <c r="D410" s="14">
        <v>6259.08136639616</v>
      </c>
    </row>
    <row r="411" ht="17.25" spans="1:4">
      <c r="A411" s="11">
        <v>410</v>
      </c>
      <c r="B411" s="13">
        <v>119</v>
      </c>
      <c r="C411" s="14">
        <v>217.740061858077</v>
      </c>
      <c r="D411" s="14">
        <v>6476.82142825424</v>
      </c>
    </row>
    <row r="412" ht="17.25" spans="1:4">
      <c r="A412" s="11">
        <v>411</v>
      </c>
      <c r="B412" s="13">
        <v>119</v>
      </c>
      <c r="C412" s="14">
        <v>235.159266553844</v>
      </c>
      <c r="D412" s="14">
        <v>6711.98069480808</v>
      </c>
    </row>
    <row r="413" ht="17.25" spans="1:4">
      <c r="A413" s="11">
        <v>412</v>
      </c>
      <c r="B413" s="13">
        <v>119</v>
      </c>
      <c r="C413" s="14">
        <v>253.972007761438</v>
      </c>
      <c r="D413" s="14">
        <v>6965.95270256952</v>
      </c>
    </row>
    <row r="414" ht="17.25" spans="1:4">
      <c r="A414" s="11">
        <v>413</v>
      </c>
      <c r="B414" s="13">
        <v>119</v>
      </c>
      <c r="C414" s="14">
        <v>274.289768129474</v>
      </c>
      <c r="D414" s="14">
        <v>7240.24247069899</v>
      </c>
    </row>
    <row r="415" ht="17.25" spans="1:4">
      <c r="A415" s="11">
        <v>414</v>
      </c>
      <c r="B415" s="13">
        <v>119</v>
      </c>
      <c r="C415" s="14">
        <v>296.232949151883</v>
      </c>
      <c r="D415" s="14">
        <v>7536.47541985088</v>
      </c>
    </row>
    <row r="416" ht="17.25" spans="1:4">
      <c r="A416" s="11">
        <v>415</v>
      </c>
      <c r="B416" s="13">
        <v>119</v>
      </c>
      <c r="C416" s="14">
        <v>319.931585064581</v>
      </c>
      <c r="D416" s="14">
        <v>7856.40700491546</v>
      </c>
    </row>
    <row r="417" ht="17.25" spans="1:4">
      <c r="A417" s="11">
        <v>416</v>
      </c>
      <c r="B417" s="13">
        <v>119</v>
      </c>
      <c r="C417" s="14">
        <v>345.526111694678</v>
      </c>
      <c r="D417" s="14">
        <v>8201.93311661014</v>
      </c>
    </row>
    <row r="418" ht="17.25" spans="1:4">
      <c r="A418" s="11">
        <v>417</v>
      </c>
      <c r="B418" s="13">
        <v>119</v>
      </c>
      <c r="C418" s="14">
        <v>373.168200474634</v>
      </c>
      <c r="D418" s="14">
        <v>8575.10131708477</v>
      </c>
    </row>
    <row r="419" ht="17.25" spans="1:4">
      <c r="A419" s="11">
        <v>418</v>
      </c>
      <c r="B419" s="13">
        <v>119</v>
      </c>
      <c r="C419" s="14">
        <v>403.021656162465</v>
      </c>
      <c r="D419" s="14">
        <v>8978.12297324724</v>
      </c>
    </row>
    <row r="420" ht="17.25" spans="1:4">
      <c r="A420" s="11">
        <v>419</v>
      </c>
      <c r="B420" s="13">
        <v>119</v>
      </c>
      <c r="C420" s="14">
        <v>435.263388480392</v>
      </c>
      <c r="D420" s="14">
        <v>9413.38636172763</v>
      </c>
    </row>
    <row r="421" ht="17.25" spans="1:4">
      <c r="A421" s="11">
        <v>420</v>
      </c>
      <c r="B421" s="13">
        <v>120</v>
      </c>
      <c r="C421" s="14">
        <v>466.167088638117</v>
      </c>
      <c r="D421" s="14">
        <v>9879.55345036575</v>
      </c>
    </row>
    <row r="422" ht="17.25" spans="1:4">
      <c r="A422" s="11">
        <v>421</v>
      </c>
      <c r="B422" s="13">
        <v>120</v>
      </c>
      <c r="C422" s="14">
        <v>503.460455729167</v>
      </c>
      <c r="D422" s="14">
        <v>10383.0139060949</v>
      </c>
    </row>
    <row r="423" ht="17.25" spans="1:4">
      <c r="A423" s="11">
        <v>422</v>
      </c>
      <c r="B423" s="13">
        <v>120</v>
      </c>
      <c r="C423" s="14">
        <v>543.73729214892</v>
      </c>
      <c r="D423" s="14">
        <v>10926.7511982438</v>
      </c>
    </row>
    <row r="424" ht="17.25" spans="1:4">
      <c r="A424" s="11">
        <v>423</v>
      </c>
      <c r="B424" s="13">
        <v>120</v>
      </c>
      <c r="C424" s="14">
        <v>587.23627507716</v>
      </c>
      <c r="D424" s="14">
        <v>11513.987473321</v>
      </c>
    </row>
    <row r="425" ht="17.25" spans="1:4">
      <c r="A425" s="11">
        <v>424</v>
      </c>
      <c r="B425" s="13">
        <v>120</v>
      </c>
      <c r="C425" s="14">
        <v>634.215176986883</v>
      </c>
      <c r="D425" s="14">
        <v>12148.2026503079</v>
      </c>
    </row>
    <row r="426" ht="17.25" spans="1:4">
      <c r="A426" s="11">
        <v>425</v>
      </c>
      <c r="B426" s="13">
        <v>120</v>
      </c>
      <c r="C426" s="14">
        <v>684.952391010802</v>
      </c>
      <c r="D426" s="14">
        <v>12833.1550413187</v>
      </c>
    </row>
    <row r="427" ht="17.25" spans="1:4">
      <c r="A427" s="11">
        <v>426</v>
      </c>
      <c r="B427" s="13">
        <v>120</v>
      </c>
      <c r="C427" s="14">
        <v>739.748582175926</v>
      </c>
      <c r="D427" s="14">
        <v>13572.9036234946</v>
      </c>
    </row>
    <row r="428" ht="17.25" spans="1:4">
      <c r="A428" s="11">
        <v>427</v>
      </c>
      <c r="B428" s="13">
        <v>120</v>
      </c>
      <c r="C428" s="14">
        <v>798.928468364198</v>
      </c>
      <c r="D428" s="14">
        <v>14371.8320918588</v>
      </c>
    </row>
    <row r="429" ht="17.25" spans="1:4">
      <c r="A429" s="11">
        <v>428</v>
      </c>
      <c r="B429" s="13">
        <v>120</v>
      </c>
      <c r="C429" s="14">
        <v>862.842745466821</v>
      </c>
      <c r="D429" s="14">
        <v>15234.6748373256</v>
      </c>
    </row>
    <row r="430" ht="17.25" spans="1:4">
      <c r="A430" s="11">
        <v>429</v>
      </c>
      <c r="B430" s="13">
        <v>120</v>
      </c>
      <c r="C430" s="14">
        <v>931.870164930556</v>
      </c>
      <c r="D430" s="14">
        <v>16166.5450022562</v>
      </c>
    </row>
    <row r="431" ht="17.25" spans="1:4">
      <c r="A431" s="11">
        <v>430</v>
      </c>
      <c r="B431" s="13">
        <v>120</v>
      </c>
      <c r="C431" s="14">
        <v>1006.41977768133</v>
      </c>
      <c r="D431" s="14">
        <v>17172.9647799375</v>
      </c>
    </row>
    <row r="432" ht="17.25" spans="1:4">
      <c r="A432" s="11">
        <v>431</v>
      </c>
      <c r="B432" s="13">
        <v>121</v>
      </c>
      <c r="C432" s="14">
        <v>1077.95043952785</v>
      </c>
      <c r="D432" s="14">
        <v>18250.9152194654</v>
      </c>
    </row>
    <row r="433" ht="17.25" spans="1:4">
      <c r="A433" s="11">
        <v>432</v>
      </c>
      <c r="B433" s="13">
        <v>121</v>
      </c>
      <c r="C433" s="14">
        <v>1164.18647459443</v>
      </c>
      <c r="D433" s="14">
        <v>19415.1016940598</v>
      </c>
    </row>
    <row r="434" ht="17.25" spans="1:4">
      <c r="A434" s="11">
        <v>433</v>
      </c>
      <c r="B434" s="13">
        <v>121</v>
      </c>
      <c r="C434" s="14">
        <v>1257.32139242807</v>
      </c>
      <c r="D434" s="14">
        <v>20672.4230864879</v>
      </c>
    </row>
    <row r="435" ht="17.25" spans="1:4">
      <c r="A435" s="11">
        <v>434</v>
      </c>
      <c r="B435" s="13">
        <v>121</v>
      </c>
      <c r="C435" s="14">
        <v>1357.90710370753</v>
      </c>
      <c r="D435" s="14">
        <v>22030.3301901954</v>
      </c>
    </row>
    <row r="436" ht="17.25" spans="1:4">
      <c r="A436" s="11">
        <v>435</v>
      </c>
      <c r="B436" s="13">
        <v>121</v>
      </c>
      <c r="C436" s="14">
        <v>1466.53967181283</v>
      </c>
      <c r="D436" s="14">
        <v>23496.8698620082</v>
      </c>
    </row>
    <row r="437" ht="17.25" spans="1:4">
      <c r="A437" s="11">
        <v>436</v>
      </c>
      <c r="B437" s="13">
        <v>121</v>
      </c>
      <c r="C437" s="14">
        <v>1583.86284530915</v>
      </c>
      <c r="D437" s="14">
        <v>25080.7327073174</v>
      </c>
    </row>
    <row r="438" ht="17.25" spans="1:4">
      <c r="A438" s="11">
        <v>437</v>
      </c>
      <c r="B438" s="13">
        <v>121</v>
      </c>
      <c r="C438" s="14">
        <v>1710.57187260866</v>
      </c>
      <c r="D438" s="14">
        <v>26791.304579926</v>
      </c>
    </row>
    <row r="439" ht="17.25" spans="1:4">
      <c r="A439" s="11">
        <v>438</v>
      </c>
      <c r="B439" s="13">
        <v>121</v>
      </c>
      <c r="C439" s="14">
        <v>1847.41762224518</v>
      </c>
      <c r="D439" s="14">
        <v>28638.7222021712</v>
      </c>
    </row>
    <row r="440" ht="17.25" spans="1:4">
      <c r="A440" s="11">
        <v>439</v>
      </c>
      <c r="B440" s="13">
        <v>121</v>
      </c>
      <c r="C440" s="14">
        <v>1995.2110317187</v>
      </c>
      <c r="D440" s="14">
        <v>30633.9332338899</v>
      </c>
    </row>
    <row r="441" ht="17.25" spans="1:4">
      <c r="A441" s="11">
        <v>440</v>
      </c>
      <c r="B441" s="13">
        <v>121</v>
      </c>
      <c r="C441" s="14">
        <v>2154.82791408402</v>
      </c>
      <c r="D441" s="14">
        <v>32788.7611479739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3"/>
  <sheetViews>
    <sheetView topLeftCell="A47" workbookViewId="0">
      <selection activeCell="E178" sqref="E178"/>
    </sheetView>
  </sheetViews>
  <sheetFormatPr defaultColWidth="9" defaultRowHeight="13.5"/>
  <cols>
    <col min="1" max="2" width="17.3166666666667" customWidth="1"/>
    <col min="3" max="19" width="20.625" customWidth="1"/>
  </cols>
  <sheetData>
    <row r="1" spans="6:15">
      <c r="F1" s="1" t="s">
        <v>523</v>
      </c>
      <c r="G1" s="2" t="s">
        <v>524</v>
      </c>
      <c r="O1" s="2"/>
    </row>
    <row r="2" spans="3:18">
      <c r="C2" s="2"/>
      <c r="D2" s="2"/>
      <c r="E2" s="2"/>
      <c r="F2" s="1" t="s">
        <v>525</v>
      </c>
      <c r="G2" s="2" t="s">
        <v>526</v>
      </c>
      <c r="H2" s="2" t="s">
        <v>527</v>
      </c>
      <c r="I2" s="2" t="s">
        <v>528</v>
      </c>
      <c r="J2" s="2" t="s">
        <v>529</v>
      </c>
      <c r="K2" s="2" t="s">
        <v>530</v>
      </c>
      <c r="L2" s="2" t="s">
        <v>531</v>
      </c>
      <c r="M2" s="2" t="s">
        <v>532</v>
      </c>
      <c r="N2" s="2" t="s">
        <v>533</v>
      </c>
      <c r="O2" s="2" t="s">
        <v>534</v>
      </c>
      <c r="P2" s="2"/>
      <c r="Q2" s="2"/>
      <c r="R2" s="2"/>
    </row>
    <row r="3" spans="3:18">
      <c r="C3" s="2" t="s">
        <v>535</v>
      </c>
      <c r="D3" s="2" t="s">
        <v>536</v>
      </c>
      <c r="E3" s="2" t="s">
        <v>537</v>
      </c>
      <c r="F3" s="1" t="s">
        <v>538</v>
      </c>
      <c r="G3" s="2" t="s">
        <v>539</v>
      </c>
      <c r="H3" s="3" t="s">
        <v>540</v>
      </c>
      <c r="I3" s="2" t="s">
        <v>541</v>
      </c>
      <c r="J3" s="6" t="s">
        <v>542</v>
      </c>
      <c r="K3" s="2"/>
      <c r="L3" s="2"/>
      <c r="M3" s="2"/>
      <c r="N3" s="2"/>
      <c r="O3" s="2"/>
      <c r="P3" s="2"/>
      <c r="Q3" s="2"/>
      <c r="R3" s="2"/>
    </row>
    <row r="4" spans="3:18">
      <c r="C4" s="2"/>
      <c r="D4" s="2" t="s">
        <v>543</v>
      </c>
      <c r="E4" s="1" t="s">
        <v>544</v>
      </c>
      <c r="F4" s="1" t="s">
        <v>545</v>
      </c>
      <c r="G4" s="2" t="s">
        <v>546</v>
      </c>
      <c r="H4" s="2" t="s">
        <v>547</v>
      </c>
      <c r="I4" s="2" t="s">
        <v>548</v>
      </c>
      <c r="J4" s="2" t="s">
        <v>549</v>
      </c>
      <c r="K4" s="2" t="s">
        <v>550</v>
      </c>
      <c r="L4" s="2" t="s">
        <v>551</v>
      </c>
      <c r="M4" s="2" t="s">
        <v>552</v>
      </c>
      <c r="N4" s="2"/>
      <c r="O4" s="2"/>
      <c r="P4" s="2"/>
      <c r="Q4" s="2"/>
      <c r="R4" s="2"/>
    </row>
    <row r="5" spans="3:18">
      <c r="C5" s="2"/>
      <c r="D5" s="2" t="s">
        <v>553</v>
      </c>
      <c r="E5" s="1" t="s">
        <v>554</v>
      </c>
      <c r="F5" s="4" t="s">
        <v>555</v>
      </c>
      <c r="G5" s="2" t="s">
        <v>556</v>
      </c>
      <c r="H5" s="2" t="s">
        <v>557</v>
      </c>
      <c r="I5" s="2" t="s">
        <v>558</v>
      </c>
      <c r="J5" s="2" t="s">
        <v>559</v>
      </c>
      <c r="K5" s="2"/>
      <c r="L5" s="2"/>
      <c r="M5" s="2"/>
      <c r="N5" s="2"/>
      <c r="O5" s="2"/>
      <c r="P5" s="2"/>
      <c r="Q5" s="2"/>
      <c r="R5" s="2"/>
    </row>
    <row r="6" spans="3:18">
      <c r="C6" s="2"/>
      <c r="D6" s="2"/>
      <c r="E6" s="1" t="s">
        <v>560</v>
      </c>
      <c r="F6" s="1" t="s">
        <v>561</v>
      </c>
      <c r="G6" s="2" t="s">
        <v>562</v>
      </c>
      <c r="H6" s="2" t="s">
        <v>563</v>
      </c>
      <c r="I6" s="3" t="s">
        <v>564</v>
      </c>
      <c r="J6" s="2" t="s">
        <v>565</v>
      </c>
      <c r="K6" s="2"/>
      <c r="L6" s="2"/>
      <c r="M6" s="2"/>
      <c r="N6" s="2"/>
      <c r="O6" s="2"/>
      <c r="P6" s="2"/>
      <c r="Q6" s="2"/>
      <c r="R6" s="2"/>
    </row>
    <row r="7" spans="3:18">
      <c r="C7" s="2" t="s">
        <v>566</v>
      </c>
      <c r="D7" s="2" t="s">
        <v>567</v>
      </c>
      <c r="E7" s="1" t="s">
        <v>568</v>
      </c>
      <c r="F7" s="1" t="s">
        <v>569</v>
      </c>
      <c r="G7" s="2" t="s">
        <v>570</v>
      </c>
      <c r="H7" s="2" t="s">
        <v>571</v>
      </c>
      <c r="I7" s="2" t="s">
        <v>572</v>
      </c>
      <c r="J7" s="2" t="s">
        <v>573</v>
      </c>
      <c r="K7" s="2" t="s">
        <v>574</v>
      </c>
      <c r="L7" s="2" t="s">
        <v>575</v>
      </c>
      <c r="M7" s="2"/>
      <c r="N7" s="2"/>
      <c r="O7" s="2"/>
      <c r="P7" s="2"/>
      <c r="Q7" s="2"/>
      <c r="R7" s="2"/>
    </row>
    <row r="8" spans="3:18">
      <c r="C8" s="2"/>
      <c r="D8" s="2"/>
      <c r="E8" s="2"/>
      <c r="F8" s="1" t="s">
        <v>576</v>
      </c>
      <c r="G8" s="2" t="s">
        <v>577</v>
      </c>
      <c r="H8" s="2" t="s">
        <v>578</v>
      </c>
      <c r="I8" s="2" t="s">
        <v>579</v>
      </c>
      <c r="J8" s="2" t="s">
        <v>580</v>
      </c>
      <c r="K8" s="2" t="s">
        <v>581</v>
      </c>
      <c r="L8" s="2" t="s">
        <v>582</v>
      </c>
      <c r="M8" s="2" t="s">
        <v>583</v>
      </c>
      <c r="N8" s="2" t="s">
        <v>584</v>
      </c>
      <c r="O8" s="2" t="s">
        <v>585</v>
      </c>
      <c r="P8" s="2"/>
      <c r="Q8" s="2"/>
      <c r="R8" s="2"/>
    </row>
    <row r="9" spans="3:18">
      <c r="C9" s="2" t="s">
        <v>586</v>
      </c>
      <c r="D9" s="2" t="s">
        <v>587</v>
      </c>
      <c r="E9" s="1" t="s">
        <v>588</v>
      </c>
      <c r="F9" s="1" t="s">
        <v>589</v>
      </c>
      <c r="G9" s="2" t="s">
        <v>590</v>
      </c>
      <c r="H9" s="2" t="s">
        <v>591</v>
      </c>
      <c r="I9" s="2" t="s">
        <v>592</v>
      </c>
      <c r="J9" s="2" t="s">
        <v>593</v>
      </c>
      <c r="K9" s="2" t="s">
        <v>594</v>
      </c>
      <c r="L9" s="2" t="s">
        <v>595</v>
      </c>
      <c r="M9" s="2" t="s">
        <v>596</v>
      </c>
      <c r="N9" s="2" t="s">
        <v>597</v>
      </c>
      <c r="O9" s="2" t="s">
        <v>598</v>
      </c>
      <c r="P9" s="2" t="s">
        <v>599</v>
      </c>
      <c r="Q9" s="2" t="s">
        <v>600</v>
      </c>
      <c r="R9" s="2" t="s">
        <v>601</v>
      </c>
    </row>
    <row r="10" spans="3:18">
      <c r="C10" s="2" t="s">
        <v>587</v>
      </c>
      <c r="D10" s="2" t="s">
        <v>602</v>
      </c>
      <c r="E10" s="1" t="s">
        <v>603</v>
      </c>
      <c r="F10" s="1" t="s">
        <v>604</v>
      </c>
      <c r="G10" s="2" t="s">
        <v>605</v>
      </c>
      <c r="H10" s="2" t="s">
        <v>606</v>
      </c>
      <c r="I10" s="2" t="s">
        <v>607</v>
      </c>
      <c r="J10" s="2" t="s">
        <v>608</v>
      </c>
      <c r="K10" s="2" t="s">
        <v>609</v>
      </c>
      <c r="L10" s="2" t="s">
        <v>610</v>
      </c>
      <c r="M10" s="2"/>
      <c r="N10" s="2"/>
      <c r="O10" s="2"/>
      <c r="P10" s="2"/>
      <c r="Q10" s="2"/>
      <c r="R10" s="2"/>
    </row>
    <row r="11" spans="3:18">
      <c r="C11" s="2"/>
      <c r="D11" s="2" t="s">
        <v>611</v>
      </c>
      <c r="E11" s="1" t="s">
        <v>612</v>
      </c>
      <c r="F11" s="1" t="s">
        <v>613</v>
      </c>
      <c r="G11" s="2" t="s">
        <v>614</v>
      </c>
      <c r="H11" s="2" t="s">
        <v>615</v>
      </c>
      <c r="I11" s="2" t="s">
        <v>616</v>
      </c>
      <c r="J11" s="2" t="s">
        <v>617</v>
      </c>
      <c r="K11" s="2" t="s">
        <v>618</v>
      </c>
      <c r="L11" s="2" t="s">
        <v>619</v>
      </c>
      <c r="M11" s="2" t="s">
        <v>156</v>
      </c>
      <c r="N11" s="2" t="s">
        <v>620</v>
      </c>
      <c r="O11" s="2"/>
      <c r="P11" s="2"/>
      <c r="Q11" s="2"/>
      <c r="R11" s="2"/>
    </row>
    <row r="12" spans="3:18">
      <c r="C12" s="2" t="s">
        <v>567</v>
      </c>
      <c r="D12" s="2" t="s">
        <v>621</v>
      </c>
      <c r="E12" s="1" t="s">
        <v>622</v>
      </c>
      <c r="F12" s="1" t="s">
        <v>623</v>
      </c>
      <c r="G12" s="2" t="s">
        <v>624</v>
      </c>
      <c r="H12" s="2" t="s">
        <v>625</v>
      </c>
      <c r="I12" s="2" t="s">
        <v>626</v>
      </c>
      <c r="J12" s="2" t="s">
        <v>618</v>
      </c>
      <c r="K12" s="2" t="s">
        <v>167</v>
      </c>
      <c r="L12" s="2" t="s">
        <v>627</v>
      </c>
      <c r="M12" s="2" t="s">
        <v>628</v>
      </c>
      <c r="N12" s="2"/>
      <c r="O12" s="2"/>
      <c r="P12" s="2"/>
      <c r="Q12" s="2"/>
      <c r="R12" s="2"/>
    </row>
    <row r="13" spans="3:18">
      <c r="C13" s="2" t="s">
        <v>629</v>
      </c>
      <c r="D13" s="2" t="s">
        <v>630</v>
      </c>
      <c r="E13" s="2" t="s">
        <v>631</v>
      </c>
      <c r="F13" s="5" t="s">
        <v>632</v>
      </c>
      <c r="G13" s="2" t="s">
        <v>633</v>
      </c>
      <c r="H13" s="2" t="s">
        <v>634</v>
      </c>
      <c r="I13" s="2" t="s">
        <v>635</v>
      </c>
      <c r="J13" s="2" t="s">
        <v>636</v>
      </c>
      <c r="K13" s="2" t="s">
        <v>637</v>
      </c>
      <c r="L13" s="2" t="s">
        <v>638</v>
      </c>
      <c r="M13" s="2" t="s">
        <v>639</v>
      </c>
      <c r="N13" s="2" t="s">
        <v>640</v>
      </c>
      <c r="O13" s="2"/>
      <c r="P13" s="2"/>
      <c r="Q13" s="2"/>
      <c r="R13" s="2"/>
    </row>
    <row r="14" spans="3:18">
      <c r="C14" s="2" t="s">
        <v>641</v>
      </c>
      <c r="D14" s="2" t="s">
        <v>642</v>
      </c>
      <c r="E14" s="2" t="s">
        <v>611</v>
      </c>
      <c r="F14" s="1" t="s">
        <v>643</v>
      </c>
      <c r="G14" s="2" t="s">
        <v>644</v>
      </c>
      <c r="H14" s="2" t="s">
        <v>645</v>
      </c>
      <c r="I14" s="2" t="s">
        <v>646</v>
      </c>
      <c r="J14" s="2" t="s">
        <v>647</v>
      </c>
      <c r="K14" s="2"/>
      <c r="L14" s="2"/>
      <c r="M14" s="2"/>
      <c r="N14" s="2"/>
      <c r="O14" s="2"/>
      <c r="P14" s="2"/>
      <c r="Q14" s="2"/>
      <c r="R14" s="2"/>
    </row>
    <row r="15" spans="3:18">
      <c r="C15" s="2" t="s">
        <v>648</v>
      </c>
      <c r="D15" s="2" t="s">
        <v>649</v>
      </c>
      <c r="E15" s="1" t="s">
        <v>650</v>
      </c>
      <c r="F15" s="1" t="s">
        <v>651</v>
      </c>
      <c r="G15" s="2" t="s">
        <v>652</v>
      </c>
      <c r="H15" s="2" t="s">
        <v>653</v>
      </c>
      <c r="I15" s="2" t="s">
        <v>654</v>
      </c>
      <c r="J15" s="2" t="s">
        <v>655</v>
      </c>
      <c r="K15" s="2" t="s">
        <v>656</v>
      </c>
      <c r="L15" s="2" t="s">
        <v>657</v>
      </c>
      <c r="M15" s="2" t="s">
        <v>658</v>
      </c>
      <c r="N15" s="2" t="s">
        <v>659</v>
      </c>
      <c r="O15" s="2" t="s">
        <v>660</v>
      </c>
      <c r="P15" s="2"/>
      <c r="Q15" s="2"/>
      <c r="R15" s="2"/>
    </row>
    <row r="16" spans="3:18">
      <c r="C16" s="2"/>
      <c r="D16" s="2" t="s">
        <v>661</v>
      </c>
      <c r="E16" s="1" t="s">
        <v>662</v>
      </c>
      <c r="F16" s="1" t="s">
        <v>663</v>
      </c>
      <c r="G16" s="2" t="s">
        <v>664</v>
      </c>
      <c r="H16" s="2" t="s">
        <v>665</v>
      </c>
      <c r="I16" s="2" t="s">
        <v>666</v>
      </c>
      <c r="J16" s="2" t="s">
        <v>667</v>
      </c>
      <c r="K16" s="2" t="s">
        <v>668</v>
      </c>
      <c r="L16" s="2"/>
      <c r="M16" s="2"/>
      <c r="N16" s="2"/>
      <c r="O16" s="2"/>
      <c r="P16" s="2"/>
      <c r="Q16" s="2"/>
      <c r="R16" s="2"/>
    </row>
    <row r="17" spans="3:18">
      <c r="C17" s="2" t="s">
        <v>669</v>
      </c>
      <c r="D17" s="2" t="s">
        <v>670</v>
      </c>
      <c r="E17" s="2" t="s">
        <v>671</v>
      </c>
      <c r="F17" s="1" t="s">
        <v>672</v>
      </c>
      <c r="G17" s="2" t="s">
        <v>673</v>
      </c>
      <c r="H17" s="2" t="s">
        <v>674</v>
      </c>
      <c r="I17" s="2" t="s">
        <v>675</v>
      </c>
      <c r="J17" s="2" t="s">
        <v>676</v>
      </c>
      <c r="K17" s="2" t="s">
        <v>677</v>
      </c>
      <c r="L17" s="2" t="s">
        <v>678</v>
      </c>
      <c r="M17" s="2"/>
      <c r="N17" s="2"/>
      <c r="O17" s="2"/>
      <c r="P17" s="2"/>
      <c r="Q17" s="2"/>
      <c r="R17" s="2"/>
    </row>
    <row r="18" spans="3:18">
      <c r="C18" s="2" t="s">
        <v>679</v>
      </c>
      <c r="D18" s="2" t="s">
        <v>680</v>
      </c>
      <c r="E18" s="2" t="s">
        <v>681</v>
      </c>
      <c r="F18" s="1" t="s">
        <v>682</v>
      </c>
      <c r="G18" s="2" t="s">
        <v>683</v>
      </c>
      <c r="H18" s="2" t="s">
        <v>684</v>
      </c>
      <c r="I18" s="2" t="s">
        <v>685</v>
      </c>
      <c r="J18" s="2"/>
      <c r="K18" s="2"/>
      <c r="L18" s="2"/>
      <c r="M18" s="2"/>
      <c r="N18" s="2"/>
      <c r="O18" s="2"/>
      <c r="P18" s="2"/>
      <c r="Q18" s="2"/>
      <c r="R18" s="2"/>
    </row>
    <row r="19" spans="3:18">
      <c r="C19" s="2" t="s">
        <v>536</v>
      </c>
      <c r="D19" s="2" t="s">
        <v>537</v>
      </c>
      <c r="E19" s="2" t="s">
        <v>686</v>
      </c>
      <c r="F19" s="1" t="s">
        <v>687</v>
      </c>
      <c r="G19" s="2" t="s">
        <v>688</v>
      </c>
      <c r="H19" s="2" t="s">
        <v>689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3:18">
      <c r="C20" s="2"/>
      <c r="D20" s="2" t="s">
        <v>686</v>
      </c>
      <c r="E20" s="2" t="s">
        <v>690</v>
      </c>
      <c r="F20" s="2" t="s">
        <v>691</v>
      </c>
      <c r="G20" s="2" t="s">
        <v>692</v>
      </c>
      <c r="H20" s="6" t="s">
        <v>693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3:18">
      <c r="C21" s="3" t="s">
        <v>694</v>
      </c>
      <c r="D21" s="3" t="s">
        <v>695</v>
      </c>
      <c r="E21" s="3" t="s">
        <v>696</v>
      </c>
      <c r="F21" s="4" t="s">
        <v>697</v>
      </c>
      <c r="G21" s="2" t="s">
        <v>698</v>
      </c>
      <c r="H21" s="2" t="s">
        <v>542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3:18">
      <c r="C22" s="2"/>
      <c r="D22" s="2"/>
      <c r="E22" s="2"/>
      <c r="F22" s="2"/>
      <c r="G22" s="2" t="s">
        <v>699</v>
      </c>
      <c r="H22" s="2" t="s">
        <v>700</v>
      </c>
      <c r="I22" s="2" t="s">
        <v>701</v>
      </c>
      <c r="J22" s="2" t="s">
        <v>702</v>
      </c>
      <c r="K22" s="2" t="s">
        <v>703</v>
      </c>
      <c r="L22" s="2" t="s">
        <v>704</v>
      </c>
      <c r="M22" s="2" t="s">
        <v>705</v>
      </c>
      <c r="N22" s="2" t="s">
        <v>706</v>
      </c>
      <c r="O22" s="2" t="s">
        <v>707</v>
      </c>
      <c r="P22" s="2"/>
      <c r="Q22" s="2"/>
      <c r="R22" s="2"/>
    </row>
    <row r="23" spans="3:18">
      <c r="C23" s="2" t="s">
        <v>708</v>
      </c>
      <c r="D23" s="2" t="s">
        <v>709</v>
      </c>
      <c r="E23" s="1" t="s">
        <v>710</v>
      </c>
      <c r="F23" s="1" t="s">
        <v>711</v>
      </c>
      <c r="G23" s="2" t="s">
        <v>712</v>
      </c>
      <c r="H23" s="2" t="s">
        <v>713</v>
      </c>
      <c r="I23" s="2" t="s">
        <v>714</v>
      </c>
      <c r="J23" s="2" t="s">
        <v>715</v>
      </c>
      <c r="K23" s="2" t="s">
        <v>716</v>
      </c>
      <c r="L23" s="2" t="s">
        <v>717</v>
      </c>
      <c r="M23" s="2" t="s">
        <v>718</v>
      </c>
      <c r="N23" s="2" t="s">
        <v>719</v>
      </c>
      <c r="O23" s="2" t="s">
        <v>720</v>
      </c>
      <c r="P23" s="2" t="s">
        <v>721</v>
      </c>
      <c r="Q23" s="2"/>
      <c r="R23" s="2"/>
    </row>
    <row r="24" spans="3:18">
      <c r="C24" s="2"/>
      <c r="D24" s="2"/>
      <c r="E24" s="2"/>
      <c r="F24" s="2"/>
      <c r="G24" s="2" t="s">
        <v>722</v>
      </c>
      <c r="H24" s="2" t="s">
        <v>723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3:18">
      <c r="C25" s="2"/>
      <c r="D25" s="2"/>
      <c r="E25" s="2"/>
      <c r="F25" s="2"/>
      <c r="G25" s="2" t="s">
        <v>724</v>
      </c>
      <c r="H25" s="6" t="s">
        <v>725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3:18">
      <c r="C26" s="2" t="s">
        <v>694</v>
      </c>
      <c r="D26" s="2" t="s">
        <v>726</v>
      </c>
      <c r="E26" s="2" t="s">
        <v>696</v>
      </c>
      <c r="F26" s="1" t="s">
        <v>727</v>
      </c>
      <c r="G26" s="2" t="s">
        <v>728</v>
      </c>
      <c r="H26" s="2" t="s">
        <v>729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3:18">
      <c r="C27" s="1" t="s">
        <v>730</v>
      </c>
      <c r="D27" s="1" t="s">
        <v>731</v>
      </c>
      <c r="E27" s="1" t="s">
        <v>732</v>
      </c>
      <c r="F27" s="1" t="s">
        <v>733</v>
      </c>
      <c r="G27" s="2" t="s">
        <v>734</v>
      </c>
      <c r="H27" s="2" t="s">
        <v>735</v>
      </c>
      <c r="I27" s="2" t="s">
        <v>736</v>
      </c>
      <c r="J27" s="2"/>
      <c r="K27" s="2"/>
      <c r="L27" s="2"/>
      <c r="M27" s="2"/>
      <c r="N27" s="2"/>
      <c r="O27" s="2"/>
      <c r="P27" s="2"/>
      <c r="Q27" s="2"/>
      <c r="R27" s="2"/>
    </row>
    <row r="28" spans="3:18">
      <c r="C28" s="2"/>
      <c r="D28" s="2" t="s">
        <v>686</v>
      </c>
      <c r="E28" s="1" t="s">
        <v>737</v>
      </c>
      <c r="F28" s="4" t="s">
        <v>738</v>
      </c>
      <c r="G28" s="2" t="s">
        <v>739</v>
      </c>
      <c r="H28" s="2" t="s">
        <v>168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3:18">
      <c r="C29" s="2"/>
      <c r="D29" s="2"/>
      <c r="E29" s="2"/>
      <c r="F29" s="2"/>
      <c r="G29" s="2" t="s">
        <v>740</v>
      </c>
      <c r="H29" s="2" t="s">
        <v>620</v>
      </c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3:18">
      <c r="C30" s="2"/>
      <c r="D30" s="2"/>
      <c r="E30" s="2" t="s">
        <v>741</v>
      </c>
      <c r="F30" s="1" t="s">
        <v>742</v>
      </c>
      <c r="G30" s="2" t="s">
        <v>743</v>
      </c>
      <c r="H30" s="6" t="s">
        <v>744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42" spans="6:15">
      <c r="F42" s="1" t="s">
        <v>523</v>
      </c>
      <c r="G42" s="2" t="s">
        <v>524</v>
      </c>
      <c r="O42" s="2"/>
    </row>
    <row r="43" spans="3:18">
      <c r="C43" s="1" t="s">
        <v>745</v>
      </c>
      <c r="D43" s="1" t="s">
        <v>746</v>
      </c>
      <c r="E43" s="1" t="s">
        <v>747</v>
      </c>
      <c r="F43" s="1" t="s">
        <v>525</v>
      </c>
      <c r="G43" s="2" t="s">
        <v>748</v>
      </c>
      <c r="H43" s="2" t="s">
        <v>527</v>
      </c>
      <c r="I43" s="2" t="s">
        <v>528</v>
      </c>
      <c r="J43" s="2" t="s">
        <v>529</v>
      </c>
      <c r="K43" s="2" t="s">
        <v>530</v>
      </c>
      <c r="L43" s="2" t="s">
        <v>531</v>
      </c>
      <c r="M43" s="2" t="s">
        <v>532</v>
      </c>
      <c r="N43" s="2" t="s">
        <v>533</v>
      </c>
      <c r="O43" s="2" t="s">
        <v>534</v>
      </c>
      <c r="P43" s="2"/>
      <c r="Q43" s="2"/>
      <c r="R43" s="2"/>
    </row>
    <row r="44" spans="3:18">
      <c r="C44" s="2" t="s">
        <v>535</v>
      </c>
      <c r="D44" s="2" t="s">
        <v>536</v>
      </c>
      <c r="E44" s="1" t="s">
        <v>749</v>
      </c>
      <c r="F44" s="1" t="s">
        <v>538</v>
      </c>
      <c r="G44" s="2" t="s">
        <v>750</v>
      </c>
      <c r="H44" s="3" t="s">
        <v>540</v>
      </c>
      <c r="I44" s="2" t="s">
        <v>541</v>
      </c>
      <c r="J44" s="6" t="s">
        <v>542</v>
      </c>
      <c r="K44" s="2"/>
      <c r="L44" s="2"/>
      <c r="M44" s="2"/>
      <c r="N44" s="2"/>
      <c r="O44" s="2"/>
      <c r="P44" s="2"/>
      <c r="Q44" s="2"/>
      <c r="R44" s="2"/>
    </row>
    <row r="45" spans="3:18">
      <c r="C45" s="1" t="s">
        <v>751</v>
      </c>
      <c r="D45" s="1" t="s">
        <v>752</v>
      </c>
      <c r="E45" s="1" t="s">
        <v>544</v>
      </c>
      <c r="F45" s="1" t="s">
        <v>545</v>
      </c>
      <c r="G45" s="2" t="s">
        <v>753</v>
      </c>
      <c r="H45" s="2" t="s">
        <v>547</v>
      </c>
      <c r="I45" s="2" t="s">
        <v>548</v>
      </c>
      <c r="J45" s="2" t="s">
        <v>549</v>
      </c>
      <c r="K45" s="2" t="s">
        <v>550</v>
      </c>
      <c r="L45" s="2" t="s">
        <v>551</v>
      </c>
      <c r="M45" s="2" t="s">
        <v>552</v>
      </c>
      <c r="N45" s="2"/>
      <c r="O45" s="2"/>
      <c r="P45" s="2"/>
      <c r="Q45" s="2"/>
      <c r="R45" s="2"/>
    </row>
    <row r="46" spans="3:18">
      <c r="C46" s="1" t="s">
        <v>754</v>
      </c>
      <c r="D46" s="1" t="s">
        <v>755</v>
      </c>
      <c r="E46" s="1" t="s">
        <v>554</v>
      </c>
      <c r="F46" s="4" t="s">
        <v>555</v>
      </c>
      <c r="G46" s="2" t="s">
        <v>756</v>
      </c>
      <c r="H46" s="2" t="s">
        <v>557</v>
      </c>
      <c r="I46" s="2" t="s">
        <v>558</v>
      </c>
      <c r="J46" s="2" t="s">
        <v>559</v>
      </c>
      <c r="K46" s="2"/>
      <c r="L46" s="2"/>
      <c r="M46" s="2"/>
      <c r="N46" s="2"/>
      <c r="O46" s="2"/>
      <c r="P46" s="2"/>
      <c r="Q46" s="2"/>
      <c r="R46" s="2"/>
    </row>
    <row r="47" spans="3:18">
      <c r="C47" s="1" t="s">
        <v>757</v>
      </c>
      <c r="D47" s="1" t="s">
        <v>758</v>
      </c>
      <c r="E47" s="1" t="s">
        <v>560</v>
      </c>
      <c r="F47" s="1" t="s">
        <v>561</v>
      </c>
      <c r="G47" s="2" t="s">
        <v>562</v>
      </c>
      <c r="H47" s="2" t="s">
        <v>563</v>
      </c>
      <c r="I47" s="3" t="s">
        <v>564</v>
      </c>
      <c r="J47" s="2" t="s">
        <v>565</v>
      </c>
      <c r="K47" s="2"/>
      <c r="L47" s="2"/>
      <c r="M47" s="2"/>
      <c r="N47" s="2"/>
      <c r="O47" s="2"/>
      <c r="P47" s="2"/>
      <c r="Q47" s="2"/>
      <c r="R47" s="2"/>
    </row>
    <row r="48" spans="3:18">
      <c r="C48" s="1" t="s">
        <v>759</v>
      </c>
      <c r="D48" s="1" t="s">
        <v>760</v>
      </c>
      <c r="E48" s="1" t="s">
        <v>568</v>
      </c>
      <c r="F48" s="1" t="s">
        <v>569</v>
      </c>
      <c r="G48" s="2" t="s">
        <v>761</v>
      </c>
      <c r="H48" s="2" t="s">
        <v>571</v>
      </c>
      <c r="I48" s="2" t="s">
        <v>572</v>
      </c>
      <c r="J48" s="2" t="s">
        <v>573</v>
      </c>
      <c r="K48" s="2" t="s">
        <v>574</v>
      </c>
      <c r="L48" s="2" t="s">
        <v>575</v>
      </c>
      <c r="M48" s="2"/>
      <c r="N48" s="2"/>
      <c r="O48" s="2"/>
      <c r="P48" s="2"/>
      <c r="Q48" s="2"/>
      <c r="R48" s="2"/>
    </row>
    <row r="49" spans="3:18">
      <c r="C49" s="2"/>
      <c r="D49" s="1" t="s">
        <v>762</v>
      </c>
      <c r="E49" s="1" t="s">
        <v>763</v>
      </c>
      <c r="F49" s="1" t="s">
        <v>576</v>
      </c>
      <c r="G49" s="2" t="s">
        <v>764</v>
      </c>
      <c r="H49" s="2" t="s">
        <v>578</v>
      </c>
      <c r="I49" s="2" t="s">
        <v>579</v>
      </c>
      <c r="J49" s="2" t="s">
        <v>580</v>
      </c>
      <c r="K49" s="2" t="s">
        <v>581</v>
      </c>
      <c r="L49" s="2" t="s">
        <v>582</v>
      </c>
      <c r="M49" s="2" t="s">
        <v>583</v>
      </c>
      <c r="N49" s="2" t="s">
        <v>584</v>
      </c>
      <c r="O49" s="2" t="s">
        <v>585</v>
      </c>
      <c r="P49" s="2"/>
      <c r="Q49" s="2"/>
      <c r="R49" s="2"/>
    </row>
    <row r="50" spans="3:18">
      <c r="C50" s="1" t="s">
        <v>765</v>
      </c>
      <c r="D50" s="1" t="s">
        <v>766</v>
      </c>
      <c r="E50" s="1" t="s">
        <v>588</v>
      </c>
      <c r="F50" s="1" t="s">
        <v>589</v>
      </c>
      <c r="G50" s="2" t="s">
        <v>590</v>
      </c>
      <c r="H50" s="2" t="s">
        <v>591</v>
      </c>
      <c r="I50" s="2" t="s">
        <v>592</v>
      </c>
      <c r="J50" s="2" t="s">
        <v>593</v>
      </c>
      <c r="K50" s="2" t="s">
        <v>594</v>
      </c>
      <c r="L50" s="2" t="s">
        <v>595</v>
      </c>
      <c r="M50" s="2" t="s">
        <v>596</v>
      </c>
      <c r="N50" s="2" t="s">
        <v>597</v>
      </c>
      <c r="O50" s="2" t="s">
        <v>598</v>
      </c>
      <c r="P50" s="2" t="s">
        <v>599</v>
      </c>
      <c r="Q50" s="2" t="s">
        <v>600</v>
      </c>
      <c r="R50" s="2" t="s">
        <v>601</v>
      </c>
    </row>
    <row r="51" spans="3:18">
      <c r="C51" s="2" t="s">
        <v>587</v>
      </c>
      <c r="D51" s="1" t="s">
        <v>767</v>
      </c>
      <c r="E51" s="1" t="s">
        <v>603</v>
      </c>
      <c r="F51" s="1" t="s">
        <v>604</v>
      </c>
      <c r="G51" s="2" t="s">
        <v>605</v>
      </c>
      <c r="H51" s="2" t="s">
        <v>606</v>
      </c>
      <c r="I51" s="2" t="s">
        <v>607</v>
      </c>
      <c r="J51" s="2" t="s">
        <v>608</v>
      </c>
      <c r="K51" s="2" t="s">
        <v>609</v>
      </c>
      <c r="L51" s="2" t="s">
        <v>610</v>
      </c>
      <c r="M51" s="2"/>
      <c r="N51" s="2"/>
      <c r="O51" s="2"/>
      <c r="P51" s="2"/>
      <c r="Q51" s="2"/>
      <c r="R51" s="2"/>
    </row>
    <row r="52" spans="3:18">
      <c r="C52" s="1" t="s">
        <v>768</v>
      </c>
      <c r="D52" s="1" t="s">
        <v>769</v>
      </c>
      <c r="E52" s="1" t="s">
        <v>612</v>
      </c>
      <c r="F52" s="1" t="s">
        <v>613</v>
      </c>
      <c r="G52" s="2" t="s">
        <v>614</v>
      </c>
      <c r="H52" s="2" t="s">
        <v>615</v>
      </c>
      <c r="I52" s="2" t="s">
        <v>616</v>
      </c>
      <c r="J52" s="2" t="s">
        <v>617</v>
      </c>
      <c r="K52" s="2" t="s">
        <v>618</v>
      </c>
      <c r="L52" s="2" t="s">
        <v>619</v>
      </c>
      <c r="M52" s="2" t="s">
        <v>156</v>
      </c>
      <c r="N52" s="2" t="s">
        <v>620</v>
      </c>
      <c r="O52" s="2"/>
      <c r="P52" s="2"/>
      <c r="Q52" s="2"/>
      <c r="R52" s="2"/>
    </row>
    <row r="53" spans="3:18">
      <c r="C53" s="1" t="s">
        <v>770</v>
      </c>
      <c r="D53" s="1" t="s">
        <v>771</v>
      </c>
      <c r="E53" s="1" t="s">
        <v>622</v>
      </c>
      <c r="F53" s="1" t="s">
        <v>623</v>
      </c>
      <c r="G53" s="2" t="s">
        <v>624</v>
      </c>
      <c r="H53" s="2" t="s">
        <v>625</v>
      </c>
      <c r="I53" s="2" t="s">
        <v>626</v>
      </c>
      <c r="J53" s="2" t="s">
        <v>618</v>
      </c>
      <c r="K53" s="2" t="s">
        <v>167</v>
      </c>
      <c r="L53" s="2" t="s">
        <v>627</v>
      </c>
      <c r="M53" s="2" t="s">
        <v>628</v>
      </c>
      <c r="N53" s="2"/>
      <c r="O53" s="2"/>
      <c r="P53" s="2"/>
      <c r="Q53" s="2"/>
      <c r="R53" s="2"/>
    </row>
    <row r="54" spans="3:18">
      <c r="C54" s="2" t="s">
        <v>629</v>
      </c>
      <c r="D54" s="2" t="s">
        <v>630</v>
      </c>
      <c r="E54" s="1" t="s">
        <v>772</v>
      </c>
      <c r="F54" s="1" t="s">
        <v>773</v>
      </c>
      <c r="G54" s="2" t="s">
        <v>633</v>
      </c>
      <c r="H54" s="2" t="s">
        <v>634</v>
      </c>
      <c r="I54" s="2" t="s">
        <v>635</v>
      </c>
      <c r="J54" s="2" t="s">
        <v>636</v>
      </c>
      <c r="K54" s="2" t="s">
        <v>637</v>
      </c>
      <c r="L54" s="2" t="s">
        <v>638</v>
      </c>
      <c r="M54" s="2" t="s">
        <v>639</v>
      </c>
      <c r="N54" s="2" t="s">
        <v>640</v>
      </c>
      <c r="O54" s="2"/>
      <c r="P54" s="2"/>
      <c r="Q54" s="2"/>
      <c r="R54" s="2"/>
    </row>
    <row r="55" spans="3:18">
      <c r="C55" s="2" t="s">
        <v>641</v>
      </c>
      <c r="D55" s="1" t="s">
        <v>774</v>
      </c>
      <c r="E55" s="1" t="s">
        <v>775</v>
      </c>
      <c r="F55" s="1" t="s">
        <v>643</v>
      </c>
      <c r="G55" s="2" t="s">
        <v>644</v>
      </c>
      <c r="H55" s="2" t="s">
        <v>645</v>
      </c>
      <c r="I55" s="2" t="s">
        <v>646</v>
      </c>
      <c r="J55" s="2" t="s">
        <v>647</v>
      </c>
      <c r="K55" s="2"/>
      <c r="L55" s="2"/>
      <c r="M55" s="2"/>
      <c r="N55" s="2"/>
      <c r="O55" s="2"/>
      <c r="P55" s="2"/>
      <c r="Q55" s="2"/>
      <c r="R55" s="2"/>
    </row>
    <row r="56" spans="3:18">
      <c r="C56" s="1" t="s">
        <v>776</v>
      </c>
      <c r="D56" s="1" t="s">
        <v>777</v>
      </c>
      <c r="E56" s="1" t="s">
        <v>650</v>
      </c>
      <c r="F56" s="1" t="s">
        <v>651</v>
      </c>
      <c r="G56" s="2" t="s">
        <v>652</v>
      </c>
      <c r="H56" s="2" t="s">
        <v>653</v>
      </c>
      <c r="I56" s="2" t="s">
        <v>654</v>
      </c>
      <c r="J56" s="2" t="s">
        <v>655</v>
      </c>
      <c r="K56" s="2" t="s">
        <v>656</v>
      </c>
      <c r="L56" s="2" t="s">
        <v>657</v>
      </c>
      <c r="M56" s="2" t="s">
        <v>658</v>
      </c>
      <c r="N56" s="2" t="s">
        <v>659</v>
      </c>
      <c r="O56" s="2" t="s">
        <v>660</v>
      </c>
      <c r="P56" s="2"/>
      <c r="Q56" s="2"/>
      <c r="R56" s="2"/>
    </row>
    <row r="57" spans="3:18">
      <c r="C57" s="2"/>
      <c r="D57" s="1" t="s">
        <v>778</v>
      </c>
      <c r="E57" s="1" t="s">
        <v>662</v>
      </c>
      <c r="F57" s="1" t="s">
        <v>663</v>
      </c>
      <c r="G57" s="2" t="s">
        <v>664</v>
      </c>
      <c r="H57" s="2" t="s">
        <v>665</v>
      </c>
      <c r="I57" s="2" t="s">
        <v>666</v>
      </c>
      <c r="J57" s="2" t="s">
        <v>667</v>
      </c>
      <c r="K57" s="2" t="s">
        <v>668</v>
      </c>
      <c r="L57" s="2"/>
      <c r="M57" s="2"/>
      <c r="N57" s="2"/>
      <c r="O57" s="2"/>
      <c r="P57" s="2"/>
      <c r="Q57" s="2"/>
      <c r="R57" s="2"/>
    </row>
    <row r="58" spans="3:18">
      <c r="C58" s="2" t="s">
        <v>669</v>
      </c>
      <c r="D58" s="2" t="s">
        <v>670</v>
      </c>
      <c r="E58" s="1" t="s">
        <v>779</v>
      </c>
      <c r="F58" s="1" t="s">
        <v>672</v>
      </c>
      <c r="G58" s="2" t="s">
        <v>673</v>
      </c>
      <c r="H58" s="2" t="s">
        <v>674</v>
      </c>
      <c r="I58" s="2" t="s">
        <v>675</v>
      </c>
      <c r="J58" s="2" t="s">
        <v>676</v>
      </c>
      <c r="K58" s="2" t="s">
        <v>677</v>
      </c>
      <c r="L58" s="2" t="s">
        <v>678</v>
      </c>
      <c r="M58" s="2"/>
      <c r="N58" s="2"/>
      <c r="O58" s="2"/>
      <c r="P58" s="2"/>
      <c r="Q58" s="2"/>
      <c r="R58" s="2"/>
    </row>
    <row r="59" spans="3:18">
      <c r="C59" s="2" t="s">
        <v>679</v>
      </c>
      <c r="D59" s="2" t="s">
        <v>680</v>
      </c>
      <c r="E59" s="1" t="s">
        <v>780</v>
      </c>
      <c r="F59" s="1" t="s">
        <v>682</v>
      </c>
      <c r="G59" s="2" t="s">
        <v>683</v>
      </c>
      <c r="H59" s="2" t="s">
        <v>684</v>
      </c>
      <c r="I59" s="2" t="s">
        <v>685</v>
      </c>
      <c r="J59" s="2"/>
      <c r="K59" s="2"/>
      <c r="L59" s="2"/>
      <c r="M59" s="2"/>
      <c r="N59" s="2"/>
      <c r="O59" s="2"/>
      <c r="P59" s="2"/>
      <c r="Q59" s="2"/>
      <c r="R59" s="2"/>
    </row>
    <row r="60" spans="3:18">
      <c r="C60" s="2" t="s">
        <v>536</v>
      </c>
      <c r="D60" s="1" t="s">
        <v>749</v>
      </c>
      <c r="E60" s="1" t="s">
        <v>781</v>
      </c>
      <c r="F60" s="1" t="s">
        <v>687</v>
      </c>
      <c r="G60" s="2" t="s">
        <v>688</v>
      </c>
      <c r="H60" s="2" t="s">
        <v>689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3:18">
      <c r="C61" s="7"/>
      <c r="D61" s="7" t="s">
        <v>686</v>
      </c>
      <c r="E61" s="7" t="s">
        <v>690</v>
      </c>
      <c r="F61" s="7" t="s">
        <v>691</v>
      </c>
      <c r="G61" s="2" t="s">
        <v>692</v>
      </c>
      <c r="H61" s="6" t="s">
        <v>693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3:18">
      <c r="C62" s="3" t="s">
        <v>694</v>
      </c>
      <c r="D62" s="4" t="s">
        <v>782</v>
      </c>
      <c r="E62" s="4" t="s">
        <v>783</v>
      </c>
      <c r="F62" s="4" t="s">
        <v>697</v>
      </c>
      <c r="G62" s="2" t="s">
        <v>698</v>
      </c>
      <c r="H62" s="2" t="s">
        <v>542</v>
      </c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3:18">
      <c r="C63" s="2"/>
      <c r="D63" s="2"/>
      <c r="E63" s="2"/>
      <c r="F63" s="2"/>
      <c r="G63" s="2" t="s">
        <v>699</v>
      </c>
      <c r="H63" s="2" t="s">
        <v>700</v>
      </c>
      <c r="I63" s="2" t="s">
        <v>701</v>
      </c>
      <c r="J63" s="2" t="s">
        <v>702</v>
      </c>
      <c r="K63" s="2" t="s">
        <v>703</v>
      </c>
      <c r="L63" s="2" t="s">
        <v>704</v>
      </c>
      <c r="M63" s="2" t="s">
        <v>705</v>
      </c>
      <c r="N63" s="2" t="s">
        <v>706</v>
      </c>
      <c r="O63" s="2" t="s">
        <v>707</v>
      </c>
      <c r="P63" s="2"/>
      <c r="Q63" s="2"/>
      <c r="R63" s="2"/>
    </row>
    <row r="64" spans="3:18">
      <c r="C64" s="2" t="s">
        <v>708</v>
      </c>
      <c r="D64" s="1" t="s">
        <v>784</v>
      </c>
      <c r="E64" s="1" t="s">
        <v>710</v>
      </c>
      <c r="F64" s="1" t="s">
        <v>711</v>
      </c>
      <c r="G64" s="2" t="s">
        <v>712</v>
      </c>
      <c r="H64" s="2" t="s">
        <v>785</v>
      </c>
      <c r="I64" s="2" t="s">
        <v>714</v>
      </c>
      <c r="J64" s="2" t="s">
        <v>715</v>
      </c>
      <c r="K64" s="2" t="s">
        <v>716</v>
      </c>
      <c r="L64" s="2" t="s">
        <v>717</v>
      </c>
      <c r="M64" s="2" t="s">
        <v>718</v>
      </c>
      <c r="N64" s="2" t="s">
        <v>719</v>
      </c>
      <c r="O64" s="2" t="s">
        <v>720</v>
      </c>
      <c r="P64" s="2" t="s">
        <v>721</v>
      </c>
      <c r="Q64" s="2"/>
      <c r="R64" s="2"/>
    </row>
    <row r="65" spans="3:18">
      <c r="C65" s="2"/>
      <c r="D65" s="2"/>
      <c r="E65" s="2"/>
      <c r="F65" s="2"/>
      <c r="G65" s="2" t="s">
        <v>722</v>
      </c>
      <c r="H65" s="2" t="s">
        <v>723</v>
      </c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3:18">
      <c r="C66" s="2"/>
      <c r="D66" s="2"/>
      <c r="E66" s="2"/>
      <c r="F66" s="2"/>
      <c r="G66" s="2" t="s">
        <v>724</v>
      </c>
      <c r="H66" s="6" t="s">
        <v>725</v>
      </c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3:18">
      <c r="C67" s="2" t="s">
        <v>694</v>
      </c>
      <c r="D67" s="1" t="s">
        <v>754</v>
      </c>
      <c r="E67" s="1" t="s">
        <v>786</v>
      </c>
      <c r="F67" s="1" t="s">
        <v>727</v>
      </c>
      <c r="G67" s="2" t="s">
        <v>728</v>
      </c>
      <c r="H67" s="2" t="s">
        <v>729</v>
      </c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3:18">
      <c r="C68" s="1" t="s">
        <v>730</v>
      </c>
      <c r="D68" s="1" t="s">
        <v>731</v>
      </c>
      <c r="E68" s="1" t="s">
        <v>732</v>
      </c>
      <c r="F68" s="1" t="s">
        <v>733</v>
      </c>
      <c r="G68" s="2" t="s">
        <v>734</v>
      </c>
      <c r="H68" s="2" t="s">
        <v>735</v>
      </c>
      <c r="I68" s="2" t="s">
        <v>736</v>
      </c>
      <c r="J68" s="2"/>
      <c r="K68" s="2"/>
      <c r="L68" s="2"/>
      <c r="M68" s="2"/>
      <c r="N68" s="2"/>
      <c r="O68" s="2"/>
      <c r="P68" s="2"/>
      <c r="Q68" s="2"/>
      <c r="R68" s="2"/>
    </row>
    <row r="69" spans="3:18">
      <c r="C69" s="2"/>
      <c r="D69" s="1" t="s">
        <v>787</v>
      </c>
      <c r="E69" s="1" t="s">
        <v>737</v>
      </c>
      <c r="F69" s="4" t="s">
        <v>738</v>
      </c>
      <c r="G69" s="2" t="s">
        <v>739</v>
      </c>
      <c r="H69" s="2" t="s">
        <v>168</v>
      </c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3:18">
      <c r="C70" s="2"/>
      <c r="D70" s="2"/>
      <c r="E70" s="2"/>
      <c r="F70" s="2"/>
      <c r="G70" s="2" t="s">
        <v>740</v>
      </c>
      <c r="H70" s="2" t="s">
        <v>620</v>
      </c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3:18">
      <c r="C71" s="2"/>
      <c r="D71" s="2"/>
      <c r="E71" s="1" t="s">
        <v>788</v>
      </c>
      <c r="F71" s="1" t="s">
        <v>742</v>
      </c>
      <c r="G71" s="2" t="s">
        <v>743</v>
      </c>
      <c r="H71" s="6" t="s">
        <v>744</v>
      </c>
      <c r="I71" s="2"/>
      <c r="J71" s="2"/>
      <c r="K71" s="2"/>
      <c r="L71" s="2"/>
      <c r="M71" s="2"/>
      <c r="N71" s="2"/>
      <c r="O71" s="2"/>
      <c r="P71" s="2"/>
      <c r="Q71" s="2"/>
      <c r="R71" s="2"/>
    </row>
    <row r="84" spans="6:15">
      <c r="F84" s="1" t="s">
        <v>523</v>
      </c>
      <c r="G84" s="2" t="s">
        <v>524</v>
      </c>
      <c r="O84" s="2"/>
    </row>
    <row r="85" spans="1:18">
      <c r="A85" s="2"/>
      <c r="B85" s="1" t="s">
        <v>789</v>
      </c>
      <c r="C85" s="1" t="s">
        <v>745</v>
      </c>
      <c r="D85" s="1" t="s">
        <v>746</v>
      </c>
      <c r="E85" s="1" t="s">
        <v>747</v>
      </c>
      <c r="F85" s="1" t="s">
        <v>525</v>
      </c>
      <c r="G85" s="2" t="s">
        <v>748</v>
      </c>
      <c r="H85" s="2" t="s">
        <v>527</v>
      </c>
      <c r="I85" s="2" t="s">
        <v>528</v>
      </c>
      <c r="J85" s="2" t="s">
        <v>529</v>
      </c>
      <c r="K85" s="2" t="s">
        <v>530</v>
      </c>
      <c r="L85" s="2" t="s">
        <v>531</v>
      </c>
      <c r="M85" s="2" t="s">
        <v>532</v>
      </c>
      <c r="N85" s="2" t="s">
        <v>533</v>
      </c>
      <c r="O85" s="2" t="s">
        <v>534</v>
      </c>
      <c r="P85" s="2"/>
      <c r="Q85" s="2"/>
      <c r="R85" s="2"/>
    </row>
    <row r="86" spans="1:18">
      <c r="A86" s="2"/>
      <c r="B86" s="2"/>
      <c r="C86" s="1" t="s">
        <v>790</v>
      </c>
      <c r="D86" s="1" t="s">
        <v>791</v>
      </c>
      <c r="E86" s="1" t="s">
        <v>749</v>
      </c>
      <c r="F86" s="1" t="s">
        <v>538</v>
      </c>
      <c r="G86" s="2" t="s">
        <v>750</v>
      </c>
      <c r="H86" s="3" t="s">
        <v>540</v>
      </c>
      <c r="I86" s="2" t="s">
        <v>541</v>
      </c>
      <c r="J86" s="6" t="s">
        <v>542</v>
      </c>
      <c r="K86" s="2"/>
      <c r="L86" s="2"/>
      <c r="M86" s="2"/>
      <c r="N86" s="2"/>
      <c r="O86" s="2"/>
      <c r="P86" s="2"/>
      <c r="Q86" s="2"/>
      <c r="R86" s="2"/>
    </row>
    <row r="87" spans="1:18">
      <c r="A87" s="2"/>
      <c r="B87" s="1" t="s">
        <v>792</v>
      </c>
      <c r="C87" s="1" t="s">
        <v>751</v>
      </c>
      <c r="D87" s="1" t="s">
        <v>752</v>
      </c>
      <c r="E87" s="1" t="s">
        <v>544</v>
      </c>
      <c r="F87" s="1" t="s">
        <v>545</v>
      </c>
      <c r="G87" s="2" t="s">
        <v>753</v>
      </c>
      <c r="H87" s="2" t="s">
        <v>547</v>
      </c>
      <c r="I87" s="2" t="s">
        <v>548</v>
      </c>
      <c r="J87" s="2" t="s">
        <v>549</v>
      </c>
      <c r="K87" s="2" t="s">
        <v>550</v>
      </c>
      <c r="L87" s="2" t="s">
        <v>551</v>
      </c>
      <c r="M87" s="2" t="s">
        <v>552</v>
      </c>
      <c r="N87" s="2"/>
      <c r="O87" s="2"/>
      <c r="P87" s="2"/>
      <c r="Q87" s="2"/>
      <c r="R87" s="2"/>
    </row>
    <row r="88" spans="1:18">
      <c r="A88" s="2"/>
      <c r="B88" s="1" t="s">
        <v>793</v>
      </c>
      <c r="C88" s="1" t="s">
        <v>754</v>
      </c>
      <c r="D88" s="1" t="s">
        <v>755</v>
      </c>
      <c r="E88" s="1" t="s">
        <v>554</v>
      </c>
      <c r="F88" s="4" t="s">
        <v>555</v>
      </c>
      <c r="G88" s="2" t="s">
        <v>756</v>
      </c>
      <c r="H88" s="2" t="s">
        <v>557</v>
      </c>
      <c r="I88" s="2" t="s">
        <v>558</v>
      </c>
      <c r="J88" s="2" t="s">
        <v>559</v>
      </c>
      <c r="K88" s="2"/>
      <c r="L88" s="2"/>
      <c r="M88" s="2"/>
      <c r="N88" s="2"/>
      <c r="O88" s="2"/>
      <c r="P88" s="2"/>
      <c r="Q88" s="2"/>
      <c r="R88" s="2"/>
    </row>
    <row r="89" spans="1:18">
      <c r="A89" s="2"/>
      <c r="B89" s="1" t="s">
        <v>794</v>
      </c>
      <c r="C89" s="1" t="s">
        <v>757</v>
      </c>
      <c r="D89" s="1" t="s">
        <v>758</v>
      </c>
      <c r="E89" s="1" t="s">
        <v>560</v>
      </c>
      <c r="F89" s="1" t="s">
        <v>561</v>
      </c>
      <c r="G89" s="2" t="s">
        <v>562</v>
      </c>
      <c r="H89" s="2" t="s">
        <v>563</v>
      </c>
      <c r="I89" s="3" t="s">
        <v>564</v>
      </c>
      <c r="J89" s="2" t="s">
        <v>565</v>
      </c>
      <c r="K89" s="2"/>
      <c r="L89" s="2"/>
      <c r="M89" s="2"/>
      <c r="N89" s="2"/>
      <c r="O89" s="2"/>
      <c r="P89" s="2"/>
      <c r="Q89" s="2"/>
      <c r="R89" s="2"/>
    </row>
    <row r="90" spans="1:18">
      <c r="A90" s="1" t="s">
        <v>795</v>
      </c>
      <c r="B90" s="1" t="s">
        <v>796</v>
      </c>
      <c r="C90" s="1" t="s">
        <v>759</v>
      </c>
      <c r="D90" s="1" t="s">
        <v>760</v>
      </c>
      <c r="E90" s="1" t="s">
        <v>568</v>
      </c>
      <c r="F90" s="1" t="s">
        <v>569</v>
      </c>
      <c r="G90" s="2" t="s">
        <v>761</v>
      </c>
      <c r="H90" s="2" t="s">
        <v>571</v>
      </c>
      <c r="I90" s="2" t="s">
        <v>572</v>
      </c>
      <c r="J90" s="2" t="s">
        <v>573</v>
      </c>
      <c r="K90" s="2" t="s">
        <v>574</v>
      </c>
      <c r="L90" s="2" t="s">
        <v>575</v>
      </c>
      <c r="M90" s="2"/>
      <c r="N90" s="2"/>
      <c r="O90" s="2"/>
      <c r="P90" s="2"/>
      <c r="Q90" s="2"/>
      <c r="R90" s="2"/>
    </row>
    <row r="91" spans="1:18">
      <c r="A91" s="2"/>
      <c r="B91" s="2"/>
      <c r="C91" s="1" t="s">
        <v>797</v>
      </c>
      <c r="D91" s="1" t="s">
        <v>762</v>
      </c>
      <c r="E91" s="1" t="s">
        <v>763</v>
      </c>
      <c r="F91" s="1" t="s">
        <v>576</v>
      </c>
      <c r="G91" s="2" t="s">
        <v>764</v>
      </c>
      <c r="H91" s="2" t="s">
        <v>578</v>
      </c>
      <c r="I91" s="2" t="s">
        <v>579</v>
      </c>
      <c r="J91" s="2" t="s">
        <v>580</v>
      </c>
      <c r="K91" s="2" t="s">
        <v>581</v>
      </c>
      <c r="L91" s="2" t="s">
        <v>582</v>
      </c>
      <c r="M91" s="2" t="s">
        <v>583</v>
      </c>
      <c r="N91" s="2" t="s">
        <v>584</v>
      </c>
      <c r="O91" s="2" t="s">
        <v>585</v>
      </c>
      <c r="P91" s="2"/>
      <c r="Q91" s="2"/>
      <c r="R91" s="2"/>
    </row>
    <row r="92" spans="1:18">
      <c r="A92" s="1" t="s">
        <v>798</v>
      </c>
      <c r="B92" s="1" t="s">
        <v>799</v>
      </c>
      <c r="C92" s="1" t="s">
        <v>765</v>
      </c>
      <c r="D92" s="1" t="s">
        <v>766</v>
      </c>
      <c r="E92" s="1" t="s">
        <v>588</v>
      </c>
      <c r="F92" s="1" t="s">
        <v>589</v>
      </c>
      <c r="G92" s="2" t="s">
        <v>590</v>
      </c>
      <c r="H92" s="2" t="s">
        <v>591</v>
      </c>
      <c r="I92" s="2" t="s">
        <v>592</v>
      </c>
      <c r="J92" s="2" t="s">
        <v>593</v>
      </c>
      <c r="K92" s="2" t="s">
        <v>594</v>
      </c>
      <c r="L92" s="2" t="s">
        <v>595</v>
      </c>
      <c r="M92" s="2" t="s">
        <v>596</v>
      </c>
      <c r="N92" s="2" t="s">
        <v>597</v>
      </c>
      <c r="O92" s="2" t="s">
        <v>598</v>
      </c>
      <c r="P92" s="2" t="s">
        <v>599</v>
      </c>
      <c r="Q92" s="2" t="s">
        <v>600</v>
      </c>
      <c r="R92" s="2" t="s">
        <v>601</v>
      </c>
    </row>
    <row r="93" spans="1:18">
      <c r="A93" s="2"/>
      <c r="B93" s="2"/>
      <c r="C93" s="1" t="s">
        <v>800</v>
      </c>
      <c r="D93" s="1" t="s">
        <v>767</v>
      </c>
      <c r="E93" s="1" t="s">
        <v>603</v>
      </c>
      <c r="F93" s="1" t="s">
        <v>604</v>
      </c>
      <c r="G93" s="2" t="s">
        <v>605</v>
      </c>
      <c r="H93" s="2" t="s">
        <v>606</v>
      </c>
      <c r="I93" s="2" t="s">
        <v>607</v>
      </c>
      <c r="J93" s="2" t="s">
        <v>608</v>
      </c>
      <c r="K93" s="2" t="s">
        <v>609</v>
      </c>
      <c r="L93" s="2" t="s">
        <v>610</v>
      </c>
      <c r="M93" s="2"/>
      <c r="N93" s="2"/>
      <c r="O93" s="2"/>
      <c r="P93" s="2"/>
      <c r="Q93" s="2"/>
      <c r="R93" s="2"/>
    </row>
    <row r="94" spans="1:18">
      <c r="A94" s="2"/>
      <c r="B94" s="1" t="s">
        <v>801</v>
      </c>
      <c r="C94" s="1" t="s">
        <v>768</v>
      </c>
      <c r="D94" s="1" t="s">
        <v>769</v>
      </c>
      <c r="E94" s="1" t="s">
        <v>612</v>
      </c>
      <c r="F94" s="1" t="s">
        <v>613</v>
      </c>
      <c r="G94" s="2" t="s">
        <v>614</v>
      </c>
      <c r="H94" s="2" t="s">
        <v>615</v>
      </c>
      <c r="I94" s="2" t="s">
        <v>616</v>
      </c>
      <c r="J94" s="2" t="s">
        <v>617</v>
      </c>
      <c r="K94" s="2" t="s">
        <v>618</v>
      </c>
      <c r="L94" s="2" t="s">
        <v>619</v>
      </c>
      <c r="M94" s="2" t="s">
        <v>156</v>
      </c>
      <c r="N94" s="2" t="s">
        <v>620</v>
      </c>
      <c r="O94" s="2"/>
      <c r="P94" s="2"/>
      <c r="Q94" s="2"/>
      <c r="R94" s="2"/>
    </row>
    <row r="95" spans="1:18">
      <c r="A95" s="2"/>
      <c r="B95" s="1" t="s">
        <v>802</v>
      </c>
      <c r="C95" s="1" t="s">
        <v>770</v>
      </c>
      <c r="D95" s="1" t="s">
        <v>771</v>
      </c>
      <c r="E95" s="1" t="s">
        <v>622</v>
      </c>
      <c r="F95" s="1" t="s">
        <v>623</v>
      </c>
      <c r="G95" s="2" t="s">
        <v>624</v>
      </c>
      <c r="H95" s="2" t="s">
        <v>625</v>
      </c>
      <c r="I95" s="2" t="s">
        <v>626</v>
      </c>
      <c r="J95" s="2" t="s">
        <v>618</v>
      </c>
      <c r="K95" s="2" t="s">
        <v>167</v>
      </c>
      <c r="L95" s="2" t="s">
        <v>627</v>
      </c>
      <c r="M95" s="2" t="s">
        <v>628</v>
      </c>
      <c r="N95" s="2"/>
      <c r="O95" s="2"/>
      <c r="P95" s="2"/>
      <c r="Q95" s="2"/>
      <c r="R95" s="2"/>
    </row>
    <row r="96" spans="1:18">
      <c r="A96" s="2"/>
      <c r="B96" s="2"/>
      <c r="C96" s="1" t="s">
        <v>803</v>
      </c>
      <c r="D96" s="1" t="s">
        <v>804</v>
      </c>
      <c r="E96" s="1" t="s">
        <v>772</v>
      </c>
      <c r="F96" s="1" t="s">
        <v>773</v>
      </c>
      <c r="G96" s="2" t="s">
        <v>633</v>
      </c>
      <c r="H96" s="2" t="s">
        <v>634</v>
      </c>
      <c r="I96" s="2" t="s">
        <v>635</v>
      </c>
      <c r="J96" s="2" t="s">
        <v>636</v>
      </c>
      <c r="K96" s="2" t="s">
        <v>637</v>
      </c>
      <c r="L96" s="2" t="s">
        <v>638</v>
      </c>
      <c r="M96" s="2" t="s">
        <v>639</v>
      </c>
      <c r="N96" s="2" t="s">
        <v>640</v>
      </c>
      <c r="O96" s="2"/>
      <c r="P96" s="2"/>
      <c r="Q96" s="2"/>
      <c r="R96" s="2"/>
    </row>
    <row r="97" spans="1:18">
      <c r="A97" s="2"/>
      <c r="B97" s="2"/>
      <c r="C97" s="1" t="s">
        <v>805</v>
      </c>
      <c r="D97" s="1" t="s">
        <v>774</v>
      </c>
      <c r="E97" s="1" t="s">
        <v>775</v>
      </c>
      <c r="F97" s="1" t="s">
        <v>643</v>
      </c>
      <c r="G97" s="2" t="s">
        <v>644</v>
      </c>
      <c r="H97" s="2" t="s">
        <v>645</v>
      </c>
      <c r="I97" s="2" t="s">
        <v>646</v>
      </c>
      <c r="J97" s="2" t="s">
        <v>647</v>
      </c>
      <c r="K97" s="2"/>
      <c r="L97" s="2"/>
      <c r="M97" s="2"/>
      <c r="N97" s="2"/>
      <c r="O97" s="2"/>
      <c r="P97" s="2"/>
      <c r="Q97" s="2"/>
      <c r="R97" s="2"/>
    </row>
    <row r="98" spans="1:18">
      <c r="A98" s="1" t="s">
        <v>806</v>
      </c>
      <c r="B98" s="1" t="s">
        <v>807</v>
      </c>
      <c r="C98" s="1" t="s">
        <v>776</v>
      </c>
      <c r="D98" s="1" t="s">
        <v>777</v>
      </c>
      <c r="E98" s="1" t="s">
        <v>650</v>
      </c>
      <c r="F98" s="1" t="s">
        <v>651</v>
      </c>
      <c r="G98" s="2" t="s">
        <v>652</v>
      </c>
      <c r="H98" s="2" t="s">
        <v>653</v>
      </c>
      <c r="I98" s="2" t="s">
        <v>654</v>
      </c>
      <c r="J98" s="2" t="s">
        <v>655</v>
      </c>
      <c r="K98" s="2" t="s">
        <v>656</v>
      </c>
      <c r="L98" s="2" t="s">
        <v>657</v>
      </c>
      <c r="M98" s="2" t="s">
        <v>658</v>
      </c>
      <c r="N98" s="2" t="s">
        <v>659</v>
      </c>
      <c r="O98" s="2" t="s">
        <v>660</v>
      </c>
      <c r="P98" s="2"/>
      <c r="Q98" s="2"/>
      <c r="R98" s="2"/>
    </row>
    <row r="99" spans="1:18">
      <c r="A99" s="2"/>
      <c r="B99" s="2"/>
      <c r="C99" s="2"/>
      <c r="D99" s="1" t="s">
        <v>778</v>
      </c>
      <c r="E99" s="1" t="s">
        <v>662</v>
      </c>
      <c r="F99" s="1" t="s">
        <v>663</v>
      </c>
      <c r="G99" s="2" t="s">
        <v>664</v>
      </c>
      <c r="H99" s="2" t="s">
        <v>665</v>
      </c>
      <c r="I99" s="2" t="s">
        <v>666</v>
      </c>
      <c r="J99" s="2" t="s">
        <v>667</v>
      </c>
      <c r="K99" s="2" t="s">
        <v>668</v>
      </c>
      <c r="L99" s="2"/>
      <c r="M99" s="2"/>
      <c r="N99" s="2"/>
      <c r="O99" s="2"/>
      <c r="P99" s="2"/>
      <c r="Q99" s="2"/>
      <c r="R99" s="2"/>
    </row>
    <row r="100" spans="1:18">
      <c r="A100" s="2"/>
      <c r="B100" s="1" t="s">
        <v>808</v>
      </c>
      <c r="C100" s="1" t="s">
        <v>809</v>
      </c>
      <c r="D100" s="1" t="s">
        <v>810</v>
      </c>
      <c r="E100" s="1" t="s">
        <v>779</v>
      </c>
      <c r="F100" s="1" t="s">
        <v>672</v>
      </c>
      <c r="G100" s="2" t="s">
        <v>673</v>
      </c>
      <c r="H100" s="2" t="s">
        <v>674</v>
      </c>
      <c r="I100" s="2" t="s">
        <v>675</v>
      </c>
      <c r="J100" s="2" t="s">
        <v>676</v>
      </c>
      <c r="K100" s="2" t="s">
        <v>677</v>
      </c>
      <c r="L100" s="2" t="s">
        <v>678</v>
      </c>
      <c r="M100" s="2"/>
      <c r="N100" s="2"/>
      <c r="O100" s="2"/>
      <c r="P100" s="2"/>
      <c r="Q100" s="2"/>
      <c r="R100" s="2"/>
    </row>
    <row r="101" spans="1:18">
      <c r="A101" s="2"/>
      <c r="B101" s="2"/>
      <c r="C101" s="1" t="s">
        <v>811</v>
      </c>
      <c r="D101" s="1" t="s">
        <v>812</v>
      </c>
      <c r="E101" s="1" t="s">
        <v>780</v>
      </c>
      <c r="F101" s="1" t="s">
        <v>682</v>
      </c>
      <c r="G101" s="2" t="s">
        <v>683</v>
      </c>
      <c r="H101" s="2" t="s">
        <v>684</v>
      </c>
      <c r="I101" s="2" t="s">
        <v>685</v>
      </c>
      <c r="J101" s="2"/>
      <c r="K101" s="2"/>
      <c r="L101" s="2"/>
      <c r="M101" s="2"/>
      <c r="N101" s="2"/>
      <c r="O101" s="2"/>
      <c r="P101" s="2"/>
      <c r="Q101" s="2"/>
      <c r="R101" s="2"/>
    </row>
    <row r="102" spans="1:18">
      <c r="A102" s="2"/>
      <c r="B102" s="1" t="s">
        <v>813</v>
      </c>
      <c r="C102" s="1" t="s">
        <v>814</v>
      </c>
      <c r="D102" s="1" t="s">
        <v>749</v>
      </c>
      <c r="E102" s="1" t="s">
        <v>781</v>
      </c>
      <c r="F102" s="1" t="s">
        <v>687</v>
      </c>
      <c r="G102" s="2" t="s">
        <v>688</v>
      </c>
      <c r="H102" s="2" t="s">
        <v>689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>
      <c r="A103" s="2"/>
      <c r="B103" s="2"/>
      <c r="C103" s="7"/>
      <c r="D103" s="7" t="s">
        <v>686</v>
      </c>
      <c r="E103" s="7" t="s">
        <v>690</v>
      </c>
      <c r="F103" s="7" t="s">
        <v>691</v>
      </c>
      <c r="G103" s="2" t="s">
        <v>692</v>
      </c>
      <c r="H103" s="6" t="s">
        <v>693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>
      <c r="A104" s="1" t="s">
        <v>815</v>
      </c>
      <c r="B104" s="1" t="s">
        <v>816</v>
      </c>
      <c r="C104" s="4" t="s">
        <v>817</v>
      </c>
      <c r="D104" s="4" t="s">
        <v>782</v>
      </c>
      <c r="E104" s="4" t="s">
        <v>783</v>
      </c>
      <c r="F104" s="4" t="s">
        <v>697</v>
      </c>
      <c r="G104" s="2" t="s">
        <v>698</v>
      </c>
      <c r="H104" s="2" t="s">
        <v>542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>
      <c r="A105" s="2"/>
      <c r="B105" s="2"/>
      <c r="C105" s="2"/>
      <c r="D105" s="2"/>
      <c r="E105" s="2"/>
      <c r="F105" s="2"/>
      <c r="G105" s="2" t="s">
        <v>699</v>
      </c>
      <c r="H105" s="2" t="s">
        <v>700</v>
      </c>
      <c r="I105" s="2" t="s">
        <v>701</v>
      </c>
      <c r="J105" s="2" t="s">
        <v>702</v>
      </c>
      <c r="K105" s="2" t="s">
        <v>703</v>
      </c>
      <c r="L105" s="2" t="s">
        <v>704</v>
      </c>
      <c r="M105" s="2" t="s">
        <v>705</v>
      </c>
      <c r="N105" s="2" t="s">
        <v>706</v>
      </c>
      <c r="O105" s="2" t="s">
        <v>707</v>
      </c>
      <c r="P105" s="2"/>
      <c r="Q105" s="2"/>
      <c r="R105" s="2"/>
    </row>
    <row r="106" spans="1:18">
      <c r="A106" s="2"/>
      <c r="B106" s="1" t="s">
        <v>818</v>
      </c>
      <c r="C106" s="1" t="s">
        <v>819</v>
      </c>
      <c r="D106" s="1" t="s">
        <v>784</v>
      </c>
      <c r="E106" s="1" t="s">
        <v>710</v>
      </c>
      <c r="F106" s="1" t="s">
        <v>711</v>
      </c>
      <c r="G106" s="2" t="s">
        <v>712</v>
      </c>
      <c r="H106" s="2" t="s">
        <v>785</v>
      </c>
      <c r="I106" s="2" t="s">
        <v>714</v>
      </c>
      <c r="J106" s="2" t="s">
        <v>715</v>
      </c>
      <c r="K106" s="2" t="s">
        <v>716</v>
      </c>
      <c r="L106" s="2" t="s">
        <v>717</v>
      </c>
      <c r="M106" s="2" t="s">
        <v>718</v>
      </c>
      <c r="N106" s="2" t="s">
        <v>719</v>
      </c>
      <c r="O106" s="2" t="s">
        <v>720</v>
      </c>
      <c r="P106" s="2" t="s">
        <v>721</v>
      </c>
      <c r="Q106" s="2"/>
      <c r="R106" s="2"/>
    </row>
    <row r="107" spans="1:18">
      <c r="A107" s="2"/>
      <c r="B107" s="2"/>
      <c r="C107" s="2"/>
      <c r="D107" s="2"/>
      <c r="E107" s="2"/>
      <c r="F107" s="2"/>
      <c r="G107" s="2" t="s">
        <v>722</v>
      </c>
      <c r="H107" s="2" t="s">
        <v>723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>
      <c r="A108" s="2"/>
      <c r="B108" s="2"/>
      <c r="C108" s="2"/>
      <c r="D108" s="2"/>
      <c r="E108" s="2"/>
      <c r="F108" s="2"/>
      <c r="G108" s="2" t="s">
        <v>724</v>
      </c>
      <c r="H108" s="6" t="s">
        <v>725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>
      <c r="A109" s="2"/>
      <c r="B109" s="1" t="s">
        <v>820</v>
      </c>
      <c r="C109" s="1" t="s">
        <v>821</v>
      </c>
      <c r="D109" s="1" t="s">
        <v>754</v>
      </c>
      <c r="E109" s="1" t="s">
        <v>786</v>
      </c>
      <c r="F109" s="1" t="s">
        <v>727</v>
      </c>
      <c r="G109" s="2" t="s">
        <v>728</v>
      </c>
      <c r="H109" s="2" t="s">
        <v>729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>
      <c r="A110" s="2"/>
      <c r="B110" s="1" t="s">
        <v>822</v>
      </c>
      <c r="C110" s="1" t="s">
        <v>730</v>
      </c>
      <c r="D110" s="1" t="s">
        <v>731</v>
      </c>
      <c r="E110" s="1" t="s">
        <v>732</v>
      </c>
      <c r="F110" s="1" t="s">
        <v>733</v>
      </c>
      <c r="G110" s="2" t="s">
        <v>734</v>
      </c>
      <c r="H110" s="2" t="s">
        <v>735</v>
      </c>
      <c r="I110" s="2" t="s">
        <v>736</v>
      </c>
      <c r="J110" s="2"/>
      <c r="K110" s="2"/>
      <c r="L110" s="2"/>
      <c r="M110" s="2"/>
      <c r="N110" s="2"/>
      <c r="O110" s="2"/>
      <c r="P110" s="2"/>
      <c r="Q110" s="2"/>
      <c r="R110" s="2"/>
    </row>
    <row r="111" spans="1:18">
      <c r="A111" s="2"/>
      <c r="B111" s="2"/>
      <c r="C111" s="1" t="s">
        <v>823</v>
      </c>
      <c r="D111" s="1" t="s">
        <v>787</v>
      </c>
      <c r="E111" s="1" t="s">
        <v>737</v>
      </c>
      <c r="F111" s="4" t="s">
        <v>738</v>
      </c>
      <c r="G111" s="2" t="s">
        <v>739</v>
      </c>
      <c r="H111" s="2" t="s">
        <v>168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>
      <c r="A112" s="2"/>
      <c r="B112" s="2"/>
      <c r="C112" s="2"/>
      <c r="D112" s="2"/>
      <c r="E112" s="2"/>
      <c r="F112" s="2"/>
      <c r="G112" s="2" t="s">
        <v>740</v>
      </c>
      <c r="H112" s="2" t="s">
        <v>620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>
      <c r="A113" s="2"/>
      <c r="B113" s="2"/>
      <c r="C113" s="2"/>
      <c r="D113" s="1" t="s">
        <v>824</v>
      </c>
      <c r="E113" s="1" t="s">
        <v>788</v>
      </c>
      <c r="F113" s="1" t="s">
        <v>742</v>
      </c>
      <c r="G113" s="2" t="s">
        <v>743</v>
      </c>
      <c r="H113" s="6" t="s">
        <v>744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6" spans="7:7">
      <c r="G116" t="s">
        <v>825</v>
      </c>
    </row>
    <row r="117" spans="3:7">
      <c r="C117" s="8" t="s">
        <v>826</v>
      </c>
      <c r="D117" s="8" t="s">
        <v>827</v>
      </c>
      <c r="E117" s="8" t="s">
        <v>828</v>
      </c>
      <c r="F117" s="8" t="s">
        <v>829</v>
      </c>
      <c r="G117" t="s">
        <v>830</v>
      </c>
    </row>
    <row r="118" spans="4:7">
      <c r="D118" s="8" t="s">
        <v>831</v>
      </c>
      <c r="E118" s="8" t="s">
        <v>832</v>
      </c>
      <c r="F118" s="8" t="s">
        <v>829</v>
      </c>
      <c r="G118" t="s">
        <v>833</v>
      </c>
    </row>
    <row r="119" spans="4:7">
      <c r="D119" s="8" t="s">
        <v>834</v>
      </c>
      <c r="E119" s="8" t="s">
        <v>835</v>
      </c>
      <c r="F119" s="8" t="s">
        <v>836</v>
      </c>
      <c r="G119" t="s">
        <v>837</v>
      </c>
    </row>
    <row r="120" spans="3:7">
      <c r="C120" t="s">
        <v>838</v>
      </c>
      <c r="D120" s="8" t="s">
        <v>839</v>
      </c>
      <c r="E120" s="9" t="s">
        <v>840</v>
      </c>
      <c r="F120" s="8" t="s">
        <v>841</v>
      </c>
      <c r="G120" t="s">
        <v>842</v>
      </c>
    </row>
    <row r="121" spans="4:7">
      <c r="D121" s="8" t="s">
        <v>843</v>
      </c>
      <c r="E121" s="8" t="s">
        <v>844</v>
      </c>
      <c r="F121" s="8" t="s">
        <v>836</v>
      </c>
      <c r="G121" t="s">
        <v>845</v>
      </c>
    </row>
    <row r="122" spans="7:7">
      <c r="G122" t="s">
        <v>846</v>
      </c>
    </row>
    <row r="123" spans="7:7">
      <c r="G123" t="s">
        <v>431</v>
      </c>
    </row>
    <row r="125" spans="7:7">
      <c r="G125" t="s">
        <v>847</v>
      </c>
    </row>
    <row r="133" spans="9:10">
      <c r="I133" s="2" t="s">
        <v>848</v>
      </c>
      <c r="J133" s="2">
        <v>0.4</v>
      </c>
    </row>
    <row r="135" spans="2:2">
      <c r="B135" t="s">
        <v>849</v>
      </c>
    </row>
    <row r="136" spans="3:10">
      <c r="C136" s="2"/>
      <c r="D136" s="2"/>
      <c r="E136" s="2"/>
      <c r="F136" s="2"/>
      <c r="G136" s="2"/>
      <c r="H136" s="2"/>
      <c r="I136" s="2"/>
      <c r="J136" s="2"/>
    </row>
    <row r="137" spans="3:10">
      <c r="C137" s="2" t="s">
        <v>94</v>
      </c>
      <c r="D137" s="2" t="s">
        <v>850</v>
      </c>
      <c r="E137" s="2" t="s">
        <v>851</v>
      </c>
      <c r="F137" s="2" t="s">
        <v>97</v>
      </c>
      <c r="G137" s="2" t="s">
        <v>98</v>
      </c>
      <c r="H137" s="2"/>
      <c r="I137" s="2" t="s">
        <v>113</v>
      </c>
      <c r="J137" s="2" t="s">
        <v>114</v>
      </c>
    </row>
    <row r="138" spans="3:10">
      <c r="C138" s="2">
        <v>2</v>
      </c>
      <c r="D138" s="6" t="s">
        <v>99</v>
      </c>
      <c r="E138" s="2">
        <v>46</v>
      </c>
      <c r="F138" s="2">
        <f>VLOOKUP(E138-1,等级与升级时间!$A$1:$D$441,3,FALSE)</f>
        <v>0.0350635393046107</v>
      </c>
      <c r="G138" s="2">
        <f>VLOOKUP(E138-1,等级与升级经验!$A$2:$C$451,2,FALSE)</f>
        <v>29689</v>
      </c>
      <c r="H138" s="2"/>
      <c r="I138" s="2">
        <f t="shared" ref="I138:I150" si="0">G138*$I$112</f>
        <v>0</v>
      </c>
      <c r="J138" s="2">
        <f t="shared" ref="J138:J150" si="1">F138*$I$112</f>
        <v>0</v>
      </c>
    </row>
    <row r="139" spans="3:10">
      <c r="C139" s="2">
        <v>3</v>
      </c>
      <c r="D139" s="6" t="s">
        <v>100</v>
      </c>
      <c r="E139" s="2">
        <v>57</v>
      </c>
      <c r="F139" s="2">
        <f>VLOOKUP(E139-1,等级与升级时间!$A$1:$D$441,3,FALSE)</f>
        <v>0.116713369070825</v>
      </c>
      <c r="G139" s="2">
        <f>VLOOKUP(E139-1,等级与升级经验!$A$2:$C$451,2,FALSE)</f>
        <v>114958</v>
      </c>
      <c r="H139" s="2"/>
      <c r="I139" s="2">
        <f t="shared" si="0"/>
        <v>0</v>
      </c>
      <c r="J139" s="2">
        <f t="shared" si="1"/>
        <v>0</v>
      </c>
    </row>
    <row r="140" spans="3:10">
      <c r="C140" s="2">
        <v>4</v>
      </c>
      <c r="D140" s="2" t="s">
        <v>101</v>
      </c>
      <c r="E140" s="2">
        <v>65</v>
      </c>
      <c r="F140" s="2">
        <f>VLOOKUP(E140-1,等级与升级时间!$A$1:$D$441,3,FALSE)</f>
        <v>0.403330346475508</v>
      </c>
      <c r="G140" s="2">
        <f>VLOOKUP(E140-1,等级与升级经验!$A$2:$C$451,2,FALSE)</f>
        <v>432112</v>
      </c>
      <c r="H140" s="2"/>
      <c r="I140" s="2">
        <f t="shared" si="0"/>
        <v>0</v>
      </c>
      <c r="J140" s="2">
        <f t="shared" si="1"/>
        <v>0</v>
      </c>
    </row>
    <row r="141" spans="3:10">
      <c r="C141" s="2">
        <v>5</v>
      </c>
      <c r="D141" s="2" t="s">
        <v>102</v>
      </c>
      <c r="E141" s="2">
        <v>68</v>
      </c>
      <c r="F141" s="2">
        <f>VLOOKUP(E141-1,等级与升级时间!$A$1:$D$441,3,FALSE)</f>
        <v>0.439513708043981</v>
      </c>
      <c r="G141" s="2">
        <f>VLOOKUP(E141-1,等级与升级经验!$A$2:$C$451,2,FALSE)</f>
        <v>486067</v>
      </c>
      <c r="H141" s="2"/>
      <c r="I141" s="2">
        <f t="shared" si="0"/>
        <v>0</v>
      </c>
      <c r="J141" s="2">
        <f t="shared" si="1"/>
        <v>0</v>
      </c>
    </row>
    <row r="142" spans="3:10">
      <c r="C142" s="2">
        <v>6</v>
      </c>
      <c r="D142" s="2" t="s">
        <v>103</v>
      </c>
      <c r="E142" s="2">
        <v>72</v>
      </c>
      <c r="F142" s="2">
        <f>VLOOKUP(E142-1,等级与升级时间!$A$1:$D$441,3,FALSE)</f>
        <v>0.506258903133903</v>
      </c>
      <c r="G142" s="2">
        <f>VLOOKUP(E142-1,等级与升级经验!$A$2:$C$451,2,FALSE)</f>
        <v>568630</v>
      </c>
      <c r="H142" s="2"/>
      <c r="I142" s="2">
        <f t="shared" si="0"/>
        <v>0</v>
      </c>
      <c r="J142" s="2">
        <f t="shared" si="1"/>
        <v>0</v>
      </c>
    </row>
    <row r="143" spans="3:10">
      <c r="C143" s="2">
        <v>7</v>
      </c>
      <c r="D143" s="2"/>
      <c r="E143" s="2">
        <v>75</v>
      </c>
      <c r="F143" s="2">
        <f>VLOOKUP(E143-1,等级与升级时间!$A$1:$D$441,3,FALSE)</f>
        <v>0.560843679854097</v>
      </c>
      <c r="G143" s="2">
        <f>VLOOKUP(E143-1,等级与升级经验!$A$2:$C$451,2,FALSE)</f>
        <v>639631</v>
      </c>
      <c r="H143" s="2"/>
      <c r="I143" s="2">
        <f t="shared" si="0"/>
        <v>0</v>
      </c>
      <c r="J143" s="2">
        <f t="shared" si="1"/>
        <v>0</v>
      </c>
    </row>
    <row r="144" spans="3:10">
      <c r="C144" s="2">
        <v>8</v>
      </c>
      <c r="D144" s="2"/>
      <c r="E144" s="2">
        <v>77</v>
      </c>
      <c r="F144" s="2">
        <f>VLOOKUP(E144-1,等级与升级时间!$A$1:$D$441,3,FALSE)</f>
        <v>0.597554760917634</v>
      </c>
      <c r="G144" s="2">
        <f>VLOOKUP(E144-1,等级与升级经验!$A$2:$C$451,2,FALSE)</f>
        <v>691825</v>
      </c>
      <c r="H144" s="2"/>
      <c r="I144" s="2">
        <f t="shared" si="0"/>
        <v>0</v>
      </c>
      <c r="J144" s="2">
        <f t="shared" si="1"/>
        <v>0</v>
      </c>
    </row>
    <row r="145" spans="3:10">
      <c r="C145" s="2">
        <v>9</v>
      </c>
      <c r="D145" s="2"/>
      <c r="E145" s="2">
        <v>79</v>
      </c>
      <c r="F145" s="2">
        <f>VLOOKUP(E145-1,等级与升级时间!$A$1:$D$441,3,FALSE)</f>
        <v>0.636810661764706</v>
      </c>
      <c r="G145" s="2">
        <f>VLOOKUP(E145-1,等级与升级经验!$A$2:$C$451,2,FALSE)</f>
        <v>748278</v>
      </c>
      <c r="H145" s="2"/>
      <c r="I145" s="2">
        <f t="shared" si="0"/>
        <v>0</v>
      </c>
      <c r="J145" s="2">
        <f t="shared" si="1"/>
        <v>0</v>
      </c>
    </row>
    <row r="146" spans="3:10">
      <c r="C146" s="2">
        <v>10</v>
      </c>
      <c r="D146" s="2" t="s">
        <v>107</v>
      </c>
      <c r="E146" s="2">
        <v>81</v>
      </c>
      <c r="F146" s="2">
        <f>VLOOKUP(E146-1,等级与升级时间!$A$1:$D$441,3,FALSE)</f>
        <v>0.717953234031133</v>
      </c>
      <c r="G146" s="2">
        <f>VLOOKUP(E146-1,等级与升级经验!$A$2:$C$451,2,FALSE)</f>
        <v>856030</v>
      </c>
      <c r="H146" s="2"/>
      <c r="I146" s="2">
        <f t="shared" si="0"/>
        <v>0</v>
      </c>
      <c r="J146" s="2">
        <f t="shared" si="1"/>
        <v>0</v>
      </c>
    </row>
    <row r="147" spans="3:10">
      <c r="C147" s="2">
        <v>11</v>
      </c>
      <c r="D147" s="2"/>
      <c r="E147" s="2">
        <v>82</v>
      </c>
      <c r="F147" s="2">
        <f>VLOOKUP(E147-1,等级与升级时间!$A$1:$D$441,3,FALSE)</f>
        <v>0.775389157273215</v>
      </c>
      <c r="G147" s="2">
        <f>VLOOKUP(E147-1,等级与升级经验!$A$2:$C$451,2,FALSE)</f>
        <v>924512</v>
      </c>
      <c r="H147" s="2"/>
      <c r="I147" s="2">
        <f t="shared" si="0"/>
        <v>0</v>
      </c>
      <c r="J147" s="2">
        <f t="shared" si="1"/>
        <v>0</v>
      </c>
    </row>
    <row r="148" spans="3:14">
      <c r="C148" s="2">
        <v>12</v>
      </c>
      <c r="D148" s="2"/>
      <c r="E148" s="2">
        <v>84</v>
      </c>
      <c r="F148" s="2">
        <f>VLOOKUP(E148-1,等级与升级时间!$A$1:$D$441,3,FALSE)</f>
        <v>0.891493882275132</v>
      </c>
      <c r="G148" s="2">
        <f>VLOOKUP(E148-1,等级与升级经验!$A$2:$C$451,2,FALSE)</f>
        <v>1078351</v>
      </c>
      <c r="H148" s="2"/>
      <c r="I148" s="2">
        <f t="shared" si="0"/>
        <v>0</v>
      </c>
      <c r="J148" s="2">
        <f t="shared" si="1"/>
        <v>0</v>
      </c>
      <c r="N148">
        <v>100</v>
      </c>
    </row>
    <row r="149" spans="3:14">
      <c r="C149" s="2">
        <v>13</v>
      </c>
      <c r="D149" s="2"/>
      <c r="E149" s="2">
        <v>85</v>
      </c>
      <c r="F149" s="2">
        <f>VLOOKUP(E149-1,等级与升级时间!$A$1:$D$441,3,FALSE)</f>
        <v>0.962814153439153</v>
      </c>
      <c r="G149" s="2">
        <f>VLOOKUP(E149-1,等级与升级经验!$A$2:$C$451,2,FALSE)</f>
        <v>1164620</v>
      </c>
      <c r="H149" s="2"/>
      <c r="I149" s="2">
        <f t="shared" si="0"/>
        <v>0</v>
      </c>
      <c r="J149" s="2">
        <f t="shared" si="1"/>
        <v>0</v>
      </c>
      <c r="L149" t="s">
        <v>852</v>
      </c>
      <c r="N149">
        <v>150</v>
      </c>
    </row>
    <row r="150" spans="3:14">
      <c r="C150" s="2">
        <v>14</v>
      </c>
      <c r="D150" s="2"/>
      <c r="E150" s="2">
        <v>87</v>
      </c>
      <c r="F150" s="2">
        <f>VLOOKUP(E150-1,等级与升级时间!$A$1:$D$441,3,FALSE)</f>
        <v>1.10720852895149</v>
      </c>
      <c r="G150" s="2">
        <f>VLOOKUP(E150-1,等级与升级经验!$A$2:$C$451,2,FALSE)</f>
        <v>1358412</v>
      </c>
      <c r="H150" s="2"/>
      <c r="I150" s="2">
        <f t="shared" si="0"/>
        <v>0</v>
      </c>
      <c r="J150" s="2">
        <f t="shared" si="1"/>
        <v>0</v>
      </c>
      <c r="L150">
        <f>SUM(J138:J150)*2</f>
        <v>0</v>
      </c>
      <c r="N150">
        <v>250</v>
      </c>
    </row>
    <row r="151" spans="3:14">
      <c r="C151" s="10">
        <v>15</v>
      </c>
      <c r="D151" s="2"/>
      <c r="E151" s="2"/>
      <c r="F151" s="2"/>
      <c r="G151" s="2"/>
      <c r="H151" s="2"/>
      <c r="I151" s="2"/>
      <c r="J151" s="2"/>
      <c r="N151">
        <v>500</v>
      </c>
    </row>
    <row r="152" spans="3:14">
      <c r="C152" s="2">
        <v>16</v>
      </c>
      <c r="D152" s="2" t="s">
        <v>853</v>
      </c>
      <c r="E152" s="2">
        <v>89</v>
      </c>
      <c r="F152" s="2">
        <f>VLOOKUP(E152-1,等级与升级时间!$A$1:$D$441,3,FALSE)</f>
        <v>1.27351144547325</v>
      </c>
      <c r="G152" s="2"/>
      <c r="H152" s="2"/>
      <c r="I152" s="2"/>
      <c r="J152" s="2"/>
      <c r="N152">
        <v>1000</v>
      </c>
    </row>
    <row r="153" spans="3:14">
      <c r="C153" s="2">
        <v>17</v>
      </c>
      <c r="D153" s="2" t="s">
        <v>854</v>
      </c>
      <c r="E153" s="2">
        <v>90</v>
      </c>
      <c r="F153" s="2">
        <f>VLOOKUP(E153-1,等级与升级时间!$A$1:$D$441,3,FALSE)</f>
        <v>1.37539303626543</v>
      </c>
      <c r="G153" s="2"/>
      <c r="H153" s="2"/>
      <c r="I153" s="2"/>
      <c r="J153" s="2"/>
      <c r="N153">
        <v>1500</v>
      </c>
    </row>
    <row r="154" spans="3:14">
      <c r="C154" s="2">
        <v>18</v>
      </c>
      <c r="D154" s="6" t="s">
        <v>855</v>
      </c>
      <c r="E154" s="2">
        <v>91</v>
      </c>
      <c r="F154" s="2">
        <f>VLOOKUP(E154-1,等级与升级时间!$A$1:$D$441,3,FALSE)</f>
        <v>1.46507562785388</v>
      </c>
      <c r="G154" s="2"/>
      <c r="H154" s="2"/>
      <c r="I154" s="2"/>
      <c r="J154" s="2"/>
      <c r="N154">
        <v>2500</v>
      </c>
    </row>
    <row r="155" spans="3:10">
      <c r="C155" s="2">
        <v>20</v>
      </c>
      <c r="D155" s="2"/>
      <c r="E155" s="2">
        <v>92</v>
      </c>
      <c r="F155" s="2">
        <f>VLOOKUP(E155-1,等级与升级时间!$A$1:$D$441,3,FALSE)</f>
        <v>1.58228215372907</v>
      </c>
      <c r="G155" s="2"/>
      <c r="H155" s="2"/>
      <c r="I155" s="2"/>
      <c r="J155" s="2"/>
    </row>
    <row r="156" spans="3:10">
      <c r="C156" s="2">
        <v>21</v>
      </c>
      <c r="D156" s="2"/>
      <c r="E156" s="2">
        <v>93</v>
      </c>
      <c r="F156" s="2">
        <f>VLOOKUP(E156-1,等级与升级时间!$A$1:$D$441,3,FALSE)</f>
        <v>1.68577170920921</v>
      </c>
      <c r="G156" s="2"/>
      <c r="H156" s="2"/>
      <c r="I156" s="2"/>
      <c r="J156" s="2"/>
    </row>
    <row r="157" spans="3:10">
      <c r="C157" s="2">
        <v>23</v>
      </c>
      <c r="D157" s="2"/>
      <c r="E157" s="2">
        <v>94</v>
      </c>
      <c r="F157" s="2">
        <f>VLOOKUP(E157-1,等级与升级时间!$A$1:$D$441,3,FALSE)</f>
        <v>1.82063313313313</v>
      </c>
      <c r="G157" s="2"/>
      <c r="H157" s="2"/>
      <c r="I157" s="2"/>
      <c r="J157" s="2"/>
    </row>
    <row r="158" spans="3:10">
      <c r="C158" s="2">
        <v>25</v>
      </c>
      <c r="D158" s="2"/>
      <c r="E158" s="2">
        <v>95</v>
      </c>
      <c r="F158" s="2">
        <f>VLOOKUP(E158-1,等级与升级时间!$A$1:$D$441,3,FALSE)</f>
        <v>1.966284253003</v>
      </c>
      <c r="G158" s="2"/>
      <c r="H158" s="2"/>
      <c r="I158" s="2"/>
      <c r="J158" s="2"/>
    </row>
    <row r="159" spans="3:10">
      <c r="C159" s="2">
        <v>27</v>
      </c>
      <c r="D159" s="2"/>
      <c r="E159" s="2">
        <v>96</v>
      </c>
      <c r="F159" s="2">
        <f>VLOOKUP(E159-1,等级与升级时间!$A$1:$D$441,3,FALSE)</f>
        <v>2.09527237654321</v>
      </c>
      <c r="G159" s="2"/>
      <c r="H159" s="2"/>
      <c r="I159" s="2"/>
      <c r="J159" s="2"/>
    </row>
    <row r="160" spans="3:10">
      <c r="C160" s="2">
        <v>29</v>
      </c>
      <c r="D160" s="2"/>
      <c r="E160" s="2">
        <v>97</v>
      </c>
      <c r="F160" s="2">
        <f>VLOOKUP(E160-1,等级与升级时间!$A$1:$D$441,3,FALSE)</f>
        <v>2.26289429012346</v>
      </c>
      <c r="G160" s="2"/>
      <c r="H160" s="2"/>
      <c r="I160" s="2"/>
      <c r="J160" s="2"/>
    </row>
    <row r="161" spans="3:10">
      <c r="C161" s="2">
        <v>30</v>
      </c>
      <c r="D161" s="2"/>
      <c r="E161" s="2">
        <v>98</v>
      </c>
      <c r="F161" s="2">
        <f>VLOOKUP(E161-1,等级与升级时间!$A$1:$D$441,3,FALSE)</f>
        <v>2.41176900584795</v>
      </c>
      <c r="G161" s="2"/>
      <c r="H161" s="2"/>
      <c r="I161" s="2"/>
      <c r="J161" s="2"/>
    </row>
    <row r="162" spans="3:10">
      <c r="C162" s="2">
        <v>32</v>
      </c>
      <c r="D162" s="2"/>
      <c r="E162" s="2">
        <v>99</v>
      </c>
      <c r="F162" s="2">
        <f>VLOOKUP(E162-1,等级与升级时间!$A$1:$D$441,3,FALSE)</f>
        <v>2.60471034356725</v>
      </c>
      <c r="G162" s="2"/>
      <c r="H162" s="2"/>
      <c r="I162" s="2"/>
      <c r="J162" s="2"/>
    </row>
    <row r="163" spans="3:10">
      <c r="C163" s="2">
        <v>34</v>
      </c>
      <c r="D163" s="2"/>
      <c r="E163" s="2">
        <v>100</v>
      </c>
      <c r="F163" s="2">
        <f>VLOOKUP(E163-1,等级与升级时间!$A$1:$D$441,3,FALSE)</f>
        <v>2.81308707967836</v>
      </c>
      <c r="G163" s="2"/>
      <c r="H163" s="2"/>
      <c r="I163" s="2"/>
      <c r="J163" s="2"/>
    </row>
    <row r="164" spans="3:10">
      <c r="C164" s="2">
        <v>35</v>
      </c>
      <c r="D164" s="2"/>
      <c r="E164" s="2">
        <v>101</v>
      </c>
      <c r="F164" s="2">
        <f>VLOOKUP(E164-1,等级与升级时间!$A$1:$D$441,3,FALSE)</f>
        <v>2.85985073953824</v>
      </c>
      <c r="G164" s="2"/>
      <c r="H164" s="2"/>
      <c r="I164" s="2"/>
      <c r="J164" s="2"/>
    </row>
    <row r="165" spans="3:10">
      <c r="C165" s="2">
        <v>37</v>
      </c>
      <c r="D165" s="2"/>
      <c r="E165" s="2">
        <v>102</v>
      </c>
      <c r="F165" s="2">
        <f>VLOOKUP(E165-1,等级与升级时间!$A$1:$D$441,3,FALSE)</f>
        <v>2.98854392135642</v>
      </c>
      <c r="G165" s="2"/>
      <c r="H165" s="2"/>
      <c r="I165" s="2"/>
      <c r="J165" s="2"/>
    </row>
    <row r="166" spans="3:10">
      <c r="C166" s="2">
        <v>39</v>
      </c>
      <c r="D166" s="2"/>
      <c r="E166" s="2">
        <v>103</v>
      </c>
      <c r="F166" s="2">
        <f>VLOOKUP(E166-1,等级与升级时间!$A$1:$D$441,3,FALSE)</f>
        <v>3.08298907882241</v>
      </c>
      <c r="G166" s="2"/>
      <c r="H166" s="2"/>
      <c r="I166" s="2"/>
      <c r="J166" s="2"/>
    </row>
    <row r="167" spans="3:10">
      <c r="C167" s="2">
        <v>41</v>
      </c>
      <c r="D167" s="2"/>
      <c r="E167" s="2">
        <v>104</v>
      </c>
      <c r="F167" s="2">
        <f>VLOOKUP(E167-1,等级与升级时间!$A$1:$D$441,3,FALSE)</f>
        <v>3.22172364672365</v>
      </c>
      <c r="G167" s="2"/>
      <c r="H167" s="2"/>
      <c r="I167" s="2"/>
      <c r="J167" s="2"/>
    </row>
    <row r="168" spans="3:10">
      <c r="C168" s="2">
        <v>43</v>
      </c>
      <c r="D168" s="2"/>
      <c r="E168" s="2">
        <v>105</v>
      </c>
      <c r="F168" s="2">
        <f>VLOOKUP(E168-1,等级与升级时间!$A$1:$D$441,3,FALSE)</f>
        <v>3.36670153727445</v>
      </c>
      <c r="G168" s="2"/>
      <c r="H168" s="2"/>
      <c r="I168" s="2"/>
      <c r="J168" s="2"/>
    </row>
    <row r="175" spans="2:3">
      <c r="B175" t="s">
        <v>856</v>
      </c>
      <c r="C175" t="s">
        <v>857</v>
      </c>
    </row>
    <row r="176" spans="2:3">
      <c r="B176" t="s">
        <v>858</v>
      </c>
      <c r="C176" t="s">
        <v>859</v>
      </c>
    </row>
    <row r="177" spans="2:3">
      <c r="B177" t="s">
        <v>860</v>
      </c>
      <c r="C177" t="s">
        <v>861</v>
      </c>
    </row>
    <row r="179" spans="2:3">
      <c r="B179" t="s">
        <v>862</v>
      </c>
      <c r="C179" t="s">
        <v>347</v>
      </c>
    </row>
    <row r="180" spans="2:3">
      <c r="B180" t="s">
        <v>863</v>
      </c>
      <c r="C180" t="s">
        <v>244</v>
      </c>
    </row>
    <row r="181" spans="2:3">
      <c r="B181" t="s">
        <v>864</v>
      </c>
      <c r="C181" t="s">
        <v>470</v>
      </c>
    </row>
    <row r="183" spans="2:3">
      <c r="B183" t="s">
        <v>865</v>
      </c>
      <c r="C183" t="s">
        <v>866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新手任务1.0调整</vt:lpstr>
      <vt:lpstr>新手任务2.0设计</vt:lpstr>
      <vt:lpstr>价值参考</vt:lpstr>
      <vt:lpstr>等级与升级经验</vt:lpstr>
      <vt:lpstr>等级与升级时间</vt:lpstr>
      <vt:lpstr>备注及草稿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EvolutionⅨ</cp:lastModifiedBy>
  <dcterms:created xsi:type="dcterms:W3CDTF">2023-05-12T11:15:00Z</dcterms:created>
  <dcterms:modified xsi:type="dcterms:W3CDTF">2024-04-01T10:19:26Z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20F4A05C665640839166ADAE82AEC542_13</vt:lpwstr>
  </property>
</Properties>
</file>