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geipel\Documents\GitHub\EEG-policy modelling\EEG-Tools\AURES calcs\"/>
    </mc:Choice>
  </mc:AlternateContent>
  <bookViews>
    <workbookView xWindow="0" yWindow="0" windowWidth="25200" windowHeight="9977" tabRatio="773"/>
  </bookViews>
  <sheets>
    <sheet name="Hydro capacities&amp;FLH" sheetId="31" r:id="rId1"/>
    <sheet name="MSW capacities" sheetId="33" r:id="rId2"/>
    <sheet name="AT" sheetId="1" r:id="rId3"/>
    <sheet name="BE" sheetId="2" r:id="rId4"/>
    <sheet name="BG" sheetId="3" r:id="rId5"/>
    <sheet name="CH" sheetId="4" r:id="rId6"/>
    <sheet name="CY" sheetId="5" r:id="rId7"/>
    <sheet name="CZ" sheetId="6" r:id="rId8"/>
    <sheet name="DE" sheetId="7" r:id="rId9"/>
    <sheet name="DK" sheetId="8" r:id="rId10"/>
    <sheet name="EE" sheetId="9" r:id="rId11"/>
    <sheet name="ES" sheetId="10" r:id="rId12"/>
    <sheet name="FI" sheetId="11" r:id="rId13"/>
    <sheet name="FR" sheetId="12" r:id="rId14"/>
    <sheet name="EL" sheetId="13" r:id="rId15"/>
    <sheet name="HR" sheetId="14" r:id="rId16"/>
    <sheet name="HU" sheetId="15" r:id="rId17"/>
    <sheet name="IE" sheetId="16" r:id="rId18"/>
    <sheet name="IT" sheetId="17" r:id="rId19"/>
    <sheet name="LT" sheetId="18" r:id="rId20"/>
    <sheet name="LU" sheetId="19" r:id="rId21"/>
    <sheet name="LV" sheetId="20" r:id="rId22"/>
    <sheet name="NL" sheetId="21" r:id="rId23"/>
    <sheet name="NO" sheetId="22" r:id="rId24"/>
    <sheet name="PO" sheetId="23" r:id="rId25"/>
    <sheet name="PT" sheetId="24" r:id="rId26"/>
    <sheet name="RO" sheetId="25" r:id="rId27"/>
    <sheet name="SE" sheetId="26" r:id="rId28"/>
    <sheet name="SI" sheetId="27" r:id="rId29"/>
    <sheet name="SK" sheetId="28" r:id="rId30"/>
    <sheet name="UK" sheetId="29" r:id="rId31"/>
    <sheet name="table country names" sheetId="30" r:id="rId32"/>
  </sheets>
  <definedNames>
    <definedName name="_xlnm._FilterDatabase" localSheetId="0" hidden="1">'Hydro capacities&amp;FLH'!$A$6:$A$32</definedName>
    <definedName name="_xlnm._FilterDatabase" localSheetId="1" hidden="1">'MSW capacities'!$A$5:$B$5</definedName>
    <definedName name="_xlcn.LinkedTable_Tabelle11" hidden="1">Tabelle1[]</definedName>
    <definedName name="ExterneDaten_1" localSheetId="8" hidden="1">DE!$A$3:$E$24</definedName>
    <definedName name="ExterneDaten_1" localSheetId="10" hidden="1">EE!$A$3:$E$23</definedName>
    <definedName name="ExterneDaten_1" localSheetId="14" hidden="1">EL!$A$3:$E$24</definedName>
    <definedName name="ExterneDaten_1" localSheetId="11" hidden="1">ES!$A$3:$E$24</definedName>
    <definedName name="ExterneDaten_1" localSheetId="12" hidden="1">FI!$A$3:$E$24</definedName>
    <definedName name="ExterneDaten_1" localSheetId="13" hidden="1">FR!$A$3:$E$24</definedName>
    <definedName name="ExterneDaten_1" localSheetId="15" hidden="1">HR!$A$3:$E$24</definedName>
    <definedName name="ExterneDaten_1" localSheetId="16" hidden="1">HU!$A$3:$E$24</definedName>
    <definedName name="ExterneDaten_1" localSheetId="17" hidden="1">IE!$A$3:$E$24</definedName>
    <definedName name="ExterneDaten_1" localSheetId="18" hidden="1">IT!$A$3:$E$24</definedName>
    <definedName name="ExterneDaten_1" localSheetId="19" hidden="1">LT!$A$3:$E$24</definedName>
    <definedName name="ExterneDaten_1" localSheetId="20" hidden="1">LU!$A$3:$E$24</definedName>
    <definedName name="ExterneDaten_1" localSheetId="22" hidden="1">NL!$A$3:$E$24</definedName>
    <definedName name="ExterneDaten_1" localSheetId="23" hidden="1">NO!$A$3:$E$24</definedName>
    <definedName name="ExterneDaten_1" localSheetId="24" hidden="1">PO!$A$3:$E$24</definedName>
    <definedName name="ExterneDaten_1" localSheetId="25" hidden="1">PT!$A$3:$E$24</definedName>
    <definedName name="ExterneDaten_1" localSheetId="26" hidden="1">RO!$A$3:$E$24</definedName>
    <definedName name="ExterneDaten_1" localSheetId="27" hidden="1">SE!$A$3:$E$24</definedName>
    <definedName name="ExterneDaten_1" localSheetId="28" hidden="1">SI!$A$3:$E$24</definedName>
    <definedName name="ExterneDaten_1" localSheetId="29" hidden="1">SK!$A$3:$E$24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e1" name="Tabelle1" connection="LinkedTable_Tabelle1"/>
        </x15:modelTables>
      </x15:dataModel>
    </ext>
  </extLst>
</workbook>
</file>

<file path=xl/calcChain.xml><?xml version="1.0" encoding="utf-8"?>
<calcChain xmlns="http://schemas.openxmlformats.org/spreadsheetml/2006/main">
  <c r="A2" i="31" l="1"/>
  <c r="AT21" i="31" l="1"/>
  <c r="AR21" i="31"/>
  <c r="AP21" i="31"/>
  <c r="AT11" i="31"/>
  <c r="AR11" i="31"/>
  <c r="AP11" i="31"/>
  <c r="AN11" i="31" l="1"/>
  <c r="AN21" i="31"/>
  <c r="AI7" i="31"/>
  <c r="AI8" i="31"/>
  <c r="AI9" i="31"/>
  <c r="AI10" i="31"/>
  <c r="AI11" i="31"/>
  <c r="AI12" i="31"/>
  <c r="AI13" i="31"/>
  <c r="AI14" i="31"/>
  <c r="AI15" i="31"/>
  <c r="AI16" i="31"/>
  <c r="AI17" i="31"/>
  <c r="AI18" i="31"/>
  <c r="AI19" i="31"/>
  <c r="AI20" i="31"/>
  <c r="AI21" i="31"/>
  <c r="AI22" i="31"/>
  <c r="AI23" i="31"/>
  <c r="AI24" i="31"/>
  <c r="AI25" i="31"/>
  <c r="AI26" i="31"/>
  <c r="AI27" i="31"/>
  <c r="AI28" i="31"/>
  <c r="AI29" i="31"/>
  <c r="AI30" i="31"/>
  <c r="AI31" i="31"/>
  <c r="AI32" i="31"/>
  <c r="AJ31" i="31"/>
  <c r="AL12" i="31"/>
  <c r="AL17" i="31"/>
  <c r="AL19" i="31"/>
  <c r="AL22" i="31"/>
  <c r="AL24" i="31"/>
  <c r="AL27" i="31"/>
  <c r="AL29" i="31"/>
  <c r="AL32" i="31"/>
  <c r="AJ7" i="31"/>
  <c r="AJ8" i="31"/>
  <c r="AJ9" i="31"/>
  <c r="AJ10" i="31"/>
  <c r="AJ11" i="31"/>
  <c r="AJ12" i="31"/>
  <c r="AJ13" i="31"/>
  <c r="AJ14" i="31"/>
  <c r="AJ15" i="31"/>
  <c r="AJ16" i="31"/>
  <c r="AJ17" i="31"/>
  <c r="AJ18" i="31"/>
  <c r="AJ19" i="31"/>
  <c r="AJ20" i="31"/>
  <c r="AJ21" i="31"/>
  <c r="AJ22" i="31"/>
  <c r="AJ23" i="31"/>
  <c r="AJ24" i="31"/>
  <c r="AJ25" i="31"/>
  <c r="AJ26" i="31"/>
  <c r="AJ27" i="31"/>
  <c r="AJ28" i="31"/>
  <c r="AJ29" i="31"/>
  <c r="AJ30" i="31"/>
  <c r="AJ32" i="31"/>
  <c r="AL14" i="31"/>
  <c r="AL21" i="31"/>
  <c r="AL26" i="31"/>
  <c r="AL30" i="31"/>
  <c r="AK7" i="31"/>
  <c r="AK8" i="31"/>
  <c r="AK9" i="31"/>
  <c r="AK10" i="31"/>
  <c r="AK11" i="31"/>
  <c r="AK12" i="31"/>
  <c r="AK13" i="31"/>
  <c r="AK14" i="31"/>
  <c r="AK15" i="31"/>
  <c r="AK16" i="31"/>
  <c r="AK17" i="31"/>
  <c r="AK18" i="31"/>
  <c r="AK19" i="31"/>
  <c r="AK20" i="31"/>
  <c r="AK21" i="31"/>
  <c r="AK22" i="31"/>
  <c r="AK23" i="31"/>
  <c r="AK24" i="31"/>
  <c r="AK25" i="31"/>
  <c r="AK26" i="31"/>
  <c r="AK27" i="31"/>
  <c r="AK28" i="31"/>
  <c r="AK29" i="31"/>
  <c r="AK30" i="31"/>
  <c r="AK31" i="31"/>
  <c r="AK32" i="31"/>
  <c r="AL7" i="31"/>
  <c r="AL8" i="31"/>
  <c r="AL9" i="31"/>
  <c r="AL10" i="31"/>
  <c r="AL11" i="31"/>
  <c r="AL13" i="31"/>
  <c r="AL15" i="31"/>
  <c r="AL16" i="31"/>
  <c r="AL18" i="31"/>
  <c r="AL20" i="31"/>
  <c r="AL23" i="31"/>
  <c r="AL25" i="31"/>
  <c r="AL28" i="31"/>
  <c r="AL31" i="31"/>
  <c r="AJ6" i="31"/>
  <c r="AK6" i="31"/>
  <c r="AL6" i="31"/>
  <c r="AI6" i="31"/>
  <c r="E8" i="31"/>
  <c r="G14" i="31"/>
  <c r="G17" i="31"/>
  <c r="M7" i="31"/>
  <c r="M8" i="31"/>
  <c r="M9" i="31"/>
  <c r="M10" i="31"/>
  <c r="M11" i="3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O32" i="31"/>
  <c r="P9" i="31"/>
  <c r="P11" i="31"/>
  <c r="P14" i="31"/>
  <c r="P17" i="31"/>
  <c r="P20" i="31"/>
  <c r="P24" i="31"/>
  <c r="P27" i="31"/>
  <c r="P30" i="31"/>
  <c r="N7" i="31"/>
  <c r="N8" i="31"/>
  <c r="N9" i="31"/>
  <c r="N10" i="31"/>
  <c r="N11" i="31"/>
  <c r="N12" i="31"/>
  <c r="N13" i="31"/>
  <c r="N14" i="31"/>
  <c r="N15" i="31"/>
  <c r="N16" i="31"/>
  <c r="N17" i="31"/>
  <c r="N18" i="31"/>
  <c r="N19" i="31"/>
  <c r="N20" i="31"/>
  <c r="N21" i="31"/>
  <c r="N22" i="31"/>
  <c r="N23" i="31"/>
  <c r="N24" i="31"/>
  <c r="N25" i="31"/>
  <c r="N26" i="31"/>
  <c r="N27" i="31"/>
  <c r="N28" i="31"/>
  <c r="N29" i="31"/>
  <c r="N30" i="31"/>
  <c r="N31" i="31"/>
  <c r="N32" i="31"/>
  <c r="O30" i="31"/>
  <c r="P7" i="31"/>
  <c r="P10" i="31"/>
  <c r="P12" i="31"/>
  <c r="P15" i="31"/>
  <c r="P18" i="31"/>
  <c r="P21" i="31"/>
  <c r="P23" i="31"/>
  <c r="P26" i="31"/>
  <c r="P29" i="31"/>
  <c r="P32" i="31"/>
  <c r="O7" i="31"/>
  <c r="O8" i="31"/>
  <c r="O9" i="31"/>
  <c r="O10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1" i="31"/>
  <c r="P8" i="31"/>
  <c r="P13" i="31"/>
  <c r="P16" i="31"/>
  <c r="P19" i="31"/>
  <c r="P22" i="31"/>
  <c r="P25" i="31"/>
  <c r="P28" i="31"/>
  <c r="P31" i="31"/>
  <c r="N6" i="31"/>
  <c r="O6" i="31"/>
  <c r="P6" i="31"/>
  <c r="M6" i="31"/>
  <c r="I5" i="31"/>
  <c r="R25" i="31" l="1"/>
  <c r="AM25" i="31" l="1"/>
  <c r="D16" i="31"/>
  <c r="D7" i="31"/>
  <c r="D6" i="31"/>
  <c r="D8" i="31"/>
  <c r="D9" i="31"/>
  <c r="D10" i="31"/>
  <c r="D11" i="31"/>
  <c r="D12" i="31"/>
  <c r="D13" i="31"/>
  <c r="D17" i="31"/>
  <c r="D14" i="31"/>
  <c r="D15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F25" i="31"/>
  <c r="G6" i="31"/>
  <c r="E16" i="31"/>
  <c r="E6" i="31"/>
  <c r="F6" i="31" l="1"/>
  <c r="D7" i="33"/>
  <c r="D11" i="33"/>
  <c r="D15" i="33"/>
  <c r="D19" i="33"/>
  <c r="D23" i="33"/>
  <c r="D27" i="33"/>
  <c r="D31" i="33"/>
  <c r="D32" i="33"/>
  <c r="D22" i="33"/>
  <c r="D8" i="33"/>
  <c r="D12" i="33"/>
  <c r="D16" i="33"/>
  <c r="D20" i="33"/>
  <c r="D24" i="33"/>
  <c r="D28" i="33"/>
  <c r="D18" i="33"/>
  <c r="D30" i="33"/>
  <c r="D9" i="33"/>
  <c r="D13" i="33"/>
  <c r="D17" i="33"/>
  <c r="D21" i="33"/>
  <c r="D25" i="33"/>
  <c r="D29" i="33"/>
  <c r="D10" i="33"/>
  <c r="D14" i="33"/>
  <c r="D26" i="33"/>
  <c r="D6" i="33"/>
  <c r="H11" i="31"/>
  <c r="H22" i="31"/>
  <c r="H13" i="31"/>
  <c r="G32" i="31"/>
  <c r="G22" i="31"/>
  <c r="H16" i="31"/>
  <c r="G23" i="31"/>
  <c r="G16" i="31"/>
  <c r="G20" i="31"/>
  <c r="H29" i="31"/>
  <c r="G28" i="31"/>
  <c r="H30" i="31"/>
  <c r="G21" i="31"/>
  <c r="H18" i="31"/>
  <c r="G9" i="31"/>
  <c r="G8" i="31"/>
  <c r="H10" i="31"/>
  <c r="G30" i="31"/>
  <c r="G24" i="31"/>
  <c r="H32" i="31"/>
  <c r="H19" i="31"/>
  <c r="H26" i="31"/>
  <c r="H23" i="31"/>
  <c r="H8" i="31"/>
  <c r="G10" i="31"/>
  <c r="H21" i="31"/>
  <c r="H15" i="31"/>
  <c r="G12" i="31"/>
  <c r="H24" i="31"/>
  <c r="G26" i="31"/>
  <c r="H28" i="31"/>
  <c r="H14" i="31"/>
  <c r="H6" i="31"/>
  <c r="H7" i="31"/>
  <c r="G19" i="31"/>
  <c r="H27" i="31"/>
  <c r="G13" i="31"/>
  <c r="H17" i="31"/>
  <c r="H12" i="31"/>
  <c r="G11" i="31"/>
  <c r="G15" i="31"/>
  <c r="G7" i="31"/>
  <c r="G18" i="31"/>
  <c r="H9" i="31"/>
  <c r="G31" i="31"/>
  <c r="G27" i="31"/>
  <c r="G29" i="31"/>
  <c r="K31" i="31" l="1"/>
  <c r="K12" i="31"/>
  <c r="K17" i="31"/>
  <c r="K27" i="31"/>
  <c r="K7" i="31"/>
  <c r="K14" i="31"/>
  <c r="K28" i="31"/>
  <c r="K24" i="31"/>
  <c r="K15" i="31"/>
  <c r="K21" i="31"/>
  <c r="K8" i="31"/>
  <c r="K23" i="31"/>
  <c r="K26" i="31"/>
  <c r="K19" i="31"/>
  <c r="K10" i="31"/>
  <c r="K18" i="31"/>
  <c r="K30" i="31"/>
  <c r="K29" i="31"/>
  <c r="K20" i="31"/>
  <c r="K16" i="31"/>
  <c r="K22" i="31"/>
  <c r="K11" i="31"/>
  <c r="J29" i="31"/>
  <c r="R29" i="31" s="1"/>
  <c r="J27" i="31"/>
  <c r="R27" i="31" s="1"/>
  <c r="J31" i="31"/>
  <c r="R31" i="31" s="1"/>
  <c r="J18" i="31"/>
  <c r="J7" i="31"/>
  <c r="R7" i="31" s="1"/>
  <c r="J15" i="31"/>
  <c r="J11" i="31"/>
  <c r="J17" i="31"/>
  <c r="R13" i="31"/>
  <c r="J19" i="31"/>
  <c r="J14" i="31"/>
  <c r="J26" i="31"/>
  <c r="R26" i="31" s="1"/>
  <c r="J12" i="31"/>
  <c r="J10" i="31"/>
  <c r="J24" i="31"/>
  <c r="R24" i="31" s="1"/>
  <c r="J30" i="31"/>
  <c r="R30" i="31" s="1"/>
  <c r="J8" i="31"/>
  <c r="R9" i="31"/>
  <c r="J21" i="31"/>
  <c r="J28" i="31"/>
  <c r="R28" i="31" s="1"/>
  <c r="J20" i="31"/>
  <c r="R20" i="31" s="1"/>
  <c r="J16" i="31"/>
  <c r="J23" i="31"/>
  <c r="J22" i="31"/>
  <c r="R32" i="31"/>
  <c r="J6" i="31"/>
  <c r="K6" i="31"/>
  <c r="F8" i="31"/>
  <c r="E27" i="31"/>
  <c r="E17" i="31"/>
  <c r="E20" i="31"/>
  <c r="E12" i="31"/>
  <c r="E22" i="31"/>
  <c r="E18" i="31"/>
  <c r="AM32" i="31" l="1"/>
  <c r="AM13" i="31"/>
  <c r="AM30" i="31"/>
  <c r="AM9" i="31"/>
  <c r="R6" i="31"/>
  <c r="F18" i="31"/>
  <c r="F22" i="31"/>
  <c r="F12" i="31"/>
  <c r="F20" i="31"/>
  <c r="F17" i="31"/>
  <c r="F27" i="31"/>
  <c r="E32" i="31"/>
  <c r="E26" i="31"/>
  <c r="E29" i="31"/>
  <c r="E24" i="31"/>
  <c r="E13" i="31"/>
  <c r="E10" i="31"/>
  <c r="E19" i="31"/>
  <c r="E28" i="31"/>
  <c r="E11" i="31"/>
  <c r="E9" i="31"/>
  <c r="E31" i="31"/>
  <c r="E15" i="31"/>
  <c r="E23" i="31"/>
  <c r="E14" i="31"/>
  <c r="E7" i="31"/>
  <c r="E21" i="31"/>
  <c r="E30" i="31"/>
  <c r="F30" i="31" l="1"/>
  <c r="F21" i="31"/>
  <c r="F7" i="31"/>
  <c r="F14" i="31"/>
  <c r="F23" i="31"/>
  <c r="F15" i="31"/>
  <c r="F31" i="31"/>
  <c r="F9" i="31"/>
  <c r="F16" i="31"/>
  <c r="F11" i="31"/>
  <c r="F28" i="31"/>
  <c r="F19" i="31"/>
  <c r="F10" i="31"/>
  <c r="F13" i="31"/>
  <c r="F24" i="31"/>
  <c r="F29" i="31"/>
  <c r="F26" i="31"/>
  <c r="F32" i="31"/>
  <c r="B5" i="29"/>
  <c r="C5" i="29"/>
  <c r="D5" i="29"/>
  <c r="E5" i="29"/>
  <c r="B6" i="29"/>
  <c r="C6" i="29"/>
  <c r="D6" i="29"/>
  <c r="E6" i="29"/>
  <c r="B7" i="29"/>
  <c r="C7" i="29"/>
  <c r="D7" i="29"/>
  <c r="E7" i="29"/>
  <c r="B8" i="29"/>
  <c r="C8" i="29"/>
  <c r="D8" i="29"/>
  <c r="E8" i="29"/>
  <c r="B9" i="29"/>
  <c r="C9" i="29"/>
  <c r="D9" i="29"/>
  <c r="E9" i="29"/>
  <c r="B10" i="29"/>
  <c r="C10" i="29"/>
  <c r="D10" i="29"/>
  <c r="E10" i="29"/>
  <c r="B11" i="29"/>
  <c r="C11" i="29"/>
  <c r="D11" i="29"/>
  <c r="E11" i="29"/>
  <c r="B12" i="29"/>
  <c r="C12" i="29"/>
  <c r="D12" i="29"/>
  <c r="E12" i="29"/>
  <c r="B13" i="29"/>
  <c r="C13" i="29"/>
  <c r="D13" i="29"/>
  <c r="E13" i="29"/>
  <c r="B14" i="29"/>
  <c r="C14" i="29"/>
  <c r="D14" i="29"/>
  <c r="E14" i="29"/>
  <c r="B15" i="29"/>
  <c r="C15" i="29"/>
  <c r="D15" i="29"/>
  <c r="E15" i="29"/>
  <c r="B16" i="29"/>
  <c r="C16" i="29"/>
  <c r="D16" i="29"/>
  <c r="E16" i="29"/>
  <c r="B17" i="29"/>
  <c r="C17" i="29"/>
  <c r="D17" i="29"/>
  <c r="E17" i="29"/>
  <c r="B18" i="29"/>
  <c r="C18" i="29"/>
  <c r="D18" i="29"/>
  <c r="E18" i="29"/>
  <c r="B19" i="29"/>
  <c r="C19" i="29"/>
  <c r="D19" i="29"/>
  <c r="E19" i="29"/>
  <c r="B20" i="29"/>
  <c r="C20" i="29"/>
  <c r="D20" i="29"/>
  <c r="E20" i="29"/>
  <c r="B21" i="29"/>
  <c r="C21" i="29"/>
  <c r="D21" i="29"/>
  <c r="E21" i="29"/>
  <c r="B22" i="29"/>
  <c r="C22" i="29"/>
  <c r="D22" i="29"/>
  <c r="E22" i="29"/>
  <c r="B23" i="29"/>
  <c r="C23" i="29"/>
  <c r="D23" i="29"/>
  <c r="E23" i="29"/>
  <c r="B24" i="29"/>
  <c r="C24" i="29"/>
  <c r="D24" i="29"/>
  <c r="E24" i="29"/>
  <c r="C4" i="29"/>
  <c r="D4" i="29"/>
  <c r="E4" i="29"/>
  <c r="B4" i="29"/>
  <c r="S6" i="31" l="1"/>
  <c r="Y24" i="31"/>
  <c r="AT24" i="31" s="1"/>
  <c r="X24" i="31"/>
  <c r="U24" i="31"/>
  <c r="AP24" i="31" s="1"/>
  <c r="Y31" i="31"/>
  <c r="AT31" i="31" s="1"/>
  <c r="U31" i="31"/>
  <c r="AP31" i="31" s="1"/>
  <c r="X31" i="31"/>
  <c r="X7" i="31"/>
  <c r="X28" i="31"/>
  <c r="Y13" i="31"/>
  <c r="AT13" i="31" s="1"/>
  <c r="X13" i="31"/>
  <c r="AS13" i="31" s="1"/>
  <c r="U13" i="31"/>
  <c r="AP13" i="31" s="1"/>
  <c r="Y26" i="31"/>
  <c r="AT26" i="31" s="1"/>
  <c r="X26" i="31"/>
  <c r="U26" i="31"/>
  <c r="AP26" i="31" s="1"/>
  <c r="X25" i="31"/>
  <c r="AS25" i="31" s="1"/>
  <c r="U20" i="31"/>
  <c r="AP20" i="31" s="1"/>
  <c r="Y20" i="31"/>
  <c r="AT20" i="31" s="1"/>
  <c r="X20" i="31"/>
  <c r="X29" i="31"/>
  <c r="U9" i="31"/>
  <c r="AP9" i="31" s="1"/>
  <c r="Y9" i="31"/>
  <c r="AT9" i="31" s="1"/>
  <c r="X9" i="31"/>
  <c r="AS9" i="31" s="1"/>
  <c r="X27" i="31"/>
  <c r="Y7" i="31"/>
  <c r="AT7" i="31" s="1"/>
  <c r="Y29" i="31"/>
  <c r="Y28" i="31"/>
  <c r="Y25" i="31"/>
  <c r="AT25" i="31" s="1"/>
  <c r="Y27" i="31"/>
  <c r="U27" i="31"/>
  <c r="U28" i="31"/>
  <c r="U25" i="31"/>
  <c r="AP25" i="31" s="1"/>
  <c r="U7" i="31"/>
  <c r="AP7" i="31" s="1"/>
  <c r="U29" i="31"/>
  <c r="AS29" i="31" l="1"/>
  <c r="AS27" i="31"/>
  <c r="AS7" i="31"/>
  <c r="AT28" i="31"/>
  <c r="AS31" i="31"/>
  <c r="AS20" i="31"/>
  <c r="AS24" i="31"/>
  <c r="AS26" i="31"/>
  <c r="AS28" i="31"/>
  <c r="AT29" i="31"/>
  <c r="AT27" i="31"/>
  <c r="AM6" i="31"/>
  <c r="V6" i="31"/>
  <c r="T6" i="31"/>
  <c r="W6" i="31"/>
  <c r="Y6" i="31"/>
  <c r="X6" i="31"/>
  <c r="U6" i="31"/>
  <c r="Y30" i="31"/>
  <c r="X30" i="31"/>
  <c r="AS30" i="31" s="1"/>
  <c r="U30" i="31"/>
  <c r="U32" i="31"/>
  <c r="AP32" i="31" s="1"/>
  <c r="X32" i="31"/>
  <c r="AS32" i="31" s="1"/>
  <c r="Y32" i="31"/>
  <c r="AT32" i="31" s="1"/>
  <c r="V7" i="31"/>
  <c r="W7" i="31"/>
  <c r="AR7" i="31" s="1"/>
  <c r="T7" i="31"/>
  <c r="AO7" i="31" s="1"/>
  <c r="S30" i="31"/>
  <c r="AN30" i="31" s="1"/>
  <c r="W13" i="31"/>
  <c r="AR13" i="31" s="1"/>
  <c r="T13" i="31"/>
  <c r="AO13" i="31" s="1"/>
  <c r="V13" i="31"/>
  <c r="AQ13" i="31" s="1"/>
  <c r="S7" i="31"/>
  <c r="AN7" i="31" s="1"/>
  <c r="S9" i="31"/>
  <c r="AN9" i="31" s="1"/>
  <c r="W28" i="31"/>
  <c r="V28" i="31"/>
  <c r="T28" i="31"/>
  <c r="AO28" i="31" s="1"/>
  <c r="W24" i="31"/>
  <c r="AR24" i="31" s="1"/>
  <c r="V24" i="31"/>
  <c r="T24" i="31"/>
  <c r="AO24" i="31" s="1"/>
  <c r="W31" i="31"/>
  <c r="AR31" i="31" s="1"/>
  <c r="T31" i="31"/>
  <c r="AO31" i="31" s="1"/>
  <c r="V31" i="31"/>
  <c r="S29" i="31"/>
  <c r="S25" i="31"/>
  <c r="AN25" i="31" s="1"/>
  <c r="S13" i="31"/>
  <c r="AN13" i="31" s="1"/>
  <c r="S24" i="31"/>
  <c r="AN24" i="31" s="1"/>
  <c r="T32" i="31"/>
  <c r="AO32" i="31" s="1"/>
  <c r="W32" i="31"/>
  <c r="AR32" i="31" s="1"/>
  <c r="V32" i="31"/>
  <c r="AQ32" i="31" s="1"/>
  <c r="W25" i="31"/>
  <c r="AR25" i="31" s="1"/>
  <c r="T25" i="31"/>
  <c r="AO25" i="31" s="1"/>
  <c r="V25" i="31"/>
  <c r="AQ25" i="31" s="1"/>
  <c r="S31" i="31"/>
  <c r="AN31" i="31" s="1"/>
  <c r="S27" i="31"/>
  <c r="S26" i="31"/>
  <c r="AN26" i="31" s="1"/>
  <c r="T27" i="31"/>
  <c r="AO27" i="31" s="1"/>
  <c r="W27" i="31"/>
  <c r="V27" i="31"/>
  <c r="S20" i="31"/>
  <c r="AN20" i="31" s="1"/>
  <c r="S32" i="31"/>
  <c r="AN32" i="31" s="1"/>
  <c r="W30" i="31"/>
  <c r="T30" i="31"/>
  <c r="AO30" i="31" s="1"/>
  <c r="V30" i="31"/>
  <c r="AQ30" i="31" s="1"/>
  <c r="T29" i="31"/>
  <c r="AO29" i="31" s="1"/>
  <c r="W29" i="31"/>
  <c r="V29" i="31"/>
  <c r="T20" i="31"/>
  <c r="AO20" i="31" s="1"/>
  <c r="W20" i="31"/>
  <c r="AR20" i="31" s="1"/>
  <c r="V20" i="31"/>
  <c r="S28" i="31"/>
  <c r="W26" i="31"/>
  <c r="AR26" i="31" s="1"/>
  <c r="T26" i="31"/>
  <c r="AO26" i="31" s="1"/>
  <c r="V26" i="31"/>
  <c r="T9" i="31"/>
  <c r="AO9" i="31" s="1"/>
  <c r="W9" i="31"/>
  <c r="AR9" i="31" s="1"/>
  <c r="V9" i="31"/>
  <c r="AQ9" i="31" s="1"/>
  <c r="R12" i="31"/>
  <c r="R21" i="31"/>
  <c r="R16" i="31"/>
  <c r="R23" i="31"/>
  <c r="R19" i="31"/>
  <c r="R15" i="31"/>
  <c r="Y15" i="31"/>
  <c r="R18" i="31"/>
  <c r="Y16" i="31"/>
  <c r="AT16" i="31" s="1"/>
  <c r="Y23" i="31"/>
  <c r="Y19" i="31"/>
  <c r="Y21" i="31"/>
  <c r="Y18" i="31"/>
  <c r="Y12" i="31"/>
  <c r="AT12" i="31" s="1"/>
  <c r="R11" i="31"/>
  <c r="R10" i="31"/>
  <c r="Y11" i="31"/>
  <c r="Y10" i="31"/>
  <c r="Y14" i="31"/>
  <c r="AN6" i="31" l="1"/>
  <c r="AQ7" i="31"/>
  <c r="AP6" i="31"/>
  <c r="AP27" i="31"/>
  <c r="AP29" i="31"/>
  <c r="AP30" i="31"/>
  <c r="AP28" i="31"/>
  <c r="AO6" i="31"/>
  <c r="AQ29" i="31"/>
  <c r="AQ27" i="31"/>
  <c r="AQ31" i="31"/>
  <c r="AQ24" i="31"/>
  <c r="AQ20" i="31"/>
  <c r="AQ26" i="31"/>
  <c r="AR30" i="31"/>
  <c r="AQ6" i="31"/>
  <c r="AQ28" i="31"/>
  <c r="AR27" i="31"/>
  <c r="AR29" i="31"/>
  <c r="AR6" i="31"/>
  <c r="AR28" i="31"/>
  <c r="AT30" i="31"/>
  <c r="AS6" i="31"/>
  <c r="AT6" i="31"/>
  <c r="AM7" i="31"/>
  <c r="AM28" i="31"/>
  <c r="AN28" i="31" s="1"/>
  <c r="AM29" i="31"/>
  <c r="AN29" i="31" s="1"/>
  <c r="AM20" i="31"/>
  <c r="AM27" i="31"/>
  <c r="AN27" i="31" s="1"/>
  <c r="AM24" i="31"/>
  <c r="AM26" i="31"/>
  <c r="AM31" i="31"/>
  <c r="V18" i="31"/>
  <c r="X18" i="31"/>
  <c r="V23" i="31"/>
  <c r="X23" i="31"/>
  <c r="V16" i="31"/>
  <c r="X16" i="31"/>
  <c r="AS16" i="31" s="1"/>
  <c r="V10" i="31"/>
  <c r="X10" i="31"/>
  <c r="V15" i="31"/>
  <c r="X15" i="31"/>
  <c r="V11" i="31"/>
  <c r="X11" i="31"/>
  <c r="AS11" i="31" s="1"/>
  <c r="V19" i="31"/>
  <c r="X19" i="31"/>
  <c r="V21" i="31"/>
  <c r="X21" i="31"/>
  <c r="AS21" i="31" s="1"/>
  <c r="V12" i="31"/>
  <c r="X12" i="31"/>
  <c r="AS12" i="31" s="1"/>
  <c r="U12" i="31"/>
  <c r="AP12" i="31" s="1"/>
  <c r="W12" i="31"/>
  <c r="AR12" i="31" s="1"/>
  <c r="U23" i="31"/>
  <c r="W23" i="31"/>
  <c r="U15" i="31"/>
  <c r="W15" i="31"/>
  <c r="U18" i="31"/>
  <c r="W18" i="31"/>
  <c r="U16" i="31"/>
  <c r="AP16" i="31" s="1"/>
  <c r="W16" i="31"/>
  <c r="AR16" i="31" s="1"/>
  <c r="U11" i="31"/>
  <c r="W11" i="31"/>
  <c r="U19" i="31"/>
  <c r="W19" i="31"/>
  <c r="U14" i="31"/>
  <c r="W14" i="31"/>
  <c r="U10" i="31"/>
  <c r="W10" i="31"/>
  <c r="U21" i="31"/>
  <c r="W21" i="31"/>
  <c r="T23" i="31"/>
  <c r="T16" i="31"/>
  <c r="T10" i="31"/>
  <c r="T15" i="31"/>
  <c r="T18" i="31"/>
  <c r="T11" i="31"/>
  <c r="T19" i="31"/>
  <c r="T21" i="31"/>
  <c r="T12" i="31"/>
  <c r="AO12" i="31" s="1"/>
  <c r="S19" i="31"/>
  <c r="S23" i="31"/>
  <c r="S15" i="31"/>
  <c r="S18" i="31"/>
  <c r="S16" i="31"/>
  <c r="AN16" i="31" s="1"/>
  <c r="S11" i="31"/>
  <c r="AM11" i="31" s="1"/>
  <c r="S12" i="31"/>
  <c r="AN12" i="31" s="1"/>
  <c r="S14" i="31"/>
  <c r="S10" i="31"/>
  <c r="S21" i="31"/>
  <c r="AM21" i="31" s="1"/>
  <c r="Y17" i="31"/>
  <c r="R17" i="31"/>
  <c r="R22" i="31"/>
  <c r="Y22" i="31"/>
  <c r="AT22" i="31" s="1"/>
  <c r="R8" i="31"/>
  <c r="Y8" i="31"/>
  <c r="R14" i="31"/>
  <c r="AQ21" i="31" l="1"/>
  <c r="AO21" i="31"/>
  <c r="AQ11" i="31"/>
  <c r="AO11" i="31"/>
  <c r="AP18" i="31"/>
  <c r="AP15" i="31"/>
  <c r="AP23" i="31"/>
  <c r="AO16" i="31"/>
  <c r="AP10" i="31"/>
  <c r="AO18" i="31"/>
  <c r="AO23" i="31"/>
  <c r="AP19" i="31"/>
  <c r="AO15" i="31"/>
  <c r="AO19" i="31"/>
  <c r="AO10" i="31"/>
  <c r="AQ12" i="31"/>
  <c r="AQ19" i="31"/>
  <c r="AQ15" i="31"/>
  <c r="AQ16" i="31"/>
  <c r="AQ18" i="31"/>
  <c r="AQ10" i="31"/>
  <c r="AQ23" i="31"/>
  <c r="AR18" i="31"/>
  <c r="AR23" i="31"/>
  <c r="AR10" i="31"/>
  <c r="AR19" i="31"/>
  <c r="AR15" i="31"/>
  <c r="AT19" i="31"/>
  <c r="AS19" i="31"/>
  <c r="AT15" i="31"/>
  <c r="AS15" i="31"/>
  <c r="AT18" i="31"/>
  <c r="AS18" i="31"/>
  <c r="AT10" i="31"/>
  <c r="AS10" i="31"/>
  <c r="AT23" i="31"/>
  <c r="AS23" i="31"/>
  <c r="AM18" i="31"/>
  <c r="AN18" i="31" s="1"/>
  <c r="AM15" i="31"/>
  <c r="AN15" i="31" s="1"/>
  <c r="AM10" i="31"/>
  <c r="AN10" i="31" s="1"/>
  <c r="AM19" i="31"/>
  <c r="AN19" i="31" s="1"/>
  <c r="AM23" i="31"/>
  <c r="AN23" i="31" s="1"/>
  <c r="AM12" i="31"/>
  <c r="AM14" i="31"/>
  <c r="AN14" i="31" s="1"/>
  <c r="AM16" i="31"/>
  <c r="V14" i="31"/>
  <c r="X14" i="31"/>
  <c r="V17" i="31"/>
  <c r="X17" i="31"/>
  <c r="V22" i="31"/>
  <c r="X22" i="31"/>
  <c r="AS22" i="31" s="1"/>
  <c r="V8" i="31"/>
  <c r="X8" i="31"/>
  <c r="U22" i="31"/>
  <c r="AP22" i="31" s="1"/>
  <c r="W22" i="31"/>
  <c r="AR22" i="31" s="1"/>
  <c r="U17" i="31"/>
  <c r="W17" i="31"/>
  <c r="U8" i="31"/>
  <c r="W8" i="31"/>
  <c r="T17" i="31"/>
  <c r="T22" i="31"/>
  <c r="T14" i="31"/>
  <c r="AO14" i="31" s="1"/>
  <c r="T8" i="31"/>
  <c r="S8" i="31"/>
  <c r="S22" i="31"/>
  <c r="AN22" i="31" s="1"/>
  <c r="S17" i="31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B1" i="1"/>
  <c r="A25" i="30"/>
  <c r="A29" i="30"/>
  <c r="A33" i="30"/>
  <c r="A37" i="30"/>
  <c r="A36" i="30"/>
  <c r="A26" i="30"/>
  <c r="A30" i="30"/>
  <c r="A34" i="30"/>
  <c r="A38" i="30"/>
  <c r="A32" i="30"/>
  <c r="A27" i="30"/>
  <c r="A31" i="30"/>
  <c r="A35" i="30"/>
  <c r="A39" i="30"/>
  <c r="A28" i="30"/>
  <c r="A21" i="30"/>
  <c r="A24" i="30"/>
  <c r="A22" i="30"/>
  <c r="A23" i="30"/>
  <c r="A2" i="30"/>
  <c r="A3" i="30"/>
  <c r="A7" i="30"/>
  <c r="A11" i="30"/>
  <c r="A15" i="30"/>
  <c r="A19" i="30"/>
  <c r="A10" i="30"/>
  <c r="A4" i="30"/>
  <c r="A8" i="30"/>
  <c r="A12" i="30"/>
  <c r="A16" i="30"/>
  <c r="A20" i="30"/>
  <c r="A5" i="30"/>
  <c r="A9" i="30"/>
  <c r="A13" i="30"/>
  <c r="A17" i="30"/>
  <c r="A6" i="30"/>
  <c r="A14" i="30"/>
  <c r="A18" i="30"/>
  <c r="A1" i="30"/>
  <c r="AO17" i="31" l="1"/>
  <c r="AP17" i="31"/>
  <c r="AP8" i="31"/>
  <c r="AP14" i="31"/>
  <c r="AO22" i="31"/>
  <c r="AO8" i="31"/>
  <c r="AQ22" i="31"/>
  <c r="AQ8" i="31"/>
  <c r="AQ17" i="31"/>
  <c r="AR14" i="31"/>
  <c r="AQ14" i="31"/>
  <c r="AR8" i="31"/>
  <c r="AR17" i="31"/>
  <c r="AT8" i="31"/>
  <c r="AS8" i="31"/>
  <c r="AT17" i="31"/>
  <c r="AS17" i="31"/>
  <c r="AT14" i="31"/>
  <c r="AS14" i="31"/>
  <c r="AM17" i="31"/>
  <c r="AN17" i="31" s="1"/>
  <c r="AM8" i="31"/>
  <c r="AM22" i="31"/>
  <c r="AN8" i="31" l="1"/>
</calcChain>
</file>

<file path=xl/comments1.xml><?xml version="1.0" encoding="utf-8"?>
<comments xmlns="http://schemas.openxmlformats.org/spreadsheetml/2006/main">
  <authors>
    <author>geipel</author>
    <author>Windows User</author>
  </authors>
  <commentList>
    <comment ref="AM11" authorId="0" shapeId="0">
      <text>
        <r>
          <rPr>
            <b/>
            <sz val="9"/>
            <color indexed="81"/>
            <rFont val="Segoe UI"/>
            <family val="2"/>
          </rPr>
          <t>geipel:</t>
        </r>
        <r>
          <rPr>
            <sz val="9"/>
            <color indexed="81"/>
            <rFont val="Segoe UI"/>
            <family val="2"/>
          </rPr>
          <t xml:space="preserve">
adapted formula for Germany and Italy due to otherwise too high FLH</t>
        </r>
      </text>
    </comment>
    <comment ref="H14" authorId="1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Pecularity for Spanish ENTSOE data: Pumped Storage Consumption capacity is included in “Hydro Pumped Storage”. Pumped Storage Generation capacity is included in “Hydro Water Reservoir”.</t>
        </r>
      </text>
    </comment>
  </commentList>
</comments>
</file>

<file path=xl/connections.xml><?xml version="1.0" encoding="utf-8"?>
<connections xmlns="http://schemas.openxmlformats.org/spreadsheetml/2006/main">
  <connection id="1" name="LinkedTable_Tabelle1" type="102" refreshedVersion="6" minRefreshableVersion="5">
    <extLst>
      <ext xmlns:x15="http://schemas.microsoft.com/office/spreadsheetml/2010/11/main" uri="{DE250136-89BD-433C-8126-D09CA5730AF9}">
        <x15:connection id="Tabelle1">
          <x15:rangePr sourceName="_xlcn.LinkedTable_Tabelle11"/>
        </x15:connection>
      </ext>
    </extLst>
  </connection>
  <connection id="2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<sst xmlns="http://schemas.openxmlformats.org/spreadsheetml/2006/main" count="3076" uniqueCount="820">
  <si>
    <t>Country</t>
  </si>
  <si>
    <t>Production Type</t>
  </si>
  <si>
    <t>2017 [MW]</t>
  </si>
  <si>
    <t>2018 [MW]</t>
  </si>
  <si>
    <t>2019 [MW]</t>
  </si>
  <si>
    <t>2020 [MW]</t>
  </si>
  <si>
    <t>Biomass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</si>
  <si>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</si>
  <si>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</si>
  <si>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</si>
  <si>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</si>
  <si>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</si>
  <si>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</si>
  <si>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</si>
  <si>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</si>
  <si>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</si>
  <si>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</si>
  <si>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</si>
  <si>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</si>
  <si>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</si>
  <si>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</si>
  <si>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</si>
  <si>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</si>
  <si>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</si>
  <si>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</si>
  <si>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</si>
  <si>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Grand capacity</t>
  </si>
  <si>
    <t>Column1</t>
  </si>
  <si>
    <t>Column2</t>
  </si>
  <si>
    <t>Column3</t>
  </si>
  <si>
    <t>Column4</t>
  </si>
  <si>
    <t>Column5</t>
  </si>
  <si>
    <t>699</t>
  </si>
  <si>
    <t>708</t>
  </si>
  <si>
    <t>634</t>
  </si>
  <si>
    <t>N/A</t>
  </si>
  <si>
    <t>6477</t>
  </si>
  <si>
    <t>6545</t>
  </si>
  <si>
    <t>6649</t>
  </si>
  <si>
    <t>6762</t>
  </si>
  <si>
    <t>470</t>
  </si>
  <si>
    <t>298</t>
  </si>
  <si>
    <t>330</t>
  </si>
  <si>
    <t>333</t>
  </si>
  <si>
    <t>321</t>
  </si>
  <si>
    <t>1308</t>
  </si>
  <si>
    <t>178</t>
  </si>
  <si>
    <t>179</t>
  </si>
  <si>
    <t>181</t>
  </si>
  <si>
    <t>5931</t>
  </si>
  <si>
    <t>5943</t>
  </si>
  <si>
    <t>19</t>
  </si>
  <si>
    <t>2953</t>
  </si>
  <si>
    <t>3369</t>
  </si>
  <si>
    <t>3887</t>
  </si>
  <si>
    <t>361</t>
  </si>
  <si>
    <t>362</t>
  </si>
  <si>
    <t>877</t>
  </si>
  <si>
    <t>1178</t>
  </si>
  <si>
    <t>1548</t>
  </si>
  <si>
    <t>2044</t>
  </si>
  <si>
    <t>1745</t>
  </si>
  <si>
    <t>1979</t>
  </si>
  <si>
    <t>2248</t>
  </si>
  <si>
    <t>2416</t>
  </si>
  <si>
    <t>21297</t>
  </si>
  <si>
    <t>21934</t>
  </si>
  <si>
    <t>23126</t>
  </si>
  <si>
    <t>24347</t>
  </si>
  <si>
    <t>74</t>
  </si>
  <si>
    <t>4119</t>
  </si>
  <si>
    <t>561</t>
  </si>
  <si>
    <t>981</t>
  </si>
  <si>
    <t>1232</t>
  </si>
  <si>
    <t>356</t>
  </si>
  <si>
    <t>864</t>
  </si>
  <si>
    <t>530</t>
  </si>
  <si>
    <t>534</t>
  </si>
  <si>
    <t>537</t>
  </si>
  <si>
    <t>1810</t>
  </si>
  <si>
    <t>2000</t>
  </si>
  <si>
    <t>1046</t>
  </si>
  <si>
    <t>1052</t>
  </si>
  <si>
    <t>1059</t>
  </si>
  <si>
    <t>1084</t>
  </si>
  <si>
    <t>6</t>
  </si>
  <si>
    <t>701</t>
  </si>
  <si>
    <t>700</t>
  </si>
  <si>
    <t>12073</t>
  </si>
  <si>
    <t>12502</t>
  </si>
  <si>
    <t>12757</t>
  </si>
  <si>
    <t>12782</t>
  </si>
  <si>
    <t>n/e</t>
  </si>
  <si>
    <t>6228</t>
  </si>
  <si>
    <t>6594</t>
  </si>
  <si>
    <t>6641</t>
  </si>
  <si>
    <t>6672</t>
  </si>
  <si>
    <t>190</t>
  </si>
  <si>
    <t>529</t>
  </si>
  <si>
    <t>635</t>
  </si>
  <si>
    <t>4898</t>
  </si>
  <si>
    <t>5405</t>
  </si>
  <si>
    <t>5419</t>
  </si>
  <si>
    <t>5415</t>
  </si>
  <si>
    <t>3373</t>
  </si>
  <si>
    <t>2970</t>
  </si>
  <si>
    <t>14689</t>
  </si>
  <si>
    <t>15901</t>
  </si>
  <si>
    <t>16068</t>
  </si>
  <si>
    <t>15692</t>
  </si>
  <si>
    <t>10</t>
  </si>
  <si>
    <t>12</t>
  </si>
  <si>
    <t>1478</t>
  </si>
  <si>
    <t>115</t>
  </si>
  <si>
    <t>123</t>
  </si>
  <si>
    <t>150</t>
  </si>
  <si>
    <t>205</t>
  </si>
  <si>
    <t>158</t>
  </si>
  <si>
    <t>1761</t>
  </si>
  <si>
    <t>1769</t>
  </si>
  <si>
    <t>1798</t>
  </si>
  <si>
    <t>1853</t>
  </si>
  <si>
    <t>350</t>
  </si>
  <si>
    <t>400</t>
  </si>
  <si>
    <t>410</t>
  </si>
  <si>
    <t>7929</t>
  </si>
  <si>
    <t>8542</t>
  </si>
  <si>
    <t>8450</t>
  </si>
  <si>
    <t>8150</t>
  </si>
  <si>
    <t>380</t>
  </si>
  <si>
    <t>1226</t>
  </si>
  <si>
    <t>1200</t>
  </si>
  <si>
    <t>0</t>
  </si>
  <si>
    <t>1172</t>
  </si>
  <si>
    <t>334</t>
  </si>
  <si>
    <t>753</t>
  </si>
  <si>
    <t>754</t>
  </si>
  <si>
    <t>4040</t>
  </si>
  <si>
    <t>2027</t>
  </si>
  <si>
    <t>2040</t>
  </si>
  <si>
    <t>2049</t>
  </si>
  <si>
    <t>2061</t>
  </si>
  <si>
    <t>100</t>
  </si>
  <si>
    <t>277</t>
  </si>
  <si>
    <t>308</t>
  </si>
  <si>
    <t>316</t>
  </si>
  <si>
    <t>339</t>
  </si>
  <si>
    <t>20188</t>
  </si>
  <si>
    <t>20845</t>
  </si>
  <si>
    <t>20820</t>
  </si>
  <si>
    <t>20576</t>
  </si>
  <si>
    <t>7080</t>
  </si>
  <si>
    <t>7396</t>
  </si>
  <si>
    <t>7752</t>
  </si>
  <si>
    <t>7987</t>
  </si>
  <si>
    <t>21262</t>
  </si>
  <si>
    <t>21275</t>
  </si>
  <si>
    <t>21205</t>
  </si>
  <si>
    <t>21067</t>
  </si>
  <si>
    <t>32627</t>
  </si>
  <si>
    <t>31361</t>
  </si>
  <si>
    <t>31664</t>
  </si>
  <si>
    <t>31712</t>
  </si>
  <si>
    <t>27437</t>
  </si>
  <si>
    <t>25035</t>
  </si>
  <si>
    <t>25293</t>
  </si>
  <si>
    <t>22458</t>
  </si>
  <si>
    <t>4614</t>
  </si>
  <si>
    <t>4271</t>
  </si>
  <si>
    <t>4356</t>
  </si>
  <si>
    <t>4373</t>
  </si>
  <si>
    <t>40</t>
  </si>
  <si>
    <t>38</t>
  </si>
  <si>
    <t>42</t>
  </si>
  <si>
    <t>47</t>
  </si>
  <si>
    <t>8894</t>
  </si>
  <si>
    <t>8918</t>
  </si>
  <si>
    <t>9422</t>
  </si>
  <si>
    <t>4007</t>
  </si>
  <si>
    <t>3860</t>
  </si>
  <si>
    <t>3983</t>
  </si>
  <si>
    <t>3970</t>
  </si>
  <si>
    <t>1439</t>
  </si>
  <si>
    <t>1440</t>
  </si>
  <si>
    <t>1298</t>
  </si>
  <si>
    <t>10793</t>
  </si>
  <si>
    <t>9516</t>
  </si>
  <si>
    <t>8114</t>
  </si>
  <si>
    <t>1421</t>
  </si>
  <si>
    <t>1418</t>
  </si>
  <si>
    <t>1235</t>
  </si>
  <si>
    <t>1558</t>
  </si>
  <si>
    <t>510</t>
  </si>
  <si>
    <t>496</t>
  </si>
  <si>
    <t>445</t>
  </si>
  <si>
    <t>407</t>
  </si>
  <si>
    <t>40834</t>
  </si>
  <si>
    <t>42804</t>
  </si>
  <si>
    <t>45299</t>
  </si>
  <si>
    <t>48206</t>
  </si>
  <si>
    <t>1685</t>
  </si>
  <si>
    <t>1686</t>
  </si>
  <si>
    <t>1661</t>
  </si>
  <si>
    <t>4131</t>
  </si>
  <si>
    <t>5051</t>
  </si>
  <si>
    <t>6393</t>
  </si>
  <si>
    <t>7504</t>
  </si>
  <si>
    <t>47042</t>
  </si>
  <si>
    <t>51633</t>
  </si>
  <si>
    <t>52792</t>
  </si>
  <si>
    <t>53184</t>
  </si>
  <si>
    <t>213816</t>
  </si>
  <si>
    <t>216198</t>
  </si>
  <si>
    <t>222381</t>
  </si>
  <si>
    <t>222968</t>
  </si>
  <si>
    <t>197</t>
  </si>
  <si>
    <t>1696</t>
  </si>
  <si>
    <t>1722</t>
  </si>
  <si>
    <t>1872</t>
  </si>
  <si>
    <t>2941</t>
  </si>
  <si>
    <t>1826</t>
  </si>
  <si>
    <t>1814</t>
  </si>
  <si>
    <t>1739</t>
  </si>
  <si>
    <t>4847</t>
  </si>
  <si>
    <t>3656</t>
  </si>
  <si>
    <t>1051</t>
  </si>
  <si>
    <t>1007</t>
  </si>
  <si>
    <t>1009</t>
  </si>
  <si>
    <t>9</t>
  </si>
  <si>
    <t>7</t>
  </si>
  <si>
    <t>88</t>
  </si>
  <si>
    <t>146</t>
  </si>
  <si>
    <t>135</t>
  </si>
  <si>
    <t>137</t>
  </si>
  <si>
    <t>601</t>
  </si>
  <si>
    <t>1002</t>
  </si>
  <si>
    <t>1014</t>
  </si>
  <si>
    <t>1013</t>
  </si>
  <si>
    <t>363</t>
  </si>
  <si>
    <t>384</t>
  </si>
  <si>
    <t>1271</t>
  </si>
  <si>
    <t>1700</t>
  </si>
  <si>
    <t>3574</t>
  </si>
  <si>
    <t>4423</t>
  </si>
  <si>
    <t>4426</t>
  </si>
  <si>
    <t>4402</t>
  </si>
  <si>
    <t>14942</t>
  </si>
  <si>
    <t>15846</t>
  </si>
  <si>
    <t>15865</t>
  </si>
  <si>
    <t>15919</t>
  </si>
  <si>
    <t>1663</t>
  </si>
  <si>
    <t>1813</t>
  </si>
  <si>
    <t>1804</t>
  </si>
  <si>
    <t>1860</t>
  </si>
  <si>
    <t>1795</t>
  </si>
  <si>
    <t>1865</t>
  </si>
  <si>
    <t>1912</t>
  </si>
  <si>
    <t>1849</t>
  </si>
  <si>
    <t>2854</t>
  </si>
  <si>
    <t>2278</t>
  </si>
  <si>
    <t>2163</t>
  </si>
  <si>
    <t>1427</t>
  </si>
  <si>
    <t>1386</t>
  </si>
  <si>
    <t>1434</t>
  </si>
  <si>
    <t>1300</t>
  </si>
  <si>
    <t>1077</t>
  </si>
  <si>
    <t>1135</t>
  </si>
  <si>
    <t>3107</t>
  </si>
  <si>
    <t>3149</t>
  </si>
  <si>
    <t>3148</t>
  </si>
  <si>
    <t>2782</t>
  </si>
  <si>
    <t>2785</t>
  </si>
  <si>
    <t>2794</t>
  </si>
  <si>
    <t>563</t>
  </si>
  <si>
    <t>436</t>
  </si>
  <si>
    <t>85</t>
  </si>
  <si>
    <t>257</t>
  </si>
  <si>
    <t>274</t>
  </si>
  <si>
    <t>3</t>
  </si>
  <si>
    <t>126</t>
  </si>
  <si>
    <t>157</t>
  </si>
  <si>
    <t>163</t>
  </si>
  <si>
    <t>1432</t>
  </si>
  <si>
    <t>1908</t>
  </si>
  <si>
    <t>2013</t>
  </si>
  <si>
    <t>2145</t>
  </si>
  <si>
    <t>16911</t>
  </si>
  <si>
    <t>17092</t>
  </si>
  <si>
    <t>17260</t>
  </si>
  <si>
    <t>17274</t>
  </si>
  <si>
    <t>170</t>
  </si>
  <si>
    <t>1840</t>
  </si>
  <si>
    <t>1931</t>
  </si>
  <si>
    <t>1578</t>
  </si>
  <si>
    <t>6696</t>
  </si>
  <si>
    <t>11812</t>
  </si>
  <si>
    <t>11952</t>
  </si>
  <si>
    <t>12238</t>
  </si>
  <si>
    <t>2930</t>
  </si>
  <si>
    <t>3972</t>
  </si>
  <si>
    <t>3966</t>
  </si>
  <si>
    <t>2977</t>
  </si>
  <si>
    <t>5300</t>
  </si>
  <si>
    <t>6263</t>
  </si>
  <si>
    <t>3271</t>
  </si>
  <si>
    <t>2874</t>
  </si>
  <si>
    <t>4965</t>
  </si>
  <si>
    <t>5020</t>
  </si>
  <si>
    <t>5023</t>
  </si>
  <si>
    <t>4656</t>
  </si>
  <si>
    <t>10327</t>
  </si>
  <si>
    <t>11222</t>
  </si>
  <si>
    <t>10955</t>
  </si>
  <si>
    <t>9759</t>
  </si>
  <si>
    <t>8231</t>
  </si>
  <si>
    <t>8578</t>
  </si>
  <si>
    <t>8279</t>
  </si>
  <si>
    <t>7188</t>
  </si>
  <si>
    <t>240</t>
  </si>
  <si>
    <t>246</t>
  </si>
  <si>
    <t>63130</t>
  </si>
  <si>
    <t>62</t>
  </si>
  <si>
    <t>175</t>
  </si>
  <si>
    <t>108</t>
  </si>
  <si>
    <t>1070</t>
  </si>
  <si>
    <t>7660</t>
  </si>
  <si>
    <t>7170</t>
  </si>
  <si>
    <t>8188</t>
  </si>
  <si>
    <t>9438</t>
  </si>
  <si>
    <t>14</t>
  </si>
  <si>
    <t>13569</t>
  </si>
  <si>
    <t>12518</t>
  </si>
  <si>
    <t>13610</t>
  </si>
  <si>
    <t>16578</t>
  </si>
  <si>
    <t>123280</t>
  </si>
  <si>
    <t>131940</t>
  </si>
  <si>
    <t>130653</t>
  </si>
  <si>
    <t>131746</t>
  </si>
  <si>
    <t>51</t>
  </si>
  <si>
    <t>86</t>
  </si>
  <si>
    <t>3912</t>
  </si>
  <si>
    <t>3362</t>
  </si>
  <si>
    <t>5245</t>
  </si>
  <si>
    <t>4902</t>
  </si>
  <si>
    <t>299</t>
  </si>
  <si>
    <t>2403</t>
  </si>
  <si>
    <t>69</t>
  </si>
  <si>
    <t>105</t>
  </si>
  <si>
    <t>2441</t>
  </si>
  <si>
    <t>2606</t>
  </si>
  <si>
    <t>1875</t>
  </si>
  <si>
    <t>2228</t>
  </si>
  <si>
    <t>2355</t>
  </si>
  <si>
    <t>3153</t>
  </si>
  <si>
    <t>16994</t>
  </si>
  <si>
    <t>17347</t>
  </si>
  <si>
    <t>17131</t>
  </si>
  <si>
    <t>17615</t>
  </si>
  <si>
    <t>36</t>
  </si>
  <si>
    <t>52</t>
  </si>
  <si>
    <t>71</t>
  </si>
  <si>
    <t>91</t>
  </si>
  <si>
    <t>743</t>
  </si>
  <si>
    <t>325</t>
  </si>
  <si>
    <t>332</t>
  </si>
  <si>
    <t>950</t>
  </si>
  <si>
    <t>937</t>
  </si>
  <si>
    <t>281</t>
  </si>
  <si>
    <t>283</t>
  </si>
  <si>
    <t>421</t>
  </si>
  <si>
    <t>1388</t>
  </si>
  <si>
    <t>1436</t>
  </si>
  <si>
    <t>1444</t>
  </si>
  <si>
    <t>39</t>
  </si>
  <si>
    <t>46</t>
  </si>
  <si>
    <t>49</t>
  </si>
  <si>
    <t>50</t>
  </si>
  <si>
    <t>53</t>
  </si>
  <si>
    <t>582</t>
  </si>
  <si>
    <t>616</t>
  </si>
  <si>
    <t>739</t>
  </si>
  <si>
    <t>4777</t>
  </si>
  <si>
    <t>4846</t>
  </si>
  <si>
    <t>4957</t>
  </si>
  <si>
    <t>5107</t>
  </si>
  <si>
    <t>251</t>
  </si>
  <si>
    <t>1049</t>
  </si>
  <si>
    <t>4114</t>
  </si>
  <si>
    <t>4107</t>
  </si>
  <si>
    <t>4028</t>
  </si>
  <si>
    <t>4030</t>
  </si>
  <si>
    <t>412</t>
  </si>
  <si>
    <t>420</t>
  </si>
  <si>
    <t>28</t>
  </si>
  <si>
    <t>30</t>
  </si>
  <si>
    <t>1887</t>
  </si>
  <si>
    <t>1899</t>
  </si>
  <si>
    <t>64</t>
  </si>
  <si>
    <t>68</t>
  </si>
  <si>
    <t>73</t>
  </si>
  <si>
    <t>70</t>
  </si>
  <si>
    <t>336</t>
  </si>
  <si>
    <t>936</t>
  </si>
  <si>
    <t>1229</t>
  </si>
  <si>
    <t>59</t>
  </si>
  <si>
    <t>324</t>
  </si>
  <si>
    <t>327</t>
  </si>
  <si>
    <t>8248</t>
  </si>
  <si>
    <t>8539</t>
  </si>
  <si>
    <t>9100</t>
  </si>
  <si>
    <t>9393</t>
  </si>
  <si>
    <t>4265</t>
  </si>
  <si>
    <t>855</t>
  </si>
  <si>
    <t>1272</t>
  </si>
  <si>
    <t>344</t>
  </si>
  <si>
    <t>17</t>
  </si>
  <si>
    <t>292</t>
  </si>
  <si>
    <t>216</t>
  </si>
  <si>
    <t>647</t>
  </si>
  <si>
    <t>1920</t>
  </si>
  <si>
    <t>1919</t>
  </si>
  <si>
    <t>9828</t>
  </si>
  <si>
    <t>9827</t>
  </si>
  <si>
    <t>1625</t>
  </si>
  <si>
    <t>1354</t>
  </si>
  <si>
    <t>1538</t>
  </si>
  <si>
    <t>1549</t>
  </si>
  <si>
    <t>946</t>
  </si>
  <si>
    <t>2025</t>
  </si>
  <si>
    <t>1812</t>
  </si>
  <si>
    <t>1764</t>
  </si>
  <si>
    <t>39868</t>
  </si>
  <si>
    <t>39103</t>
  </si>
  <si>
    <t>46322</t>
  </si>
  <si>
    <t>42523</t>
  </si>
  <si>
    <t>7902</t>
  </si>
  <si>
    <t>6030</t>
  </si>
  <si>
    <t>4851</t>
  </si>
  <si>
    <t>7617</t>
  </si>
  <si>
    <t>4928</t>
  </si>
  <si>
    <t>2475</t>
  </si>
  <si>
    <t>1443</t>
  </si>
  <si>
    <t>1493</t>
  </si>
  <si>
    <t>869</t>
  </si>
  <si>
    <t>7157</t>
  </si>
  <si>
    <t>6453</t>
  </si>
  <si>
    <t>7574</t>
  </si>
  <si>
    <t>7276</t>
  </si>
  <si>
    <t>10389</t>
  </si>
  <si>
    <t>10826</t>
  </si>
  <si>
    <t>10650</t>
  </si>
  <si>
    <t>10441</t>
  </si>
  <si>
    <t>4375</t>
  </si>
  <si>
    <t>4733</t>
  </si>
  <si>
    <t>3857</t>
  </si>
  <si>
    <t>4459</t>
  </si>
  <si>
    <t>1708</t>
  </si>
  <si>
    <t>5788</t>
  </si>
  <si>
    <t>991</t>
  </si>
  <si>
    <t>1394</t>
  </si>
  <si>
    <t>2</t>
  </si>
  <si>
    <t>4659</t>
  </si>
  <si>
    <t>4719</t>
  </si>
  <si>
    <t>4717</t>
  </si>
  <si>
    <t>4874</t>
  </si>
  <si>
    <t>241</t>
  </si>
  <si>
    <t>142</t>
  </si>
  <si>
    <t>132</t>
  </si>
  <si>
    <t>125</t>
  </si>
  <si>
    <t>9024</t>
  </si>
  <si>
    <t>9261</t>
  </si>
  <si>
    <t>9617</t>
  </si>
  <si>
    <t>10224</t>
  </si>
  <si>
    <t>93693</t>
  </si>
  <si>
    <t>93780</t>
  </si>
  <si>
    <t>94373</t>
  </si>
  <si>
    <t>94608</t>
  </si>
  <si>
    <t>101</t>
  </si>
  <si>
    <t>102</t>
  </si>
  <si>
    <t>96</t>
  </si>
  <si>
    <t>98</t>
  </si>
  <si>
    <t>1656</t>
  </si>
  <si>
    <t>1873</t>
  </si>
  <si>
    <t>1710</t>
  </si>
  <si>
    <t>1770</t>
  </si>
  <si>
    <t>160</t>
  </si>
  <si>
    <t>900</t>
  </si>
  <si>
    <t>128</t>
  </si>
  <si>
    <t>35</t>
  </si>
  <si>
    <t>37</t>
  </si>
  <si>
    <t>140</t>
  </si>
  <si>
    <t>144</t>
  </si>
  <si>
    <t>84</t>
  </si>
  <si>
    <t>80</t>
  </si>
  <si>
    <t>82</t>
  </si>
  <si>
    <t>103</t>
  </si>
  <si>
    <t>21</t>
  </si>
  <si>
    <t>22</t>
  </si>
  <si>
    <t>426</t>
  </si>
  <si>
    <t>509</t>
  </si>
  <si>
    <t>525</t>
  </si>
  <si>
    <t>3591</t>
  </si>
  <si>
    <t>3653</t>
  </si>
  <si>
    <t>3602</t>
  </si>
  <si>
    <t>3699</t>
  </si>
  <si>
    <t>81</t>
  </si>
  <si>
    <t>25</t>
  </si>
  <si>
    <t>11</t>
  </si>
  <si>
    <t>136</t>
  </si>
  <si>
    <t>154</t>
  </si>
  <si>
    <t>458</t>
  </si>
  <si>
    <t>1124</t>
  </si>
  <si>
    <t>1110</t>
  </si>
  <si>
    <t>1539</t>
  </si>
  <si>
    <t>2821</t>
  </si>
  <si>
    <t>2834</t>
  </si>
  <si>
    <t>611</t>
  </si>
  <si>
    <t>642</t>
  </si>
  <si>
    <t>1352</t>
  </si>
  <si>
    <t>1328</t>
  </si>
  <si>
    <t>992</t>
  </si>
  <si>
    <t>1149</t>
  </si>
  <si>
    <t>26910</t>
  </si>
  <si>
    <t>26819</t>
  </si>
  <si>
    <t>27683</t>
  </si>
  <si>
    <t>28185</t>
  </si>
  <si>
    <t>873</t>
  </si>
  <si>
    <t>1197</t>
  </si>
  <si>
    <t>1230</t>
  </si>
  <si>
    <t>3068</t>
  </si>
  <si>
    <t>29746</t>
  </si>
  <si>
    <t>29979</t>
  </si>
  <si>
    <t>30540</t>
  </si>
  <si>
    <t>33044</t>
  </si>
  <si>
    <t>501</t>
  </si>
  <si>
    <t>603</t>
  </si>
  <si>
    <t>849</t>
  </si>
  <si>
    <t>880</t>
  </si>
  <si>
    <t>8214</t>
  </si>
  <si>
    <t>8559</t>
  </si>
  <si>
    <t>8013</t>
  </si>
  <si>
    <t>7677</t>
  </si>
  <si>
    <t>272</t>
  </si>
  <si>
    <t>1438</t>
  </si>
  <si>
    <t>2140</t>
  </si>
  <si>
    <t>2106</t>
  </si>
  <si>
    <t>2540</t>
  </si>
  <si>
    <t>18094</t>
  </si>
  <si>
    <t>20076</t>
  </si>
  <si>
    <t>22261</t>
  </si>
  <si>
    <t>22286</t>
  </si>
  <si>
    <t>345</t>
  </si>
  <si>
    <t>415</t>
  </si>
  <si>
    <t>359</t>
  </si>
  <si>
    <t>1780</t>
  </si>
  <si>
    <t>396</t>
  </si>
  <si>
    <t>455</t>
  </si>
  <si>
    <t>435</t>
  </si>
  <si>
    <t>448</t>
  </si>
  <si>
    <t>156</t>
  </si>
  <si>
    <t>187</t>
  </si>
  <si>
    <t>231</t>
  </si>
  <si>
    <t>430</t>
  </si>
  <si>
    <t>1310</t>
  </si>
  <si>
    <t>6026</t>
  </si>
  <si>
    <t>5791</t>
  </si>
  <si>
    <t>5808</t>
  </si>
  <si>
    <t>5953</t>
  </si>
  <si>
    <t>37285</t>
  </si>
  <si>
    <t>40365</t>
  </si>
  <si>
    <t>42526</t>
  </si>
  <si>
    <t>43662</t>
  </si>
  <si>
    <t>116</t>
  </si>
  <si>
    <t>117</t>
  </si>
  <si>
    <t>4622</t>
  </si>
  <si>
    <t>4578</t>
  </si>
  <si>
    <t>3096</t>
  </si>
  <si>
    <t>3071</t>
  </si>
  <si>
    <t>5142</t>
  </si>
  <si>
    <t>3033</t>
  </si>
  <si>
    <t>2666</t>
  </si>
  <si>
    <t>1227</t>
  </si>
  <si>
    <t>1032</t>
  </si>
  <si>
    <t>2681</t>
  </si>
  <si>
    <t>2687</t>
  </si>
  <si>
    <t>2770</t>
  </si>
  <si>
    <t>2750</t>
  </si>
  <si>
    <t>3800</t>
  </si>
  <si>
    <t>3803</t>
  </si>
  <si>
    <t>3390</t>
  </si>
  <si>
    <t>1210</t>
  </si>
  <si>
    <t>1211</t>
  </si>
  <si>
    <t>1150</t>
  </si>
  <si>
    <t>1163</t>
  </si>
  <si>
    <t>2985</t>
  </si>
  <si>
    <t>2987</t>
  </si>
  <si>
    <t>2968</t>
  </si>
  <si>
    <t>2972</t>
  </si>
  <si>
    <t>22965</t>
  </si>
  <si>
    <t>23051</t>
  </si>
  <si>
    <t>18837</t>
  </si>
  <si>
    <t>18461</t>
  </si>
  <si>
    <t>15945</t>
  </si>
  <si>
    <t>15949</t>
  </si>
  <si>
    <t>16301</t>
  </si>
  <si>
    <t>16318</t>
  </si>
  <si>
    <t>9076</t>
  </si>
  <si>
    <t>8603</t>
  </si>
  <si>
    <t>8586</t>
  </si>
  <si>
    <t>7710</t>
  </si>
  <si>
    <t>8035</t>
  </si>
  <si>
    <t>7870</t>
  </si>
  <si>
    <t>8439</t>
  </si>
  <si>
    <t>8827</t>
  </si>
  <si>
    <t>5960</t>
  </si>
  <si>
    <t>6247</t>
  </si>
  <si>
    <t>7506</t>
  </si>
  <si>
    <t>9648</t>
  </si>
  <si>
    <t>39016</t>
  </si>
  <si>
    <t>38669</t>
  </si>
  <si>
    <t>40832</t>
  </si>
  <si>
    <t>42503</t>
  </si>
  <si>
    <t>23</t>
  </si>
  <si>
    <t>967</t>
  </si>
  <si>
    <t>546</t>
  </si>
  <si>
    <t>58</t>
  </si>
  <si>
    <t>180</t>
  </si>
  <si>
    <t>696</t>
  </si>
  <si>
    <t>278</t>
  </si>
  <si>
    <t>3899</t>
  </si>
  <si>
    <t>225</t>
  </si>
  <si>
    <t>224</t>
  </si>
  <si>
    <t>1106</t>
  </si>
  <si>
    <t>1111</t>
  </si>
  <si>
    <t>221</t>
  </si>
  <si>
    <t>916</t>
  </si>
  <si>
    <t>1205</t>
  </si>
  <si>
    <t>1208</t>
  </si>
  <si>
    <t>418</t>
  </si>
  <si>
    <t>1940</t>
  </si>
  <si>
    <t>450</t>
  </si>
  <si>
    <t>438</t>
  </si>
  <si>
    <t>531</t>
  </si>
  <si>
    <t>7721</t>
  </si>
  <si>
    <t>7728</t>
  </si>
  <si>
    <t>8985</t>
  </si>
  <si>
    <t>8974</t>
  </si>
  <si>
    <t>9229</t>
  </si>
  <si>
    <t>8209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</si>
  <si>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</si>
  <si>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</si>
  <si>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</si>
  <si>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</si>
  <si>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</si>
  <si>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</si>
  <si>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</si>
  <si>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</si>
  <si>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</si>
  <si>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</si>
  <si>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</si>
  <si>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</si>
  <si>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</si>
  <si>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</si>
  <si>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</si>
  <si>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</si>
  <si>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</si>
  <si>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</si>
  <si>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</si>
  <si>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</si>
  <si>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PT</t>
  </si>
  <si>
    <t>RO</t>
  </si>
  <si>
    <t>SE</t>
  </si>
  <si>
    <t>SI</t>
  </si>
  <si>
    <t>SK</t>
  </si>
  <si>
    <t>https://transparency.entsoe.eu/generation/r2/installedGenerationCapacityAggregation/show?name=&amp;defaultValue=false&amp;viewType=TABLE&amp;areaType=CTY&amp;atch=false&amp;dateTime.dateTime=01.01.2017+00:00|UTC|YEAR&amp;dateTime.endDateTime=01.01.2020+00:00|UTC|YEAR&amp;area.values=CTY|10YLU-CEGEDEL-NQ!CTY|10YLU-CEGEDEL-NQ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</t>
  </si>
  <si>
    <t>Installed Capacity per Production Type; Installed Generation Capacity Aggregated [14.1.A]</t>
  </si>
  <si>
    <t>Data descrition</t>
  </si>
  <si>
    <t>Source</t>
  </si>
  <si>
    <t>[MW]</t>
  </si>
  <si>
    <t>Share</t>
  </si>
  <si>
    <t>2119</t>
  </si>
  <si>
    <t>2099</t>
  </si>
  <si>
    <t>4061</t>
  </si>
  <si>
    <t>4237</t>
  </si>
  <si>
    <t>27688</t>
  </si>
  <si>
    <t>27206</t>
  </si>
  <si>
    <t>36149</t>
  </si>
  <si>
    <t>38274</t>
  </si>
  <si>
    <t>11097</t>
  </si>
  <si>
    <t>10913</t>
  </si>
  <si>
    <t>8280</t>
  </si>
  <si>
    <t>6780</t>
  </si>
  <si>
    <t>759</t>
  </si>
  <si>
    <t>2744</t>
  </si>
  <si>
    <t>4052</t>
  </si>
  <si>
    <t>1525</t>
  </si>
  <si>
    <t>1758</t>
  </si>
  <si>
    <t>1885</t>
  </si>
  <si>
    <t>1882</t>
  </si>
  <si>
    <t>6082</t>
  </si>
  <si>
    <t>8308</t>
  </si>
  <si>
    <t>4344</t>
  </si>
  <si>
    <t>3906</t>
  </si>
  <si>
    <t>2104</t>
  </si>
  <si>
    <t>3132</t>
  </si>
  <si>
    <t>2249</t>
  </si>
  <si>
    <t>8566</t>
  </si>
  <si>
    <t>12471</t>
  </si>
  <si>
    <t>13346</t>
  </si>
  <si>
    <t>13276</t>
  </si>
  <si>
    <t>5471</t>
  </si>
  <si>
    <t>6071</t>
  </si>
  <si>
    <t>9379</t>
  </si>
  <si>
    <t>10365</t>
  </si>
  <si>
    <t>10150</t>
  </si>
  <si>
    <t>12144</t>
  </si>
  <si>
    <t>12638</t>
  </si>
  <si>
    <t>12835</t>
  </si>
  <si>
    <t>87290</t>
  </si>
  <si>
    <t>95820</t>
  </si>
  <si>
    <t>103928</t>
  </si>
  <si>
    <t>106065</t>
  </si>
  <si>
    <t>5814</t>
  </si>
  <si>
    <t>1369</t>
  </si>
  <si>
    <t>1588</t>
  </si>
  <si>
    <t>787</t>
  </si>
  <si>
    <t>809</t>
  </si>
  <si>
    <t>815</t>
  </si>
  <si>
    <t>2569</t>
  </si>
  <si>
    <t>2915</t>
  </si>
  <si>
    <t>2914</t>
  </si>
  <si>
    <t>12127</t>
  </si>
  <si>
    <t>12495</t>
  </si>
  <si>
    <t>12494</t>
  </si>
  <si>
    <t>12500</t>
  </si>
  <si>
    <t>BIDDING ZONE</t>
  </si>
  <si>
    <t>BIDDING ZONE SEM</t>
  </si>
  <si>
    <t>here bidding zones used, because country data was incomplete</t>
  </si>
  <si>
    <t>FLH run-of-river</t>
  </si>
  <si>
    <t>FLH reservoir</t>
  </si>
  <si>
    <t xml:space="preserve">AT                  </t>
  </si>
  <si>
    <t xml:space="preserve">BE                  </t>
  </si>
  <si>
    <t xml:space="preserve">BG                  </t>
  </si>
  <si>
    <t xml:space="preserve">CZ                  </t>
  </si>
  <si>
    <t xml:space="preserve">DE                  </t>
  </si>
  <si>
    <t xml:space="preserve">DK                  </t>
  </si>
  <si>
    <t xml:space="preserve">EE                  </t>
  </si>
  <si>
    <t xml:space="preserve">ES                  </t>
  </si>
  <si>
    <t xml:space="preserve">FI                  </t>
  </si>
  <si>
    <t xml:space="preserve">FR                  </t>
  </si>
  <si>
    <t xml:space="preserve">HR                  </t>
  </si>
  <si>
    <t xml:space="preserve">HU                  </t>
  </si>
  <si>
    <t xml:space="preserve">IE                  </t>
  </si>
  <si>
    <t xml:space="preserve">IT                  </t>
  </si>
  <si>
    <t xml:space="preserve">LT                  </t>
  </si>
  <si>
    <t xml:space="preserve">LU                  </t>
  </si>
  <si>
    <t xml:space="preserve">LV                  </t>
  </si>
  <si>
    <t xml:space="preserve">NL                  </t>
  </si>
  <si>
    <t xml:space="preserve">PT                  </t>
  </si>
  <si>
    <t xml:space="preserve">RO                  </t>
  </si>
  <si>
    <t xml:space="preserve">SI                  </t>
  </si>
  <si>
    <t xml:space="preserve">SK                  </t>
  </si>
  <si>
    <t xml:space="preserve">FI </t>
  </si>
  <si>
    <t>MT</t>
  </si>
  <si>
    <t>PO</t>
  </si>
  <si>
    <t xml:space="preserve">MA                  </t>
  </si>
  <si>
    <t>Country comparison</t>
  </si>
  <si>
    <t>Balmorel</t>
  </si>
  <si>
    <t>K5_GNR_ROR_WTR_2030</t>
  </si>
  <si>
    <t>K5_GNR_RES_WTR_NOPMP_2030</t>
  </si>
  <si>
    <t>_A</t>
  </si>
  <si>
    <t>EL</t>
  </si>
  <si>
    <t>GX-Szenarios Hydro Total [large scale plus small scale]</t>
  </si>
  <si>
    <t>RE40-Trade</t>
  </si>
  <si>
    <t>RE40-NoTrade</t>
  </si>
  <si>
    <t>NECP-Trade</t>
  </si>
  <si>
    <t>NECP-NoTrade</t>
  </si>
  <si>
    <t>Szenario name --&gt;</t>
  </si>
  <si>
    <t>SheetName von Gustavs Inputdaten                                                                         --&gt;</t>
  </si>
  <si>
    <t>Spalte1</t>
  </si>
  <si>
    <t>RoR/(RoR+reservoir) %</t>
  </si>
  <si>
    <t>reservoir/(RoR+reservoir) %</t>
  </si>
  <si>
    <t>K5_GNR_RES_WTR_PMP_20302</t>
  </si>
  <si>
    <t>ENTSOE capacities 2020 [MW]</t>
  </si>
  <si>
    <t>Hydro Pumped Storage [MWh]</t>
  </si>
  <si>
    <t>Hydro Pumped Storage [MW]</t>
  </si>
  <si>
    <t>K5_GNR_ST_MSW_BPR_2020</t>
  </si>
  <si>
    <t>Hydro Total Generation Generation</t>
  </si>
  <si>
    <t>HIREPS FLH</t>
  </si>
  <si>
    <t>AT_A</t>
  </si>
  <si>
    <t>BE_A</t>
  </si>
  <si>
    <t>BG_A</t>
  </si>
  <si>
    <t>CY_A</t>
  </si>
  <si>
    <t>CZ_A</t>
  </si>
  <si>
    <t>DE_A</t>
  </si>
  <si>
    <t>DK_A</t>
  </si>
  <si>
    <t>EE_A</t>
  </si>
  <si>
    <t>ES_A</t>
  </si>
  <si>
    <t>FI_A</t>
  </si>
  <si>
    <t>FR_A</t>
  </si>
  <si>
    <t>EL_A</t>
  </si>
  <si>
    <t>HR_A</t>
  </si>
  <si>
    <t>HU_A</t>
  </si>
  <si>
    <t>IE_A</t>
  </si>
  <si>
    <t>IT_A</t>
  </si>
  <si>
    <t>LT_A</t>
  </si>
  <si>
    <t>LU_A</t>
  </si>
  <si>
    <t>LV_A</t>
  </si>
  <si>
    <t>MT_A</t>
  </si>
  <si>
    <t>NL_A</t>
  </si>
  <si>
    <t>PO_A</t>
  </si>
  <si>
    <t>PT_A</t>
  </si>
  <si>
    <t>RO_A</t>
  </si>
  <si>
    <t>SE_A</t>
  </si>
  <si>
    <t>SI_A</t>
  </si>
  <si>
    <t>SK_A</t>
  </si>
  <si>
    <t>Spalte2</t>
  </si>
  <si>
    <t>Spalte3</t>
  </si>
  <si>
    <t>[Comparison of Green-X results on 2030 (A2) (update 12-2020)_calculations.xlsx]</t>
  </si>
  <si>
    <t xml:space="preserve">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</si>
</sst>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indexed="64"/>
      </top>
      <bottom/>
      <diagonal/>
    </border>
    <border>
      <left style="thin">
        <color theme="9" tint="0.399975585192419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3" borderId="4" xfId="0" applyNumberFormat="1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4" fillId="0" borderId="8" xfId="0" applyFont="1" applyBorder="1"/>
    <xf numFmtId="0" fontId="4" fillId="0" borderId="9" xfId="0" applyFont="1" applyBorder="1"/>
    <xf numFmtId="0" fontId="4" fillId="0" borderId="0" xfId="0" applyFont="1"/>
    <xf numFmtId="0" fontId="1" fillId="3" borderId="1" xfId="0" applyNumberFormat="1" applyFont="1" applyFill="1" applyBorder="1"/>
    <xf numFmtId="0" fontId="4" fillId="4" borderId="7" xfId="0" applyFont="1" applyFill="1" applyBorder="1"/>
    <xf numFmtId="0" fontId="4" fillId="4" borderId="7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1" fontId="0" fillId="0" borderId="0" xfId="0" applyNumberFormat="1"/>
    <xf numFmtId="0" fontId="8" fillId="0" borderId="0" xfId="0" applyFont="1" applyAlignment="1">
      <alignment wrapText="1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4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4" fillId="4" borderId="10" xfId="0" applyFont="1" applyFill="1" applyBorder="1" applyAlignment="1">
      <alignment horizontal="center" vertical="center" wrapText="1"/>
    </xf>
    <xf numFmtId="1" fontId="0" fillId="4" borderId="0" xfId="1" applyNumberFormat="1" applyFont="1" applyFill="1" applyBorder="1"/>
    <xf numFmtId="1" fontId="7" fillId="0" borderId="0" xfId="0" applyNumberFormat="1" applyFont="1"/>
    <xf numFmtId="1" fontId="9" fillId="0" borderId="0" xfId="0" applyNumberFormat="1" applyFont="1" applyAlignment="1">
      <alignment horizontal="right"/>
    </xf>
    <xf numFmtId="1" fontId="10" fillId="5" borderId="0" xfId="0" applyNumberFormat="1" applyFont="1" applyFill="1" applyBorder="1"/>
    <xf numFmtId="1" fontId="9" fillId="0" borderId="0" xfId="0" applyNumberFormat="1" applyFont="1" applyBorder="1" applyAlignment="1">
      <alignment horizontal="right"/>
    </xf>
    <xf numFmtId="2" fontId="0" fillId="4" borderId="10" xfId="1" applyNumberFormat="1" applyFont="1" applyFill="1" applyBorder="1"/>
    <xf numFmtId="2" fontId="0" fillId="4" borderId="11" xfId="1" applyNumberFormat="1" applyFont="1" applyFill="1" applyBorder="1"/>
    <xf numFmtId="1" fontId="0" fillId="4" borderId="10" xfId="0" applyNumberFormat="1" applyFill="1" applyBorder="1" applyAlignment="1">
      <alignment horizontal="right"/>
    </xf>
    <xf numFmtId="2" fontId="0" fillId="4" borderId="0" xfId="1" applyNumberFormat="1" applyFont="1" applyFill="1" applyBorder="1"/>
    <xf numFmtId="0" fontId="4" fillId="4" borderId="0" xfId="0" applyFont="1" applyFill="1" applyAlignment="1">
      <alignment horizontal="center" vertical="center"/>
    </xf>
    <xf numFmtId="0" fontId="0" fillId="0" borderId="0" xfId="0"/>
    <xf numFmtId="0" fontId="4" fillId="0" borderId="0" xfId="0" applyFont="1"/>
    <xf numFmtId="0" fontId="0" fillId="4" borderId="13" xfId="0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1" fillId="6" borderId="14" xfId="0" applyFont="1" applyFill="1" applyBorder="1"/>
    <xf numFmtId="0" fontId="1" fillId="6" borderId="16" xfId="0" applyFont="1" applyFill="1" applyBorder="1"/>
    <xf numFmtId="0" fontId="1" fillId="6" borderId="15" xfId="0" applyFont="1" applyFill="1" applyBorder="1"/>
    <xf numFmtId="1" fontId="0" fillId="0" borderId="0" xfId="0" applyNumberFormat="1" applyAlignment="1">
      <alignment horizontal="right"/>
    </xf>
    <xf numFmtId="0" fontId="4" fillId="0" borderId="17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</cellXfs>
  <cellStyles count="2">
    <cellStyle name="Prozent" xfId="1" builtinId="5"/>
    <cellStyle name="Standard" xfId="0" builtinId="0"/>
  </cellStyles>
  <dxfs count="3">
    <dxf>
      <numFmt numFmtId="1" formatCode="0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1" formatCode="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owerPivotData" Target="model/item.data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43" Type="http://schemas.openxmlformats.org/officeDocument/2006/relationships/customXml" Target="../customXml/item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le1" displayName="Tabelle1" ref="D4:F32" totalsRowShown="0">
  <tableColumns count="3">
    <tableColumn id="1" name="Spalte1" dataDxfId="1">
      <calculatedColumnFormula>CONCATENATE(B5,C5)</calculatedColumnFormula>
    </tableColumn>
    <tableColumn id="2" name="Spalte2" dataDxfId="2">
      <calculatedColumnFormula>IF(INDIRECT(ADDRESS(13,5,1,1,B5),TRUE)="n/e",0,INDIRECT(ADDRESS(13,5,1,1,B5),TRUE))</calculatedColumnFormula>
    </tableColumn>
    <tableColumn id="3" name="Spalte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0"/>
  <dimension ref="A1:AT32"/>
  <sheetViews>
    <sheetView tabSelected="1" zoomScale="85" zoomScaleNormal="85" workbookViewId="0">
      <selection activeCell="A2" sqref="A2"/>
    </sheetView>
  </sheetViews>
  <sheetFormatPr baseColWidth="10" defaultRowHeight="14.6" x14ac:dyDescent="0.4"/>
  <cols>
    <col min="1" max="1" width="19.15234375" customWidth="1"/>
    <col min="2" max="2" width="14.3046875" bestFit="1" customWidth="1"/>
    <col min="3" max="4" width="14.3046875" customWidth="1"/>
    <col min="5" max="6" width="36" customWidth="1"/>
    <col min="7" max="7" width="31" bestFit="1" customWidth="1"/>
    <col min="8" max="8" width="21.3828125" bestFit="1" customWidth="1"/>
    <col min="9" max="9" width="92.07421875" customWidth="1"/>
    <col min="10" max="10" width="14.15234375" customWidth="1"/>
    <col min="12" max="12" width="97.15234375" customWidth="1"/>
    <col min="13" max="13" width="10.3046875" customWidth="1"/>
    <col min="18" max="18" width="11.15234375" style="44"/>
    <col min="35" max="35" width="14.3828125" customWidth="1"/>
    <col min="36" max="36" width="10.765625" customWidth="1"/>
    <col min="37" max="38" width="10.765625" style="58" customWidth="1"/>
    <col min="39" max="39" width="12.69140625" customWidth="1"/>
    <col min="41" max="41" width="11.07421875" style="58"/>
    <col min="43" max="43" width="11.07421875" style="58"/>
  </cols>
  <sheetData>
    <row r="1" spans="1:46" x14ac:dyDescent="0.4">
      <c r="A1" s="58" t="s">
        <v>819</v>
      </c>
      <c r="B1" t="s">
        <v>677</v>
      </c>
      <c r="E1" t="s">
        <v>674</v>
      </c>
    </row>
    <row r="2" spans="1:46" x14ac:dyDescent="0.4">
      <c r="A2" t="str">
        <f ca="1">MID(CELL("dateiname",A1),FIND("]",CELL("dateiname",A1))+1,255)</f>
        <v>Hydro capacities&amp;FLH</v>
      </c>
      <c r="B2" t="s">
        <v>676</v>
      </c>
      <c r="E2" t="s">
        <v>675</v>
      </c>
    </row>
    <row r="3" spans="1:46" x14ac:dyDescent="0.4">
      <c r="D3" s="64" t="s">
        <v>779</v>
      </c>
      <c r="E3" s="62" t="s">
        <v>783</v>
      </c>
      <c r="F3" s="63" t="s">
        <v>782</v>
      </c>
      <c r="G3" s="62" t="s">
        <v>783</v>
      </c>
      <c r="H3" s="62" t="s">
        <v>783</v>
      </c>
      <c r="J3" s="61" t="s">
        <v>679</v>
      </c>
      <c r="K3" s="61"/>
      <c r="L3" s="57"/>
      <c r="M3" s="68" t="s">
        <v>772</v>
      </c>
      <c r="N3" s="68" t="s">
        <v>772</v>
      </c>
      <c r="O3" s="68" t="s">
        <v>772</v>
      </c>
      <c r="P3" s="68" t="s">
        <v>772</v>
      </c>
      <c r="Q3" s="68" t="s">
        <v>772</v>
      </c>
      <c r="R3" s="45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E3" s="69" t="s">
        <v>788</v>
      </c>
      <c r="AF3" s="69" t="s">
        <v>788</v>
      </c>
      <c r="AI3" s="69" t="s">
        <v>787</v>
      </c>
      <c r="AJ3" s="69" t="s">
        <v>787</v>
      </c>
      <c r="AK3" s="69" t="s">
        <v>787</v>
      </c>
      <c r="AL3" s="69" t="s">
        <v>787</v>
      </c>
      <c r="AM3" t="s">
        <v>767</v>
      </c>
      <c r="AN3" t="s">
        <v>767</v>
      </c>
    </row>
    <row r="4" spans="1:46" ht="26.15" customHeight="1" x14ac:dyDescent="0.4">
      <c r="D4" t="s">
        <v>779</v>
      </c>
      <c r="E4" t="s">
        <v>816</v>
      </c>
      <c r="F4" t="s">
        <v>817</v>
      </c>
      <c r="G4" s="66"/>
      <c r="H4" s="66"/>
      <c r="J4" s="41" t="s">
        <v>768</v>
      </c>
      <c r="K4" s="41" t="s">
        <v>769</v>
      </c>
      <c r="L4" s="41" t="s">
        <v>778</v>
      </c>
      <c r="M4" s="67" t="s">
        <v>818</v>
      </c>
      <c r="N4" s="67" t="s">
        <v>818</v>
      </c>
      <c r="O4" s="67" t="s">
        <v>818</v>
      </c>
      <c r="P4" s="67" t="s">
        <v>818</v>
      </c>
      <c r="Q4" s="67" t="s">
        <v>818</v>
      </c>
      <c r="R4" s="46" t="s">
        <v>768</v>
      </c>
      <c r="S4" s="41" t="s">
        <v>769</v>
      </c>
      <c r="T4" s="41" t="s">
        <v>768</v>
      </c>
      <c r="U4" s="41" t="s">
        <v>769</v>
      </c>
      <c r="V4" s="41" t="s">
        <v>768</v>
      </c>
      <c r="W4" s="41" t="s">
        <v>769</v>
      </c>
      <c r="X4" s="41" t="s">
        <v>768</v>
      </c>
      <c r="Y4" s="41" t="s">
        <v>769</v>
      </c>
      <c r="Z4" s="43"/>
      <c r="AA4" s="43"/>
      <c r="AB4" s="43"/>
      <c r="AC4" s="43"/>
      <c r="AI4" s="67" t="s">
        <v>818</v>
      </c>
      <c r="AJ4" s="67" t="s">
        <v>818</v>
      </c>
      <c r="AK4" s="67" t="s">
        <v>818</v>
      </c>
      <c r="AL4" s="67" t="s">
        <v>818</v>
      </c>
      <c r="AM4" s="58" t="s">
        <v>738</v>
      </c>
      <c r="AN4" s="58" t="s">
        <v>739</v>
      </c>
    </row>
    <row r="5" spans="1:46" ht="55.3" x14ac:dyDescent="0.5">
      <c r="B5" s="31" t="s">
        <v>678</v>
      </c>
      <c r="C5" s="31"/>
      <c r="D5" s="59" t="s">
        <v>0</v>
      </c>
      <c r="E5" s="33" t="s">
        <v>785</v>
      </c>
      <c r="F5" s="33" t="s">
        <v>784</v>
      </c>
      <c r="G5" s="29" t="s">
        <v>16</v>
      </c>
      <c r="H5" s="30" t="s">
        <v>17</v>
      </c>
      <c r="I5" t="str">
        <f>ADDRESS(9,ROW(),1,1,CONCATENATE($M$4,M$5))</f>
        <v>'[Comparison of Green-X results on 2030 (A2) (update 12-2020)_calculations.xlsx]RE40-Trade'!$E$9</v>
      </c>
      <c r="J5" s="34" t="s">
        <v>780</v>
      </c>
      <c r="K5" s="35" t="s">
        <v>781</v>
      </c>
      <c r="L5" s="40" t="s">
        <v>777</v>
      </c>
      <c r="M5" s="40" t="s">
        <v>773</v>
      </c>
      <c r="N5" s="40" t="s">
        <v>774</v>
      </c>
      <c r="O5" s="40" t="s">
        <v>775</v>
      </c>
      <c r="P5" s="40" t="s">
        <v>776</v>
      </c>
      <c r="Q5" s="40"/>
      <c r="R5" s="47" t="s">
        <v>773</v>
      </c>
      <c r="S5" s="40" t="s">
        <v>773</v>
      </c>
      <c r="T5" s="40" t="s">
        <v>774</v>
      </c>
      <c r="U5" s="40" t="s">
        <v>774</v>
      </c>
      <c r="V5" s="40" t="s">
        <v>775</v>
      </c>
      <c r="W5" s="40" t="s">
        <v>775</v>
      </c>
      <c r="X5" s="40" t="s">
        <v>776</v>
      </c>
      <c r="Y5" s="40" t="s">
        <v>776</v>
      </c>
      <c r="Z5" s="40"/>
      <c r="AA5" s="40"/>
      <c r="AB5" s="40"/>
      <c r="AC5" s="40"/>
      <c r="AE5" t="s">
        <v>738</v>
      </c>
      <c r="AF5" t="s">
        <v>739</v>
      </c>
      <c r="AH5" s="37" t="s">
        <v>766</v>
      </c>
      <c r="AI5" s="40" t="s">
        <v>773</v>
      </c>
      <c r="AJ5" s="40" t="s">
        <v>774</v>
      </c>
      <c r="AK5" s="40" t="s">
        <v>775</v>
      </c>
      <c r="AL5" s="40" t="s">
        <v>776</v>
      </c>
      <c r="AM5" s="40" t="s">
        <v>773</v>
      </c>
      <c r="AN5" s="40" t="s">
        <v>773</v>
      </c>
      <c r="AO5" s="40" t="s">
        <v>774</v>
      </c>
      <c r="AP5" s="40" t="s">
        <v>774</v>
      </c>
      <c r="AQ5" s="40" t="s">
        <v>775</v>
      </c>
      <c r="AR5" s="40" t="s">
        <v>775</v>
      </c>
      <c r="AS5" s="40" t="s">
        <v>776</v>
      </c>
      <c r="AT5" s="40" t="s">
        <v>776</v>
      </c>
    </row>
    <row r="6" spans="1:46" x14ac:dyDescent="0.4">
      <c r="A6" s="39" t="s">
        <v>649</v>
      </c>
      <c r="B6" s="39" t="s">
        <v>649</v>
      </c>
      <c r="C6" t="s">
        <v>770</v>
      </c>
      <c r="D6" t="str">
        <f>CONCATENATE(B6,C6)</f>
        <v>AT_A</v>
      </c>
      <c r="E6" s="55">
        <f ca="1">IF(INDIRECT(ADDRESS(13,5,1,1,$B6),TRUE)="n/e",0,INDIRECT(ADDRESS(13,5,1,1,$B6),TRUE))</f>
        <v>3120</v>
      </c>
      <c r="F6" s="55">
        <f ca="1">Tabelle1[[#This Row],[Spalte2]]*10</f>
        <v>31200</v>
      </c>
      <c r="G6" s="55">
        <f ca="1">IF(INDIRECT(ADDRESS(14,5,1,1,$B6),TRUE)="n/e",0,INDIRECT(ADDRESS(14,5,1,1,$B6),TRUE))</f>
        <v>5724</v>
      </c>
      <c r="H6" s="55">
        <f ca="1">IF(INDIRECT(ADDRESS(15,5,1,1,$B6),TRUE)="n/e",0,INDIRECT(ADDRESS(15,5,1,1,$B6),TRUE))</f>
        <v>2436</v>
      </c>
      <c r="I6" s="36" t="s">
        <v>789</v>
      </c>
      <c r="J6" s="53">
        <f ca="1">G6/($G6+$H6)</f>
        <v>0.70147058823529407</v>
      </c>
      <c r="K6" s="54">
        <f t="shared" ref="J6:K21" ca="1" si="0">H6/($G6+$H6)</f>
        <v>0.29852941176470588</v>
      </c>
      <c r="L6" s="48"/>
      <c r="M6" s="56">
        <f ca="1">INDIRECT(ADDRESS(9,ROW()-1,1,1,CONCATENATE($M$4,M$5)),TRUE)+INDIRECT(ADDRESS(10,ROW()-1,1,1,CONCATENATE($M$4,M$5)),TRUE)</f>
        <v>10.630177124023437</v>
      </c>
      <c r="N6" s="56">
        <f t="shared" ref="N6:P21" ca="1" si="1">INDIRECT(ADDRESS(9,ROW()-1,1,1,CONCATENATE($M$4,N$5)),TRUE)+INDIRECT(ADDRESS(10,ROW()-1,1,1,CONCATENATE($M$4,N$5)),TRUE)</f>
        <v>10.70374560546875</v>
      </c>
      <c r="O6" s="56">
        <f t="shared" ca="1" si="1"/>
        <v>10.252488159179688</v>
      </c>
      <c r="P6" s="56">
        <f t="shared" ca="1" si="1"/>
        <v>9.8936777343750002</v>
      </c>
      <c r="Q6" s="56" t="s">
        <v>789</v>
      </c>
      <c r="R6" s="53">
        <f ca="1">J6*M6</f>
        <v>7.4567566002340868</v>
      </c>
      <c r="S6" s="56">
        <f ca="1">K6*N6</f>
        <v>3.1953828792796415</v>
      </c>
      <c r="T6" s="56">
        <f ca="1">$J6*O6</f>
        <v>7.1918188998951624</v>
      </c>
      <c r="U6" s="56">
        <f ca="1">K6*P6</f>
        <v>2.9535537942325369</v>
      </c>
      <c r="V6" s="56">
        <f ca="1">$J6*O6</f>
        <v>7.1918188998951624</v>
      </c>
      <c r="W6" s="56">
        <f ca="1">K6*O6</f>
        <v>3.0606692592845244</v>
      </c>
      <c r="X6" s="56">
        <f ca="1">$J6*P6</f>
        <v>6.9401239401424633</v>
      </c>
      <c r="Y6" s="56">
        <f ca="1">K6*P6</f>
        <v>2.9535537942325369</v>
      </c>
      <c r="Z6" s="48"/>
      <c r="AA6" s="48"/>
      <c r="AB6" s="48"/>
      <c r="AC6" s="48"/>
      <c r="AD6" s="36" t="s">
        <v>740</v>
      </c>
      <c r="AE6" s="36">
        <v>5592.1787709497203</v>
      </c>
      <c r="AF6" s="36">
        <v>1328.9839313761024</v>
      </c>
      <c r="AG6" s="49" t="s">
        <v>649</v>
      </c>
      <c r="AH6" s="50" t="s">
        <v>649</v>
      </c>
      <c r="AI6" s="51">
        <f ca="1">INDIRECT(ADDRESS(44,ROW()-1,1,1,CONCATENATE($AI$4,AI$5)),TRUE)+INDIRECT(ADDRESS(45,ROW()-1,1,1,CONCATENATE($AI$4,AI$5)),TRUE)</f>
        <v>46.068008300781244</v>
      </c>
      <c r="AJ6" s="51">
        <f t="shared" ref="AJ6:AL21" ca="1" si="2">INDIRECT(ADDRESS(44,ROW()-1,1,1,CONCATENATE($AI$4,AJ$5)),TRUE)+INDIRECT(ADDRESS(45,ROW()-1,1,1,CONCATENATE($AI$4,AJ$5)),TRUE)</f>
        <v>46.416210937500004</v>
      </c>
      <c r="AK6" s="51">
        <f t="shared" ca="1" si="2"/>
        <v>44.441977539062499</v>
      </c>
      <c r="AL6" s="51">
        <f t="shared" ca="1" si="2"/>
        <v>42.886479003906246</v>
      </c>
      <c r="AM6" s="36">
        <f ca="1">IF($R6=0,0,IF(OR($S6=0,$AF6=0),AI6*1000/$R6,$AE6))</f>
        <v>5592.1787709497203</v>
      </c>
      <c r="AN6" s="36">
        <f ca="1">IF($S6=0,0,(1000*AI6-AM6*$R6)/$S6)</f>
        <v>1367.126415159923</v>
      </c>
      <c r="AO6" s="36">
        <f ca="1">IF($T6=0,0,IF(OR($U6=0,$AF6=0),AK6*1000/$T6,$AE6))</f>
        <v>5592.1787709497203</v>
      </c>
      <c r="AP6" s="36">
        <f ca="1">IF($U6=0,0,(1000*AJ6-$AE6*$T6)/$U6)</f>
        <v>2098.5817062464898</v>
      </c>
      <c r="AQ6" s="36">
        <f ca="1">IF($V6=0,0,IF(OR($W6=0,$AF6=0),AK6*1000/$V6,$AE6))</f>
        <v>5592.1787709497203</v>
      </c>
      <c r="AR6" s="36">
        <f ca="1">IF($W6=0,0,(1000*AK6-$AE6*$V6)/$W6)</f>
        <v>1380.1035671332991</v>
      </c>
      <c r="AS6" s="36">
        <f ca="1">IF($X6=0,0,IF(OR($Y6=0,$AF6=0),AL6*1000/$X6,$AE6))</f>
        <v>5592.1787709497203</v>
      </c>
      <c r="AT6" s="36">
        <f ca="1">IF(Y6=0,0,(1000*AL6-$AE6*$X6)/$Y6)</f>
        <v>1380.0545112945108</v>
      </c>
    </row>
    <row r="7" spans="1:46" ht="15.75" customHeight="1" x14ac:dyDescent="0.4">
      <c r="A7" s="39" t="s">
        <v>650</v>
      </c>
      <c r="B7" s="39" t="s">
        <v>650</v>
      </c>
      <c r="C7" t="s">
        <v>770</v>
      </c>
      <c r="D7" t="str">
        <f>CONCATENATE(B7,C7)</f>
        <v>BE_A</v>
      </c>
      <c r="E7" s="55" t="str">
        <f ca="1">IF(INDIRECT(ADDRESS(13,5,1,1,B7),TRUE)="n/e",0,INDIRECT(ADDRESS(13,5,1,1,B7),TRUE))</f>
        <v>1308</v>
      </c>
      <c r="F7" s="55">
        <f ca="1">Tabelle1[[#This Row],[Spalte2]]*10</f>
        <v>13080</v>
      </c>
      <c r="G7" s="55" t="str">
        <f t="shared" ref="G7:G32" ca="1" si="3">IF(INDIRECT(ADDRESS(14,5,1,1,$B7),TRUE)="n/e",0,INDIRECT(ADDRESS(14,5,1,1,$B7),TRUE))</f>
        <v>181</v>
      </c>
      <c r="H7" s="55">
        <f t="shared" ref="H7:H8" ca="1" si="4">IF(INDIRECT(ADDRESS(15,5,1,1,$B7),TRUE)="n/e",0,INDIRECT(ADDRESS(15,5,1,1,$B7),TRUE))</f>
        <v>0</v>
      </c>
      <c r="I7" s="36" t="s">
        <v>790</v>
      </c>
      <c r="J7" s="53">
        <f t="shared" ref="J7:K32" ca="1" si="5">G7/($G7+$H7)</f>
        <v>1</v>
      </c>
      <c r="K7" s="54">
        <f t="shared" ca="1" si="0"/>
        <v>0</v>
      </c>
      <c r="L7" s="48"/>
      <c r="M7" s="56">
        <f t="shared" ref="M7:P32" ca="1" si="6">INDIRECT(ADDRESS(9,ROW()-1,1,1,CONCATENATE($M$4,M$5)),TRUE)+INDIRECT(ADDRESS(10,ROW()-1,1,1,CONCATENATE($M$4,M$5)),TRUE)</f>
        <v>0.12265535736083984</v>
      </c>
      <c r="N7" s="56">
        <f t="shared" ca="1" si="1"/>
        <v>0.12601667785644532</v>
      </c>
      <c r="O7" s="56">
        <f t="shared" ca="1" si="1"/>
        <v>0.11971070861816407</v>
      </c>
      <c r="P7" s="56">
        <f t="shared" ca="1" si="1"/>
        <v>0.11971070861816407</v>
      </c>
      <c r="Q7" s="56" t="s">
        <v>790</v>
      </c>
      <c r="R7" s="53">
        <f t="shared" ref="R7:R32" ca="1" si="7">J7*M7</f>
        <v>0.12265535736083984</v>
      </c>
      <c r="S7" s="56">
        <f t="shared" ref="S7:S32" ca="1" si="8">K7*N7</f>
        <v>0</v>
      </c>
      <c r="T7" s="56">
        <f ca="1">$J7*O7</f>
        <v>0.11971070861816407</v>
      </c>
      <c r="U7" s="56">
        <f ca="1">K7*P7</f>
        <v>0</v>
      </c>
      <c r="V7" s="56">
        <f ca="1">$J7*O7</f>
        <v>0.11971070861816407</v>
      </c>
      <c r="W7" s="56">
        <f ca="1">K7*O7</f>
        <v>0</v>
      </c>
      <c r="X7" s="56">
        <f ca="1">$J7*P7</f>
        <v>0.11971070861816407</v>
      </c>
      <c r="Y7" s="56">
        <f ca="1">K7*P7</f>
        <v>0</v>
      </c>
      <c r="Z7" s="48"/>
      <c r="AA7" s="48"/>
      <c r="AB7" s="48"/>
      <c r="AC7" s="48"/>
      <c r="AD7" s="36" t="s">
        <v>741</v>
      </c>
      <c r="AE7" s="36">
        <v>3333.3333333333335</v>
      </c>
      <c r="AF7" s="36">
        <v>1263.9318885448915</v>
      </c>
      <c r="AG7" s="49" t="s">
        <v>650</v>
      </c>
      <c r="AH7" s="52" t="s">
        <v>650</v>
      </c>
      <c r="AI7" s="51">
        <f t="shared" ref="AI7:AL32" ca="1" si="9">INDIRECT(ADDRESS(44,ROW()-1,1,1,CONCATENATE($AI$4,AI$5)),TRUE)+INDIRECT(ADDRESS(45,ROW()-1,1,1,CONCATENATE($AI$4,AI$5)),TRUE)</f>
        <v>0.34980468750000004</v>
      </c>
      <c r="AJ7" s="51">
        <f t="shared" ca="1" si="2"/>
        <v>0.36021980285644528</v>
      </c>
      <c r="AK7" s="51">
        <f t="shared" ca="1" si="2"/>
        <v>0.34143585205078125</v>
      </c>
      <c r="AL7" s="51">
        <f t="shared" ca="1" si="2"/>
        <v>0.34143585205078125</v>
      </c>
      <c r="AM7" s="36">
        <f ca="1">IF($R7=0,0,IF(OR($S7=0,$AF7=0),AI7*1000/$R7,$AE7))</f>
        <v>2851.9315831505796</v>
      </c>
      <c r="AN7" s="36">
        <f ca="1">IF($S7=0,0,(1000*AI7-AM7*$R7)/$S7)</f>
        <v>0</v>
      </c>
      <c r="AO7" s="36">
        <f ca="1">IF($T7=0,0,IF(OR($U7=0,$AF7=0),AK7*1000/$T7,$AE7))</f>
        <v>2852.1746800434039</v>
      </c>
      <c r="AP7" s="36">
        <f t="shared" ref="AP7:AP32" ca="1" si="10">IF($U7=0,0,(1000*AJ7-$AE7*$T7)/$U7)</f>
        <v>0</v>
      </c>
      <c r="AQ7" s="36">
        <f ca="1">IF($V7=0,0,IF(OR($W7=0,$AF7=0),AK7*1000/$V7,$AE7))</f>
        <v>2852.1746800434039</v>
      </c>
      <c r="AR7" s="36">
        <f t="shared" ref="AR7:AR32" ca="1" si="11">IF($W7=0,0,(1000*AK7-$AE7*$V7)/$W7)</f>
        <v>0</v>
      </c>
      <c r="AS7" s="36">
        <f t="shared" ref="AS7:AS32" ca="1" si="12">IF($X7=0,0,IF(OR($Y7=0,$AF7=0),AL7*1000/$X7,$AE7))</f>
        <v>2852.1746800434039</v>
      </c>
      <c r="AT7" s="36">
        <f t="shared" ref="AT7:AT32" ca="1" si="13">IF(Y7=0,0,(1000*AL7-$AE7*$X7)/$Y7)</f>
        <v>0</v>
      </c>
    </row>
    <row r="8" spans="1:46" x14ac:dyDescent="0.4">
      <c r="A8" s="39" t="s">
        <v>651</v>
      </c>
      <c r="B8" s="39" t="s">
        <v>651</v>
      </c>
      <c r="C8" t="s">
        <v>770</v>
      </c>
      <c r="D8" s="58" t="str">
        <f>CONCATENATE(B8,C8)</f>
        <v>BG_A</v>
      </c>
      <c r="E8" s="55" t="str">
        <f ca="1">IF(INDIRECT(ADDRESS(13,5,1,1,B8),TRUE)="n/e",0,INDIRECT(ADDRESS(13,5,1,1,B8),TRUE))</f>
        <v>864</v>
      </c>
      <c r="F8" s="55">
        <f ca="1">Tabelle1[[#This Row],[Spalte2]]*10</f>
        <v>8640</v>
      </c>
      <c r="G8" s="55" t="str">
        <f t="shared" ca="1" si="3"/>
        <v>537</v>
      </c>
      <c r="H8" s="55" t="str">
        <f t="shared" ca="1" si="4"/>
        <v>1810</v>
      </c>
      <c r="I8" s="36" t="s">
        <v>791</v>
      </c>
      <c r="J8" s="53">
        <f t="shared" ca="1" si="5"/>
        <v>0.22880272688538561</v>
      </c>
      <c r="K8" s="54">
        <f t="shared" ca="1" si="0"/>
        <v>0.77119727311461439</v>
      </c>
      <c r="L8" s="48"/>
      <c r="M8" s="56">
        <f t="shared" ca="1" si="6"/>
        <v>2.3840560913085938</v>
      </c>
      <c r="N8" s="56">
        <f t="shared" ca="1" si="1"/>
        <v>2.2658526916503909</v>
      </c>
      <c r="O8" s="56">
        <f t="shared" ca="1" si="1"/>
        <v>2.2549166870117188</v>
      </c>
      <c r="P8" s="56">
        <f t="shared" ca="1" si="1"/>
        <v>2.2186166992187499</v>
      </c>
      <c r="Q8" s="56" t="s">
        <v>791</v>
      </c>
      <c r="R8" s="53">
        <f t="shared" ca="1" si="7"/>
        <v>0.54547853473912011</v>
      </c>
      <c r="S8" s="56">
        <f t="shared" ca="1" si="8"/>
        <v>1.7474194170801907</v>
      </c>
      <c r="T8" s="56">
        <f ca="1">$J8*O8</f>
        <v>0.51593108688764089</v>
      </c>
      <c r="U8" s="56">
        <f ca="1">K8*P8</f>
        <v>1.7109911485240465</v>
      </c>
      <c r="V8" s="56">
        <f ca="1">$J8*O8</f>
        <v>0.51593108688764089</v>
      </c>
      <c r="W8" s="56">
        <f ca="1">K8*O8</f>
        <v>1.738985600124078</v>
      </c>
      <c r="X8" s="56">
        <f ca="1">$J8*P8</f>
        <v>0.50762555069470339</v>
      </c>
      <c r="Y8" s="56">
        <f ca="1">K8*P8</f>
        <v>1.7109911485240465</v>
      </c>
      <c r="Z8" s="48"/>
      <c r="AA8" s="48"/>
      <c r="AB8" s="48"/>
      <c r="AC8" s="48"/>
      <c r="AD8" s="36" t="s">
        <v>742</v>
      </c>
      <c r="AE8" s="36">
        <v>2395.4372623574141</v>
      </c>
      <c r="AF8" s="36">
        <v>1100.0080327737166</v>
      </c>
      <c r="AG8" s="49" t="s">
        <v>651</v>
      </c>
      <c r="AH8" s="50" t="s">
        <v>651</v>
      </c>
      <c r="AI8" s="51">
        <f t="shared" ca="1" si="9"/>
        <v>4.2720082397460937</v>
      </c>
      <c r="AJ8" s="51">
        <f t="shared" ca="1" si="2"/>
        <v>4.0771176147460935</v>
      </c>
      <c r="AK8" s="51">
        <f t="shared" ca="1" si="2"/>
        <v>4.0590453796386718</v>
      </c>
      <c r="AL8" s="51">
        <f t="shared" ca="1" si="2"/>
        <v>3.9930591430664064</v>
      </c>
      <c r="AM8" s="36">
        <f t="shared" ref="AM7:AM32" ca="1" si="14">IF($R8=0,0,IF(OR($S8=0,$AF8=0),AI8*1000/$R8,$AE8))</f>
        <v>2395.4372623574141</v>
      </c>
      <c r="AN8" s="36">
        <f t="shared" ref="AN7:AN32" ca="1" si="15">IF($S8=0,0,(1000*AI8-AM8*$R8)/$S8)</f>
        <v>1696.9873419231894</v>
      </c>
      <c r="AO8" s="36">
        <f t="shared" ref="AO7:AO32" ca="1" si="16">IF($T8=0,0,IF(OR($U8=0,$AF8=0),AK8*1000/$T8,$AE8))</f>
        <v>2395.4372623574141</v>
      </c>
      <c r="AP8" s="36">
        <f t="shared" ca="1" si="10"/>
        <v>1660.5796393849355</v>
      </c>
      <c r="AQ8" s="36">
        <f t="shared" ref="AQ7:AQ32" ca="1" si="17">IF($V8=0,0,IF(OR($W8=0,$AF8=0),AK8*1000/$V8,$AE8))</f>
        <v>2395.4372623574141</v>
      </c>
      <c r="AR8" s="36">
        <f t="shared" ca="1" si="11"/>
        <v>1623.454978061935</v>
      </c>
      <c r="AS8" s="36">
        <f t="shared" ca="1" si="12"/>
        <v>2395.4372623574141</v>
      </c>
      <c r="AT8" s="36">
        <f t="shared" ca="1" si="13"/>
        <v>1623.0791059341252</v>
      </c>
    </row>
    <row r="9" spans="1:46" x14ac:dyDescent="0.4">
      <c r="A9" s="39" t="s">
        <v>652</v>
      </c>
      <c r="B9" s="39" t="s">
        <v>652</v>
      </c>
      <c r="C9" t="s">
        <v>770</v>
      </c>
      <c r="D9" t="str">
        <f>CONCATENATE(B9,C9)</f>
        <v>CY_A</v>
      </c>
      <c r="E9" s="55">
        <f ca="1">IF(INDIRECT(ADDRESS(13,5,1,1,B9),TRUE)="n/e",0,INDIRECT(ADDRESS(13,5,1,1,B9),TRUE))</f>
        <v>0</v>
      </c>
      <c r="F9" s="55">
        <f ca="1">Tabelle1[[#This Row],[Spalte2]]*10</f>
        <v>0</v>
      </c>
      <c r="G9" s="55">
        <f t="shared" ca="1" si="3"/>
        <v>0</v>
      </c>
      <c r="H9" s="55">
        <f ca="1">IF(INDIRECT(ADDRESS(15,5,1,1,$B9),TRUE)="n/e",0,INDIRECT(ADDRESS(15,5,1,1,$B9),TRUE))</f>
        <v>0</v>
      </c>
      <c r="I9" s="36" t="s">
        <v>792</v>
      </c>
      <c r="J9" s="53">
        <v>0</v>
      </c>
      <c r="K9" s="54">
        <v>0</v>
      </c>
      <c r="L9" s="48"/>
      <c r="M9" s="56">
        <f t="shared" ca="1" si="6"/>
        <v>1.544201135635376E-3</v>
      </c>
      <c r="N9" s="56">
        <f t="shared" ca="1" si="1"/>
        <v>1.5333334207534789E-3</v>
      </c>
      <c r="O9" s="56">
        <f t="shared" ca="1" si="1"/>
        <v>1.4199546575546266E-3</v>
      </c>
      <c r="P9" s="56">
        <f t="shared" ca="1" si="1"/>
        <v>1.0666667222976685E-3</v>
      </c>
      <c r="Q9" s="56" t="s">
        <v>792</v>
      </c>
      <c r="R9" s="53">
        <f t="shared" ca="1" si="7"/>
        <v>0</v>
      </c>
      <c r="S9" s="56">
        <f t="shared" ca="1" si="8"/>
        <v>0</v>
      </c>
      <c r="T9" s="56">
        <f ca="1">$J9*O9</f>
        <v>0</v>
      </c>
      <c r="U9" s="56">
        <f ca="1">K9*P9</f>
        <v>0</v>
      </c>
      <c r="V9" s="56">
        <f ca="1">$J9*O9</f>
        <v>0</v>
      </c>
      <c r="W9" s="56">
        <f ca="1">K9*O9</f>
        <v>0</v>
      </c>
      <c r="X9" s="56">
        <f ca="1">$J9*P9</f>
        <v>0</v>
      </c>
      <c r="Y9" s="56">
        <f ca="1">K9*P9</f>
        <v>0</v>
      </c>
      <c r="Z9" s="48"/>
      <c r="AA9" s="48"/>
      <c r="AB9" s="48"/>
      <c r="AC9" s="48"/>
      <c r="AD9" s="49" t="s">
        <v>652</v>
      </c>
      <c r="AE9" s="36">
        <v>0</v>
      </c>
      <c r="AF9" s="36">
        <v>0</v>
      </c>
      <c r="AG9" s="49" t="s">
        <v>652</v>
      </c>
      <c r="AH9" s="50" t="s">
        <v>652</v>
      </c>
      <c r="AI9" s="51">
        <f t="shared" ca="1" si="9"/>
        <v>4.702603340148926E-3</v>
      </c>
      <c r="AJ9" s="51">
        <f t="shared" ca="1" si="2"/>
        <v>4.6700000762939457E-3</v>
      </c>
      <c r="AK9" s="51">
        <f t="shared" ca="1" si="2"/>
        <v>4.2958502769470212E-3</v>
      </c>
      <c r="AL9" s="51">
        <f t="shared" ca="1" si="2"/>
        <v>3.2700002193450928E-3</v>
      </c>
      <c r="AM9" s="36">
        <f t="shared" ca="1" si="14"/>
        <v>0</v>
      </c>
      <c r="AN9" s="36">
        <f t="shared" ca="1" si="15"/>
        <v>0</v>
      </c>
      <c r="AO9" s="36">
        <f t="shared" ca="1" si="16"/>
        <v>0</v>
      </c>
      <c r="AP9" s="36">
        <f t="shared" ca="1" si="10"/>
        <v>0</v>
      </c>
      <c r="AQ9" s="36">
        <f t="shared" ca="1" si="17"/>
        <v>0</v>
      </c>
      <c r="AR9" s="36">
        <f t="shared" ca="1" si="11"/>
        <v>0</v>
      </c>
      <c r="AS9" s="36">
        <f t="shared" ca="1" si="12"/>
        <v>0</v>
      </c>
      <c r="AT9" s="36">
        <f t="shared" ca="1" si="13"/>
        <v>0</v>
      </c>
    </row>
    <row r="10" spans="1:46" x14ac:dyDescent="0.4">
      <c r="A10" s="39" t="s">
        <v>653</v>
      </c>
      <c r="B10" s="39" t="s">
        <v>653</v>
      </c>
      <c r="C10" t="s">
        <v>770</v>
      </c>
      <c r="D10" t="str">
        <f>CONCATENATE(B10,C10)</f>
        <v>CZ_A</v>
      </c>
      <c r="E10" s="55" t="str">
        <f ca="1">IF(INDIRECT(ADDRESS(13,5,1,1,B10),TRUE)="n/e",0,INDIRECT(ADDRESS(13,5,1,1,B10),TRUE))</f>
        <v>1172</v>
      </c>
      <c r="F10" s="55">
        <f ca="1">Tabelle1[[#This Row],[Spalte2]]*10</f>
        <v>11720</v>
      </c>
      <c r="G10" s="55" t="str">
        <f t="shared" ca="1" si="3"/>
        <v>334</v>
      </c>
      <c r="H10" s="55" t="str">
        <f ca="1">IF(INDIRECT(ADDRESS(15,5,1,1,$B10),TRUE)="n/e",0,INDIRECT(ADDRESS(15,5,1,1,$B10),TRUE))</f>
        <v>754</v>
      </c>
      <c r="I10" s="36" t="s">
        <v>793</v>
      </c>
      <c r="J10" s="53">
        <f t="shared" ca="1" si="5"/>
        <v>0.30698529411764708</v>
      </c>
      <c r="K10" s="54">
        <f t="shared" ca="1" si="0"/>
        <v>0.69301470588235292</v>
      </c>
      <c r="L10" s="48"/>
      <c r="M10" s="56">
        <f t="shared" ca="1" si="6"/>
        <v>1.1862899169921874</v>
      </c>
      <c r="N10" s="56">
        <f t="shared" ca="1" si="1"/>
        <v>1.1862899169921874</v>
      </c>
      <c r="O10" s="56">
        <f t="shared" ca="1" si="1"/>
        <v>1.1169898986816407</v>
      </c>
      <c r="P10" s="56">
        <f t="shared" ca="1" si="1"/>
        <v>1.0942265624999998</v>
      </c>
      <c r="Q10" s="56" t="s">
        <v>793</v>
      </c>
      <c r="R10" s="53">
        <f t="shared" ca="1" si="7"/>
        <v>0.36417355907664578</v>
      </c>
      <c r="S10" s="56">
        <f t="shared" ca="1" si="8"/>
        <v>0.82211635791554161</v>
      </c>
      <c r="T10" s="56">
        <f ca="1">$J10*O10</f>
        <v>0.34289947257322428</v>
      </c>
      <c r="U10" s="56">
        <f ca="1">K10*P10</f>
        <v>0.7583150993795954</v>
      </c>
      <c r="V10" s="56">
        <f ca="1">$J10*O10</f>
        <v>0.34289947257322428</v>
      </c>
      <c r="W10" s="56">
        <f ca="1">K10*O10</f>
        <v>0.77409042610841639</v>
      </c>
      <c r="X10" s="56">
        <f ca="1">$J10*P10</f>
        <v>0.33591146312040437</v>
      </c>
      <c r="Y10" s="56">
        <f ca="1">K10*P10</f>
        <v>0.7583150993795954</v>
      </c>
      <c r="Z10" s="48"/>
      <c r="AA10" s="48"/>
      <c r="AB10" s="48"/>
      <c r="AC10" s="48"/>
      <c r="AD10" s="36" t="s">
        <v>743</v>
      </c>
      <c r="AE10" s="36">
        <v>3902.3569023569021</v>
      </c>
      <c r="AF10" s="36">
        <v>1142.3396514195833</v>
      </c>
      <c r="AG10" s="49" t="s">
        <v>653</v>
      </c>
      <c r="AH10" s="50" t="s">
        <v>653</v>
      </c>
      <c r="AI10" s="51">
        <f t="shared" ca="1" si="9"/>
        <v>2.4188687133789064</v>
      </c>
      <c r="AJ10" s="51">
        <f t="shared" ca="1" si="2"/>
        <v>2.4188687133789064</v>
      </c>
      <c r="AK10" s="51">
        <f t="shared" ca="1" si="2"/>
        <v>2.2775645751953126</v>
      </c>
      <c r="AL10" s="51">
        <f t="shared" ca="1" si="2"/>
        <v>2.2357913208007814</v>
      </c>
      <c r="AM10" s="36">
        <f t="shared" ca="1" si="14"/>
        <v>3902.3569023569021</v>
      </c>
      <c r="AN10" s="36">
        <f t="shared" ca="1" si="15"/>
        <v>1213.6159338685468</v>
      </c>
      <c r="AO10" s="36">
        <f t="shared" ca="1" si="16"/>
        <v>3902.3569023569021</v>
      </c>
      <c r="AP10" s="36">
        <f t="shared" ca="1" si="10"/>
        <v>1425.2025189165367</v>
      </c>
      <c r="AQ10" s="36">
        <f t="shared" ca="1" si="17"/>
        <v>3902.3569023569021</v>
      </c>
      <c r="AR10" s="36">
        <f t="shared" ca="1" si="11"/>
        <v>1213.6159031284462</v>
      </c>
      <c r="AS10" s="36">
        <f t="shared" ca="1" si="12"/>
        <v>3902.3569023569021</v>
      </c>
      <c r="AT10" s="36">
        <f t="shared" ca="1" si="13"/>
        <v>1219.7368941602188</v>
      </c>
    </row>
    <row r="11" spans="1:46" x14ac:dyDescent="0.4">
      <c r="A11" s="39" t="s">
        <v>654</v>
      </c>
      <c r="B11" s="39" t="s">
        <v>654</v>
      </c>
      <c r="C11" t="s">
        <v>770</v>
      </c>
      <c r="D11" t="str">
        <f>CONCATENATE(B11,C11)</f>
        <v>DE_A</v>
      </c>
      <c r="E11" s="55" t="str">
        <f ca="1">IF(INDIRECT(ADDRESS(13,5,1,1,B11),TRUE)="n/e",0,INDIRECT(ADDRESS(13,5,1,1,B11),TRUE))</f>
        <v>9422</v>
      </c>
      <c r="F11" s="55">
        <f ca="1">Tabelle1[[#This Row],[Spalte2]]*10</f>
        <v>94220</v>
      </c>
      <c r="G11" s="55" t="str">
        <f t="shared" ca="1" si="3"/>
        <v>3970</v>
      </c>
      <c r="H11" s="55" t="str">
        <f t="shared" ref="H11" ca="1" si="18">IF(INDIRECT(ADDRESS(15,5,1,1,$B11),TRUE)="n/e",0,INDIRECT(ADDRESS(15,5,1,1,$B11),TRUE))</f>
        <v>1298</v>
      </c>
      <c r="I11" s="36" t="s">
        <v>794</v>
      </c>
      <c r="J11" s="53">
        <f t="shared" ca="1" si="5"/>
        <v>0.75360668185269553</v>
      </c>
      <c r="K11" s="54">
        <f t="shared" ca="1" si="0"/>
        <v>0.24639331814730447</v>
      </c>
      <c r="L11" s="48"/>
      <c r="M11" s="56">
        <f t="shared" ca="1" si="6"/>
        <v>4.665531372070312</v>
      </c>
      <c r="N11" s="56">
        <f t="shared" ca="1" si="1"/>
        <v>4.5384549560546876</v>
      </c>
      <c r="O11" s="56">
        <f t="shared" ca="1" si="1"/>
        <v>4.3223502197265624</v>
      </c>
      <c r="P11" s="56">
        <f t="shared" ca="1" si="1"/>
        <v>4.3223502197265624</v>
      </c>
      <c r="Q11" s="56" t="s">
        <v>794</v>
      </c>
      <c r="R11" s="53">
        <f t="shared" ca="1" si="7"/>
        <v>3.5159756163855618</v>
      </c>
      <c r="S11" s="56">
        <f t="shared" ca="1" si="8"/>
        <v>1.1182449758843933</v>
      </c>
      <c r="T11" s="56">
        <f ca="1">$J11*O11</f>
        <v>3.2573520068934041</v>
      </c>
      <c r="U11" s="56">
        <f ca="1">K11*P11</f>
        <v>1.0649982128331583</v>
      </c>
      <c r="V11" s="56">
        <f ca="1">$J11*O11</f>
        <v>3.2573520068934041</v>
      </c>
      <c r="W11" s="56">
        <f ca="1">K11*O11</f>
        <v>1.0649982128331583</v>
      </c>
      <c r="X11" s="56">
        <f ca="1">$J11*P11</f>
        <v>3.2573520068934041</v>
      </c>
      <c r="Y11" s="56">
        <f ca="1">K11*P11</f>
        <v>1.0649982128331583</v>
      </c>
      <c r="Z11" s="48"/>
      <c r="AA11" s="48"/>
      <c r="AB11" s="48"/>
      <c r="AC11" s="48"/>
      <c r="AD11" s="36" t="s">
        <v>744</v>
      </c>
      <c r="AE11" s="36">
        <v>3184.588881462867</v>
      </c>
      <c r="AF11" s="36">
        <v>1926.3532642295802</v>
      </c>
      <c r="AG11" s="49" t="s">
        <v>654</v>
      </c>
      <c r="AH11" s="50" t="s">
        <v>654</v>
      </c>
      <c r="AI11" s="51">
        <f t="shared" ca="1" si="9"/>
        <v>21.161591308593749</v>
      </c>
      <c r="AJ11" s="51">
        <f t="shared" ca="1" si="2"/>
        <v>20.643219238281251</v>
      </c>
      <c r="AK11" s="51">
        <f t="shared" ca="1" si="2"/>
        <v>19.676307617187501</v>
      </c>
      <c r="AL11" s="51">
        <f t="shared" ca="1" si="2"/>
        <v>19.676307617187501</v>
      </c>
      <c r="AM11" s="36">
        <f ca="1">(1000*AI11-$AF11*S11)/R11</f>
        <v>5406.0262421928483</v>
      </c>
      <c r="AN11" s="36">
        <f>AF11</f>
        <v>1926.3532642295802</v>
      </c>
      <c r="AO11" s="36">
        <f ca="1">(1000*AJ11-$AF11*U11)/T11</f>
        <v>5707.5982010070284</v>
      </c>
      <c r="AP11" s="36">
        <f>AF11</f>
        <v>1926.3532642295802</v>
      </c>
      <c r="AQ11" s="36">
        <f ca="1">(1000*AL11-$AF11*W11)/V11</f>
        <v>5410.7584308355781</v>
      </c>
      <c r="AR11" s="36">
        <f>AN11</f>
        <v>1926.3532642295802</v>
      </c>
      <c r="AS11" s="36">
        <f ca="1">(1000*AL11-$AL11*Y11)/X11</f>
        <v>6034.1505441058262</v>
      </c>
      <c r="AT11" s="36">
        <f>AR11</f>
        <v>1926.3532642295802</v>
      </c>
    </row>
    <row r="12" spans="1:46" x14ac:dyDescent="0.4">
      <c r="A12" s="39" t="s">
        <v>655</v>
      </c>
      <c r="B12" s="39" t="s">
        <v>655</v>
      </c>
      <c r="C12" t="s">
        <v>770</v>
      </c>
      <c r="D12" t="str">
        <f>CONCATENATE(B12,C12)</f>
        <v>DK_A</v>
      </c>
      <c r="E12" s="55">
        <f ca="1">IF(INDIRECT(ADDRESS(13,5,1,1,B12),TRUE)="n/e",0,INDIRECT(ADDRESS(13,5,1,1,B12),TRUE))</f>
        <v>0</v>
      </c>
      <c r="F12" s="55">
        <f ca="1">Tabelle1[[#This Row],[Spalte2]]*10</f>
        <v>0</v>
      </c>
      <c r="G12" s="55" t="str">
        <f t="shared" ca="1" si="3"/>
        <v>7</v>
      </c>
      <c r="H12" s="55">
        <f ca="1">IF(INDIRECT(ADDRESS(15,5,1,1,$B12),TRUE)="n/e",0,INDIRECT(ADDRESS(15,5,1,1,$B12),TRUE))</f>
        <v>0</v>
      </c>
      <c r="I12" s="36" t="s">
        <v>795</v>
      </c>
      <c r="J12" s="53">
        <f t="shared" ca="1" si="5"/>
        <v>1</v>
      </c>
      <c r="K12" s="54">
        <f t="shared" ca="1" si="0"/>
        <v>0</v>
      </c>
      <c r="L12" s="48"/>
      <c r="M12" s="56">
        <f t="shared" ca="1" si="6"/>
        <v>1.0999999046325684E-2</v>
      </c>
      <c r="N12" s="56">
        <f t="shared" ca="1" si="1"/>
        <v>1.0999999046325684E-2</v>
      </c>
      <c r="O12" s="56">
        <f t="shared" ca="1" si="1"/>
        <v>1.0999999046325684E-2</v>
      </c>
      <c r="P12" s="56">
        <f t="shared" ca="1" si="1"/>
        <v>1.0999999046325684E-2</v>
      </c>
      <c r="Q12" s="56" t="s">
        <v>795</v>
      </c>
      <c r="R12" s="53">
        <f t="shared" ca="1" si="7"/>
        <v>1.0999999046325684E-2</v>
      </c>
      <c r="S12" s="56">
        <f t="shared" ca="1" si="8"/>
        <v>0</v>
      </c>
      <c r="T12" s="56">
        <f ca="1">$J12*O12</f>
        <v>1.0999999046325684E-2</v>
      </c>
      <c r="U12" s="56">
        <f ca="1">K12*P12</f>
        <v>0</v>
      </c>
      <c r="V12" s="56">
        <f ca="1">$J12*O12</f>
        <v>1.0999999046325684E-2</v>
      </c>
      <c r="W12" s="56">
        <f ca="1">K12*O12</f>
        <v>0</v>
      </c>
      <c r="X12" s="56">
        <f ca="1">$J12*P12</f>
        <v>1.0999999046325684E-2</v>
      </c>
      <c r="Y12" s="56">
        <f ca="1">K12*P12</f>
        <v>0</v>
      </c>
      <c r="Z12" s="48"/>
      <c r="AA12" s="48"/>
      <c r="AB12" s="48"/>
      <c r="AC12" s="48"/>
      <c r="AD12" s="36" t="s">
        <v>745</v>
      </c>
      <c r="AE12" s="36">
        <v>3010.7526881720428</v>
      </c>
      <c r="AF12" s="36">
        <v>0</v>
      </c>
      <c r="AG12" s="49" t="s">
        <v>655</v>
      </c>
      <c r="AH12" s="50" t="s">
        <v>655</v>
      </c>
      <c r="AI12" s="51">
        <f t="shared" ca="1" si="9"/>
        <v>2.636296272277832E-2</v>
      </c>
      <c r="AJ12" s="51">
        <f t="shared" ca="1" si="2"/>
        <v>2.636296272277832E-2</v>
      </c>
      <c r="AK12" s="51">
        <f t="shared" ca="1" si="2"/>
        <v>2.636296272277832E-2</v>
      </c>
      <c r="AL12" s="51">
        <f t="shared" ca="1" si="2"/>
        <v>2.636296272277832E-2</v>
      </c>
      <c r="AM12" s="36">
        <f t="shared" ca="1" si="14"/>
        <v>2396.63318258053</v>
      </c>
      <c r="AN12" s="36">
        <f t="shared" ca="1" si="15"/>
        <v>0</v>
      </c>
      <c r="AO12" s="36">
        <f t="shared" ca="1" si="16"/>
        <v>2396.63318258053</v>
      </c>
      <c r="AP12" s="36">
        <f t="shared" ca="1" si="10"/>
        <v>0</v>
      </c>
      <c r="AQ12" s="36">
        <f t="shared" ca="1" si="17"/>
        <v>2396.63318258053</v>
      </c>
      <c r="AR12" s="36">
        <f t="shared" ca="1" si="11"/>
        <v>0</v>
      </c>
      <c r="AS12" s="36">
        <f t="shared" ca="1" si="12"/>
        <v>2396.63318258053</v>
      </c>
      <c r="AT12" s="36">
        <f t="shared" ca="1" si="13"/>
        <v>0</v>
      </c>
    </row>
    <row r="13" spans="1:46" x14ac:dyDescent="0.4">
      <c r="A13" s="39" t="s">
        <v>656</v>
      </c>
      <c r="B13" s="39" t="s">
        <v>656</v>
      </c>
      <c r="C13" t="s">
        <v>770</v>
      </c>
      <c r="D13" t="str">
        <f>CONCATENATE(B13,C13)</f>
        <v>EE_A</v>
      </c>
      <c r="E13" s="55">
        <f ca="1">IF(INDIRECT(ADDRESS(13,5,1,1,B13),TRUE)="n/e",0,INDIRECT(ADDRESS(13,5,1,1,B13),TRUE))</f>
        <v>8</v>
      </c>
      <c r="F13" s="55">
        <f ca="1">Tabelle1[[#This Row],[Spalte2]]*10</f>
        <v>80</v>
      </c>
      <c r="G13" s="55">
        <f t="shared" ca="1" si="3"/>
        <v>0</v>
      </c>
      <c r="H13" s="55">
        <f t="shared" ref="H13" ca="1" si="19">IF(INDIRECT(ADDRESS(15,5,1,1,$B13),TRUE)="n/e",0,INDIRECT(ADDRESS(15,5,1,1,$B13),TRUE))</f>
        <v>0</v>
      </c>
      <c r="I13" s="36" t="s">
        <v>796</v>
      </c>
      <c r="J13" s="53">
        <v>0</v>
      </c>
      <c r="K13" s="54">
        <v>0</v>
      </c>
      <c r="L13" s="48"/>
      <c r="M13" s="56">
        <f t="shared" ca="1" si="6"/>
        <v>8.0999994277954103E-3</v>
      </c>
      <c r="N13" s="56">
        <f t="shared" ca="1" si="1"/>
        <v>8.0999994277954103E-3</v>
      </c>
      <c r="O13" s="56">
        <f t="shared" ca="1" si="1"/>
        <v>8.0999994277954103E-3</v>
      </c>
      <c r="P13" s="56">
        <f t="shared" ca="1" si="1"/>
        <v>8.0999994277954103E-3</v>
      </c>
      <c r="Q13" s="56" t="s">
        <v>796</v>
      </c>
      <c r="R13" s="53">
        <f t="shared" ca="1" si="7"/>
        <v>0</v>
      </c>
      <c r="S13" s="56">
        <f t="shared" ca="1" si="8"/>
        <v>0</v>
      </c>
      <c r="T13" s="56">
        <f ca="1">$J13*O13</f>
        <v>0</v>
      </c>
      <c r="U13" s="56">
        <f ca="1">K13*P13</f>
        <v>0</v>
      </c>
      <c r="V13" s="56">
        <f ca="1">$J13*O13</f>
        <v>0</v>
      </c>
      <c r="W13" s="56">
        <f ca="1">K13*O13</f>
        <v>0</v>
      </c>
      <c r="X13" s="56">
        <f ca="1">$J13*P13</f>
        <v>0</v>
      </c>
      <c r="Y13" s="56">
        <f ca="1">K13*P13</f>
        <v>0</v>
      </c>
      <c r="Z13" s="48"/>
      <c r="AA13" s="48"/>
      <c r="AB13" s="48"/>
      <c r="AC13" s="48"/>
      <c r="AD13" s="36" t="s">
        <v>746</v>
      </c>
      <c r="AE13" s="36">
        <v>3750</v>
      </c>
      <c r="AF13" s="36">
        <v>0</v>
      </c>
      <c r="AG13" s="49" t="s">
        <v>656</v>
      </c>
      <c r="AH13" s="50" t="s">
        <v>656</v>
      </c>
      <c r="AI13" s="51">
        <f t="shared" ca="1" si="9"/>
        <v>3.3113571166992185E-2</v>
      </c>
      <c r="AJ13" s="51">
        <f t="shared" ca="1" si="2"/>
        <v>3.3113571166992185E-2</v>
      </c>
      <c r="AK13" s="51">
        <f t="shared" ca="1" si="2"/>
        <v>3.3113571166992185E-2</v>
      </c>
      <c r="AL13" s="51">
        <f t="shared" ca="1" si="2"/>
        <v>3.3113571166992185E-2</v>
      </c>
      <c r="AM13" s="36">
        <f t="shared" ca="1" si="14"/>
        <v>0</v>
      </c>
      <c r="AN13" s="36">
        <f t="shared" ca="1" si="15"/>
        <v>0</v>
      </c>
      <c r="AO13" s="36">
        <f t="shared" ca="1" si="16"/>
        <v>0</v>
      </c>
      <c r="AP13" s="36">
        <f t="shared" ca="1" si="10"/>
        <v>0</v>
      </c>
      <c r="AQ13" s="36">
        <f t="shared" ca="1" si="17"/>
        <v>0</v>
      </c>
      <c r="AR13" s="36">
        <f t="shared" ca="1" si="11"/>
        <v>0</v>
      </c>
      <c r="AS13" s="36">
        <f t="shared" ca="1" si="12"/>
        <v>0</v>
      </c>
      <c r="AT13" s="36">
        <f t="shared" ca="1" si="13"/>
        <v>0</v>
      </c>
    </row>
    <row r="14" spans="1:46" x14ac:dyDescent="0.4">
      <c r="A14" s="39" t="s">
        <v>771</v>
      </c>
      <c r="B14" s="39" t="s">
        <v>771</v>
      </c>
      <c r="C14" t="s">
        <v>770</v>
      </c>
      <c r="D14" t="str">
        <f>CONCATENATE(B14,C14)</f>
        <v>EL_A</v>
      </c>
      <c r="E14" s="55" t="str">
        <f ca="1">IF(INDIRECT(ADDRESS(13,5,1,1,B14),TRUE)="n/e",0,INDIRECT(ADDRESS(13,5,1,1,B14),TRUE))</f>
        <v>699</v>
      </c>
      <c r="F14" s="55">
        <f ca="1">Tabelle1[[#This Row],[Spalte2]]*10</f>
        <v>6990</v>
      </c>
      <c r="G14" s="55" t="str">
        <f ca="1">IF(INDIRECT(ADDRESS(14,5,1,1,$B14),TRUE)="n/e",0,INDIRECT(ADDRESS(14,5,1,1,$B14),TRUE))</f>
        <v>299</v>
      </c>
      <c r="H14" s="55" t="str">
        <f ca="1">IF(INDIRECT(ADDRESS(15,5,1,1,$B14),TRUE)="n/e",0,INDIRECT(ADDRESS(15,5,1,1,$B14),TRUE))</f>
        <v>2403</v>
      </c>
      <c r="I14" s="36" t="s">
        <v>800</v>
      </c>
      <c r="J14" s="53">
        <f t="shared" ca="1" si="5"/>
        <v>0.11065877128053293</v>
      </c>
      <c r="K14" s="54">
        <f t="shared" ca="1" si="0"/>
        <v>0.88934122871946708</v>
      </c>
      <c r="L14" s="48"/>
      <c r="M14" s="56">
        <f t="shared" ca="1" si="6"/>
        <v>3.182945281982422</v>
      </c>
      <c r="N14" s="56">
        <f t="shared" ca="1" si="1"/>
        <v>3.106557830810547</v>
      </c>
      <c r="O14" s="56">
        <f t="shared" ca="1" si="1"/>
        <v>2.9448537216186521</v>
      </c>
      <c r="P14" s="56">
        <f t="shared" ca="1" si="1"/>
        <v>3.106557830810547</v>
      </c>
      <c r="Q14" s="56" t="s">
        <v>797</v>
      </c>
      <c r="R14" s="53">
        <f t="shared" ca="1" si="7"/>
        <v>0.35222081395734423</v>
      </c>
      <c r="S14" s="56">
        <f t="shared" ca="1" si="8"/>
        <v>2.7627899583411342</v>
      </c>
      <c r="T14" s="56">
        <f ca="1">$J14*O14</f>
        <v>0.32587389443522463</v>
      </c>
      <c r="U14" s="56">
        <f ca="1">K14*P14</f>
        <v>2.7627899583411342</v>
      </c>
      <c r="V14" s="56">
        <f ca="1">$J14*O14</f>
        <v>0.32587389443522463</v>
      </c>
      <c r="W14" s="56">
        <f ca="1">K14*O14</f>
        <v>2.6189798271834275</v>
      </c>
      <c r="X14" s="56">
        <f ca="1">$J14*P14</f>
        <v>0.34376787246941287</v>
      </c>
      <c r="Y14" s="56">
        <f ca="1">K14*P14</f>
        <v>2.7627899583411342</v>
      </c>
      <c r="Z14" s="48"/>
      <c r="AA14" s="48"/>
      <c r="AB14" s="48"/>
      <c r="AC14" s="48"/>
      <c r="AD14" s="36" t="s">
        <v>747</v>
      </c>
      <c r="AE14" s="36">
        <v>2080.4269760588063</v>
      </c>
      <c r="AF14" s="36">
        <v>2108.6156529265863</v>
      </c>
      <c r="AG14" s="49" t="s">
        <v>657</v>
      </c>
      <c r="AH14" s="50" t="s">
        <v>657</v>
      </c>
      <c r="AI14" s="51">
        <f t="shared" ca="1" si="9"/>
        <v>5.1477226257324222</v>
      </c>
      <c r="AJ14" s="51">
        <f t="shared" ca="1" si="2"/>
        <v>5.0123896179199221</v>
      </c>
      <c r="AK14" s="51">
        <f t="shared" ca="1" si="2"/>
        <v>4.7681335449218754</v>
      </c>
      <c r="AL14" s="51">
        <f t="shared" ca="1" si="2"/>
        <v>5.0123896179199221</v>
      </c>
      <c r="AM14" s="36">
        <f t="shared" ca="1" si="14"/>
        <v>2080.4269760588063</v>
      </c>
      <c r="AN14" s="36">
        <f t="shared" ca="1" si="15"/>
        <v>1598.0052806826652</v>
      </c>
      <c r="AO14" s="36">
        <f t="shared" ca="1" si="16"/>
        <v>2080.4269760588063</v>
      </c>
      <c r="AP14" s="36">
        <f t="shared" ca="1" si="10"/>
        <v>1568.8607684624967</v>
      </c>
      <c r="AQ14" s="36">
        <f t="shared" ca="1" si="17"/>
        <v>2080.4269760588063</v>
      </c>
      <c r="AR14" s="36">
        <f t="shared" ca="1" si="11"/>
        <v>1561.7442569400239</v>
      </c>
      <c r="AS14" s="36">
        <f t="shared" ca="1" si="12"/>
        <v>2080.4269760588063</v>
      </c>
      <c r="AT14" s="36">
        <f t="shared" ca="1" si="13"/>
        <v>1555.3863041808611</v>
      </c>
    </row>
    <row r="15" spans="1:46" x14ac:dyDescent="0.4">
      <c r="A15" s="39" t="s">
        <v>657</v>
      </c>
      <c r="B15" s="39" t="s">
        <v>657</v>
      </c>
      <c r="C15" t="s">
        <v>770</v>
      </c>
      <c r="D15" t="str">
        <f>CONCATENATE(B15,C15)</f>
        <v>ES_A</v>
      </c>
      <c r="E15" s="55">
        <f ca="1">IF(INDIRECT(ADDRESS(13,5,1,1,B15),TRUE)="n/e",0,INDIRECT(ADDRESS(13,5,1,1,B15),TRUE))</f>
        <v>5645</v>
      </c>
      <c r="F15" s="55">
        <f ca="1">Tabelle1[[#This Row],[Spalte2]]*10</f>
        <v>56450</v>
      </c>
      <c r="G15" s="55">
        <f t="shared" ca="1" si="3"/>
        <v>1155</v>
      </c>
      <c r="H15" s="55">
        <f ca="1">IF(INDIRECT(ADDRESS(15,5,1,1,$B15),TRUE)="n/e",0,INDIRECT(ADDRESS(15,5,1,1,$B15),TRUE))</f>
        <v>19139</v>
      </c>
      <c r="I15" s="36" t="s">
        <v>797</v>
      </c>
      <c r="J15" s="53">
        <f t="shared" ca="1" si="5"/>
        <v>5.6913373410860356E-2</v>
      </c>
      <c r="K15" s="54">
        <f t="shared" ca="1" si="0"/>
        <v>0.94308662658913966</v>
      </c>
      <c r="L15" s="48"/>
      <c r="M15" s="56">
        <f t="shared" ca="1" si="6"/>
        <v>14.973749511718751</v>
      </c>
      <c r="N15" s="56">
        <f t="shared" ca="1" si="1"/>
        <v>14.435871337890624</v>
      </c>
      <c r="O15" s="56">
        <f t="shared" ca="1" si="1"/>
        <v>14.40405224609375</v>
      </c>
      <c r="P15" s="56">
        <f t="shared" ca="1" si="1"/>
        <v>14.36063916015625</v>
      </c>
      <c r="Q15" s="56" t="s">
        <v>798</v>
      </c>
      <c r="R15" s="53">
        <f t="shared" ca="1" si="7"/>
        <v>0.85220659732113713</v>
      </c>
      <c r="S15" s="56">
        <f t="shared" ca="1" si="8"/>
        <v>13.61427720192612</v>
      </c>
      <c r="T15" s="56">
        <f ca="1">$J15*O15</f>
        <v>0.81978320411147543</v>
      </c>
      <c r="U15" s="56">
        <f ca="1">K15*P15</f>
        <v>13.543326741215653</v>
      </c>
      <c r="V15" s="56">
        <f ca="1">$J15*O15</f>
        <v>0.81978320411147543</v>
      </c>
      <c r="W15" s="56">
        <f ca="1">K15*O15</f>
        <v>13.584269041982274</v>
      </c>
      <c r="X15" s="56">
        <f ca="1">$J15*P15</f>
        <v>0.8173124189405967</v>
      </c>
      <c r="Y15" s="56">
        <f ca="1">K15*P15</f>
        <v>13.543326741215653</v>
      </c>
      <c r="Z15" s="48"/>
      <c r="AA15" s="48"/>
      <c r="AB15" s="48"/>
      <c r="AC15" s="48"/>
      <c r="AD15" s="36" t="s">
        <v>748</v>
      </c>
      <c r="AE15" s="36">
        <v>4060.0229313161876</v>
      </c>
      <c r="AF15" s="36">
        <v>3994.9558637709774</v>
      </c>
      <c r="AG15" s="49" t="s">
        <v>762</v>
      </c>
      <c r="AH15" s="50" t="s">
        <v>658</v>
      </c>
      <c r="AI15" s="51">
        <f t="shared" ca="1" si="9"/>
        <v>30.697170898437502</v>
      </c>
      <c r="AJ15" s="51">
        <f t="shared" ca="1" si="2"/>
        <v>29.600710937500001</v>
      </c>
      <c r="AK15" s="51">
        <f t="shared" ca="1" si="2"/>
        <v>29.531245117187503</v>
      </c>
      <c r="AL15" s="51">
        <f t="shared" ca="1" si="2"/>
        <v>29.442397460937499</v>
      </c>
      <c r="AM15" s="36">
        <f t="shared" ca="1" si="14"/>
        <v>4060.0229313161876</v>
      </c>
      <c r="AN15" s="36">
        <f t="shared" ca="1" si="15"/>
        <v>2000.6344932686757</v>
      </c>
      <c r="AO15" s="36">
        <f t="shared" ca="1" si="16"/>
        <v>4060.0229313161876</v>
      </c>
      <c r="AP15" s="36">
        <f t="shared" ca="1" si="10"/>
        <v>1939.8758393789838</v>
      </c>
      <c r="AQ15" s="36">
        <f t="shared" ca="1" si="17"/>
        <v>4060.0229313161876</v>
      </c>
      <c r="AR15" s="36">
        <f t="shared" ca="1" si="11"/>
        <v>1928.9154557235872</v>
      </c>
      <c r="AS15" s="36">
        <f t="shared" ca="1" si="12"/>
        <v>4060.0229313161876</v>
      </c>
      <c r="AT15" s="36">
        <f t="shared" ca="1" si="13"/>
        <v>1928.9271238274998</v>
      </c>
    </row>
    <row r="16" spans="1:46" x14ac:dyDescent="0.4">
      <c r="A16" s="39" t="s">
        <v>658</v>
      </c>
      <c r="B16" s="39" t="s">
        <v>658</v>
      </c>
      <c r="C16" t="s">
        <v>770</v>
      </c>
      <c r="D16" t="str">
        <f>CONCATENATE(B16,C16)</f>
        <v>FI_A</v>
      </c>
      <c r="E16" s="55">
        <f ca="1">IF(INDIRECT(ADDRESS(13,5,1,1,B16),TRUE)="n/e",0,INDIRECT(ADDRESS(13,5,1,1,B16),TRUE))</f>
        <v>0</v>
      </c>
      <c r="F16" s="55">
        <f ca="1">Tabelle1[[#This Row],[Spalte2]]*10</f>
        <v>0</v>
      </c>
      <c r="G16" s="55" t="str">
        <f t="shared" ca="1" si="3"/>
        <v>3148</v>
      </c>
      <c r="H16" s="55">
        <f ca="1">IF(INDIRECT(ADDRESS(15,5,1,1,$B16),TRUE)="n/e",0,INDIRECT(ADDRESS(15,5,1,1,$B16),TRUE))</f>
        <v>0</v>
      </c>
      <c r="I16" s="36" t="s">
        <v>798</v>
      </c>
      <c r="J16" s="53">
        <f t="shared" ca="1" si="5"/>
        <v>1</v>
      </c>
      <c r="K16" s="54">
        <f t="shared" ca="1" si="0"/>
        <v>0</v>
      </c>
      <c r="L16" s="48"/>
      <c r="M16" s="56">
        <f t="shared" ca="1" si="6"/>
        <v>3.4058706359863282</v>
      </c>
      <c r="N16" s="56">
        <f t="shared" ca="1" si="1"/>
        <v>3.4058703918457032</v>
      </c>
      <c r="O16" s="56">
        <f t="shared" ca="1" si="1"/>
        <v>3.4058706359863282</v>
      </c>
      <c r="P16" s="56">
        <f t="shared" ca="1" si="1"/>
        <v>3.4058706359863282</v>
      </c>
      <c r="Q16" s="56" t="s">
        <v>799</v>
      </c>
      <c r="R16" s="53">
        <f t="shared" ca="1" si="7"/>
        <v>3.4058706359863282</v>
      </c>
      <c r="S16" s="56">
        <f t="shared" ca="1" si="8"/>
        <v>0</v>
      </c>
      <c r="T16" s="56">
        <f ca="1">$J16*O16</f>
        <v>3.4058706359863282</v>
      </c>
      <c r="U16" s="56">
        <f ca="1">K16*P16</f>
        <v>0</v>
      </c>
      <c r="V16" s="56">
        <f ca="1">$J16*O16</f>
        <v>3.4058706359863282</v>
      </c>
      <c r="W16" s="56">
        <f ca="1">K16*O16</f>
        <v>0</v>
      </c>
      <c r="X16" s="56">
        <f ca="1">$J16*P16</f>
        <v>3.4058706359863282</v>
      </c>
      <c r="Y16" s="56">
        <f ca="1">K16*P16</f>
        <v>0</v>
      </c>
      <c r="Z16" s="48"/>
      <c r="AA16" s="48"/>
      <c r="AB16" s="48"/>
      <c r="AC16" s="48"/>
      <c r="AD16" s="36" t="s">
        <v>749</v>
      </c>
      <c r="AE16" s="36">
        <v>2945.5634899978645</v>
      </c>
      <c r="AF16" s="36">
        <v>2985.4743067565114</v>
      </c>
      <c r="AG16" s="49" t="s">
        <v>659</v>
      </c>
      <c r="AH16" s="50" t="s">
        <v>659</v>
      </c>
      <c r="AI16" s="51">
        <f t="shared" ca="1" si="9"/>
        <v>15.110182128906249</v>
      </c>
      <c r="AJ16" s="51">
        <f t="shared" ca="1" si="2"/>
        <v>15.110182128906249</v>
      </c>
      <c r="AK16" s="51">
        <f t="shared" ca="1" si="2"/>
        <v>15.110182128906249</v>
      </c>
      <c r="AL16" s="51">
        <f t="shared" ca="1" si="2"/>
        <v>15.110182128906249</v>
      </c>
      <c r="AM16" s="36">
        <f t="shared" ca="1" si="14"/>
        <v>4436.5108789666037</v>
      </c>
      <c r="AN16" s="36">
        <f t="shared" ca="1" si="15"/>
        <v>0</v>
      </c>
      <c r="AO16" s="36">
        <f t="shared" ca="1" si="16"/>
        <v>4436.5108789666037</v>
      </c>
      <c r="AP16" s="36">
        <f t="shared" ca="1" si="10"/>
        <v>0</v>
      </c>
      <c r="AQ16" s="36">
        <f t="shared" ca="1" si="17"/>
        <v>4436.5108789666037</v>
      </c>
      <c r="AR16" s="36">
        <f t="shared" ca="1" si="11"/>
        <v>0</v>
      </c>
      <c r="AS16" s="36">
        <f t="shared" ca="1" si="12"/>
        <v>4436.5108789666037</v>
      </c>
      <c r="AT16" s="36">
        <f t="shared" ca="1" si="13"/>
        <v>0</v>
      </c>
    </row>
    <row r="17" spans="1:46" x14ac:dyDescent="0.4">
      <c r="A17" s="39" t="s">
        <v>659</v>
      </c>
      <c r="B17" s="39" t="s">
        <v>659</v>
      </c>
      <c r="C17" t="s">
        <v>770</v>
      </c>
      <c r="D17" t="str">
        <f>CONCATENATE(B17,C17)</f>
        <v>FR_A</v>
      </c>
      <c r="E17" s="55" t="str">
        <f ca="1">IF(INDIRECT(ADDRESS(13,5,1,1,B17),TRUE)="n/e",0,INDIRECT(ADDRESS(13,5,1,1,B17),TRUE))</f>
        <v>4656</v>
      </c>
      <c r="F17" s="55">
        <f ca="1">Tabelle1[[#This Row],[Spalte2]]*10</f>
        <v>46560</v>
      </c>
      <c r="G17" s="55" t="str">
        <f ca="1">IF(INDIRECT(ADDRESS(14,5,1,1,$B17),TRUE)="n/e",0,INDIRECT(ADDRESS(14,5,1,1,$B17),TRUE))</f>
        <v>9759</v>
      </c>
      <c r="H17" s="55" t="str">
        <f t="shared" ref="H17:H18" ca="1" si="20">IF(INDIRECT(ADDRESS(15,5,1,1,$B17),TRUE)="n/e",0,INDIRECT(ADDRESS(15,5,1,1,$B17),TRUE))</f>
        <v>7188</v>
      </c>
      <c r="I17" s="36" t="s">
        <v>799</v>
      </c>
      <c r="J17" s="53">
        <f t="shared" ca="1" si="5"/>
        <v>0.57585413347495129</v>
      </c>
      <c r="K17" s="54">
        <f t="shared" ca="1" si="0"/>
        <v>0.42414586652504865</v>
      </c>
      <c r="L17" s="48"/>
      <c r="M17" s="56">
        <f t="shared" ca="1" si="6"/>
        <v>19.485784179687503</v>
      </c>
      <c r="N17" s="56">
        <f t="shared" ca="1" si="1"/>
        <v>19.578963378906252</v>
      </c>
      <c r="O17" s="56">
        <f t="shared" ca="1" si="1"/>
        <v>19.097461914062499</v>
      </c>
      <c r="P17" s="56">
        <f t="shared" ca="1" si="1"/>
        <v>19.441766601562502</v>
      </c>
      <c r="Q17" s="56" t="s">
        <v>800</v>
      </c>
      <c r="R17" s="53">
        <f t="shared" ca="1" si="7"/>
        <v>11.220969363873861</v>
      </c>
      <c r="S17" s="56">
        <f t="shared" ca="1" si="8"/>
        <v>8.3043363880083874</v>
      </c>
      <c r="T17" s="56">
        <f ca="1">$J17*O17</f>
        <v>10.997352382093345</v>
      </c>
      <c r="U17" s="56">
        <f ca="1">K17*P17</f>
        <v>8.2461449419974784</v>
      </c>
      <c r="V17" s="56">
        <f ca="1">$J17*O17</f>
        <v>10.997352382093345</v>
      </c>
      <c r="W17" s="56">
        <f ca="1">K17*O17</f>
        <v>8.100109531969153</v>
      </c>
      <c r="X17" s="56">
        <f ca="1">$J17*P17</f>
        <v>11.195621659565024</v>
      </c>
      <c r="Y17" s="56">
        <f ca="1">K17*P17</f>
        <v>8.2461449419974784</v>
      </c>
      <c r="Z17" s="48"/>
      <c r="AA17" s="48"/>
      <c r="AB17" s="48"/>
      <c r="AC17" s="48"/>
      <c r="AD17" s="36" t="s">
        <v>771</v>
      </c>
      <c r="AE17" s="36">
        <v>3883.0032243205897</v>
      </c>
      <c r="AF17" s="36">
        <v>1531.6558198122543</v>
      </c>
      <c r="AG17" s="49" t="s">
        <v>660</v>
      </c>
      <c r="AH17" s="50" t="s">
        <v>660</v>
      </c>
      <c r="AI17" s="51">
        <f t="shared" ca="1" si="9"/>
        <v>58.720916992187504</v>
      </c>
      <c r="AJ17" s="51">
        <f t="shared" ca="1" si="2"/>
        <v>59.012631835937498</v>
      </c>
      <c r="AK17" s="51">
        <f t="shared" ca="1" si="2"/>
        <v>57.562167968750003</v>
      </c>
      <c r="AL17" s="51">
        <f t="shared" ca="1" si="2"/>
        <v>58.575059570312504</v>
      </c>
      <c r="AM17" s="36">
        <f t="shared" ca="1" si="14"/>
        <v>3883.0032243205897</v>
      </c>
      <c r="AN17" s="36">
        <f t="shared" ca="1" si="15"/>
        <v>1824.3308151798158</v>
      </c>
      <c r="AO17" s="36">
        <f t="shared" ca="1" si="16"/>
        <v>3883.0032243205897</v>
      </c>
      <c r="AP17" s="36">
        <f t="shared" ca="1" si="10"/>
        <v>1977.8790200755989</v>
      </c>
      <c r="AQ17" s="36">
        <f t="shared" ca="1" si="17"/>
        <v>3883.0032243205897</v>
      </c>
      <c r="AR17" s="36">
        <f t="shared" ca="1" si="11"/>
        <v>1834.4706514702493</v>
      </c>
      <c r="AS17" s="36">
        <f t="shared" ca="1" si="12"/>
        <v>3883.0032243205897</v>
      </c>
      <c r="AT17" s="36">
        <f t="shared" ca="1" si="13"/>
        <v>1831.4527181097305</v>
      </c>
    </row>
    <row r="18" spans="1:46" x14ac:dyDescent="0.4">
      <c r="A18" s="39" t="s">
        <v>661</v>
      </c>
      <c r="B18" s="39" t="s">
        <v>661</v>
      </c>
      <c r="C18" t="s">
        <v>770</v>
      </c>
      <c r="D18" t="str">
        <f>CONCATENATE(B18,C18)</f>
        <v>HR_A</v>
      </c>
      <c r="E18" s="55" t="str">
        <f ca="1">IF(INDIRECT(ADDRESS(13,5,1,1,B18),TRUE)="n/e",0,INDIRECT(ADDRESS(13,5,1,1,B18),TRUE))</f>
        <v>281</v>
      </c>
      <c r="F18" s="55">
        <f ca="1">Tabelle1[[#This Row],[Spalte2]]*10</f>
        <v>2810</v>
      </c>
      <c r="G18" s="55" t="str">
        <f t="shared" ca="1" si="3"/>
        <v>421</v>
      </c>
      <c r="H18" s="55" t="str">
        <f t="shared" ca="1" si="20"/>
        <v>1444</v>
      </c>
      <c r="I18" s="36" t="s">
        <v>801</v>
      </c>
      <c r="J18" s="53">
        <f t="shared" ca="1" si="5"/>
        <v>0.22573726541554959</v>
      </c>
      <c r="K18" s="54">
        <f t="shared" ca="1" si="0"/>
        <v>0.77426273458445039</v>
      </c>
      <c r="L18" s="48"/>
      <c r="M18" s="56">
        <f t="shared" ca="1" si="6"/>
        <v>2.3770441284179689</v>
      </c>
      <c r="N18" s="56">
        <f t="shared" ca="1" si="1"/>
        <v>2.3648592376708986</v>
      </c>
      <c r="O18" s="56">
        <f t="shared" ca="1" si="1"/>
        <v>2.3563941345214845</v>
      </c>
      <c r="P18" s="56">
        <f t="shared" ca="1" si="1"/>
        <v>2.3150941467285158</v>
      </c>
      <c r="Q18" s="56" t="s">
        <v>801</v>
      </c>
      <c r="R18" s="53">
        <f t="shared" ca="1" si="7"/>
        <v>0.53658744132116076</v>
      </c>
      <c r="S18" s="56">
        <f t="shared" ca="1" si="8"/>
        <v>1.8310223802663685</v>
      </c>
      <c r="T18" s="56">
        <f ca="1">$J18*O18</f>
        <v>0.53192596816812066</v>
      </c>
      <c r="U18" s="56">
        <f ca="1">K18*P18</f>
        <v>1.7924911248664754</v>
      </c>
      <c r="V18" s="56">
        <f ca="1">$J18*O18</f>
        <v>0.53192596816812066</v>
      </c>
      <c r="W18" s="56">
        <f ca="1">K18*O18</f>
        <v>1.8244681663533637</v>
      </c>
      <c r="X18" s="56">
        <f ca="1">$J18*P18</f>
        <v>0.52260302186204022</v>
      </c>
      <c r="Y18" s="56">
        <f ca="1">K18*P18</f>
        <v>1.7924911248664754</v>
      </c>
      <c r="Z18" s="48"/>
      <c r="AA18" s="48"/>
      <c r="AB18" s="48"/>
      <c r="AC18" s="48"/>
      <c r="AD18" s="36" t="s">
        <v>750</v>
      </c>
      <c r="AE18" s="36">
        <v>4377.9663100946764</v>
      </c>
      <c r="AF18" s="36">
        <v>3355.4858934169279</v>
      </c>
      <c r="AG18" s="49" t="s">
        <v>661</v>
      </c>
      <c r="AH18" s="50" t="s">
        <v>661</v>
      </c>
      <c r="AI18" s="51">
        <f t="shared" ca="1" si="9"/>
        <v>7.4213277587890625</v>
      </c>
      <c r="AJ18" s="51">
        <f t="shared" ca="1" si="2"/>
        <v>7.3860159912109378</v>
      </c>
      <c r="AK18" s="51">
        <f t="shared" ca="1" si="2"/>
        <v>7.8715729370117193</v>
      </c>
      <c r="AL18" s="51">
        <f t="shared" ca="1" si="2"/>
        <v>7.7452362670898438</v>
      </c>
      <c r="AM18" s="36">
        <f t="shared" ca="1" si="14"/>
        <v>4377.9663100946764</v>
      </c>
      <c r="AN18" s="36">
        <f t="shared" ca="1" si="15"/>
        <v>2770.1278110687222</v>
      </c>
      <c r="AO18" s="36">
        <f t="shared" ca="1" si="16"/>
        <v>4377.9663100946764</v>
      </c>
      <c r="AP18" s="36">
        <f t="shared" ca="1" si="10"/>
        <v>2821.3595888700052</v>
      </c>
      <c r="AQ18" s="36">
        <f t="shared" ca="1" si="17"/>
        <v>4377.9663100946764</v>
      </c>
      <c r="AR18" s="36">
        <f t="shared" ca="1" si="11"/>
        <v>3038.0464132656502</v>
      </c>
      <c r="AS18" s="36">
        <f t="shared" ca="1" si="12"/>
        <v>4377.9663100946764</v>
      </c>
      <c r="AT18" s="36">
        <f t="shared" ca="1" si="13"/>
        <v>3044.5326998373171</v>
      </c>
    </row>
    <row r="19" spans="1:46" x14ac:dyDescent="0.4">
      <c r="A19" s="39" t="s">
        <v>662</v>
      </c>
      <c r="B19" s="39" t="s">
        <v>662</v>
      </c>
      <c r="C19" t="s">
        <v>770</v>
      </c>
      <c r="D19" t="str">
        <f>CONCATENATE(B19,C19)</f>
        <v>HU_A</v>
      </c>
      <c r="E19" s="55">
        <f ca="1">IF(INDIRECT(ADDRESS(13,5,1,1,B19),TRUE)="n/e",0,INDIRECT(ADDRESS(13,5,1,1,B19),TRUE))</f>
        <v>0</v>
      </c>
      <c r="F19" s="55">
        <f ca="1">Tabelle1[[#This Row],[Spalte2]]*10</f>
        <v>0</v>
      </c>
      <c r="G19" s="55" t="str">
        <f t="shared" ca="1" si="3"/>
        <v>30</v>
      </c>
      <c r="H19" s="55" t="str">
        <f ca="1">IF(INDIRECT(ADDRESS(15,5,1,1,$B19),TRUE)="n/e",0,INDIRECT(ADDRESS(15,5,1,1,$B19),TRUE))</f>
        <v>28</v>
      </c>
      <c r="I19" s="36" t="s">
        <v>802</v>
      </c>
      <c r="J19" s="53">
        <f t="shared" ca="1" si="5"/>
        <v>0.51724137931034486</v>
      </c>
      <c r="K19" s="54">
        <f t="shared" ca="1" si="0"/>
        <v>0.48275862068965519</v>
      </c>
      <c r="L19" s="48"/>
      <c r="M19" s="56">
        <f t="shared" ca="1" si="6"/>
        <v>6.5498771667480471E-2</v>
      </c>
      <c r="N19" s="56">
        <f t="shared" ca="1" si="1"/>
        <v>6.5498771667480471E-2</v>
      </c>
      <c r="O19" s="56">
        <f t="shared" ca="1" si="1"/>
        <v>6.5498771667480471E-2</v>
      </c>
      <c r="P19" s="56">
        <f t="shared" ca="1" si="1"/>
        <v>6.5498771667480471E-2</v>
      </c>
      <c r="Q19" s="56" t="s">
        <v>802</v>
      </c>
      <c r="R19" s="53">
        <f t="shared" ca="1" si="7"/>
        <v>3.3878675000420938E-2</v>
      </c>
      <c r="S19" s="56">
        <f t="shared" ca="1" si="8"/>
        <v>3.162009666705954E-2</v>
      </c>
      <c r="T19" s="56">
        <f ca="1">$J19*O19</f>
        <v>3.3878675000420938E-2</v>
      </c>
      <c r="U19" s="56">
        <f ca="1">K19*P19</f>
        <v>3.162009666705954E-2</v>
      </c>
      <c r="V19" s="56">
        <f ca="1">$J19*O19</f>
        <v>3.3878675000420938E-2</v>
      </c>
      <c r="W19" s="56">
        <f ca="1">K19*O19</f>
        <v>3.162009666705954E-2</v>
      </c>
      <c r="X19" s="56">
        <f ca="1">$J19*P19</f>
        <v>3.3878675000420938E-2</v>
      </c>
      <c r="Y19" s="56">
        <f ca="1">K19*P19</f>
        <v>3.162009666705954E-2</v>
      </c>
      <c r="Z19" s="48"/>
      <c r="AA19" s="48"/>
      <c r="AB19" s="48"/>
      <c r="AC19" s="48"/>
      <c r="AD19" s="36" t="s">
        <v>751</v>
      </c>
      <c r="AE19" s="36">
        <v>4321.4285714285716</v>
      </c>
      <c r="AF19" s="36">
        <v>4357.1428571428569</v>
      </c>
      <c r="AG19" s="49" t="s">
        <v>662</v>
      </c>
      <c r="AH19" s="50" t="s">
        <v>662</v>
      </c>
      <c r="AI19" s="51">
        <f t="shared" ca="1" si="9"/>
        <v>0.26976488494873047</v>
      </c>
      <c r="AJ19" s="51">
        <f t="shared" ca="1" si="2"/>
        <v>0.26976488494873047</v>
      </c>
      <c r="AK19" s="51">
        <f t="shared" ca="1" si="2"/>
        <v>0.26976488494873047</v>
      </c>
      <c r="AL19" s="51">
        <f t="shared" ca="1" si="2"/>
        <v>0.26976488494873047</v>
      </c>
      <c r="AM19" s="36">
        <f t="shared" ca="1" si="14"/>
        <v>4321.4285714285716</v>
      </c>
      <c r="AN19" s="36">
        <f t="shared" ca="1" si="15"/>
        <v>3901.335664425098</v>
      </c>
      <c r="AO19" s="36">
        <f t="shared" ca="1" si="16"/>
        <v>4321.4285714285716</v>
      </c>
      <c r="AP19" s="36">
        <f t="shared" ca="1" si="10"/>
        <v>3901.335664425098</v>
      </c>
      <c r="AQ19" s="36">
        <f t="shared" ca="1" si="17"/>
        <v>4321.4285714285716</v>
      </c>
      <c r="AR19" s="36">
        <f t="shared" ca="1" si="11"/>
        <v>3901.335664425098</v>
      </c>
      <c r="AS19" s="36">
        <f t="shared" ca="1" si="12"/>
        <v>4321.4285714285716</v>
      </c>
      <c r="AT19" s="36">
        <f t="shared" ca="1" si="13"/>
        <v>3901.335664425098</v>
      </c>
    </row>
    <row r="20" spans="1:46" x14ac:dyDescent="0.4">
      <c r="A20" s="39" t="s">
        <v>663</v>
      </c>
      <c r="B20" s="39" t="s">
        <v>663</v>
      </c>
      <c r="C20" t="s">
        <v>770</v>
      </c>
      <c r="D20" t="str">
        <f>CONCATENATE(B20,C20)</f>
        <v>IE_A</v>
      </c>
      <c r="E20" s="55" t="str">
        <f ca="1">IF(INDIRECT(ADDRESS(13,5,1,1,B20),TRUE)="n/e",0,INDIRECT(ADDRESS(13,5,1,1,B20),TRUE))</f>
        <v>292</v>
      </c>
      <c r="F20" s="55">
        <f ca="1">Tabelle1[[#This Row],[Spalte2]]*10</f>
        <v>2920</v>
      </c>
      <c r="G20" s="55" t="str">
        <f t="shared" ca="1" si="3"/>
        <v>216</v>
      </c>
      <c r="H20" s="55">
        <v>0</v>
      </c>
      <c r="I20" s="36" t="s">
        <v>803</v>
      </c>
      <c r="J20" s="53">
        <f t="shared" ca="1" si="5"/>
        <v>1</v>
      </c>
      <c r="K20" s="54">
        <f t="shared" ca="1" si="0"/>
        <v>0</v>
      </c>
      <c r="L20" s="48"/>
      <c r="M20" s="56">
        <f t="shared" ca="1" si="6"/>
        <v>0.27514596939086916</v>
      </c>
      <c r="N20" s="56">
        <f t="shared" ca="1" si="1"/>
        <v>0.28311181640624999</v>
      </c>
      <c r="O20" s="56">
        <f t="shared" ca="1" si="1"/>
        <v>0.2573799934387207</v>
      </c>
      <c r="P20" s="56">
        <f t="shared" ca="1" si="1"/>
        <v>0.280137451171875</v>
      </c>
      <c r="Q20" s="56" t="s">
        <v>803</v>
      </c>
      <c r="R20" s="53">
        <f t="shared" ca="1" si="7"/>
        <v>0.27514596939086916</v>
      </c>
      <c r="S20" s="56">
        <f t="shared" ca="1" si="8"/>
        <v>0</v>
      </c>
      <c r="T20" s="56">
        <f ca="1">$J20*O20</f>
        <v>0.2573799934387207</v>
      </c>
      <c r="U20" s="56">
        <f ca="1">K20*P20</f>
        <v>0</v>
      </c>
      <c r="V20" s="56">
        <f ca="1">$J20*O20</f>
        <v>0.2573799934387207</v>
      </c>
      <c r="W20" s="56">
        <f ca="1">K20*O20</f>
        <v>0</v>
      </c>
      <c r="X20" s="56">
        <f ca="1">$J20*P20</f>
        <v>0.280137451171875</v>
      </c>
      <c r="Y20" s="56">
        <f ca="1">K20*P20</f>
        <v>0</v>
      </c>
      <c r="Z20" s="48"/>
      <c r="AA20" s="48"/>
      <c r="AB20" s="48"/>
      <c r="AC20" s="48"/>
      <c r="AD20" s="36" t="s">
        <v>752</v>
      </c>
      <c r="AE20" s="36">
        <v>3843.75</v>
      </c>
      <c r="AF20" s="36">
        <v>1178.0487804878048</v>
      </c>
      <c r="AG20" s="49" t="s">
        <v>663</v>
      </c>
      <c r="AH20" s="50" t="s">
        <v>663</v>
      </c>
      <c r="AI20" s="51">
        <f t="shared" ca="1" si="9"/>
        <v>0.83203601074218758</v>
      </c>
      <c r="AJ20" s="51">
        <f t="shared" ca="1" si="2"/>
        <v>0.85718292236328131</v>
      </c>
      <c r="AK20" s="51">
        <f t="shared" ca="1" si="2"/>
        <v>0.7793705749511719</v>
      </c>
      <c r="AL20" s="51">
        <f t="shared" ca="1" si="2"/>
        <v>0.84818853759765622</v>
      </c>
      <c r="AM20" s="36">
        <f t="shared" ca="1" si="14"/>
        <v>3023.9803715249304</v>
      </c>
      <c r="AN20" s="36">
        <f t="shared" ca="1" si="15"/>
        <v>0</v>
      </c>
      <c r="AO20" s="36">
        <f t="shared" ca="1" si="16"/>
        <v>3028.0930717978717</v>
      </c>
      <c r="AP20" s="36">
        <f t="shared" ca="1" si="10"/>
        <v>0</v>
      </c>
      <c r="AQ20" s="36">
        <f t="shared" ca="1" si="17"/>
        <v>3028.0930717978717</v>
      </c>
      <c r="AR20" s="36">
        <f t="shared" ca="1" si="11"/>
        <v>0</v>
      </c>
      <c r="AS20" s="36">
        <f t="shared" ca="1" si="12"/>
        <v>3027.7584594616028</v>
      </c>
      <c r="AT20" s="36">
        <f t="shared" ca="1" si="13"/>
        <v>0</v>
      </c>
    </row>
    <row r="21" spans="1:46" x14ac:dyDescent="0.4">
      <c r="A21" s="39" t="s">
        <v>664</v>
      </c>
      <c r="B21" s="39" t="s">
        <v>664</v>
      </c>
      <c r="C21" t="s">
        <v>770</v>
      </c>
      <c r="D21" t="str">
        <f>CONCATENATE(B21,C21)</f>
        <v>IT_A</v>
      </c>
      <c r="E21" s="55" t="str">
        <f ca="1">IF(INDIRECT(ADDRESS(13,5,1,1,B21),TRUE)="n/e",0,INDIRECT(ADDRESS(13,5,1,1,B21),TRUE))</f>
        <v>7276</v>
      </c>
      <c r="F21" s="55">
        <f ca="1">Tabelle1[[#This Row],[Spalte2]]*10</f>
        <v>72760</v>
      </c>
      <c r="G21" s="55" t="str">
        <f t="shared" ca="1" si="3"/>
        <v>10441</v>
      </c>
      <c r="H21" s="55" t="str">
        <f ca="1">IF(INDIRECT(ADDRESS(15,5,1,1,$B21),TRUE)="n/e",0,INDIRECT(ADDRESS(15,5,1,1,$B21),TRUE))</f>
        <v>4459</v>
      </c>
      <c r="I21" s="36" t="s">
        <v>804</v>
      </c>
      <c r="J21" s="53">
        <f t="shared" ca="1" si="5"/>
        <v>0.70073825503355702</v>
      </c>
      <c r="K21" s="54">
        <f t="shared" ca="1" si="0"/>
        <v>0.29926174496644298</v>
      </c>
      <c r="L21" s="48"/>
      <c r="M21" s="56">
        <f t="shared" ca="1" si="6"/>
        <v>15.244308837890625</v>
      </c>
      <c r="N21" s="56">
        <f t="shared" ca="1" si="1"/>
        <v>15.244308837890625</v>
      </c>
      <c r="O21" s="56">
        <f t="shared" ca="1" si="1"/>
        <v>15.202448974609375</v>
      </c>
      <c r="P21" s="56">
        <f t="shared" ca="1" si="1"/>
        <v>15.202448974609375</v>
      </c>
      <c r="Q21" s="56" t="s">
        <v>804</v>
      </c>
      <c r="R21" s="53">
        <f t="shared" ca="1" si="7"/>
        <v>10.682270374256108</v>
      </c>
      <c r="S21" s="56">
        <f t="shared" ca="1" si="8"/>
        <v>4.5620384636345168</v>
      </c>
      <c r="T21" s="56">
        <f ca="1">$J21*O21</f>
        <v>10.652937566704461</v>
      </c>
      <c r="U21" s="56">
        <f ca="1">K21*P21</f>
        <v>4.5495114079049133</v>
      </c>
      <c r="V21" s="56">
        <f ca="1">$J21*O21</f>
        <v>10.652937566704461</v>
      </c>
      <c r="W21" s="56">
        <f ca="1">K21*O21</f>
        <v>4.5495114079049133</v>
      </c>
      <c r="X21" s="56">
        <f ca="1">$J21*P21</f>
        <v>10.652937566704461</v>
      </c>
      <c r="Y21" s="56">
        <f ca="1">K21*P21</f>
        <v>4.5495114079049133</v>
      </c>
      <c r="Z21" s="48"/>
      <c r="AA21" s="48"/>
      <c r="AB21" s="48"/>
      <c r="AC21" s="48"/>
      <c r="AD21" s="36" t="s">
        <v>753</v>
      </c>
      <c r="AE21" s="36">
        <v>2393.3335290612854</v>
      </c>
      <c r="AF21" s="36">
        <v>2425.761925167782</v>
      </c>
      <c r="AG21" s="49" t="s">
        <v>664</v>
      </c>
      <c r="AH21" s="50" t="s">
        <v>664</v>
      </c>
      <c r="AI21" s="51">
        <f t="shared" ca="1" si="9"/>
        <v>44.404783203125007</v>
      </c>
      <c r="AJ21" s="51">
        <f t="shared" ca="1" si="2"/>
        <v>44.404783203125007</v>
      </c>
      <c r="AK21" s="51">
        <f t="shared" ca="1" si="2"/>
        <v>44.282937011718751</v>
      </c>
      <c r="AL21" s="51">
        <f t="shared" ca="1" si="2"/>
        <v>44.282937011718751</v>
      </c>
      <c r="AM21" s="36">
        <f ca="1">(1000*AI21-$AF21*$S21)/R21</f>
        <v>3120.9062145846583</v>
      </c>
      <c r="AN21" s="36">
        <f>AF21</f>
        <v>2425.761925167782</v>
      </c>
      <c r="AO21" s="36">
        <f ca="1">(1000*AJ21-$AF21*U21)/T21</f>
        <v>3132.3521275489447</v>
      </c>
      <c r="AP21" s="36">
        <f>AF21</f>
        <v>2425.761925167782</v>
      </c>
      <c r="AQ21" s="36">
        <f ca="1">(1000*AL21-$AF21*W21)/V21</f>
        <v>3120.9143254738551</v>
      </c>
      <c r="AR21" s="36">
        <f>AN21</f>
        <v>2425.761925167782</v>
      </c>
      <c r="AS21" s="36">
        <f ca="1">(1000*AL21-$AL21*Y21)/X21</f>
        <v>4137.9639192089271</v>
      </c>
      <c r="AT21" s="36">
        <f>AR21</f>
        <v>2425.761925167782</v>
      </c>
    </row>
    <row r="22" spans="1:46" x14ac:dyDescent="0.4">
      <c r="A22" s="39" t="s">
        <v>665</v>
      </c>
      <c r="B22" s="39" t="s">
        <v>665</v>
      </c>
      <c r="C22" t="s">
        <v>770</v>
      </c>
      <c r="D22" t="str">
        <f>CONCATENATE(B22,C22)</f>
        <v>LT_A</v>
      </c>
      <c r="E22" s="55" t="str">
        <f ca="1">IF(INDIRECT(ADDRESS(13,5,1,1,B22),TRUE)="n/e",0,INDIRECT(ADDRESS(13,5,1,1,B22),TRUE))</f>
        <v>900</v>
      </c>
      <c r="F22" s="55">
        <f ca="1">Tabelle1[[#This Row],[Spalte2]]*10</f>
        <v>9000</v>
      </c>
      <c r="G22" s="55" t="str">
        <f t="shared" ca="1" si="3"/>
        <v>128</v>
      </c>
      <c r="H22" s="55">
        <f t="shared" ref="H22:H23" ca="1" si="21">IF(INDIRECT(ADDRESS(15,5,1,1,$B22),TRUE)="n/e",0,INDIRECT(ADDRESS(15,5,1,1,$B22),TRUE))</f>
        <v>0</v>
      </c>
      <c r="I22" s="36" t="s">
        <v>805</v>
      </c>
      <c r="J22" s="53">
        <f t="shared" ca="1" si="5"/>
        <v>1</v>
      </c>
      <c r="K22" s="54">
        <f t="shared" ca="1" si="5"/>
        <v>0</v>
      </c>
      <c r="L22" s="48"/>
      <c r="M22" s="56">
        <f t="shared" ca="1" si="6"/>
        <v>0.16101399612426759</v>
      </c>
      <c r="N22" s="56">
        <f t="shared" ca="1" si="6"/>
        <v>0.16101399612426759</v>
      </c>
      <c r="O22" s="56">
        <f t="shared" ca="1" si="6"/>
        <v>0.16101399612426759</v>
      </c>
      <c r="P22" s="56">
        <f t="shared" ca="1" si="6"/>
        <v>0.16101399612426759</v>
      </c>
      <c r="Q22" s="56" t="s">
        <v>805</v>
      </c>
      <c r="R22" s="53">
        <f t="shared" ca="1" si="7"/>
        <v>0.16101399612426759</v>
      </c>
      <c r="S22" s="56">
        <f t="shared" ca="1" si="8"/>
        <v>0</v>
      </c>
      <c r="T22" s="56">
        <f ca="1">$J22*O22</f>
        <v>0.16101399612426759</v>
      </c>
      <c r="U22" s="56">
        <f ca="1">K22*P22</f>
        <v>0</v>
      </c>
      <c r="V22" s="56">
        <f ca="1">$J22*O22</f>
        <v>0.16101399612426759</v>
      </c>
      <c r="W22" s="56">
        <f ca="1">K22*O22</f>
        <v>0</v>
      </c>
      <c r="X22" s="56">
        <f ca="1">$J22*P22</f>
        <v>0.16101399612426759</v>
      </c>
      <c r="Y22" s="56">
        <f ca="1">K22*P22</f>
        <v>0</v>
      </c>
      <c r="Z22" s="48"/>
      <c r="AA22" s="48"/>
      <c r="AB22" s="48"/>
      <c r="AC22" s="48"/>
      <c r="AD22" s="36" t="s">
        <v>754</v>
      </c>
      <c r="AE22" s="36">
        <v>3206.8965517241377</v>
      </c>
      <c r="AF22" s="36">
        <v>841.32693844924063</v>
      </c>
      <c r="AG22" s="49" t="s">
        <v>665</v>
      </c>
      <c r="AH22" s="50" t="s">
        <v>665</v>
      </c>
      <c r="AI22" s="51">
        <f t="shared" ca="1" si="9"/>
        <v>0.61406178283691415</v>
      </c>
      <c r="AJ22" s="51">
        <f t="shared" ca="1" si="9"/>
        <v>0.61406178283691415</v>
      </c>
      <c r="AK22" s="51">
        <f t="shared" ca="1" si="9"/>
        <v>0.61406178283691415</v>
      </c>
      <c r="AL22" s="51">
        <f t="shared" ca="1" si="9"/>
        <v>0.61406178283691415</v>
      </c>
      <c r="AM22" s="36">
        <f t="shared" ca="1" si="14"/>
        <v>3813.7168048608196</v>
      </c>
      <c r="AN22" s="36">
        <f t="shared" ca="1" si="15"/>
        <v>0</v>
      </c>
      <c r="AO22" s="36">
        <f t="shared" ca="1" si="16"/>
        <v>3813.7168048608196</v>
      </c>
      <c r="AP22" s="36">
        <f t="shared" ca="1" si="10"/>
        <v>0</v>
      </c>
      <c r="AQ22" s="36">
        <f t="shared" ca="1" si="17"/>
        <v>3813.7168048608196</v>
      </c>
      <c r="AR22" s="36">
        <f t="shared" ca="1" si="11"/>
        <v>0</v>
      </c>
      <c r="AS22" s="36">
        <f t="shared" ca="1" si="12"/>
        <v>3813.7168048608196</v>
      </c>
      <c r="AT22" s="36">
        <f t="shared" ca="1" si="13"/>
        <v>0</v>
      </c>
    </row>
    <row r="23" spans="1:46" x14ac:dyDescent="0.4">
      <c r="A23" s="39" t="s">
        <v>666</v>
      </c>
      <c r="B23" s="39" t="s">
        <v>666</v>
      </c>
      <c r="C23" t="s">
        <v>770</v>
      </c>
      <c r="D23" t="str">
        <f>CONCATENATE(B23,C23)</f>
        <v>LU_A</v>
      </c>
      <c r="E23" s="55" t="str">
        <f ca="1">IF(INDIRECT(ADDRESS(13,5,1,1,B23),TRUE)="n/e",0,INDIRECT(ADDRESS(13,5,1,1,B23),TRUE))</f>
        <v>0</v>
      </c>
      <c r="F23" s="55">
        <f ca="1">Tabelle1[[#This Row],[Spalte2]]*10</f>
        <v>0</v>
      </c>
      <c r="G23" s="55" t="str">
        <f t="shared" ca="1" si="3"/>
        <v>25</v>
      </c>
      <c r="H23" s="55" t="str">
        <f t="shared" ca="1" si="21"/>
        <v>11</v>
      </c>
      <c r="I23" s="36" t="s">
        <v>806</v>
      </c>
      <c r="J23" s="53">
        <f t="shared" ca="1" si="5"/>
        <v>0.69444444444444442</v>
      </c>
      <c r="K23" s="54">
        <f t="shared" ca="1" si="5"/>
        <v>0.30555555555555558</v>
      </c>
      <c r="L23" s="48"/>
      <c r="M23" s="56">
        <f t="shared" ca="1" si="6"/>
        <v>4.6632751464843754E-2</v>
      </c>
      <c r="N23" s="56">
        <f t="shared" ca="1" si="6"/>
        <v>4.6781959533691408E-2</v>
      </c>
      <c r="O23" s="56">
        <f t="shared" ca="1" si="6"/>
        <v>4.4376064300537109E-2</v>
      </c>
      <c r="P23" s="56">
        <f t="shared" ca="1" si="6"/>
        <v>4.4376064300537109E-2</v>
      </c>
      <c r="Q23" s="56" t="s">
        <v>806</v>
      </c>
      <c r="R23" s="53">
        <f t="shared" ca="1" si="7"/>
        <v>3.2383855183919272E-2</v>
      </c>
      <c r="S23" s="56">
        <f t="shared" ca="1" si="8"/>
        <v>1.4294487635294598E-2</v>
      </c>
      <c r="T23" s="56">
        <f ca="1">$J23*O23</f>
        <v>3.0816711319817437E-2</v>
      </c>
      <c r="U23" s="56">
        <f ca="1">K23*P23</f>
        <v>1.3559352980719674E-2</v>
      </c>
      <c r="V23" s="56">
        <f ca="1">$J23*O23</f>
        <v>3.0816711319817437E-2</v>
      </c>
      <c r="W23" s="56">
        <f ca="1">K23*O23</f>
        <v>1.3559352980719674E-2</v>
      </c>
      <c r="X23" s="56">
        <f ca="1">$J23*P23</f>
        <v>3.0816711319817437E-2</v>
      </c>
      <c r="Y23" s="56">
        <f ca="1">K23*P23</f>
        <v>1.3559352980719674E-2</v>
      </c>
      <c r="Z23" s="48"/>
      <c r="AA23" s="48"/>
      <c r="AB23" s="48"/>
      <c r="AC23" s="48"/>
      <c r="AD23" s="36" t="s">
        <v>755</v>
      </c>
      <c r="AE23" s="36">
        <v>2941.1764705882356</v>
      </c>
      <c r="AF23" s="36">
        <v>1504.9683830171634</v>
      </c>
      <c r="AG23" s="49" t="s">
        <v>666</v>
      </c>
      <c r="AH23" s="50" t="s">
        <v>666</v>
      </c>
      <c r="AI23" s="51">
        <f t="shared" ca="1" si="9"/>
        <v>0.14296900939941407</v>
      </c>
      <c r="AJ23" s="51">
        <f t="shared" ca="1" si="9"/>
        <v>0.14340351867675782</v>
      </c>
      <c r="AK23" s="51">
        <f t="shared" ca="1" si="9"/>
        <v>0.1363973388671875</v>
      </c>
      <c r="AL23" s="51">
        <f t="shared" ca="1" si="9"/>
        <v>0.1363973388671875</v>
      </c>
      <c r="AM23" s="36">
        <f t="shared" ca="1" si="14"/>
        <v>2941.1764705882356</v>
      </c>
      <c r="AN23" s="36">
        <f t="shared" ca="1" si="15"/>
        <v>3338.5160575956752</v>
      </c>
      <c r="AO23" s="36">
        <f t="shared" ca="1" si="16"/>
        <v>2941.1764705882356</v>
      </c>
      <c r="AP23" s="36">
        <f t="shared" ca="1" si="10"/>
        <v>3891.4933859329349</v>
      </c>
      <c r="AQ23" s="36">
        <f t="shared" ca="1" si="17"/>
        <v>2941.1764705882356</v>
      </c>
      <c r="AR23" s="36">
        <f t="shared" ca="1" si="11"/>
        <v>3374.7888042664981</v>
      </c>
      <c r="AS23" s="36">
        <f t="shared" ca="1" si="12"/>
        <v>2941.1764705882356</v>
      </c>
      <c r="AT23" s="36">
        <f t="shared" ca="1" si="13"/>
        <v>3374.7888042664981</v>
      </c>
    </row>
    <row r="24" spans="1:46" x14ac:dyDescent="0.4">
      <c r="A24" s="39" t="s">
        <v>667</v>
      </c>
      <c r="B24" s="39" t="s">
        <v>667</v>
      </c>
      <c r="C24" t="s">
        <v>770</v>
      </c>
      <c r="D24" t="str">
        <f>CONCATENATE(B24,C24)</f>
        <v>LV_A</v>
      </c>
      <c r="E24" s="55">
        <f ca="1">IF(INDIRECT(ADDRESS(13,5,1,1,B24),TRUE)="n/e",0,INDIRECT(ADDRESS(13,5,1,1,B24),TRUE))</f>
        <v>0</v>
      </c>
      <c r="F24" s="55">
        <f ca="1">Tabelle1[[#This Row],[Spalte2]]*10</f>
        <v>0</v>
      </c>
      <c r="G24" s="55" t="str">
        <f t="shared" ca="1" si="3"/>
        <v>1539</v>
      </c>
      <c r="H24" s="55">
        <f ca="1">IF(INDIRECT(ADDRESS(15,5,1,1,$B24),TRUE)="n/e",0,INDIRECT(ADDRESS(15,5,1,1,$B24),TRUE))</f>
        <v>0</v>
      </c>
      <c r="I24" s="36" t="s">
        <v>807</v>
      </c>
      <c r="J24" s="53">
        <f t="shared" ca="1" si="5"/>
        <v>1</v>
      </c>
      <c r="K24" s="54">
        <f t="shared" ca="1" si="5"/>
        <v>0</v>
      </c>
      <c r="L24" s="48"/>
      <c r="M24" s="56">
        <f t="shared" ca="1" si="6"/>
        <v>1.8002964096069336</v>
      </c>
      <c r="N24" s="56">
        <f t="shared" ca="1" si="6"/>
        <v>1.8429900131225587</v>
      </c>
      <c r="O24" s="56">
        <f t="shared" ca="1" si="6"/>
        <v>1.7038626174926759</v>
      </c>
      <c r="P24" s="56">
        <f t="shared" ca="1" si="6"/>
        <v>1.8182093276977538</v>
      </c>
      <c r="Q24" s="56" t="s">
        <v>807</v>
      </c>
      <c r="R24" s="53">
        <f t="shared" ca="1" si="7"/>
        <v>1.8002964096069336</v>
      </c>
      <c r="S24" s="56">
        <f t="shared" ca="1" si="8"/>
        <v>0</v>
      </c>
      <c r="T24" s="56">
        <f ca="1">$J24*O24</f>
        <v>1.7038626174926759</v>
      </c>
      <c r="U24" s="56">
        <f ca="1">K24*P24</f>
        <v>0</v>
      </c>
      <c r="V24" s="56">
        <f ca="1">$J24*O24</f>
        <v>1.7038626174926759</v>
      </c>
      <c r="W24" s="56">
        <f ca="1">K24*O24</f>
        <v>0</v>
      </c>
      <c r="X24" s="56">
        <f ca="1">$J24*P24</f>
        <v>1.8182093276977538</v>
      </c>
      <c r="Y24" s="56">
        <f ca="1">K24*P24</f>
        <v>0</v>
      </c>
      <c r="Z24" s="48"/>
      <c r="AA24" s="48"/>
      <c r="AB24" s="48"/>
      <c r="AC24" s="48"/>
      <c r="AD24" s="36" t="s">
        <v>756</v>
      </c>
      <c r="AE24" s="36">
        <v>2653.8461538461538</v>
      </c>
      <c r="AF24" s="36">
        <v>1828.1500480923373</v>
      </c>
      <c r="AG24" s="49" t="s">
        <v>667</v>
      </c>
      <c r="AH24" s="50" t="s">
        <v>667</v>
      </c>
      <c r="AI24" s="51">
        <f t="shared" ca="1" si="9"/>
        <v>3.4346991882324218</v>
      </c>
      <c r="AJ24" s="51">
        <f t="shared" ca="1" si="9"/>
        <v>3.511584243774414</v>
      </c>
      <c r="AK24" s="51">
        <f t="shared" ca="1" si="9"/>
        <v>3.2513516998291014</v>
      </c>
      <c r="AL24" s="51">
        <f t="shared" ca="1" si="9"/>
        <v>3.4691008453369143</v>
      </c>
      <c r="AM24" s="36">
        <f t="shared" ca="1" si="14"/>
        <v>1907.8520458652331</v>
      </c>
      <c r="AN24" s="36">
        <f t="shared" ca="1" si="15"/>
        <v>0</v>
      </c>
      <c r="AO24" s="36">
        <f t="shared" ca="1" si="16"/>
        <v>1908.2240941547493</v>
      </c>
      <c r="AP24" s="36">
        <f t="shared" ca="1" si="10"/>
        <v>0</v>
      </c>
      <c r="AQ24" s="36">
        <f t="shared" ca="1" si="17"/>
        <v>1908.2240941547493</v>
      </c>
      <c r="AR24" s="36">
        <f t="shared" ca="1" si="11"/>
        <v>0</v>
      </c>
      <c r="AS24" s="36">
        <f t="shared" ca="1" si="12"/>
        <v>1907.976596803376</v>
      </c>
      <c r="AT24" s="36">
        <f t="shared" ca="1" si="13"/>
        <v>0</v>
      </c>
    </row>
    <row r="25" spans="1:46" x14ac:dyDescent="0.4">
      <c r="A25" s="39" t="s">
        <v>763</v>
      </c>
      <c r="B25" s="39" t="s">
        <v>763</v>
      </c>
      <c r="C25" t="s">
        <v>770</v>
      </c>
      <c r="D25" t="str">
        <f>CONCATENATE(B25,C25)</f>
        <v>MT_A</v>
      </c>
      <c r="E25" s="55">
        <v>0</v>
      </c>
      <c r="F25" s="55">
        <f>Tabelle1[[#This Row],[Spalte2]]*10</f>
        <v>0</v>
      </c>
      <c r="G25" s="55">
        <v>0</v>
      </c>
      <c r="H25" s="55">
        <v>0</v>
      </c>
      <c r="I25" s="36" t="s">
        <v>808</v>
      </c>
      <c r="J25" s="53">
        <v>0</v>
      </c>
      <c r="K25" s="54">
        <v>0</v>
      </c>
      <c r="L25" s="48"/>
      <c r="M25" s="56">
        <f t="shared" ca="1" si="6"/>
        <v>0</v>
      </c>
      <c r="N25" s="56">
        <f t="shared" ca="1" si="6"/>
        <v>0</v>
      </c>
      <c r="O25" s="56">
        <f t="shared" ca="1" si="6"/>
        <v>0</v>
      </c>
      <c r="P25" s="56">
        <f t="shared" ca="1" si="6"/>
        <v>0</v>
      </c>
      <c r="Q25" s="56" t="s">
        <v>808</v>
      </c>
      <c r="R25" s="53">
        <f t="shared" ca="1" si="7"/>
        <v>0</v>
      </c>
      <c r="S25" s="56">
        <f t="shared" ca="1" si="8"/>
        <v>0</v>
      </c>
      <c r="T25" s="56">
        <f ca="1">$J25*O25</f>
        <v>0</v>
      </c>
      <c r="U25" s="56">
        <f ca="1">K25*P25</f>
        <v>0</v>
      </c>
      <c r="V25" s="56">
        <f ca="1">$J25*O25</f>
        <v>0</v>
      </c>
      <c r="W25" s="56">
        <f ca="1">K25*O25</f>
        <v>0</v>
      </c>
      <c r="X25" s="56">
        <f ca="1">$J25*P25</f>
        <v>0</v>
      </c>
      <c r="Y25" s="56">
        <f ca="1">K25*P25</f>
        <v>0</v>
      </c>
      <c r="Z25" s="48"/>
      <c r="AA25" s="48"/>
      <c r="AB25" s="48"/>
      <c r="AC25" s="48"/>
      <c r="AD25" s="36" t="s">
        <v>765</v>
      </c>
      <c r="AE25" s="36">
        <v>2456.1403508771932</v>
      </c>
      <c r="AF25" s="36">
        <v>864.02966625463534</v>
      </c>
      <c r="AG25" s="49" t="s">
        <v>763</v>
      </c>
      <c r="AH25" s="50" t="s">
        <v>763</v>
      </c>
      <c r="AI25" s="51">
        <f t="shared" ca="1" si="9"/>
        <v>0</v>
      </c>
      <c r="AJ25" s="51">
        <f t="shared" ca="1" si="9"/>
        <v>0</v>
      </c>
      <c r="AK25" s="51">
        <f t="shared" ca="1" si="9"/>
        <v>0</v>
      </c>
      <c r="AL25" s="51">
        <f t="shared" ca="1" si="9"/>
        <v>0</v>
      </c>
      <c r="AM25" s="36">
        <f t="shared" ca="1" si="14"/>
        <v>0</v>
      </c>
      <c r="AN25" s="36">
        <f t="shared" ca="1" si="15"/>
        <v>0</v>
      </c>
      <c r="AO25" s="36">
        <f t="shared" ca="1" si="16"/>
        <v>0</v>
      </c>
      <c r="AP25" s="36">
        <f t="shared" ca="1" si="10"/>
        <v>0</v>
      </c>
      <c r="AQ25" s="36">
        <f t="shared" ca="1" si="17"/>
        <v>0</v>
      </c>
      <c r="AR25" s="36">
        <f t="shared" ca="1" si="11"/>
        <v>0</v>
      </c>
      <c r="AS25" s="36">
        <f t="shared" ca="1" si="12"/>
        <v>0</v>
      </c>
      <c r="AT25" s="36">
        <f t="shared" ca="1" si="13"/>
        <v>0</v>
      </c>
    </row>
    <row r="26" spans="1:46" x14ac:dyDescent="0.4">
      <c r="A26" s="39" t="s">
        <v>668</v>
      </c>
      <c r="B26" s="39" t="s">
        <v>668</v>
      </c>
      <c r="C26" t="s">
        <v>770</v>
      </c>
      <c r="D26" t="str">
        <f>CONCATENATE(B26,C26)</f>
        <v>NL_A</v>
      </c>
      <c r="E26" s="55">
        <f ca="1">IF(INDIRECT(ADDRESS(13,5,1,1,B26),TRUE)="n/e",0,INDIRECT(ADDRESS(13,5,1,1,B26),TRUE))</f>
        <v>0</v>
      </c>
      <c r="F26" s="55">
        <f ca="1">Tabelle1[[#This Row],[Spalte2]]*10</f>
        <v>0</v>
      </c>
      <c r="G26" s="55">
        <f t="shared" ca="1" si="3"/>
        <v>38</v>
      </c>
      <c r="H26" s="55">
        <f t="shared" ref="H26" ca="1" si="22">IF(INDIRECT(ADDRESS(15,5,1,1,$B26),TRUE)="n/e",0,INDIRECT(ADDRESS(15,5,1,1,$B26),TRUE))</f>
        <v>0</v>
      </c>
      <c r="I26" s="36" t="s">
        <v>809</v>
      </c>
      <c r="J26" s="53">
        <f t="shared" ca="1" si="5"/>
        <v>1</v>
      </c>
      <c r="K26" s="54">
        <f t="shared" ca="1" si="5"/>
        <v>0</v>
      </c>
      <c r="L26" s="48"/>
      <c r="M26" s="56">
        <f t="shared" ca="1" si="6"/>
        <v>3.9200003862380983E-2</v>
      </c>
      <c r="N26" s="56">
        <f t="shared" ca="1" si="6"/>
        <v>3.9200003862380983E-2</v>
      </c>
      <c r="O26" s="56">
        <f t="shared" ca="1" si="6"/>
        <v>3.9200003862380983E-2</v>
      </c>
      <c r="P26" s="56">
        <f t="shared" ca="1" si="6"/>
        <v>3.9200003862380983E-2</v>
      </c>
      <c r="Q26" s="56" t="s">
        <v>809</v>
      </c>
      <c r="R26" s="53">
        <f t="shared" ca="1" si="7"/>
        <v>3.9200003862380983E-2</v>
      </c>
      <c r="S26" s="56">
        <f t="shared" ca="1" si="8"/>
        <v>0</v>
      </c>
      <c r="T26" s="56">
        <f ca="1">$J26*O26</f>
        <v>3.9200003862380983E-2</v>
      </c>
      <c r="U26" s="56">
        <f ca="1">K26*P26</f>
        <v>0</v>
      </c>
      <c r="V26" s="56">
        <f ca="1">$J26*O26</f>
        <v>3.9200003862380983E-2</v>
      </c>
      <c r="W26" s="56">
        <f ca="1">K26*O26</f>
        <v>0</v>
      </c>
      <c r="X26" s="56">
        <f ca="1">$J26*P26</f>
        <v>3.9200003862380983E-2</v>
      </c>
      <c r="Y26" s="56">
        <f ca="1">K26*P26</f>
        <v>0</v>
      </c>
      <c r="Z26" s="48"/>
      <c r="AA26" s="48"/>
      <c r="AB26" s="48"/>
      <c r="AC26" s="48"/>
      <c r="AD26" s="36" t="s">
        <v>757</v>
      </c>
      <c r="AE26" s="36">
        <v>2666.6666666666665</v>
      </c>
      <c r="AF26" s="36">
        <v>0</v>
      </c>
      <c r="AG26" s="49" t="s">
        <v>668</v>
      </c>
      <c r="AH26" s="50" t="s">
        <v>668</v>
      </c>
      <c r="AI26" s="51">
        <f t="shared" ca="1" si="9"/>
        <v>9.9902439117431643E-2</v>
      </c>
      <c r="AJ26" s="51">
        <f t="shared" ca="1" si="9"/>
        <v>9.9902439117431643E-2</v>
      </c>
      <c r="AK26" s="51">
        <f t="shared" ca="1" si="9"/>
        <v>9.9902439117431643E-2</v>
      </c>
      <c r="AL26" s="51">
        <f t="shared" ca="1" si="9"/>
        <v>9.9902439117431643E-2</v>
      </c>
      <c r="AM26" s="36">
        <f t="shared" ca="1" si="14"/>
        <v>2548.5313590314436</v>
      </c>
      <c r="AN26" s="36">
        <f t="shared" ca="1" si="15"/>
        <v>0</v>
      </c>
      <c r="AO26" s="36">
        <f t="shared" ca="1" si="16"/>
        <v>2548.5313590314436</v>
      </c>
      <c r="AP26" s="36">
        <f t="shared" ca="1" si="10"/>
        <v>0</v>
      </c>
      <c r="AQ26" s="36">
        <f t="shared" ca="1" si="17"/>
        <v>2548.5313590314436</v>
      </c>
      <c r="AR26" s="36">
        <f t="shared" ca="1" si="11"/>
        <v>0</v>
      </c>
      <c r="AS26" s="36">
        <f t="shared" ca="1" si="12"/>
        <v>2548.5313590314436</v>
      </c>
      <c r="AT26" s="36">
        <f t="shared" ca="1" si="13"/>
        <v>0</v>
      </c>
    </row>
    <row r="27" spans="1:46" x14ac:dyDescent="0.4">
      <c r="A27" s="39" t="s">
        <v>764</v>
      </c>
      <c r="B27" s="39" t="s">
        <v>764</v>
      </c>
      <c r="C27" t="s">
        <v>770</v>
      </c>
      <c r="D27" t="str">
        <f>CONCATENATE(B27,C27)</f>
        <v>PO_A</v>
      </c>
      <c r="E27" s="55" t="str">
        <f ca="1">IF(INDIRECT(ADDRESS(13,5,1,1,B27),TRUE)="n/e",0,INDIRECT(ADDRESS(13,5,1,1,B27),TRUE))</f>
        <v>1780</v>
      </c>
      <c r="F27" s="55">
        <f ca="1">Tabelle1[[#This Row],[Spalte2]]*10</f>
        <v>17800</v>
      </c>
      <c r="G27" s="55" t="str">
        <f t="shared" ca="1" si="3"/>
        <v>448</v>
      </c>
      <c r="H27" s="55" t="str">
        <f ca="1">IF(INDIRECT(ADDRESS(15,5,1,1,$B27),TRUE)="n/e",0,INDIRECT(ADDRESS(15,5,1,1,$B27),TRUE))</f>
        <v>157</v>
      </c>
      <c r="I27" s="36" t="s">
        <v>810</v>
      </c>
      <c r="J27" s="53">
        <f t="shared" ca="1" si="5"/>
        <v>0.740495867768595</v>
      </c>
      <c r="K27" s="54">
        <f t="shared" ca="1" si="5"/>
        <v>0.25950413223140495</v>
      </c>
      <c r="L27" s="48"/>
      <c r="M27" s="56">
        <f t="shared" ca="1" si="6"/>
        <v>0.8733246154785157</v>
      </c>
      <c r="N27" s="56">
        <f t="shared" ca="1" si="6"/>
        <v>0.8733246154785157</v>
      </c>
      <c r="O27" s="56">
        <f t="shared" ca="1" si="6"/>
        <v>0.8733246154785157</v>
      </c>
      <c r="P27" s="56">
        <f t="shared" ca="1" si="6"/>
        <v>0.8733246154785157</v>
      </c>
      <c r="Q27" s="56" t="s">
        <v>810</v>
      </c>
      <c r="R27" s="53">
        <f t="shared" ca="1" si="7"/>
        <v>0.64669326898243806</v>
      </c>
      <c r="S27" s="56">
        <f t="shared" ca="1" si="8"/>
        <v>0.22663134649607761</v>
      </c>
      <c r="T27" s="56">
        <f ca="1">$J27*O27</f>
        <v>0.64669326898243806</v>
      </c>
      <c r="U27" s="56">
        <f ca="1">K27*P27</f>
        <v>0.22663134649607761</v>
      </c>
      <c r="V27" s="56">
        <f ca="1">$J27*O27</f>
        <v>0.64669326898243806</v>
      </c>
      <c r="W27" s="56">
        <f ca="1">K27*O27</f>
        <v>0.22663134649607761</v>
      </c>
      <c r="X27" s="56">
        <f ca="1">$J27*P27</f>
        <v>0.64669326898243806</v>
      </c>
      <c r="Y27" s="56">
        <f ca="1">K27*P27</f>
        <v>0.22663134649607761</v>
      </c>
      <c r="Z27" s="48"/>
      <c r="AA27" s="48"/>
      <c r="AB27" s="48"/>
      <c r="AC27" s="48"/>
      <c r="AD27" s="36" t="s">
        <v>764</v>
      </c>
      <c r="AE27" s="36">
        <v>3328.6908077994426</v>
      </c>
      <c r="AF27" s="36">
        <v>1595.2868852459017</v>
      </c>
      <c r="AG27" s="49" t="s">
        <v>764</v>
      </c>
      <c r="AH27" s="50" t="s">
        <v>764</v>
      </c>
      <c r="AI27" s="51">
        <f t="shared" ca="1" si="9"/>
        <v>3.0990433349609376</v>
      </c>
      <c r="AJ27" s="51">
        <f t="shared" ca="1" si="9"/>
        <v>3.0990433349609376</v>
      </c>
      <c r="AK27" s="51">
        <f t="shared" ca="1" si="9"/>
        <v>3.0990433349609376</v>
      </c>
      <c r="AL27" s="51">
        <f t="shared" ca="1" si="9"/>
        <v>3.0990433349609376</v>
      </c>
      <c r="AM27" s="36">
        <f t="shared" ca="1" si="14"/>
        <v>3328.6908077994426</v>
      </c>
      <c r="AN27" s="36">
        <f t="shared" ca="1" si="15"/>
        <v>4175.9509867700626</v>
      </c>
      <c r="AO27" s="36">
        <f t="shared" ca="1" si="16"/>
        <v>3328.6908077994426</v>
      </c>
      <c r="AP27" s="36">
        <f t="shared" ca="1" si="10"/>
        <v>4175.9509867700626</v>
      </c>
      <c r="AQ27" s="36">
        <f t="shared" ca="1" si="17"/>
        <v>3328.6908077994426</v>
      </c>
      <c r="AR27" s="36">
        <f t="shared" ca="1" si="11"/>
        <v>4175.9509867700626</v>
      </c>
      <c r="AS27" s="36">
        <f t="shared" ca="1" si="12"/>
        <v>3328.6908077994426</v>
      </c>
      <c r="AT27" s="36">
        <f t="shared" ca="1" si="13"/>
        <v>4175.9509867700626</v>
      </c>
    </row>
    <row r="28" spans="1:46" x14ac:dyDescent="0.4">
      <c r="A28" s="39" t="s">
        <v>669</v>
      </c>
      <c r="B28" s="39" t="s">
        <v>669</v>
      </c>
      <c r="C28" t="s">
        <v>770</v>
      </c>
      <c r="D28" t="str">
        <f>CONCATENATE(B28,C28)</f>
        <v>PT_A</v>
      </c>
      <c r="E28" s="55">
        <f ca="1">IF(INDIRECT(ADDRESS(13,5,1,1,B28),TRUE)="n/e",0,INDIRECT(ADDRESS(13,5,1,1,B28),TRUE))</f>
        <v>2820</v>
      </c>
      <c r="F28" s="55">
        <f ca="1">Tabelle1[[#This Row],[Spalte2]]*10</f>
        <v>28200</v>
      </c>
      <c r="G28" s="55">
        <f t="shared" ca="1" si="3"/>
        <v>2858</v>
      </c>
      <c r="H28" s="55">
        <f t="shared" ref="H28" ca="1" si="23">IF(INDIRECT(ADDRESS(15,5,1,1,$B28),TRUE)="n/e",0,INDIRECT(ADDRESS(15,5,1,1,$B28),TRUE))</f>
        <v>1515</v>
      </c>
      <c r="I28" s="36" t="s">
        <v>811</v>
      </c>
      <c r="J28" s="53">
        <f t="shared" ca="1" si="5"/>
        <v>0.65355591127372514</v>
      </c>
      <c r="K28" s="54">
        <f t="shared" ca="1" si="5"/>
        <v>0.34644408872627486</v>
      </c>
      <c r="L28" s="48"/>
      <c r="M28" s="56">
        <f t="shared" ca="1" si="6"/>
        <v>5.0150501098632816</v>
      </c>
      <c r="N28" s="56">
        <f t="shared" ca="1" si="6"/>
        <v>4.7392322998046881</v>
      </c>
      <c r="O28" s="56">
        <f t="shared" ca="1" si="6"/>
        <v>4.5715293884277344</v>
      </c>
      <c r="P28" s="56">
        <f t="shared" ca="1" si="6"/>
        <v>4.4294362487792966</v>
      </c>
      <c r="Q28" s="56" t="s">
        <v>811</v>
      </c>
      <c r="R28" s="53">
        <f t="shared" ca="1" si="7"/>
        <v>3.2776156446350924</v>
      </c>
      <c r="S28" s="56">
        <f t="shared" ca="1" si="8"/>
        <v>1.641879015367963</v>
      </c>
      <c r="T28" s="56">
        <f ca="1">$J28*O28</f>
        <v>2.9877500553685032</v>
      </c>
      <c r="U28" s="56">
        <f ca="1">K28*P28</f>
        <v>1.5345520047794727</v>
      </c>
      <c r="V28" s="56">
        <f ca="1">$J28*O28</f>
        <v>2.9877500553685032</v>
      </c>
      <c r="W28" s="56">
        <f ca="1">K28*O28</f>
        <v>1.5837793330592311</v>
      </c>
      <c r="X28" s="56">
        <f ca="1">$J28*P28</f>
        <v>2.8948842439998241</v>
      </c>
      <c r="Y28" s="56">
        <f ca="1">K28*P28</f>
        <v>1.5345520047794727</v>
      </c>
      <c r="Z28" s="48"/>
      <c r="AA28" s="48"/>
      <c r="AB28" s="48"/>
      <c r="AC28" s="48"/>
      <c r="AD28" s="36" t="s">
        <v>758</v>
      </c>
      <c r="AE28" s="36">
        <v>2566.27812083044</v>
      </c>
      <c r="AF28" s="36">
        <v>2601.0498230102544</v>
      </c>
      <c r="AG28" s="49" t="s">
        <v>669</v>
      </c>
      <c r="AH28" s="50" t="s">
        <v>669</v>
      </c>
      <c r="AI28" s="51">
        <f t="shared" ca="1" si="9"/>
        <v>11.3316982421875</v>
      </c>
      <c r="AJ28" s="51">
        <f t="shared" ca="1" si="9"/>
        <v>10.722056518554687</v>
      </c>
      <c r="AK28" s="51">
        <f t="shared" ca="1" si="9"/>
        <v>10.353865844726563</v>
      </c>
      <c r="AL28" s="51">
        <f t="shared" ca="1" si="9"/>
        <v>10.034307006835938</v>
      </c>
      <c r="AM28" s="36">
        <f t="shared" ca="1" si="14"/>
        <v>2566.27812083044</v>
      </c>
      <c r="AN28" s="36">
        <f t="shared" ca="1" si="15"/>
        <v>1778.7089654802646</v>
      </c>
      <c r="AO28" s="36">
        <f t="shared" ca="1" si="16"/>
        <v>2566.27812083044</v>
      </c>
      <c r="AP28" s="36">
        <f t="shared" ca="1" si="10"/>
        <v>1990.586771538929</v>
      </c>
      <c r="AQ28" s="36">
        <f t="shared" ca="1" si="17"/>
        <v>2566.27812083044</v>
      </c>
      <c r="AR28" s="36">
        <f t="shared" ca="1" si="11"/>
        <v>1696.2389842120554</v>
      </c>
      <c r="AS28" s="36">
        <f t="shared" ca="1" si="12"/>
        <v>2566.27812083044</v>
      </c>
      <c r="AT28" s="36">
        <f t="shared" ca="1" si="13"/>
        <v>1697.7130139664521</v>
      </c>
    </row>
    <row r="29" spans="1:46" x14ac:dyDescent="0.4">
      <c r="A29" s="39" t="s">
        <v>670</v>
      </c>
      <c r="B29" s="39" t="s">
        <v>670</v>
      </c>
      <c r="C29" t="s">
        <v>770</v>
      </c>
      <c r="D29" t="str">
        <f>CONCATENATE(B29,C29)</f>
        <v>RO_A</v>
      </c>
      <c r="E29" s="55">
        <f ca="1">IF(INDIRECT(ADDRESS(13,5,1,1,B29),TRUE)="n/e",0,INDIRECT(ADDRESS(13,5,1,1,B29),TRUE))</f>
        <v>0</v>
      </c>
      <c r="F29" s="55">
        <f ca="1">Tabelle1[[#This Row],[Spalte2]]*10</f>
        <v>0</v>
      </c>
      <c r="G29" s="55" t="str">
        <f t="shared" ca="1" si="3"/>
        <v>2750</v>
      </c>
      <c r="H29" s="55" t="str">
        <f ca="1">IF(INDIRECT(ADDRESS(15,5,1,1,$B29),TRUE)="n/e",0,INDIRECT(ADDRESS(15,5,1,1,$B29),TRUE))</f>
        <v>3390</v>
      </c>
      <c r="I29" s="36" t="s">
        <v>812</v>
      </c>
      <c r="J29" s="53">
        <f t="shared" ca="1" si="5"/>
        <v>0.44788273615635177</v>
      </c>
      <c r="K29" s="54">
        <f t="shared" ca="1" si="5"/>
        <v>0.55211726384364823</v>
      </c>
      <c r="L29" s="48"/>
      <c r="M29" s="56">
        <f t="shared" ca="1" si="6"/>
        <v>7.8398110351562496</v>
      </c>
      <c r="N29" s="56">
        <f t="shared" ca="1" si="6"/>
        <v>7.6440590209960941</v>
      </c>
      <c r="O29" s="56">
        <f t="shared" ca="1" si="6"/>
        <v>7.76572509765625</v>
      </c>
      <c r="P29" s="56">
        <f t="shared" ca="1" si="6"/>
        <v>7.5694203491210938</v>
      </c>
      <c r="Q29" s="56" t="s">
        <v>812</v>
      </c>
      <c r="R29" s="53">
        <f t="shared" ca="1" si="7"/>
        <v>3.5113160173745417</v>
      </c>
      <c r="S29" s="56">
        <f t="shared" ca="1" si="8"/>
        <v>4.2204169513317202</v>
      </c>
      <c r="T29" s="56">
        <f ca="1">$J29*O29</f>
        <v>3.4781342049763331</v>
      </c>
      <c r="U29" s="56">
        <f ca="1">K29*P29</f>
        <v>4.179207652039171</v>
      </c>
      <c r="V29" s="56">
        <f ca="1">$J29*O29</f>
        <v>3.4781342049763331</v>
      </c>
      <c r="W29" s="56">
        <f ca="1">K29*O29</f>
        <v>4.2875908926799164</v>
      </c>
      <c r="X29" s="56">
        <f ca="1">$J29*P29</f>
        <v>3.3902126970819229</v>
      </c>
      <c r="Y29" s="56">
        <f ca="1">K29*P29</f>
        <v>4.179207652039171</v>
      </c>
      <c r="Z29" s="48"/>
      <c r="AA29" s="48"/>
      <c r="AB29" s="48"/>
      <c r="AC29" s="48"/>
      <c r="AD29" s="36" t="s">
        <v>759</v>
      </c>
      <c r="AE29" s="36">
        <v>354.88647581441262</v>
      </c>
      <c r="AF29" s="36">
        <v>0</v>
      </c>
      <c r="AH29" s="65" t="s">
        <v>670</v>
      </c>
      <c r="AI29" s="51">
        <f t="shared" ca="1" si="9"/>
        <v>20.383586669921876</v>
      </c>
      <c r="AJ29" s="51">
        <f t="shared" ca="1" si="9"/>
        <v>19.891677978515624</v>
      </c>
      <c r="AK29" s="51">
        <f t="shared" ca="1" si="9"/>
        <v>20.191526123046877</v>
      </c>
      <c r="AL29" s="51">
        <f t="shared" ca="1" si="9"/>
        <v>19.719977783203124</v>
      </c>
      <c r="AM29" s="36">
        <f t="shared" ca="1" si="14"/>
        <v>5805.113116865783</v>
      </c>
      <c r="AN29" s="36">
        <f t="shared" ca="1" si="15"/>
        <v>0</v>
      </c>
      <c r="AO29" s="36">
        <f t="shared" ca="1" si="16"/>
        <v>5805.2751656787414</v>
      </c>
      <c r="AP29" s="36">
        <f t="shared" ca="1" si="10"/>
        <v>4464.3235611895216</v>
      </c>
      <c r="AQ29" s="36">
        <f t="shared" ca="1" si="17"/>
        <v>5805.2751656787414</v>
      </c>
      <c r="AR29" s="36">
        <f t="shared" ca="1" si="11"/>
        <v>4421.4067543147203</v>
      </c>
      <c r="AS29" s="36">
        <f t="shared" ca="1" si="12"/>
        <v>5816.7376342424814</v>
      </c>
      <c r="AT29" s="36">
        <f t="shared" ca="1" si="13"/>
        <v>4430.7052170139195</v>
      </c>
    </row>
    <row r="30" spans="1:46" x14ac:dyDescent="0.4">
      <c r="A30" s="39" t="s">
        <v>671</v>
      </c>
      <c r="B30" s="39" t="s">
        <v>671</v>
      </c>
      <c r="C30" t="s">
        <v>770</v>
      </c>
      <c r="D30" t="str">
        <f>CONCATENATE(B30,C30)</f>
        <v>SE_A</v>
      </c>
      <c r="E30" s="55">
        <f ca="1">IF(INDIRECT(ADDRESS(13,5,1,1,B30),TRUE)="n/e",0,INDIRECT(ADDRESS(13,5,1,1,B30),TRUE))</f>
        <v>0</v>
      </c>
      <c r="F30" s="55">
        <f ca="1">Tabelle1[[#This Row],[Spalte2]]*10</f>
        <v>0</v>
      </c>
      <c r="G30" s="55">
        <f t="shared" ca="1" si="3"/>
        <v>0</v>
      </c>
      <c r="H30" s="55" t="str">
        <f ca="1">IF(INDIRECT(ADDRESS(15,5,1,1,$B30),TRUE)="n/e",0,INDIRECT(ADDRESS(15,5,1,1,$B30),TRUE))</f>
        <v>16318</v>
      </c>
      <c r="I30" s="36" t="s">
        <v>813</v>
      </c>
      <c r="J30" s="53">
        <f t="shared" ca="1" si="5"/>
        <v>0</v>
      </c>
      <c r="K30" s="54">
        <f t="shared" ca="1" si="5"/>
        <v>1</v>
      </c>
      <c r="L30" s="48"/>
      <c r="M30" s="56">
        <f t="shared" ca="1" si="6"/>
        <v>17.333246337890625</v>
      </c>
      <c r="N30" s="56">
        <f t="shared" ca="1" si="6"/>
        <v>17.304740966796874</v>
      </c>
      <c r="O30" s="56">
        <f t="shared" ca="1" si="6"/>
        <v>17.293197021484374</v>
      </c>
      <c r="P30" s="56">
        <f t="shared" ca="1" si="6"/>
        <v>17.28802587890625</v>
      </c>
      <c r="Q30" s="56" t="s">
        <v>813</v>
      </c>
      <c r="R30" s="53">
        <f t="shared" ca="1" si="7"/>
        <v>0</v>
      </c>
      <c r="S30" s="56">
        <f t="shared" ca="1" si="8"/>
        <v>17.304740966796874</v>
      </c>
      <c r="T30" s="56">
        <f ca="1">$J30*O30</f>
        <v>0</v>
      </c>
      <c r="U30" s="56">
        <f ca="1">K30*P30</f>
        <v>17.28802587890625</v>
      </c>
      <c r="V30" s="56">
        <f ca="1">$J30*O30</f>
        <v>0</v>
      </c>
      <c r="W30" s="56">
        <f ca="1">K30*O30</f>
        <v>17.293197021484374</v>
      </c>
      <c r="X30" s="56">
        <f ca="1">$J30*P30</f>
        <v>0</v>
      </c>
      <c r="Y30" s="56">
        <f ca="1">K30*P30</f>
        <v>17.28802587890625</v>
      </c>
      <c r="Z30" s="48"/>
      <c r="AA30" s="48"/>
      <c r="AB30" s="48"/>
      <c r="AC30" s="48"/>
      <c r="AD30" s="36" t="s">
        <v>671</v>
      </c>
      <c r="AE30" s="36">
        <v>4645.5935283845911</v>
      </c>
      <c r="AF30" s="36">
        <v>3667.4128282393458</v>
      </c>
      <c r="AG30" s="36"/>
      <c r="AH30" s="65" t="s">
        <v>671</v>
      </c>
      <c r="AI30" s="51">
        <f t="shared" ca="1" si="9"/>
        <v>69.896120117187508</v>
      </c>
      <c r="AJ30" s="51">
        <f t="shared" ca="1" si="9"/>
        <v>69.792667480468765</v>
      </c>
      <c r="AK30" s="51">
        <f t="shared" ca="1" si="9"/>
        <v>69.748735839843761</v>
      </c>
      <c r="AL30" s="51">
        <f t="shared" ca="1" si="9"/>
        <v>69.727883789062503</v>
      </c>
      <c r="AM30" s="36">
        <f t="shared" ca="1" si="14"/>
        <v>0</v>
      </c>
      <c r="AN30" s="36">
        <f t="shared" ca="1" si="15"/>
        <v>4039.131256070189</v>
      </c>
      <c r="AO30" s="36">
        <f t="shared" ca="1" si="16"/>
        <v>0</v>
      </c>
      <c r="AP30" s="36">
        <f t="shared" ca="1" si="10"/>
        <v>4037.052464482098</v>
      </c>
      <c r="AQ30" s="36">
        <f t="shared" ca="1" si="17"/>
        <v>0</v>
      </c>
      <c r="AR30" s="36">
        <f t="shared" ca="1" si="11"/>
        <v>4033.3048743497648</v>
      </c>
      <c r="AS30" s="36">
        <f t="shared" ca="1" si="12"/>
        <v>0</v>
      </c>
      <c r="AT30" s="36">
        <f t="shared" ca="1" si="13"/>
        <v>4033.3051487469156</v>
      </c>
    </row>
    <row r="31" spans="1:46" x14ac:dyDescent="0.4">
      <c r="A31" s="39" t="s">
        <v>672</v>
      </c>
      <c r="B31" s="39" t="s">
        <v>672</v>
      </c>
      <c r="C31" t="s">
        <v>770</v>
      </c>
      <c r="D31" t="str">
        <f>CONCATENATE(B31,C31)</f>
        <v>SI_A</v>
      </c>
      <c r="E31" s="55" t="str">
        <f ca="1">IF(INDIRECT(ADDRESS(13,5,1,1,B31),TRUE)="n/e",0,INDIRECT(ADDRESS(13,5,1,1,B31),TRUE))</f>
        <v>180</v>
      </c>
      <c r="F31" s="55">
        <f ca="1">Tabelle1[[#This Row],[Spalte2]]*10</f>
        <v>1800</v>
      </c>
      <c r="G31" s="55" t="str">
        <f t="shared" ca="1" si="3"/>
        <v>1110</v>
      </c>
      <c r="H31" s="55">
        <v>0</v>
      </c>
      <c r="I31" s="36" t="s">
        <v>814</v>
      </c>
      <c r="J31" s="53">
        <f t="shared" ca="1" si="5"/>
        <v>1</v>
      </c>
      <c r="K31" s="54">
        <f t="shared" ca="1" si="5"/>
        <v>0</v>
      </c>
      <c r="L31" s="48"/>
      <c r="M31" s="56">
        <f t="shared" ca="1" si="6"/>
        <v>1.2081736297607422</v>
      </c>
      <c r="N31" s="56">
        <f t="shared" ca="1" si="6"/>
        <v>1.2081736297607422</v>
      </c>
      <c r="O31" s="56">
        <f t="shared" ca="1" si="6"/>
        <v>1.2081736297607422</v>
      </c>
      <c r="P31" s="56">
        <f t="shared" ca="1" si="6"/>
        <v>1.2081736297607422</v>
      </c>
      <c r="Q31" s="56" t="s">
        <v>814</v>
      </c>
      <c r="R31" s="53">
        <f ca="1">J31*M31</f>
        <v>1.2081736297607422</v>
      </c>
      <c r="S31" s="56">
        <f t="shared" ca="1" si="8"/>
        <v>0</v>
      </c>
      <c r="T31" s="56">
        <f ca="1">$J31*O31</f>
        <v>1.2081736297607422</v>
      </c>
      <c r="U31" s="56">
        <f ca="1">K31*P31</f>
        <v>0</v>
      </c>
      <c r="V31" s="56">
        <f ca="1">$J31*O31</f>
        <v>1.2081736297607422</v>
      </c>
      <c r="W31" s="56">
        <f ca="1">K31*O31</f>
        <v>0</v>
      </c>
      <c r="X31" s="56">
        <f ca="1">$J31*P31</f>
        <v>1.2081736297607422</v>
      </c>
      <c r="Y31" s="56">
        <f ca="1">K31*P31</f>
        <v>0</v>
      </c>
      <c r="Z31" s="48"/>
      <c r="AA31" s="48"/>
      <c r="AB31" s="48"/>
      <c r="AC31" s="48"/>
      <c r="AD31" s="36" t="s">
        <v>760</v>
      </c>
      <c r="AE31" s="36">
        <v>4270.1612903225814</v>
      </c>
      <c r="AF31" s="36">
        <v>2302.7027027027029</v>
      </c>
      <c r="AG31" s="36"/>
      <c r="AH31" s="65" t="s">
        <v>672</v>
      </c>
      <c r="AI31" s="51">
        <f t="shared" ca="1" si="9"/>
        <v>4.6581038208007817</v>
      </c>
      <c r="AJ31" s="51">
        <f t="shared" ca="1" si="9"/>
        <v>4.6581038208007817</v>
      </c>
      <c r="AK31" s="51">
        <f t="shared" ca="1" si="9"/>
        <v>4.6581038208007817</v>
      </c>
      <c r="AL31" s="51">
        <f t="shared" ca="1" si="9"/>
        <v>4.6581038208007817</v>
      </c>
      <c r="AM31" s="36">
        <f t="shared" ca="1" si="14"/>
        <v>3855.4920468867026</v>
      </c>
      <c r="AN31" s="36">
        <f t="shared" ca="1" si="15"/>
        <v>0</v>
      </c>
      <c r="AO31" s="36">
        <f t="shared" ca="1" si="16"/>
        <v>3855.4920468867026</v>
      </c>
      <c r="AP31" s="36">
        <f t="shared" ca="1" si="10"/>
        <v>0</v>
      </c>
      <c r="AQ31" s="36">
        <f t="shared" ca="1" si="17"/>
        <v>3855.4920468867026</v>
      </c>
      <c r="AR31" s="36">
        <f t="shared" ca="1" si="11"/>
        <v>0</v>
      </c>
      <c r="AS31" s="36">
        <f t="shared" ca="1" si="12"/>
        <v>3855.4920468867026</v>
      </c>
      <c r="AT31" s="36">
        <f t="shared" ca="1" si="13"/>
        <v>0</v>
      </c>
    </row>
    <row r="32" spans="1:46" x14ac:dyDescent="0.4">
      <c r="A32" s="39" t="s">
        <v>673</v>
      </c>
      <c r="B32" s="39" t="s">
        <v>673</v>
      </c>
      <c r="C32" t="s">
        <v>770</v>
      </c>
      <c r="D32" t="str">
        <f>CONCATENATE(B32,C32)</f>
        <v>SK_A</v>
      </c>
      <c r="E32" s="55" t="str">
        <f ca="1">IF(INDIRECT(ADDRESS(13,5,1,1,B32),TRUE)="n/e",0,INDIRECT(ADDRESS(13,5,1,1,B32),TRUE))</f>
        <v>916</v>
      </c>
      <c r="F32" s="55">
        <f ca="1">Tabelle1[[#This Row],[Spalte2]]*10</f>
        <v>9160</v>
      </c>
      <c r="G32" s="55" t="str">
        <f t="shared" ca="1" si="3"/>
        <v>1208</v>
      </c>
      <c r="H32" s="55" t="str">
        <f t="shared" ref="H32" ca="1" si="24">IF(INDIRECT(ADDRESS(15,5,1,1,$B32),TRUE)="n/e",0,INDIRECT(ADDRESS(15,5,1,1,$B32),TRUE))</f>
        <v>418</v>
      </c>
      <c r="I32" s="36" t="s">
        <v>815</v>
      </c>
      <c r="J32" s="53">
        <v>0</v>
      </c>
      <c r="K32" s="54">
        <v>0</v>
      </c>
      <c r="L32" s="48"/>
      <c r="M32" s="56">
        <f t="shared" ca="1" si="6"/>
        <v>1.8315406188964845</v>
      </c>
      <c r="N32" s="56">
        <f t="shared" ca="1" si="6"/>
        <v>1.8315406188964845</v>
      </c>
      <c r="O32" s="56">
        <f t="shared" ca="1" si="6"/>
        <v>1.8054073181152344</v>
      </c>
      <c r="P32" s="56">
        <f t="shared" ca="1" si="6"/>
        <v>1.750224822998047</v>
      </c>
      <c r="Q32" s="56" t="s">
        <v>815</v>
      </c>
      <c r="R32" s="53">
        <f t="shared" ca="1" si="7"/>
        <v>0</v>
      </c>
      <c r="S32" s="56">
        <f t="shared" ca="1" si="8"/>
        <v>0</v>
      </c>
      <c r="T32" s="56">
        <f ca="1">$J32*O32</f>
        <v>0</v>
      </c>
      <c r="U32" s="56">
        <f ca="1">K32*P32</f>
        <v>0</v>
      </c>
      <c r="V32" s="56">
        <f ca="1">$J32*O32</f>
        <v>0</v>
      </c>
      <c r="W32" s="56">
        <f ca="1">K32*O32</f>
        <v>0</v>
      </c>
      <c r="X32" s="56">
        <f ca="1">$J32*P32</f>
        <v>0</v>
      </c>
      <c r="Y32" s="56">
        <f ca="1">K32*P32</f>
        <v>0</v>
      </c>
      <c r="Z32" s="48"/>
      <c r="AA32" s="48"/>
      <c r="AB32" s="48"/>
      <c r="AC32" s="48"/>
      <c r="AD32" s="36" t="s">
        <v>761</v>
      </c>
      <c r="AE32" s="36">
        <v>3520.0982581509602</v>
      </c>
      <c r="AF32" s="36">
        <v>1814.0069438433502</v>
      </c>
      <c r="AG32" s="49"/>
      <c r="AH32" s="38" t="s">
        <v>673</v>
      </c>
      <c r="AI32" s="51">
        <f t="shared" ca="1" si="9"/>
        <v>4.5366378784179684</v>
      </c>
      <c r="AJ32" s="51">
        <f t="shared" ca="1" si="9"/>
        <v>4.5366378784179684</v>
      </c>
      <c r="AK32" s="51">
        <f t="shared" ca="1" si="9"/>
        <v>4.4752575073242191</v>
      </c>
      <c r="AL32" s="51">
        <f t="shared" ca="1" si="9"/>
        <v>4.3361907653808593</v>
      </c>
      <c r="AM32" s="36">
        <f t="shared" ca="1" si="14"/>
        <v>0</v>
      </c>
      <c r="AN32" s="36">
        <f t="shared" ca="1" si="15"/>
        <v>0</v>
      </c>
      <c r="AO32" s="36">
        <f t="shared" ca="1" si="16"/>
        <v>0</v>
      </c>
      <c r="AP32" s="36">
        <f t="shared" ca="1" si="10"/>
        <v>0</v>
      </c>
      <c r="AQ32" s="36">
        <f t="shared" ca="1" si="17"/>
        <v>0</v>
      </c>
      <c r="AR32" s="36">
        <f t="shared" ca="1" si="11"/>
        <v>0</v>
      </c>
      <c r="AS32" s="36">
        <f t="shared" ca="1" si="12"/>
        <v>0</v>
      </c>
      <c r="AT32" s="36">
        <f t="shared" ca="1" si="13"/>
        <v>0</v>
      </c>
    </row>
  </sheetData>
  <autoFilter ref="A6:A32">
    <sortState ref="A7:A32">
      <sortCondition ref="A6:A32"/>
    </sortState>
  </autoFilter>
  <mergeCells count="1">
    <mergeCell ref="J3:K3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DK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215</v>
      </c>
      <c r="C4" s="21" t="s">
        <v>216</v>
      </c>
      <c r="D4" s="21" t="s">
        <v>217</v>
      </c>
      <c r="E4" s="22" t="s">
        <v>218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219</v>
      </c>
      <c r="C7" s="18" t="s">
        <v>220</v>
      </c>
      <c r="D7" s="18" t="s">
        <v>221</v>
      </c>
      <c r="E7" s="19" t="s">
        <v>222</v>
      </c>
    </row>
    <row r="8" spans="1:5" x14ac:dyDescent="0.4">
      <c r="A8" s="20" t="s">
        <v>10</v>
      </c>
      <c r="B8" s="21" t="s">
        <v>223</v>
      </c>
      <c r="C8" s="21" t="s">
        <v>224</v>
      </c>
      <c r="D8" s="21" t="s">
        <v>224</v>
      </c>
      <c r="E8" s="22" t="s">
        <v>224</v>
      </c>
    </row>
    <row r="9" spans="1:5" x14ac:dyDescent="0.4">
      <c r="A9" s="17" t="s">
        <v>11</v>
      </c>
      <c r="B9" s="18" t="s">
        <v>225</v>
      </c>
      <c r="C9" s="18" t="s">
        <v>226</v>
      </c>
      <c r="D9" s="18" t="s">
        <v>226</v>
      </c>
      <c r="E9" s="19" t="s">
        <v>227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228</v>
      </c>
      <c r="C14" s="21" t="s">
        <v>85</v>
      </c>
      <c r="D14" s="21" t="s">
        <v>229</v>
      </c>
      <c r="E14" s="22" t="s">
        <v>229</v>
      </c>
    </row>
    <row r="15" spans="1:5" x14ac:dyDescent="0.4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230</v>
      </c>
      <c r="C19" s="18" t="s">
        <v>231</v>
      </c>
      <c r="D19" s="18" t="s">
        <v>232</v>
      </c>
      <c r="E19" s="19" t="s">
        <v>233</v>
      </c>
    </row>
    <row r="20" spans="1:5" x14ac:dyDescent="0.4">
      <c r="A20" s="20" t="s">
        <v>22</v>
      </c>
      <c r="B20" s="21" t="s">
        <v>234</v>
      </c>
      <c r="C20" s="21" t="s">
        <v>235</v>
      </c>
      <c r="D20" s="21" t="s">
        <v>236</v>
      </c>
      <c r="E20" s="22" t="s">
        <v>237</v>
      </c>
    </row>
    <row r="21" spans="1:5" x14ac:dyDescent="0.4">
      <c r="A21" s="17" t="s">
        <v>23</v>
      </c>
      <c r="B21" s="18" t="s">
        <v>238</v>
      </c>
      <c r="C21" s="18" t="s">
        <v>239</v>
      </c>
      <c r="D21" s="18" t="s">
        <v>239</v>
      </c>
      <c r="E21" s="19" t="s">
        <v>239</v>
      </c>
    </row>
    <row r="22" spans="1:5" x14ac:dyDescent="0.4">
      <c r="A22" s="20" t="s">
        <v>24</v>
      </c>
      <c r="B22" s="21" t="s">
        <v>240</v>
      </c>
      <c r="C22" s="21" t="s">
        <v>241</v>
      </c>
      <c r="D22" s="21" t="s">
        <v>241</v>
      </c>
      <c r="E22" s="22" t="s">
        <v>241</v>
      </c>
    </row>
    <row r="23" spans="1:5" x14ac:dyDescent="0.4">
      <c r="A23" s="17" t="s">
        <v>25</v>
      </c>
      <c r="B23" s="18" t="s">
        <v>242</v>
      </c>
      <c r="C23" s="18" t="s">
        <v>243</v>
      </c>
      <c r="D23" s="18" t="s">
        <v>244</v>
      </c>
      <c r="E23" s="19" t="s">
        <v>245</v>
      </c>
    </row>
    <row r="24" spans="1:5" x14ac:dyDescent="0.4">
      <c r="A24" s="23" t="s">
        <v>26</v>
      </c>
      <c r="B24" s="24" t="s">
        <v>246</v>
      </c>
      <c r="C24" s="24" t="s">
        <v>247</v>
      </c>
      <c r="D24" s="24" t="s">
        <v>248</v>
      </c>
      <c r="E24" s="25" t="s">
        <v>249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3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EE</v>
      </c>
    </row>
    <row r="3" spans="1:5" x14ac:dyDescent="0.4">
      <c r="A3" s="17" t="s">
        <v>6</v>
      </c>
      <c r="B3" s="18">
        <v>86</v>
      </c>
      <c r="C3" s="18">
        <v>102</v>
      </c>
      <c r="D3" s="18">
        <v>157</v>
      </c>
      <c r="E3" s="19">
        <v>157</v>
      </c>
    </row>
    <row r="4" spans="1:5" x14ac:dyDescent="0.4">
      <c r="A4" s="20" t="s">
        <v>7</v>
      </c>
      <c r="B4" s="21">
        <v>0</v>
      </c>
      <c r="C4" s="21">
        <v>0</v>
      </c>
      <c r="D4" s="21">
        <v>0</v>
      </c>
      <c r="E4" s="22">
        <v>0</v>
      </c>
    </row>
    <row r="5" spans="1:5" x14ac:dyDescent="0.4">
      <c r="A5" s="17" t="s">
        <v>8</v>
      </c>
      <c r="B5" s="18">
        <v>85</v>
      </c>
      <c r="C5" s="18">
        <v>85</v>
      </c>
      <c r="D5" s="18">
        <v>51</v>
      </c>
      <c r="E5" s="19">
        <v>79</v>
      </c>
    </row>
    <row r="6" spans="1:5" x14ac:dyDescent="0.4">
      <c r="A6" s="20" t="s">
        <v>9</v>
      </c>
      <c r="B6" s="21">
        <v>129</v>
      </c>
      <c r="C6" s="21">
        <v>119</v>
      </c>
      <c r="D6" s="21">
        <v>125</v>
      </c>
      <c r="E6" s="22">
        <v>133</v>
      </c>
    </row>
    <row r="7" spans="1:5" x14ac:dyDescent="0.4">
      <c r="A7" s="17" t="s">
        <v>10</v>
      </c>
      <c r="B7" s="18">
        <v>0</v>
      </c>
      <c r="C7" s="18">
        <v>0</v>
      </c>
      <c r="D7" s="18">
        <v>0</v>
      </c>
      <c r="E7" s="19">
        <v>0</v>
      </c>
    </row>
    <row r="8" spans="1:5" x14ac:dyDescent="0.4">
      <c r="A8" s="20" t="s">
        <v>11</v>
      </c>
      <c r="B8" s="21">
        <v>0</v>
      </c>
      <c r="C8" s="21">
        <v>0</v>
      </c>
      <c r="D8" s="21">
        <v>8</v>
      </c>
      <c r="E8" s="22">
        <v>8</v>
      </c>
    </row>
    <row r="9" spans="1:5" x14ac:dyDescent="0.4">
      <c r="A9" s="17" t="s">
        <v>12</v>
      </c>
      <c r="B9" s="18">
        <v>1976</v>
      </c>
      <c r="C9" s="18">
        <v>1976</v>
      </c>
      <c r="D9" s="18">
        <v>1970</v>
      </c>
      <c r="E9" s="19">
        <v>1970</v>
      </c>
    </row>
    <row r="10" spans="1:5" x14ac:dyDescent="0.4">
      <c r="A10" s="20" t="s">
        <v>13</v>
      </c>
      <c r="B10" s="21">
        <v>0</v>
      </c>
      <c r="C10" s="21">
        <v>0</v>
      </c>
      <c r="D10" s="21">
        <v>0</v>
      </c>
      <c r="E10" s="22">
        <v>0</v>
      </c>
    </row>
    <row r="11" spans="1:5" x14ac:dyDescent="0.4">
      <c r="A11" s="17" t="s">
        <v>14</v>
      </c>
      <c r="B11" s="18">
        <v>0</v>
      </c>
      <c r="C11" s="18">
        <v>0</v>
      </c>
      <c r="D11" s="18">
        <v>0</v>
      </c>
      <c r="E11" s="19">
        <v>0</v>
      </c>
    </row>
    <row r="12" spans="1:5" x14ac:dyDescent="0.4">
      <c r="A12" s="20" t="s">
        <v>15</v>
      </c>
      <c r="B12" s="21">
        <v>0</v>
      </c>
      <c r="C12" s="21">
        <v>0</v>
      </c>
      <c r="D12" s="21">
        <v>0</v>
      </c>
      <c r="E12" s="22">
        <v>0</v>
      </c>
    </row>
    <row r="13" spans="1:5" x14ac:dyDescent="0.4">
      <c r="A13" s="17" t="s">
        <v>16</v>
      </c>
      <c r="B13" s="18">
        <v>8</v>
      </c>
      <c r="C13" s="18">
        <v>8</v>
      </c>
      <c r="D13" s="18">
        <v>7</v>
      </c>
      <c r="E13" s="19">
        <v>8</v>
      </c>
    </row>
    <row r="14" spans="1:5" x14ac:dyDescent="0.4">
      <c r="A14" s="20" t="s">
        <v>17</v>
      </c>
      <c r="B14" s="21">
        <v>0</v>
      </c>
      <c r="C14" s="21">
        <v>0</v>
      </c>
      <c r="D14" s="21">
        <v>0</v>
      </c>
      <c r="E14" s="22">
        <v>0</v>
      </c>
    </row>
    <row r="15" spans="1:5" x14ac:dyDescent="0.4">
      <c r="A15" s="17" t="s">
        <v>18</v>
      </c>
      <c r="B15" s="18">
        <v>0</v>
      </c>
      <c r="C15" s="18">
        <v>0</v>
      </c>
      <c r="D15" s="18">
        <v>0</v>
      </c>
      <c r="E15" s="19">
        <v>0</v>
      </c>
    </row>
    <row r="16" spans="1:5" x14ac:dyDescent="0.4">
      <c r="A16" s="20" t="s">
        <v>19</v>
      </c>
      <c r="B16" s="21">
        <v>0</v>
      </c>
      <c r="C16" s="21">
        <v>0</v>
      </c>
      <c r="D16" s="21">
        <v>0</v>
      </c>
      <c r="E16" s="22">
        <v>0</v>
      </c>
    </row>
    <row r="17" spans="1:5" x14ac:dyDescent="0.4">
      <c r="A17" s="17" t="s">
        <v>20</v>
      </c>
      <c r="B17" s="18">
        <v>0</v>
      </c>
      <c r="C17" s="18">
        <v>0</v>
      </c>
      <c r="D17" s="18">
        <v>0</v>
      </c>
      <c r="E17" s="19">
        <v>0</v>
      </c>
    </row>
    <row r="18" spans="1:5" x14ac:dyDescent="0.4">
      <c r="A18" s="20" t="s">
        <v>21</v>
      </c>
      <c r="B18" s="21">
        <v>6</v>
      </c>
      <c r="C18" s="21">
        <v>5</v>
      </c>
      <c r="D18" s="21">
        <v>12</v>
      </c>
      <c r="E18" s="22">
        <v>12</v>
      </c>
    </row>
    <row r="19" spans="1:5" x14ac:dyDescent="0.4">
      <c r="A19" s="17" t="s">
        <v>22</v>
      </c>
      <c r="B19" s="18">
        <v>1</v>
      </c>
      <c r="C19" s="18">
        <v>1</v>
      </c>
      <c r="D19" s="18">
        <v>33</v>
      </c>
      <c r="E19" s="19">
        <v>123</v>
      </c>
    </row>
    <row r="20" spans="1:5" x14ac:dyDescent="0.4">
      <c r="A20" s="20" t="s">
        <v>23</v>
      </c>
      <c r="B20" s="21">
        <v>20</v>
      </c>
      <c r="C20" s="21">
        <v>19</v>
      </c>
      <c r="D20" s="21">
        <v>19</v>
      </c>
      <c r="E20" s="22">
        <v>19</v>
      </c>
    </row>
    <row r="21" spans="1:5" x14ac:dyDescent="0.4">
      <c r="A21" s="17" t="s">
        <v>24</v>
      </c>
      <c r="B21" s="18">
        <v>0</v>
      </c>
      <c r="C21" s="18">
        <v>0</v>
      </c>
      <c r="D21" s="18">
        <v>0</v>
      </c>
      <c r="E21" s="19">
        <v>0</v>
      </c>
    </row>
    <row r="22" spans="1:5" x14ac:dyDescent="0.4">
      <c r="A22" s="20" t="s">
        <v>25</v>
      </c>
      <c r="B22" s="21">
        <v>384</v>
      </c>
      <c r="C22" s="21">
        <v>487</v>
      </c>
      <c r="D22" s="21">
        <v>462</v>
      </c>
      <c r="E22" s="22">
        <v>329</v>
      </c>
    </row>
    <row r="23" spans="1:5" x14ac:dyDescent="0.4">
      <c r="A23" s="26" t="s">
        <v>26</v>
      </c>
      <c r="B23" s="27">
        <v>2695</v>
      </c>
      <c r="C23" s="27">
        <v>2802</v>
      </c>
      <c r="D23" s="27">
        <v>2844</v>
      </c>
      <c r="E23" s="28">
        <v>2838</v>
      </c>
    </row>
    <row r="24" spans="1:5" x14ac:dyDescent="0.4">
      <c r="A24" s="23"/>
      <c r="B24" s="24"/>
      <c r="C24" s="24"/>
      <c r="D24" s="24"/>
      <c r="E24" s="25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E25"/>
  <sheetViews>
    <sheetView workbookViewId="0">
      <selection activeCell="J19" sqref="J19"/>
    </sheetView>
  </sheetViews>
  <sheetFormatPr baseColWidth="10" defaultRowHeight="14.6" x14ac:dyDescent="0.4"/>
  <cols>
    <col min="1" max="1" width="31" bestFit="1" customWidth="1"/>
    <col min="2" max="5" width="13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ES</v>
      </c>
    </row>
    <row r="3" spans="1:5" x14ac:dyDescent="0.4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4">
      <c r="A4" s="17" t="s">
        <v>6</v>
      </c>
      <c r="B4" s="18">
        <v>541</v>
      </c>
      <c r="C4" s="18">
        <v>520</v>
      </c>
      <c r="D4" s="18">
        <v>507</v>
      </c>
      <c r="E4" s="19">
        <v>555</v>
      </c>
    </row>
    <row r="5" spans="1:5" x14ac:dyDescent="0.4">
      <c r="A5" s="20" t="s">
        <v>7</v>
      </c>
      <c r="B5" s="21">
        <v>0</v>
      </c>
      <c r="C5" s="21">
        <v>0</v>
      </c>
      <c r="D5" s="21">
        <v>0</v>
      </c>
      <c r="E5" s="22">
        <v>0</v>
      </c>
    </row>
    <row r="6" spans="1:5" x14ac:dyDescent="0.4">
      <c r="A6" s="17" t="s">
        <v>8</v>
      </c>
      <c r="B6" s="18">
        <v>0</v>
      </c>
      <c r="C6" s="18">
        <v>0</v>
      </c>
      <c r="D6" s="18">
        <v>0</v>
      </c>
      <c r="E6" s="19">
        <v>0</v>
      </c>
    </row>
    <row r="7" spans="1:5" x14ac:dyDescent="0.4">
      <c r="A7" s="20" t="s">
        <v>9</v>
      </c>
      <c r="B7" s="21">
        <v>30723</v>
      </c>
      <c r="C7" s="21">
        <v>30683</v>
      </c>
      <c r="D7" s="21">
        <v>30266</v>
      </c>
      <c r="E7" s="22">
        <v>30012</v>
      </c>
    </row>
    <row r="8" spans="1:5" x14ac:dyDescent="0.4">
      <c r="A8" s="17" t="s">
        <v>10</v>
      </c>
      <c r="B8" s="18">
        <v>9535</v>
      </c>
      <c r="C8" s="18">
        <v>9535</v>
      </c>
      <c r="D8" s="18">
        <v>9561</v>
      </c>
      <c r="E8" s="19">
        <v>9214</v>
      </c>
    </row>
    <row r="9" spans="1:5" x14ac:dyDescent="0.4">
      <c r="A9" s="20" t="s">
        <v>11</v>
      </c>
      <c r="B9" s="21">
        <v>715</v>
      </c>
      <c r="C9" s="21">
        <v>715</v>
      </c>
      <c r="D9" s="21">
        <v>714</v>
      </c>
      <c r="E9" s="22">
        <v>707</v>
      </c>
    </row>
    <row r="10" spans="1:5" x14ac:dyDescent="0.4">
      <c r="A10" s="17" t="s">
        <v>12</v>
      </c>
      <c r="B10" s="18">
        <v>0</v>
      </c>
      <c r="C10" s="18">
        <v>0</v>
      </c>
      <c r="D10" s="18">
        <v>0</v>
      </c>
      <c r="E10" s="19">
        <v>0</v>
      </c>
    </row>
    <row r="11" spans="1:5" x14ac:dyDescent="0.4">
      <c r="A11" s="20" t="s">
        <v>13</v>
      </c>
      <c r="B11" s="21">
        <v>0</v>
      </c>
      <c r="C11" s="21">
        <v>0</v>
      </c>
      <c r="D11" s="21">
        <v>0</v>
      </c>
      <c r="E11" s="22">
        <v>0</v>
      </c>
    </row>
    <row r="12" spans="1:5" x14ac:dyDescent="0.4">
      <c r="A12" s="17" t="s">
        <v>14</v>
      </c>
      <c r="B12" s="18">
        <v>0</v>
      </c>
      <c r="C12" s="18">
        <v>0</v>
      </c>
      <c r="D12" s="18">
        <v>0</v>
      </c>
      <c r="E12" s="19">
        <v>0</v>
      </c>
    </row>
    <row r="13" spans="1:5" x14ac:dyDescent="0.4">
      <c r="A13" s="20" t="s">
        <v>15</v>
      </c>
      <c r="B13" s="21">
        <v>5645</v>
      </c>
      <c r="C13" s="21">
        <v>5645</v>
      </c>
      <c r="D13" s="21">
        <v>5645</v>
      </c>
      <c r="E13" s="22">
        <v>5645</v>
      </c>
    </row>
    <row r="14" spans="1:5" x14ac:dyDescent="0.4">
      <c r="A14" s="17" t="s">
        <v>16</v>
      </c>
      <c r="B14" s="18">
        <v>1156</v>
      </c>
      <c r="C14" s="18">
        <v>1156</v>
      </c>
      <c r="D14" s="18">
        <v>1156</v>
      </c>
      <c r="E14" s="19">
        <v>1155</v>
      </c>
    </row>
    <row r="15" spans="1:5" x14ac:dyDescent="0.4">
      <c r="A15" s="20" t="s">
        <v>17</v>
      </c>
      <c r="B15" s="21">
        <v>19113</v>
      </c>
      <c r="C15" s="21">
        <v>19125</v>
      </c>
      <c r="D15" s="21">
        <v>19146</v>
      </c>
      <c r="E15" s="22">
        <v>19139</v>
      </c>
    </row>
    <row r="16" spans="1:5" x14ac:dyDescent="0.4">
      <c r="A16" s="17" t="s">
        <v>18</v>
      </c>
      <c r="B16" s="18">
        <v>0</v>
      </c>
      <c r="C16" s="18">
        <v>0</v>
      </c>
      <c r="D16" s="18">
        <v>0</v>
      </c>
      <c r="E16" s="19">
        <v>0</v>
      </c>
    </row>
    <row r="17" spans="1:5" x14ac:dyDescent="0.4">
      <c r="A17" s="20" t="s">
        <v>19</v>
      </c>
      <c r="B17" s="21">
        <v>7572</v>
      </c>
      <c r="C17" s="21">
        <v>7117</v>
      </c>
      <c r="D17" s="21">
        <v>7117</v>
      </c>
      <c r="E17" s="22">
        <v>7117</v>
      </c>
    </row>
    <row r="18" spans="1:5" x14ac:dyDescent="0.4">
      <c r="A18" s="17" t="s">
        <v>20</v>
      </c>
      <c r="B18" s="18">
        <v>107</v>
      </c>
      <c r="C18" s="18">
        <v>117</v>
      </c>
      <c r="D18" s="18">
        <v>117</v>
      </c>
      <c r="E18" s="19">
        <v>117</v>
      </c>
    </row>
    <row r="19" spans="1:5" x14ac:dyDescent="0.4">
      <c r="A19" s="20" t="s">
        <v>21</v>
      </c>
      <c r="B19" s="21">
        <v>253</v>
      </c>
      <c r="C19" s="21">
        <v>262</v>
      </c>
      <c r="D19" s="21">
        <v>261</v>
      </c>
      <c r="E19" s="22">
        <v>275</v>
      </c>
    </row>
    <row r="20" spans="1:5" x14ac:dyDescent="0.4">
      <c r="A20" s="17" t="s">
        <v>22</v>
      </c>
      <c r="B20" s="18">
        <v>6720</v>
      </c>
      <c r="C20" s="18">
        <v>6722</v>
      </c>
      <c r="D20" s="18">
        <v>6751</v>
      </c>
      <c r="E20" s="19">
        <v>8466</v>
      </c>
    </row>
    <row r="21" spans="1:5" x14ac:dyDescent="0.4">
      <c r="A21" s="20" t="s">
        <v>23</v>
      </c>
      <c r="B21" s="21">
        <v>536</v>
      </c>
      <c r="C21" s="21">
        <v>544</v>
      </c>
      <c r="D21" s="21">
        <v>538</v>
      </c>
      <c r="E21" s="22">
        <v>543</v>
      </c>
    </row>
    <row r="22" spans="1:5" x14ac:dyDescent="0.4">
      <c r="A22" s="17" t="s">
        <v>24</v>
      </c>
      <c r="B22" s="18">
        <v>0</v>
      </c>
      <c r="C22" s="18">
        <v>0</v>
      </c>
      <c r="D22" s="18">
        <v>0</v>
      </c>
      <c r="E22" s="19">
        <v>0</v>
      </c>
    </row>
    <row r="23" spans="1:5" x14ac:dyDescent="0.4">
      <c r="A23" s="20" t="s">
        <v>25</v>
      </c>
      <c r="B23" s="21">
        <v>22813</v>
      </c>
      <c r="C23" s="21">
        <v>22834</v>
      </c>
      <c r="D23" s="21">
        <v>22961</v>
      </c>
      <c r="E23" s="22">
        <v>24447</v>
      </c>
    </row>
    <row r="24" spans="1:5" x14ac:dyDescent="0.4">
      <c r="A24" s="26" t="s">
        <v>26</v>
      </c>
      <c r="B24" s="27">
        <v>105429</v>
      </c>
      <c r="C24" s="27">
        <v>104975</v>
      </c>
      <c r="D24" s="27">
        <v>104740</v>
      </c>
      <c r="E24" s="28">
        <v>107392</v>
      </c>
    </row>
    <row r="25" spans="1:5" x14ac:dyDescent="0.4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E24"/>
  <sheetViews>
    <sheetView workbookViewId="0">
      <selection activeCell="C13" sqref="C1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FI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250</v>
      </c>
      <c r="C4" s="21" t="s">
        <v>251</v>
      </c>
      <c r="D4" s="21" t="s">
        <v>252</v>
      </c>
      <c r="E4" s="22" t="s">
        <v>253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254</v>
      </c>
      <c r="C7" s="18" t="s">
        <v>255</v>
      </c>
      <c r="D7" s="18" t="s">
        <v>256</v>
      </c>
      <c r="E7" s="19" t="s">
        <v>257</v>
      </c>
    </row>
    <row r="8" spans="1:5" x14ac:dyDescent="0.4">
      <c r="A8" s="20" t="s">
        <v>10</v>
      </c>
      <c r="B8" s="21" t="s">
        <v>258</v>
      </c>
      <c r="C8" s="21" t="s">
        <v>259</v>
      </c>
      <c r="D8" s="21" t="s">
        <v>259</v>
      </c>
      <c r="E8" s="22" t="s">
        <v>260</v>
      </c>
    </row>
    <row r="9" spans="1:5" x14ac:dyDescent="0.4">
      <c r="A9" s="17" t="s">
        <v>11</v>
      </c>
      <c r="B9" s="18" t="s">
        <v>261</v>
      </c>
      <c r="C9" s="18" t="s">
        <v>262</v>
      </c>
      <c r="D9" s="18" t="s">
        <v>263</v>
      </c>
      <c r="E9" s="19" t="s">
        <v>264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265</v>
      </c>
      <c r="C11" s="18" t="s">
        <v>266</v>
      </c>
      <c r="D11" s="18" t="s">
        <v>266</v>
      </c>
      <c r="E11" s="19" t="s">
        <v>266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267</v>
      </c>
      <c r="C14" s="21" t="s">
        <v>268</v>
      </c>
      <c r="D14" s="21" t="s">
        <v>269</v>
      </c>
      <c r="E14" s="22" t="s">
        <v>269</v>
      </c>
    </row>
    <row r="15" spans="1:5" x14ac:dyDescent="0.4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270</v>
      </c>
      <c r="C17" s="18" t="s">
        <v>270</v>
      </c>
      <c r="D17" s="18" t="s">
        <v>271</v>
      </c>
      <c r="E17" s="19" t="s">
        <v>272</v>
      </c>
    </row>
    <row r="18" spans="1:5" x14ac:dyDescent="0.4">
      <c r="A18" s="20" t="s">
        <v>20</v>
      </c>
      <c r="B18" s="21" t="s">
        <v>273</v>
      </c>
      <c r="C18" s="21" t="s">
        <v>56</v>
      </c>
      <c r="D18" s="21" t="s">
        <v>134</v>
      </c>
      <c r="E18" s="22" t="s">
        <v>274</v>
      </c>
    </row>
    <row r="19" spans="1:5" x14ac:dyDescent="0.4">
      <c r="A19" s="17" t="s">
        <v>21</v>
      </c>
      <c r="B19" s="18" t="s">
        <v>275</v>
      </c>
      <c r="C19" s="18" t="s">
        <v>276</v>
      </c>
      <c r="D19" s="18" t="s">
        <v>276</v>
      </c>
      <c r="E19" s="19" t="s">
        <v>277</v>
      </c>
    </row>
    <row r="20" spans="1:5" x14ac:dyDescent="0.4">
      <c r="A20" s="20" t="s">
        <v>22</v>
      </c>
      <c r="B20" s="21" t="s">
        <v>92</v>
      </c>
      <c r="C20" s="21" t="s">
        <v>92</v>
      </c>
      <c r="D20" s="21" t="s">
        <v>278</v>
      </c>
      <c r="E20" s="22" t="s">
        <v>229</v>
      </c>
    </row>
    <row r="21" spans="1:5" x14ac:dyDescent="0.4">
      <c r="A21" s="17" t="s">
        <v>23</v>
      </c>
      <c r="B21" s="18" t="s">
        <v>279</v>
      </c>
      <c r="C21" s="18" t="s">
        <v>280</v>
      </c>
      <c r="D21" s="18" t="s">
        <v>280</v>
      </c>
      <c r="E21" s="19" t="s">
        <v>281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282</v>
      </c>
      <c r="C23" s="18" t="s">
        <v>283</v>
      </c>
      <c r="D23" s="18" t="s">
        <v>284</v>
      </c>
      <c r="E23" s="19" t="s">
        <v>285</v>
      </c>
    </row>
    <row r="24" spans="1:5" x14ac:dyDescent="0.4">
      <c r="A24" s="23" t="s">
        <v>26</v>
      </c>
      <c r="B24" s="24" t="s">
        <v>286</v>
      </c>
      <c r="C24" s="24" t="s">
        <v>287</v>
      </c>
      <c r="D24" s="24" t="s">
        <v>288</v>
      </c>
      <c r="E24" s="25" t="s">
        <v>289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FR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290</v>
      </c>
      <c r="C4" s="21" t="s">
        <v>291</v>
      </c>
      <c r="D4" s="21" t="s">
        <v>292</v>
      </c>
      <c r="E4" s="22" t="s">
        <v>293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294</v>
      </c>
      <c r="C7" s="18" t="s">
        <v>295</v>
      </c>
      <c r="D7" s="18" t="s">
        <v>296</v>
      </c>
      <c r="E7" s="19" t="s">
        <v>297</v>
      </c>
    </row>
    <row r="8" spans="1:5" x14ac:dyDescent="0.4">
      <c r="A8" s="20" t="s">
        <v>10</v>
      </c>
      <c r="B8" s="21" t="s">
        <v>298</v>
      </c>
      <c r="C8" s="21" t="s">
        <v>299</v>
      </c>
      <c r="D8" s="21" t="s">
        <v>300</v>
      </c>
      <c r="E8" s="22" t="s">
        <v>301</v>
      </c>
    </row>
    <row r="9" spans="1:5" x14ac:dyDescent="0.4">
      <c r="A9" s="17" t="s">
        <v>11</v>
      </c>
      <c r="B9" s="18" t="s">
        <v>302</v>
      </c>
      <c r="C9" s="18" t="s">
        <v>303</v>
      </c>
      <c r="D9" s="18" t="s">
        <v>304</v>
      </c>
      <c r="E9" s="19" t="s">
        <v>305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306</v>
      </c>
      <c r="C13" s="18" t="s">
        <v>307</v>
      </c>
      <c r="D13" s="18" t="s">
        <v>308</v>
      </c>
      <c r="E13" s="19" t="s">
        <v>309</v>
      </c>
    </row>
    <row r="14" spans="1:5" x14ac:dyDescent="0.4">
      <c r="A14" s="20" t="s">
        <v>16</v>
      </c>
      <c r="B14" s="21" t="s">
        <v>310</v>
      </c>
      <c r="C14" s="21" t="s">
        <v>311</v>
      </c>
      <c r="D14" s="21" t="s">
        <v>312</v>
      </c>
      <c r="E14" s="22" t="s">
        <v>313</v>
      </c>
    </row>
    <row r="15" spans="1:5" x14ac:dyDescent="0.4">
      <c r="A15" s="17" t="s">
        <v>17</v>
      </c>
      <c r="B15" s="18" t="s">
        <v>314</v>
      </c>
      <c r="C15" s="18" t="s">
        <v>315</v>
      </c>
      <c r="D15" s="18" t="s">
        <v>316</v>
      </c>
      <c r="E15" s="19" t="s">
        <v>317</v>
      </c>
    </row>
    <row r="16" spans="1:5" x14ac:dyDescent="0.4">
      <c r="A16" s="20" t="s">
        <v>18</v>
      </c>
      <c r="B16" s="21" t="s">
        <v>318</v>
      </c>
      <c r="C16" s="21" t="s">
        <v>318</v>
      </c>
      <c r="D16" s="21" t="s">
        <v>318</v>
      </c>
      <c r="E16" s="22" t="s">
        <v>319</v>
      </c>
    </row>
    <row r="17" spans="1:5" x14ac:dyDescent="0.4">
      <c r="A17" s="17" t="s">
        <v>19</v>
      </c>
      <c r="B17" s="18" t="s">
        <v>320</v>
      </c>
      <c r="C17" s="18" t="s">
        <v>320</v>
      </c>
      <c r="D17" s="18" t="s">
        <v>320</v>
      </c>
      <c r="E17" s="19" t="s">
        <v>320</v>
      </c>
    </row>
    <row r="18" spans="1:5" x14ac:dyDescent="0.4">
      <c r="A18" s="20" t="s">
        <v>20</v>
      </c>
      <c r="B18" s="21" t="s">
        <v>321</v>
      </c>
      <c r="C18" s="21" t="s">
        <v>322</v>
      </c>
      <c r="D18" s="21" t="s">
        <v>323</v>
      </c>
      <c r="E18" s="22" t="s">
        <v>324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325</v>
      </c>
      <c r="C20" s="21" t="s">
        <v>326</v>
      </c>
      <c r="D20" s="21" t="s">
        <v>327</v>
      </c>
      <c r="E20" s="22" t="s">
        <v>328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132</v>
      </c>
      <c r="C22" s="21" t="s">
        <v>132</v>
      </c>
      <c r="D22" s="21" t="s">
        <v>35</v>
      </c>
      <c r="E22" s="22" t="s">
        <v>329</v>
      </c>
    </row>
    <row r="23" spans="1:5" x14ac:dyDescent="0.4">
      <c r="A23" s="17" t="s">
        <v>25</v>
      </c>
      <c r="B23" s="18" t="s">
        <v>330</v>
      </c>
      <c r="C23" s="18" t="s">
        <v>331</v>
      </c>
      <c r="D23" s="18" t="s">
        <v>332</v>
      </c>
      <c r="E23" s="19" t="s">
        <v>333</v>
      </c>
    </row>
    <row r="24" spans="1:5" x14ac:dyDescent="0.4">
      <c r="A24" s="23" t="s">
        <v>26</v>
      </c>
      <c r="B24" s="24" t="s">
        <v>334</v>
      </c>
      <c r="C24" s="24" t="s">
        <v>335</v>
      </c>
      <c r="D24" s="24" t="s">
        <v>336</v>
      </c>
      <c r="E24" s="25" t="s">
        <v>337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E24"/>
  <sheetViews>
    <sheetView workbookViewId="0">
      <selection activeCell="D21" sqref="D21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EL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338</v>
      </c>
      <c r="C4" s="21" t="s">
        <v>338</v>
      </c>
      <c r="D4" s="21" t="s">
        <v>338</v>
      </c>
      <c r="E4" s="22" t="s">
        <v>339</v>
      </c>
    </row>
    <row r="5" spans="1:5" x14ac:dyDescent="0.4">
      <c r="A5" s="17" t="s">
        <v>7</v>
      </c>
      <c r="B5" s="18" t="s">
        <v>340</v>
      </c>
      <c r="C5" s="18" t="s">
        <v>340</v>
      </c>
      <c r="D5" s="18" t="s">
        <v>340</v>
      </c>
      <c r="E5" s="19" t="s">
        <v>341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342</v>
      </c>
      <c r="C7" s="18" t="s">
        <v>342</v>
      </c>
      <c r="D7" s="18" t="s">
        <v>343</v>
      </c>
      <c r="E7" s="19" t="s">
        <v>343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4">
      <c r="A9" s="17" t="s">
        <v>11</v>
      </c>
      <c r="B9" s="18" t="s">
        <v>132</v>
      </c>
      <c r="C9" s="18" t="s">
        <v>132</v>
      </c>
      <c r="D9" s="18" t="s">
        <v>132</v>
      </c>
      <c r="E9" s="19" t="s">
        <v>132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132</v>
      </c>
      <c r="C12" s="21" t="s">
        <v>132</v>
      </c>
      <c r="D12" s="21" t="s">
        <v>132</v>
      </c>
      <c r="E12" s="22" t="s">
        <v>132</v>
      </c>
    </row>
    <row r="13" spans="1:5" x14ac:dyDescent="0.4">
      <c r="A13" s="17" t="s">
        <v>15</v>
      </c>
      <c r="B13" s="18" t="s">
        <v>32</v>
      </c>
      <c r="C13" s="18" t="s">
        <v>32</v>
      </c>
      <c r="D13" s="18" t="s">
        <v>32</v>
      </c>
      <c r="E13" s="19" t="s">
        <v>32</v>
      </c>
    </row>
    <row r="14" spans="1:5" x14ac:dyDescent="0.4">
      <c r="A14" s="20" t="s">
        <v>16</v>
      </c>
      <c r="B14" s="21" t="s">
        <v>344</v>
      </c>
      <c r="C14" s="21" t="s">
        <v>344</v>
      </c>
      <c r="D14" s="21" t="s">
        <v>344</v>
      </c>
      <c r="E14" s="22" t="s">
        <v>344</v>
      </c>
    </row>
    <row r="15" spans="1:5" x14ac:dyDescent="0.4">
      <c r="A15" s="17" t="s">
        <v>17</v>
      </c>
      <c r="B15" s="18" t="s">
        <v>345</v>
      </c>
      <c r="C15" s="18" t="s">
        <v>345</v>
      </c>
      <c r="D15" s="18" t="s">
        <v>345</v>
      </c>
      <c r="E15" s="19" t="s">
        <v>345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346</v>
      </c>
      <c r="C19" s="18" t="s">
        <v>346</v>
      </c>
      <c r="D19" s="18" t="s">
        <v>346</v>
      </c>
      <c r="E19" s="19" t="s">
        <v>347</v>
      </c>
    </row>
    <row r="20" spans="1:5" x14ac:dyDescent="0.4">
      <c r="A20" s="20" t="s">
        <v>22</v>
      </c>
      <c r="B20" s="21" t="s">
        <v>348</v>
      </c>
      <c r="C20" s="21" t="s">
        <v>348</v>
      </c>
      <c r="D20" s="21" t="s">
        <v>348</v>
      </c>
      <c r="E20" s="22" t="s">
        <v>349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350</v>
      </c>
      <c r="C23" s="18" t="s">
        <v>351</v>
      </c>
      <c r="D23" s="18" t="s">
        <v>352</v>
      </c>
      <c r="E23" s="19" t="s">
        <v>353</v>
      </c>
    </row>
    <row r="24" spans="1:5" x14ac:dyDescent="0.4">
      <c r="A24" s="23" t="s">
        <v>26</v>
      </c>
      <c r="B24" s="24" t="s">
        <v>354</v>
      </c>
      <c r="C24" s="24" t="s">
        <v>355</v>
      </c>
      <c r="D24" s="24" t="s">
        <v>356</v>
      </c>
      <c r="E24" s="25" t="s">
        <v>357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HR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358</v>
      </c>
      <c r="C4" s="21" t="s">
        <v>359</v>
      </c>
      <c r="D4" s="21" t="s">
        <v>360</v>
      </c>
      <c r="E4" s="22" t="s">
        <v>361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362</v>
      </c>
      <c r="C7" s="18" t="s">
        <v>362</v>
      </c>
      <c r="D7" s="18" t="s">
        <v>362</v>
      </c>
      <c r="E7" s="19" t="s">
        <v>362</v>
      </c>
    </row>
    <row r="8" spans="1:5" x14ac:dyDescent="0.4">
      <c r="A8" s="20" t="s">
        <v>10</v>
      </c>
      <c r="B8" s="21" t="s">
        <v>363</v>
      </c>
      <c r="C8" s="21" t="s">
        <v>363</v>
      </c>
      <c r="D8" s="21" t="s">
        <v>364</v>
      </c>
      <c r="E8" s="22" t="s">
        <v>364</v>
      </c>
    </row>
    <row r="9" spans="1:5" x14ac:dyDescent="0.4">
      <c r="A9" s="17" t="s">
        <v>11</v>
      </c>
      <c r="B9" s="18" t="s">
        <v>365</v>
      </c>
      <c r="C9" s="18" t="s">
        <v>365</v>
      </c>
      <c r="D9" s="18" t="s">
        <v>366</v>
      </c>
      <c r="E9" s="19" t="s">
        <v>366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110</v>
      </c>
      <c r="E12" s="22" t="s">
        <v>110</v>
      </c>
    </row>
    <row r="13" spans="1:5" x14ac:dyDescent="0.4">
      <c r="A13" s="17" t="s">
        <v>15</v>
      </c>
      <c r="B13" s="18" t="s">
        <v>367</v>
      </c>
      <c r="C13" s="18" t="s">
        <v>367</v>
      </c>
      <c r="D13" s="18" t="s">
        <v>368</v>
      </c>
      <c r="E13" s="19" t="s">
        <v>367</v>
      </c>
    </row>
    <row r="14" spans="1:5" x14ac:dyDescent="0.4">
      <c r="A14" s="20" t="s">
        <v>16</v>
      </c>
      <c r="B14" s="21" t="s">
        <v>369</v>
      </c>
      <c r="C14" s="21" t="s">
        <v>369</v>
      </c>
      <c r="D14" s="21" t="s">
        <v>369</v>
      </c>
      <c r="E14" s="22" t="s">
        <v>369</v>
      </c>
    </row>
    <row r="15" spans="1:5" x14ac:dyDescent="0.4">
      <c r="A15" s="17" t="s">
        <v>17</v>
      </c>
      <c r="B15" s="18" t="s">
        <v>370</v>
      </c>
      <c r="C15" s="18" t="s">
        <v>370</v>
      </c>
      <c r="D15" s="18" t="s">
        <v>371</v>
      </c>
      <c r="E15" s="19" t="s">
        <v>372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373</v>
      </c>
      <c r="C19" s="18" t="s">
        <v>374</v>
      </c>
      <c r="D19" s="18" t="s">
        <v>375</v>
      </c>
      <c r="E19" s="19" t="s">
        <v>376</v>
      </c>
    </row>
    <row r="20" spans="1:5" x14ac:dyDescent="0.4">
      <c r="A20" s="20" t="s">
        <v>22</v>
      </c>
      <c r="B20" s="21" t="s">
        <v>338</v>
      </c>
      <c r="C20" s="21" t="s">
        <v>359</v>
      </c>
      <c r="D20" s="21" t="s">
        <v>377</v>
      </c>
      <c r="E20" s="22" t="s">
        <v>377</v>
      </c>
    </row>
    <row r="21" spans="1:5" x14ac:dyDescent="0.4">
      <c r="A21" s="17" t="s">
        <v>23</v>
      </c>
      <c r="B21" s="18" t="s">
        <v>85</v>
      </c>
      <c r="C21" s="18" t="s">
        <v>85</v>
      </c>
      <c r="D21" s="18" t="s">
        <v>85</v>
      </c>
      <c r="E21" s="19" t="s">
        <v>85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78</v>
      </c>
      <c r="C23" s="18" t="s">
        <v>378</v>
      </c>
      <c r="D23" s="18" t="s">
        <v>379</v>
      </c>
      <c r="E23" s="19" t="s">
        <v>380</v>
      </c>
    </row>
    <row r="24" spans="1:5" x14ac:dyDescent="0.4">
      <c r="A24" s="23" t="s">
        <v>26</v>
      </c>
      <c r="B24" s="24" t="s">
        <v>381</v>
      </c>
      <c r="C24" s="24" t="s">
        <v>382</v>
      </c>
      <c r="D24" s="24" t="s">
        <v>383</v>
      </c>
      <c r="E24" s="25" t="s">
        <v>384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HU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319</v>
      </c>
      <c r="C4" s="21" t="s">
        <v>385</v>
      </c>
      <c r="D4" s="21" t="s">
        <v>319</v>
      </c>
      <c r="E4" s="22" t="s">
        <v>319</v>
      </c>
    </row>
    <row r="5" spans="1:5" x14ac:dyDescent="0.4">
      <c r="A5" s="17" t="s">
        <v>7</v>
      </c>
      <c r="B5" s="18" t="s">
        <v>386</v>
      </c>
      <c r="C5" s="18" t="s">
        <v>386</v>
      </c>
      <c r="D5" s="18" t="s">
        <v>386</v>
      </c>
      <c r="E5" s="19" t="s">
        <v>226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387</v>
      </c>
      <c r="C7" s="18" t="s">
        <v>388</v>
      </c>
      <c r="D7" s="18" t="s">
        <v>389</v>
      </c>
      <c r="E7" s="19" t="s">
        <v>390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173</v>
      </c>
    </row>
    <row r="9" spans="1:5" x14ac:dyDescent="0.4">
      <c r="A9" s="17" t="s">
        <v>11</v>
      </c>
      <c r="B9" s="18" t="s">
        <v>124</v>
      </c>
      <c r="C9" s="18" t="s">
        <v>391</v>
      </c>
      <c r="D9" s="18" t="s">
        <v>369</v>
      </c>
      <c r="E9" s="19" t="s">
        <v>392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278</v>
      </c>
      <c r="E12" s="22" t="s">
        <v>278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393</v>
      </c>
      <c r="C14" s="21" t="s">
        <v>393</v>
      </c>
      <c r="D14" s="21" t="s">
        <v>394</v>
      </c>
      <c r="E14" s="22" t="s">
        <v>394</v>
      </c>
    </row>
    <row r="15" spans="1:5" x14ac:dyDescent="0.4">
      <c r="A15" s="17" t="s">
        <v>17</v>
      </c>
      <c r="B15" s="18" t="s">
        <v>393</v>
      </c>
      <c r="C15" s="18" t="s">
        <v>393</v>
      </c>
      <c r="D15" s="18" t="s">
        <v>393</v>
      </c>
      <c r="E15" s="19" t="s">
        <v>393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395</v>
      </c>
      <c r="C17" s="18" t="s">
        <v>396</v>
      </c>
      <c r="D17" s="18" t="s">
        <v>396</v>
      </c>
      <c r="E17" s="19" t="s">
        <v>396</v>
      </c>
    </row>
    <row r="18" spans="1:5" x14ac:dyDescent="0.4">
      <c r="A18" s="20" t="s">
        <v>20</v>
      </c>
      <c r="B18" s="21" t="s">
        <v>35</v>
      </c>
      <c r="C18" s="21" t="s">
        <v>35</v>
      </c>
      <c r="D18" s="21" t="s">
        <v>35</v>
      </c>
      <c r="E18" s="22" t="s">
        <v>35</v>
      </c>
    </row>
    <row r="19" spans="1:5" x14ac:dyDescent="0.4">
      <c r="A19" s="17" t="s">
        <v>21</v>
      </c>
      <c r="B19" s="18" t="s">
        <v>397</v>
      </c>
      <c r="C19" s="18" t="s">
        <v>398</v>
      </c>
      <c r="D19" s="18" t="s">
        <v>69</v>
      </c>
      <c r="E19" s="19" t="s">
        <v>399</v>
      </c>
    </row>
    <row r="20" spans="1:5" x14ac:dyDescent="0.4">
      <c r="A20" s="20" t="s">
        <v>22</v>
      </c>
      <c r="B20" s="21" t="s">
        <v>400</v>
      </c>
      <c r="C20" s="21" t="s">
        <v>401</v>
      </c>
      <c r="D20" s="21" t="s">
        <v>402</v>
      </c>
      <c r="E20" s="22" t="s">
        <v>403</v>
      </c>
    </row>
    <row r="21" spans="1:5" x14ac:dyDescent="0.4">
      <c r="A21" s="17" t="s">
        <v>23</v>
      </c>
      <c r="B21" s="18" t="s">
        <v>393</v>
      </c>
      <c r="C21" s="18" t="s">
        <v>358</v>
      </c>
      <c r="D21" s="18" t="s">
        <v>404</v>
      </c>
      <c r="E21" s="19" t="s">
        <v>404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405</v>
      </c>
      <c r="C23" s="18" t="s">
        <v>363</v>
      </c>
      <c r="D23" s="18" t="s">
        <v>406</v>
      </c>
      <c r="E23" s="19" t="s">
        <v>406</v>
      </c>
    </row>
    <row r="24" spans="1:5" x14ac:dyDescent="0.4">
      <c r="A24" s="23" t="s">
        <v>26</v>
      </c>
      <c r="B24" s="24" t="s">
        <v>407</v>
      </c>
      <c r="C24" s="24" t="s">
        <v>408</v>
      </c>
      <c r="D24" s="24" t="s">
        <v>409</v>
      </c>
      <c r="E24" s="25" t="s">
        <v>410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IE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35</v>
      </c>
      <c r="C4" s="21" t="s">
        <v>35</v>
      </c>
      <c r="D4" s="21" t="s">
        <v>35</v>
      </c>
      <c r="E4" s="22" t="s">
        <v>35</v>
      </c>
    </row>
    <row r="5" spans="1:5" x14ac:dyDescent="0.4">
      <c r="A5" s="17" t="s">
        <v>7</v>
      </c>
      <c r="B5" s="18" t="s">
        <v>35</v>
      </c>
      <c r="C5" s="18" t="s">
        <v>35</v>
      </c>
      <c r="D5" s="18" t="s">
        <v>35</v>
      </c>
      <c r="E5" s="19" t="s">
        <v>35</v>
      </c>
    </row>
    <row r="6" spans="1:5" x14ac:dyDescent="0.4">
      <c r="A6" s="20" t="s">
        <v>8</v>
      </c>
      <c r="B6" s="21" t="s">
        <v>35</v>
      </c>
      <c r="C6" s="21" t="s">
        <v>35</v>
      </c>
      <c r="D6" s="21" t="s">
        <v>35</v>
      </c>
      <c r="E6" s="22" t="s">
        <v>35</v>
      </c>
    </row>
    <row r="7" spans="1:5" x14ac:dyDescent="0.4">
      <c r="A7" s="17" t="s">
        <v>9</v>
      </c>
      <c r="B7" s="18" t="s">
        <v>411</v>
      </c>
      <c r="C7" s="18" t="s">
        <v>411</v>
      </c>
      <c r="D7" s="18" t="s">
        <v>411</v>
      </c>
      <c r="E7" s="19" t="s">
        <v>411</v>
      </c>
    </row>
    <row r="8" spans="1:5" x14ac:dyDescent="0.4">
      <c r="A8" s="20" t="s">
        <v>10</v>
      </c>
      <c r="B8" s="21" t="s">
        <v>412</v>
      </c>
      <c r="C8" s="21" t="s">
        <v>412</v>
      </c>
      <c r="D8" s="21" t="s">
        <v>412</v>
      </c>
      <c r="E8" s="22" t="s">
        <v>412</v>
      </c>
    </row>
    <row r="9" spans="1:5" x14ac:dyDescent="0.4">
      <c r="A9" s="17" t="s">
        <v>11</v>
      </c>
      <c r="B9" s="18" t="s">
        <v>413</v>
      </c>
      <c r="C9" s="18" t="s">
        <v>413</v>
      </c>
      <c r="D9" s="18" t="s">
        <v>413</v>
      </c>
      <c r="E9" s="19" t="s">
        <v>413</v>
      </c>
    </row>
    <row r="10" spans="1:5" x14ac:dyDescent="0.4">
      <c r="A10" s="20" t="s">
        <v>12</v>
      </c>
      <c r="B10" s="21" t="s">
        <v>35</v>
      </c>
      <c r="C10" s="21" t="s">
        <v>35</v>
      </c>
      <c r="D10" s="21" t="s">
        <v>35</v>
      </c>
      <c r="E10" s="22" t="s">
        <v>35</v>
      </c>
    </row>
    <row r="11" spans="1:5" x14ac:dyDescent="0.4">
      <c r="A11" s="17" t="s">
        <v>13</v>
      </c>
      <c r="B11" s="18" t="s">
        <v>414</v>
      </c>
      <c r="C11" s="18" t="s">
        <v>414</v>
      </c>
      <c r="D11" s="18" t="s">
        <v>414</v>
      </c>
      <c r="E11" s="19" t="s">
        <v>414</v>
      </c>
    </row>
    <row r="12" spans="1:5" x14ac:dyDescent="0.4">
      <c r="A12" s="20" t="s">
        <v>14</v>
      </c>
      <c r="B12" s="21" t="s">
        <v>415</v>
      </c>
      <c r="C12" s="21" t="s">
        <v>415</v>
      </c>
      <c r="D12" s="21" t="s">
        <v>415</v>
      </c>
      <c r="E12" s="22" t="s">
        <v>415</v>
      </c>
    </row>
    <row r="13" spans="1:5" x14ac:dyDescent="0.4">
      <c r="A13" s="17" t="s">
        <v>15</v>
      </c>
      <c r="B13" s="18" t="s">
        <v>416</v>
      </c>
      <c r="C13" s="18" t="s">
        <v>416</v>
      </c>
      <c r="D13" s="18" t="s">
        <v>416</v>
      </c>
      <c r="E13" s="19" t="s">
        <v>416</v>
      </c>
    </row>
    <row r="14" spans="1:5" x14ac:dyDescent="0.4">
      <c r="A14" s="20" t="s">
        <v>16</v>
      </c>
      <c r="B14" s="21" t="s">
        <v>417</v>
      </c>
      <c r="C14" s="21" t="s">
        <v>417</v>
      </c>
      <c r="D14" s="21" t="s">
        <v>417</v>
      </c>
      <c r="E14" s="22" t="s">
        <v>417</v>
      </c>
    </row>
    <row r="15" spans="1:5" x14ac:dyDescent="0.4">
      <c r="A15" s="17" t="s">
        <v>17</v>
      </c>
      <c r="B15" s="18" t="s">
        <v>35</v>
      </c>
      <c r="C15" s="18" t="s">
        <v>35</v>
      </c>
      <c r="D15" s="18" t="s">
        <v>35</v>
      </c>
      <c r="E15" s="19" t="s">
        <v>35</v>
      </c>
    </row>
    <row r="16" spans="1:5" x14ac:dyDescent="0.4">
      <c r="A16" s="20" t="s">
        <v>18</v>
      </c>
      <c r="B16" s="21" t="s">
        <v>35</v>
      </c>
      <c r="C16" s="21" t="s">
        <v>35</v>
      </c>
      <c r="D16" s="21" t="s">
        <v>35</v>
      </c>
      <c r="E16" s="22" t="s">
        <v>35</v>
      </c>
    </row>
    <row r="17" spans="1:5" x14ac:dyDescent="0.4">
      <c r="A17" s="17" t="s">
        <v>19</v>
      </c>
      <c r="B17" s="18" t="s">
        <v>35</v>
      </c>
      <c r="C17" s="18" t="s">
        <v>35</v>
      </c>
      <c r="D17" s="18" t="s">
        <v>35</v>
      </c>
      <c r="E17" s="19" t="s">
        <v>35</v>
      </c>
    </row>
    <row r="18" spans="1:5" x14ac:dyDescent="0.4">
      <c r="A18" s="20" t="s">
        <v>20</v>
      </c>
      <c r="B18" s="21" t="s">
        <v>418</v>
      </c>
      <c r="C18" s="21" t="s">
        <v>418</v>
      </c>
      <c r="D18" s="21" t="s">
        <v>418</v>
      </c>
      <c r="E18" s="22" t="s">
        <v>418</v>
      </c>
    </row>
    <row r="19" spans="1:5" x14ac:dyDescent="0.4">
      <c r="A19" s="17" t="s">
        <v>21</v>
      </c>
      <c r="B19" s="18" t="s">
        <v>35</v>
      </c>
      <c r="C19" s="18" t="s">
        <v>35</v>
      </c>
      <c r="D19" s="18" t="s">
        <v>35</v>
      </c>
      <c r="E19" s="19" t="s">
        <v>35</v>
      </c>
    </row>
    <row r="20" spans="1:5" x14ac:dyDescent="0.4">
      <c r="A20" s="20" t="s">
        <v>22</v>
      </c>
      <c r="B20" s="21" t="s">
        <v>35</v>
      </c>
      <c r="C20" s="21" t="s">
        <v>35</v>
      </c>
      <c r="D20" s="21" t="s">
        <v>35</v>
      </c>
      <c r="E20" s="22" t="s">
        <v>35</v>
      </c>
    </row>
    <row r="21" spans="1:5" x14ac:dyDescent="0.4">
      <c r="A21" s="17" t="s">
        <v>23</v>
      </c>
      <c r="B21" s="18" t="s">
        <v>35</v>
      </c>
      <c r="C21" s="18" t="s">
        <v>35</v>
      </c>
      <c r="D21" s="18" t="s">
        <v>35</v>
      </c>
      <c r="E21" s="19" t="s">
        <v>35</v>
      </c>
    </row>
    <row r="22" spans="1:5" x14ac:dyDescent="0.4">
      <c r="A22" s="20" t="s">
        <v>24</v>
      </c>
      <c r="B22" s="21" t="s">
        <v>35</v>
      </c>
      <c r="C22" s="21" t="s">
        <v>35</v>
      </c>
      <c r="D22" s="21" t="s">
        <v>35</v>
      </c>
      <c r="E22" s="22" t="s">
        <v>35</v>
      </c>
    </row>
    <row r="23" spans="1:5" x14ac:dyDescent="0.4">
      <c r="A23" s="17" t="s">
        <v>25</v>
      </c>
      <c r="B23" s="18" t="s">
        <v>419</v>
      </c>
      <c r="C23" s="18" t="s">
        <v>419</v>
      </c>
      <c r="D23" s="18" t="s">
        <v>420</v>
      </c>
      <c r="E23" s="19" t="s">
        <v>420</v>
      </c>
    </row>
    <row r="24" spans="1:5" x14ac:dyDescent="0.4">
      <c r="A24" s="23" t="s">
        <v>26</v>
      </c>
      <c r="B24" s="24" t="s">
        <v>421</v>
      </c>
      <c r="C24" s="24" t="s">
        <v>421</v>
      </c>
      <c r="D24" s="24" t="s">
        <v>422</v>
      </c>
      <c r="E24" s="25" t="s">
        <v>422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IT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423</v>
      </c>
      <c r="C4" s="21" t="s">
        <v>424</v>
      </c>
      <c r="D4" s="21" t="s">
        <v>425</v>
      </c>
      <c r="E4" s="22" t="s">
        <v>426</v>
      </c>
    </row>
    <row r="5" spans="1:5" x14ac:dyDescent="0.4">
      <c r="A5" s="17" t="s">
        <v>7</v>
      </c>
      <c r="B5" s="18" t="s">
        <v>132</v>
      </c>
      <c r="C5" s="18" t="s">
        <v>132</v>
      </c>
      <c r="D5" s="18" t="s">
        <v>132</v>
      </c>
      <c r="E5" s="19" t="s">
        <v>132</v>
      </c>
    </row>
    <row r="6" spans="1:5" x14ac:dyDescent="0.4">
      <c r="A6" s="20" t="s">
        <v>8</v>
      </c>
      <c r="B6" s="21" t="s">
        <v>427</v>
      </c>
      <c r="C6" s="21" t="s">
        <v>428</v>
      </c>
      <c r="D6" s="21" t="s">
        <v>429</v>
      </c>
      <c r="E6" s="22" t="s">
        <v>430</v>
      </c>
    </row>
    <row r="7" spans="1:5" x14ac:dyDescent="0.4">
      <c r="A7" s="17" t="s">
        <v>9</v>
      </c>
      <c r="B7" s="18" t="s">
        <v>431</v>
      </c>
      <c r="C7" s="18" t="s">
        <v>432</v>
      </c>
      <c r="D7" s="18" t="s">
        <v>433</v>
      </c>
      <c r="E7" s="19" t="s">
        <v>434</v>
      </c>
    </row>
    <row r="8" spans="1:5" x14ac:dyDescent="0.4">
      <c r="A8" s="20" t="s">
        <v>10</v>
      </c>
      <c r="B8" s="21" t="s">
        <v>435</v>
      </c>
      <c r="C8" s="21" t="s">
        <v>436</v>
      </c>
      <c r="D8" s="21" t="s">
        <v>437</v>
      </c>
      <c r="E8" s="22" t="s">
        <v>438</v>
      </c>
    </row>
    <row r="9" spans="1:5" x14ac:dyDescent="0.4">
      <c r="A9" s="17" t="s">
        <v>11</v>
      </c>
      <c r="B9" s="18" t="s">
        <v>439</v>
      </c>
      <c r="C9" s="18" t="s">
        <v>440</v>
      </c>
      <c r="D9" s="18" t="s">
        <v>441</v>
      </c>
      <c r="E9" s="19" t="s">
        <v>442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132</v>
      </c>
      <c r="C11" s="18" t="s">
        <v>132</v>
      </c>
      <c r="D11" s="18" t="s">
        <v>132</v>
      </c>
      <c r="E11" s="19" t="s">
        <v>132</v>
      </c>
    </row>
    <row r="12" spans="1:5" x14ac:dyDescent="0.4">
      <c r="A12" s="20" t="s">
        <v>14</v>
      </c>
      <c r="B12" s="21" t="s">
        <v>443</v>
      </c>
      <c r="C12" s="21" t="s">
        <v>443</v>
      </c>
      <c r="D12" s="21" t="s">
        <v>443</v>
      </c>
      <c r="E12" s="22" t="s">
        <v>443</v>
      </c>
    </row>
    <row r="13" spans="1:5" x14ac:dyDescent="0.4">
      <c r="A13" s="17" t="s">
        <v>15</v>
      </c>
      <c r="B13" s="18" t="s">
        <v>444</v>
      </c>
      <c r="C13" s="18" t="s">
        <v>445</v>
      </c>
      <c r="D13" s="18" t="s">
        <v>446</v>
      </c>
      <c r="E13" s="19" t="s">
        <v>447</v>
      </c>
    </row>
    <row r="14" spans="1:5" x14ac:dyDescent="0.4">
      <c r="A14" s="20" t="s">
        <v>16</v>
      </c>
      <c r="B14" s="21" t="s">
        <v>448</v>
      </c>
      <c r="C14" s="21" t="s">
        <v>449</v>
      </c>
      <c r="D14" s="21" t="s">
        <v>450</v>
      </c>
      <c r="E14" s="22" t="s">
        <v>451</v>
      </c>
    </row>
    <row r="15" spans="1:5" x14ac:dyDescent="0.4">
      <c r="A15" s="17" t="s">
        <v>17</v>
      </c>
      <c r="B15" s="18" t="s">
        <v>452</v>
      </c>
      <c r="C15" s="18" t="s">
        <v>453</v>
      </c>
      <c r="D15" s="18" t="s">
        <v>454</v>
      </c>
      <c r="E15" s="19" t="s">
        <v>455</v>
      </c>
    </row>
    <row r="16" spans="1:5" x14ac:dyDescent="0.4">
      <c r="A16" s="20" t="s">
        <v>18</v>
      </c>
      <c r="B16" s="21" t="s">
        <v>132</v>
      </c>
      <c r="C16" s="21" t="s">
        <v>132</v>
      </c>
      <c r="D16" s="21" t="s">
        <v>132</v>
      </c>
      <c r="E16" s="22" t="s">
        <v>132</v>
      </c>
    </row>
    <row r="17" spans="1:5" x14ac:dyDescent="0.4">
      <c r="A17" s="17" t="s">
        <v>19</v>
      </c>
      <c r="B17" s="18" t="s">
        <v>35</v>
      </c>
      <c r="C17" s="18" t="s">
        <v>35</v>
      </c>
      <c r="D17" s="18" t="s">
        <v>35</v>
      </c>
      <c r="E17" s="19" t="s">
        <v>35</v>
      </c>
    </row>
    <row r="18" spans="1:5" x14ac:dyDescent="0.4">
      <c r="A18" s="20" t="s">
        <v>20</v>
      </c>
      <c r="B18" s="21" t="s">
        <v>456</v>
      </c>
      <c r="C18" s="21" t="s">
        <v>457</v>
      </c>
      <c r="D18" s="21" t="s">
        <v>458</v>
      </c>
      <c r="E18" s="22" t="s">
        <v>459</v>
      </c>
    </row>
    <row r="19" spans="1:5" x14ac:dyDescent="0.4">
      <c r="A19" s="17" t="s">
        <v>21</v>
      </c>
      <c r="B19" s="18" t="s">
        <v>460</v>
      </c>
      <c r="C19" s="18" t="s">
        <v>460</v>
      </c>
      <c r="D19" s="18" t="s">
        <v>132</v>
      </c>
      <c r="E19" s="19" t="s">
        <v>132</v>
      </c>
    </row>
    <row r="20" spans="1:5" x14ac:dyDescent="0.4">
      <c r="A20" s="20" t="s">
        <v>22</v>
      </c>
      <c r="B20" s="21" t="s">
        <v>461</v>
      </c>
      <c r="C20" s="21" t="s">
        <v>462</v>
      </c>
      <c r="D20" s="21" t="s">
        <v>463</v>
      </c>
      <c r="E20" s="22" t="s">
        <v>464</v>
      </c>
    </row>
    <row r="21" spans="1:5" x14ac:dyDescent="0.4">
      <c r="A21" s="17" t="s">
        <v>23</v>
      </c>
      <c r="B21" s="18" t="s">
        <v>465</v>
      </c>
      <c r="C21" s="18" t="s">
        <v>466</v>
      </c>
      <c r="D21" s="18" t="s">
        <v>467</v>
      </c>
      <c r="E21" s="19" t="s">
        <v>468</v>
      </c>
    </row>
    <row r="22" spans="1:5" x14ac:dyDescent="0.4">
      <c r="A22" s="20" t="s">
        <v>24</v>
      </c>
      <c r="B22" s="21" t="s">
        <v>132</v>
      </c>
      <c r="C22" s="21" t="s">
        <v>132</v>
      </c>
      <c r="D22" s="21" t="s">
        <v>132</v>
      </c>
      <c r="E22" s="22" t="s">
        <v>132</v>
      </c>
    </row>
    <row r="23" spans="1:5" x14ac:dyDescent="0.4">
      <c r="A23" s="17" t="s">
        <v>25</v>
      </c>
      <c r="B23" s="18" t="s">
        <v>469</v>
      </c>
      <c r="C23" s="18" t="s">
        <v>470</v>
      </c>
      <c r="D23" s="18" t="s">
        <v>471</v>
      </c>
      <c r="E23" s="19" t="s">
        <v>472</v>
      </c>
    </row>
    <row r="24" spans="1:5" x14ac:dyDescent="0.4">
      <c r="A24" s="23" t="s">
        <v>26</v>
      </c>
      <c r="B24" s="24" t="s">
        <v>473</v>
      </c>
      <c r="C24" s="24" t="s">
        <v>474</v>
      </c>
      <c r="D24" s="24" t="s">
        <v>475</v>
      </c>
      <c r="E24" s="25" t="s">
        <v>476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1"/>
  <dimension ref="A1:D32"/>
  <sheetViews>
    <sheetView topLeftCell="A16" workbookViewId="0">
      <selection activeCell="F21" sqref="F21"/>
    </sheetView>
  </sheetViews>
  <sheetFormatPr baseColWidth="10" defaultRowHeight="14.6" x14ac:dyDescent="0.4"/>
  <sheetData>
    <row r="1" spans="1:4" x14ac:dyDescent="0.4">
      <c r="A1" s="58" t="s">
        <v>677</v>
      </c>
      <c r="B1" s="58" t="s">
        <v>674</v>
      </c>
    </row>
    <row r="2" spans="1:4" x14ac:dyDescent="0.4">
      <c r="A2" s="58" t="s">
        <v>676</v>
      </c>
      <c r="B2" s="58" t="s">
        <v>675</v>
      </c>
    </row>
    <row r="4" spans="1:4" x14ac:dyDescent="0.4">
      <c r="A4" s="58">
        <v>2020</v>
      </c>
      <c r="B4" s="58" t="s">
        <v>786</v>
      </c>
    </row>
    <row r="5" spans="1:4" x14ac:dyDescent="0.4">
      <c r="A5" s="59" t="s">
        <v>678</v>
      </c>
      <c r="B5" s="58"/>
    </row>
    <row r="6" spans="1:4" x14ac:dyDescent="0.4">
      <c r="A6" s="58" t="s">
        <v>649</v>
      </c>
      <c r="B6">
        <v>0.15</v>
      </c>
      <c r="D6" s="60">
        <f ca="1">INDIRECT(ADDRESS(21,5,1,1,A6),TRUE)</f>
        <v>150</v>
      </c>
    </row>
    <row r="7" spans="1:4" x14ac:dyDescent="0.4">
      <c r="A7" s="58" t="s">
        <v>650</v>
      </c>
      <c r="B7" s="58">
        <v>0.36199999999999999</v>
      </c>
      <c r="D7" s="60" t="str">
        <f t="shared" ref="D7:D32" ca="1" si="0">INDIRECT(ADDRESS(21,5,1,1,A7),TRUE)</f>
        <v>362</v>
      </c>
    </row>
    <row r="8" spans="1:4" x14ac:dyDescent="0.4">
      <c r="A8" s="58" t="s">
        <v>651</v>
      </c>
      <c r="B8" s="58">
        <v>6.0000000000000001E-3</v>
      </c>
      <c r="D8" s="60" t="str">
        <f t="shared" ca="1" si="0"/>
        <v>6</v>
      </c>
    </row>
    <row r="9" spans="1:4" x14ac:dyDescent="0.4">
      <c r="A9" s="58" t="s">
        <v>652</v>
      </c>
      <c r="B9" s="58">
        <v>0</v>
      </c>
      <c r="D9" s="60" t="str">
        <f t="shared" ca="1" si="0"/>
        <v>n/e</v>
      </c>
    </row>
    <row r="10" spans="1:4" x14ac:dyDescent="0.4">
      <c r="A10" s="58" t="s">
        <v>653</v>
      </c>
      <c r="B10" s="58">
        <v>0.1</v>
      </c>
      <c r="D10" s="60" t="str">
        <f t="shared" ca="1" si="0"/>
        <v>100</v>
      </c>
    </row>
    <row r="11" spans="1:4" x14ac:dyDescent="0.4">
      <c r="A11" s="58" t="s">
        <v>654</v>
      </c>
      <c r="B11" s="58">
        <v>1.661</v>
      </c>
      <c r="D11" s="60" t="str">
        <f t="shared" ca="1" si="0"/>
        <v>1661</v>
      </c>
    </row>
    <row r="12" spans="1:4" x14ac:dyDescent="0.4">
      <c r="A12" s="58" t="s">
        <v>655</v>
      </c>
      <c r="B12" s="58">
        <v>0.38400000000000001</v>
      </c>
      <c r="D12" s="60" t="str">
        <f t="shared" ca="1" si="0"/>
        <v>384</v>
      </c>
    </row>
    <row r="13" spans="1:4" x14ac:dyDescent="0.4">
      <c r="A13" s="58" t="s">
        <v>656</v>
      </c>
      <c r="B13" s="58">
        <v>0</v>
      </c>
      <c r="D13" s="60">
        <f t="shared" ca="1" si="0"/>
        <v>0</v>
      </c>
    </row>
    <row r="14" spans="1:4" x14ac:dyDescent="0.4">
      <c r="A14" s="58" t="s">
        <v>771</v>
      </c>
      <c r="B14" s="58">
        <v>0</v>
      </c>
      <c r="D14" s="60" t="str">
        <f t="shared" ca="1" si="0"/>
        <v>n/e</v>
      </c>
    </row>
    <row r="15" spans="1:4" x14ac:dyDescent="0.4">
      <c r="A15" s="58" t="s">
        <v>657</v>
      </c>
      <c r="B15" s="58">
        <v>0.54300000000000004</v>
      </c>
      <c r="D15" s="60">
        <f t="shared" ca="1" si="0"/>
        <v>543</v>
      </c>
    </row>
    <row r="16" spans="1:4" x14ac:dyDescent="0.4">
      <c r="A16" s="58" t="s">
        <v>658</v>
      </c>
      <c r="B16" s="58">
        <v>0.16300000000000001</v>
      </c>
      <c r="D16" s="60" t="str">
        <f t="shared" ca="1" si="0"/>
        <v>163</v>
      </c>
    </row>
    <row r="17" spans="1:4" x14ac:dyDescent="0.4">
      <c r="A17" s="58" t="s">
        <v>659</v>
      </c>
      <c r="B17" s="58">
        <v>0</v>
      </c>
      <c r="D17" s="60" t="str">
        <f t="shared" ca="1" si="0"/>
        <v>n/e</v>
      </c>
    </row>
    <row r="18" spans="1:4" x14ac:dyDescent="0.4">
      <c r="A18" s="58" t="s">
        <v>661</v>
      </c>
      <c r="B18" s="58">
        <v>6.0000000000000001E-3</v>
      </c>
      <c r="D18" s="60" t="str">
        <f t="shared" ca="1" si="0"/>
        <v>6</v>
      </c>
    </row>
    <row r="19" spans="1:4" x14ac:dyDescent="0.4">
      <c r="A19" s="58" t="s">
        <v>662</v>
      </c>
      <c r="B19" s="58">
        <v>5.8999999999999997E-2</v>
      </c>
      <c r="D19" s="60" t="str">
        <f t="shared" ca="1" si="0"/>
        <v>59</v>
      </c>
    </row>
    <row r="20" spans="1:4" x14ac:dyDescent="0.4">
      <c r="A20" s="58" t="s">
        <v>663</v>
      </c>
      <c r="B20" s="58">
        <v>0</v>
      </c>
      <c r="D20" s="60" t="str">
        <f t="shared" ca="1" si="0"/>
        <v>N/A</v>
      </c>
    </row>
    <row r="21" spans="1:4" x14ac:dyDescent="0.4">
      <c r="A21" s="58" t="s">
        <v>664</v>
      </c>
      <c r="B21" s="58">
        <v>0.125</v>
      </c>
      <c r="D21" s="60" t="str">
        <f t="shared" ca="1" si="0"/>
        <v>125</v>
      </c>
    </row>
    <row r="22" spans="1:4" x14ac:dyDescent="0.4">
      <c r="A22" s="58" t="s">
        <v>665</v>
      </c>
      <c r="B22" s="58">
        <v>2.1999999999999999E-2</v>
      </c>
      <c r="D22" s="60" t="str">
        <f t="shared" ca="1" si="0"/>
        <v>22</v>
      </c>
    </row>
    <row r="23" spans="1:4" x14ac:dyDescent="0.4">
      <c r="A23" s="58" t="s">
        <v>666</v>
      </c>
      <c r="B23" s="58">
        <v>2.1000000000000001E-2</v>
      </c>
      <c r="D23" s="60" t="str">
        <f t="shared" ca="1" si="0"/>
        <v>21</v>
      </c>
    </row>
    <row r="24" spans="1:4" x14ac:dyDescent="0.4">
      <c r="A24" s="58" t="s">
        <v>667</v>
      </c>
      <c r="B24" s="58">
        <v>0</v>
      </c>
      <c r="D24" s="60" t="str">
        <f t="shared" ca="1" si="0"/>
        <v>n/e</v>
      </c>
    </row>
    <row r="25" spans="1:4" x14ac:dyDescent="0.4">
      <c r="A25" s="58" t="s">
        <v>763</v>
      </c>
      <c r="B25" s="58">
        <v>0</v>
      </c>
      <c r="D25" s="60" t="e">
        <f t="shared" ca="1" si="0"/>
        <v>#REF!</v>
      </c>
    </row>
    <row r="26" spans="1:4" x14ac:dyDescent="0.4">
      <c r="A26" s="58" t="s">
        <v>668</v>
      </c>
      <c r="B26" s="58">
        <v>0.79</v>
      </c>
      <c r="D26" s="60">
        <f t="shared" ca="1" si="0"/>
        <v>790</v>
      </c>
    </row>
    <row r="27" spans="1:4" x14ac:dyDescent="0.4">
      <c r="A27" s="58" t="s">
        <v>764</v>
      </c>
      <c r="B27" s="58">
        <v>0</v>
      </c>
      <c r="D27" s="60" t="str">
        <f t="shared" ca="1" si="0"/>
        <v>n/e</v>
      </c>
    </row>
    <row r="28" spans="1:4" x14ac:dyDescent="0.4">
      <c r="A28" s="58" t="s">
        <v>669</v>
      </c>
      <c r="B28" s="58">
        <v>0</v>
      </c>
      <c r="D28" s="60">
        <f t="shared" ca="1" si="0"/>
        <v>0</v>
      </c>
    </row>
    <row r="29" spans="1:4" x14ac:dyDescent="0.4">
      <c r="A29" s="58" t="s">
        <v>670</v>
      </c>
      <c r="B29" s="58">
        <v>0</v>
      </c>
      <c r="D29" s="60" t="str">
        <f t="shared" ca="1" si="0"/>
        <v>n/e</v>
      </c>
    </row>
    <row r="30" spans="1:4" x14ac:dyDescent="0.4">
      <c r="A30" s="58" t="s">
        <v>671</v>
      </c>
      <c r="B30" s="58">
        <v>0</v>
      </c>
      <c r="D30" s="60" t="str">
        <f t="shared" ca="1" si="0"/>
        <v>n/e</v>
      </c>
    </row>
    <row r="31" spans="1:4" x14ac:dyDescent="0.4">
      <c r="A31" t="s">
        <v>672</v>
      </c>
      <c r="B31" s="58">
        <v>3.7999999999999999E-2</v>
      </c>
      <c r="D31" s="60" t="str">
        <f t="shared" ca="1" si="0"/>
        <v>38</v>
      </c>
    </row>
    <row r="32" spans="1:4" x14ac:dyDescent="0.4">
      <c r="A32" t="s">
        <v>673</v>
      </c>
      <c r="B32" s="58">
        <v>0</v>
      </c>
      <c r="D32" s="60" t="str">
        <f t="shared" ca="1" si="0"/>
        <v>n/e</v>
      </c>
    </row>
  </sheetData>
  <autoFilter ref="A5:B5">
    <sortState ref="A6:B32">
      <sortCondition ref="A5"/>
    </sortState>
  </autoFilter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LT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477</v>
      </c>
      <c r="C4" s="21" t="s">
        <v>478</v>
      </c>
      <c r="D4" s="21" t="s">
        <v>479</v>
      </c>
      <c r="E4" s="22" t="s">
        <v>480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481</v>
      </c>
      <c r="C7" s="18" t="s">
        <v>482</v>
      </c>
      <c r="D7" s="18" t="s">
        <v>483</v>
      </c>
      <c r="E7" s="19" t="s">
        <v>484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4">
      <c r="A9" s="17" t="s">
        <v>11</v>
      </c>
      <c r="B9" s="18" t="s">
        <v>485</v>
      </c>
      <c r="C9" s="18" t="s">
        <v>132</v>
      </c>
      <c r="D9" s="18" t="s">
        <v>132</v>
      </c>
      <c r="E9" s="19" t="s">
        <v>132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486</v>
      </c>
      <c r="C13" s="18" t="s">
        <v>486</v>
      </c>
      <c r="D13" s="18" t="s">
        <v>486</v>
      </c>
      <c r="E13" s="19" t="s">
        <v>486</v>
      </c>
    </row>
    <row r="14" spans="1:5" x14ac:dyDescent="0.4">
      <c r="A14" s="20" t="s">
        <v>16</v>
      </c>
      <c r="B14" s="21" t="s">
        <v>487</v>
      </c>
      <c r="C14" s="21" t="s">
        <v>487</v>
      </c>
      <c r="D14" s="21" t="s">
        <v>487</v>
      </c>
      <c r="E14" s="22" t="s">
        <v>487</v>
      </c>
    </row>
    <row r="15" spans="1:5" x14ac:dyDescent="0.4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488</v>
      </c>
      <c r="C18" s="21" t="s">
        <v>489</v>
      </c>
      <c r="D18" s="21" t="s">
        <v>490</v>
      </c>
      <c r="E18" s="22" t="s">
        <v>491</v>
      </c>
    </row>
    <row r="19" spans="1:5" x14ac:dyDescent="0.4">
      <c r="A19" s="17" t="s">
        <v>21</v>
      </c>
      <c r="B19" s="18" t="s">
        <v>492</v>
      </c>
      <c r="C19" s="18" t="s">
        <v>132</v>
      </c>
      <c r="D19" s="18" t="s">
        <v>132</v>
      </c>
      <c r="E19" s="19" t="s">
        <v>132</v>
      </c>
    </row>
    <row r="20" spans="1:5" x14ac:dyDescent="0.4">
      <c r="A20" s="20" t="s">
        <v>22</v>
      </c>
      <c r="B20" s="21" t="s">
        <v>493</v>
      </c>
      <c r="C20" s="21" t="s">
        <v>494</v>
      </c>
      <c r="D20" s="21" t="s">
        <v>494</v>
      </c>
      <c r="E20" s="22" t="s">
        <v>495</v>
      </c>
    </row>
    <row r="21" spans="1:5" x14ac:dyDescent="0.4">
      <c r="A21" s="17" t="s">
        <v>23</v>
      </c>
      <c r="B21" s="18" t="s">
        <v>496</v>
      </c>
      <c r="C21" s="18" t="s">
        <v>497</v>
      </c>
      <c r="D21" s="18" t="s">
        <v>496</v>
      </c>
      <c r="E21" s="19" t="s">
        <v>497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498</v>
      </c>
      <c r="C23" s="18" t="s">
        <v>499</v>
      </c>
      <c r="D23" s="18" t="s">
        <v>500</v>
      </c>
      <c r="E23" s="19" t="s">
        <v>77</v>
      </c>
    </row>
    <row r="24" spans="1:5" x14ac:dyDescent="0.4">
      <c r="A24" s="23" t="s">
        <v>26</v>
      </c>
      <c r="B24" s="24" t="s">
        <v>501</v>
      </c>
      <c r="C24" s="24" t="s">
        <v>502</v>
      </c>
      <c r="D24" s="24" t="s">
        <v>503</v>
      </c>
      <c r="E24" s="25" t="s">
        <v>504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/>
  <dimension ref="A1:E25"/>
  <sheetViews>
    <sheetView workbookViewId="0">
      <selection activeCell="J19" sqref="J19"/>
    </sheetView>
  </sheetViews>
  <sheetFormatPr baseColWidth="10" defaultRowHeight="14.6" x14ac:dyDescent="0.4"/>
  <cols>
    <col min="1" max="1" width="31" bestFit="1" customWidth="1"/>
    <col min="2" max="5" width="13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LU</v>
      </c>
    </row>
    <row r="3" spans="1:5" x14ac:dyDescent="0.4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4">
      <c r="A4" s="17" t="s">
        <v>6</v>
      </c>
      <c r="B4" s="18">
        <v>2</v>
      </c>
      <c r="C4" s="18">
        <v>2</v>
      </c>
      <c r="D4" s="18" t="s">
        <v>394</v>
      </c>
      <c r="E4" s="19" t="s">
        <v>174</v>
      </c>
    </row>
    <row r="5" spans="1:5" x14ac:dyDescent="0.4">
      <c r="A5" s="20" t="s">
        <v>7</v>
      </c>
      <c r="B5" s="21">
        <v>0</v>
      </c>
      <c r="C5" s="21">
        <v>0</v>
      </c>
      <c r="D5" s="21" t="s">
        <v>132</v>
      </c>
      <c r="E5" s="22" t="s">
        <v>132</v>
      </c>
    </row>
    <row r="6" spans="1:5" x14ac:dyDescent="0.4">
      <c r="A6" s="17" t="s">
        <v>8</v>
      </c>
      <c r="B6" s="18">
        <v>0</v>
      </c>
      <c r="C6" s="18">
        <v>0</v>
      </c>
      <c r="D6" s="18" t="s">
        <v>132</v>
      </c>
      <c r="E6" s="19" t="s">
        <v>132</v>
      </c>
    </row>
    <row r="7" spans="1:5" x14ac:dyDescent="0.4">
      <c r="A7" s="20" t="s">
        <v>9</v>
      </c>
      <c r="B7" s="21">
        <v>81</v>
      </c>
      <c r="C7" s="21">
        <v>81</v>
      </c>
      <c r="D7" s="21" t="s">
        <v>505</v>
      </c>
      <c r="E7" s="22" t="s">
        <v>505</v>
      </c>
    </row>
    <row r="8" spans="1:5" x14ac:dyDescent="0.4">
      <c r="A8" s="17" t="s">
        <v>10</v>
      </c>
      <c r="B8" s="18">
        <v>0</v>
      </c>
      <c r="C8" s="18">
        <v>0</v>
      </c>
      <c r="D8" s="18" t="s">
        <v>132</v>
      </c>
      <c r="E8" s="19" t="s">
        <v>132</v>
      </c>
    </row>
    <row r="9" spans="1:5" x14ac:dyDescent="0.4">
      <c r="A9" s="20" t="s">
        <v>11</v>
      </c>
      <c r="B9" s="21">
        <v>0</v>
      </c>
      <c r="C9" s="21">
        <v>0</v>
      </c>
      <c r="D9" s="21" t="s">
        <v>132</v>
      </c>
      <c r="E9" s="22" t="s">
        <v>132</v>
      </c>
    </row>
    <row r="10" spans="1:5" x14ac:dyDescent="0.4">
      <c r="A10" s="17" t="s">
        <v>12</v>
      </c>
      <c r="B10" s="18">
        <v>0</v>
      </c>
      <c r="C10" s="18">
        <v>0</v>
      </c>
      <c r="D10" s="18" t="s">
        <v>132</v>
      </c>
      <c r="E10" s="19" t="s">
        <v>132</v>
      </c>
    </row>
    <row r="11" spans="1:5" x14ac:dyDescent="0.4">
      <c r="A11" s="20" t="s">
        <v>13</v>
      </c>
      <c r="B11" s="21">
        <v>0</v>
      </c>
      <c r="C11" s="21">
        <v>0</v>
      </c>
      <c r="D11" s="21" t="s">
        <v>132</v>
      </c>
      <c r="E11" s="22" t="s">
        <v>132</v>
      </c>
    </row>
    <row r="12" spans="1:5" x14ac:dyDescent="0.4">
      <c r="A12" s="17" t="s">
        <v>14</v>
      </c>
      <c r="B12" s="18">
        <v>0</v>
      </c>
      <c r="C12" s="18">
        <v>0</v>
      </c>
      <c r="D12" s="18" t="s">
        <v>132</v>
      </c>
      <c r="E12" s="19" t="s">
        <v>132</v>
      </c>
    </row>
    <row r="13" spans="1:5" x14ac:dyDescent="0.4">
      <c r="A13" s="20" t="s">
        <v>15</v>
      </c>
      <c r="B13" s="21">
        <v>0</v>
      </c>
      <c r="C13" s="21">
        <v>0</v>
      </c>
      <c r="D13" s="21" t="s">
        <v>132</v>
      </c>
      <c r="E13" s="22" t="s">
        <v>132</v>
      </c>
    </row>
    <row r="14" spans="1:5" x14ac:dyDescent="0.4">
      <c r="A14" s="17" t="s">
        <v>16</v>
      </c>
      <c r="B14" s="18">
        <v>25</v>
      </c>
      <c r="C14" s="18">
        <v>25</v>
      </c>
      <c r="D14" s="18" t="s">
        <v>506</v>
      </c>
      <c r="E14" s="19" t="s">
        <v>506</v>
      </c>
    </row>
    <row r="15" spans="1:5" x14ac:dyDescent="0.4">
      <c r="A15" s="20" t="s">
        <v>17</v>
      </c>
      <c r="B15" s="21">
        <v>11</v>
      </c>
      <c r="C15" s="21">
        <v>11</v>
      </c>
      <c r="D15" s="21" t="s">
        <v>507</v>
      </c>
      <c r="E15" s="22" t="s">
        <v>507</v>
      </c>
    </row>
    <row r="16" spans="1:5" x14ac:dyDescent="0.4">
      <c r="A16" s="17" t="s">
        <v>18</v>
      </c>
      <c r="B16" s="18">
        <v>0</v>
      </c>
      <c r="C16" s="18">
        <v>0</v>
      </c>
      <c r="D16" s="18" t="s">
        <v>132</v>
      </c>
      <c r="E16" s="19" t="s">
        <v>132</v>
      </c>
    </row>
    <row r="17" spans="1:5" x14ac:dyDescent="0.4">
      <c r="A17" s="20" t="s">
        <v>19</v>
      </c>
      <c r="B17" s="21">
        <v>0</v>
      </c>
      <c r="C17" s="21">
        <v>0</v>
      </c>
      <c r="D17" s="21" t="s">
        <v>132</v>
      </c>
      <c r="E17" s="22" t="s">
        <v>132</v>
      </c>
    </row>
    <row r="18" spans="1:5" x14ac:dyDescent="0.4">
      <c r="A18" s="17" t="s">
        <v>20</v>
      </c>
      <c r="B18" s="18">
        <v>0</v>
      </c>
      <c r="C18" s="18">
        <v>3</v>
      </c>
      <c r="D18" s="18" t="s">
        <v>35</v>
      </c>
      <c r="E18" s="19" t="s">
        <v>35</v>
      </c>
    </row>
    <row r="19" spans="1:5" x14ac:dyDescent="0.4">
      <c r="A19" s="20" t="s">
        <v>21</v>
      </c>
      <c r="B19" s="21">
        <v>0</v>
      </c>
      <c r="C19" s="21">
        <v>0</v>
      </c>
      <c r="D19" s="21" t="s">
        <v>132</v>
      </c>
      <c r="E19" s="22" t="s">
        <v>132</v>
      </c>
    </row>
    <row r="20" spans="1:5" x14ac:dyDescent="0.4">
      <c r="A20" s="17" t="s">
        <v>22</v>
      </c>
      <c r="B20" s="18">
        <v>1</v>
      </c>
      <c r="C20" s="18">
        <v>1</v>
      </c>
      <c r="D20" s="18" t="s">
        <v>508</v>
      </c>
      <c r="E20" s="19" t="s">
        <v>290</v>
      </c>
    </row>
    <row r="21" spans="1:5" x14ac:dyDescent="0.4">
      <c r="A21" s="20" t="s">
        <v>23</v>
      </c>
      <c r="B21" s="21">
        <v>21</v>
      </c>
      <c r="C21" s="21">
        <v>21</v>
      </c>
      <c r="D21" s="21" t="s">
        <v>496</v>
      </c>
      <c r="E21" s="22" t="s">
        <v>496</v>
      </c>
    </row>
    <row r="22" spans="1:5" x14ac:dyDescent="0.4">
      <c r="A22" s="17" t="s">
        <v>24</v>
      </c>
      <c r="B22" s="18">
        <v>0</v>
      </c>
      <c r="C22" s="18">
        <v>0</v>
      </c>
      <c r="D22" s="18" t="s">
        <v>132</v>
      </c>
      <c r="E22" s="19" t="s">
        <v>132</v>
      </c>
    </row>
    <row r="23" spans="1:5" x14ac:dyDescent="0.4">
      <c r="A23" s="20" t="s">
        <v>25</v>
      </c>
      <c r="B23" s="21">
        <v>124</v>
      </c>
      <c r="C23" s="21">
        <v>154</v>
      </c>
      <c r="D23" s="21" t="s">
        <v>509</v>
      </c>
      <c r="E23" s="22" t="s">
        <v>509</v>
      </c>
    </row>
    <row r="24" spans="1:5" x14ac:dyDescent="0.4">
      <c r="A24" s="26" t="s">
        <v>26</v>
      </c>
      <c r="B24" s="27">
        <v>265</v>
      </c>
      <c r="C24" s="27">
        <v>298</v>
      </c>
      <c r="D24" s="27" t="s">
        <v>510</v>
      </c>
      <c r="E24" s="28" t="s">
        <v>499</v>
      </c>
    </row>
    <row r="25" spans="1:5" x14ac:dyDescent="0.4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A1:E24"/>
  <sheetViews>
    <sheetView workbookViewId="0">
      <selection activeCell="E6" sqref="E6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LV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347</v>
      </c>
      <c r="C4" s="21" t="s">
        <v>347</v>
      </c>
      <c r="D4" s="21" t="s">
        <v>279</v>
      </c>
      <c r="E4" s="22" t="s">
        <v>279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511</v>
      </c>
      <c r="C7" s="18" t="s">
        <v>511</v>
      </c>
      <c r="D7" s="18" t="s">
        <v>512</v>
      </c>
      <c r="E7" s="19" t="s">
        <v>512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4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513</v>
      </c>
      <c r="C14" s="21" t="s">
        <v>513</v>
      </c>
      <c r="D14" s="21" t="s">
        <v>513</v>
      </c>
      <c r="E14" s="22" t="s">
        <v>513</v>
      </c>
    </row>
    <row r="15" spans="1:5" x14ac:dyDescent="0.4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92</v>
      </c>
      <c r="C20" s="21" t="s">
        <v>92</v>
      </c>
      <c r="D20" s="21" t="s">
        <v>92</v>
      </c>
      <c r="E20" s="22" t="s">
        <v>92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377</v>
      </c>
      <c r="C23" s="18" t="s">
        <v>377</v>
      </c>
      <c r="D23" s="18" t="s">
        <v>404</v>
      </c>
      <c r="E23" s="19" t="s">
        <v>404</v>
      </c>
    </row>
    <row r="24" spans="1:5" x14ac:dyDescent="0.4">
      <c r="A24" s="23" t="s">
        <v>26</v>
      </c>
      <c r="B24" s="24" t="s">
        <v>514</v>
      </c>
      <c r="C24" s="24" t="s">
        <v>514</v>
      </c>
      <c r="D24" s="24" t="s">
        <v>515</v>
      </c>
      <c r="E24" s="25" t="s">
        <v>515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/>
  <dimension ref="A1:E25"/>
  <sheetViews>
    <sheetView workbookViewId="0">
      <selection activeCell="J19" sqref="J19"/>
    </sheetView>
  </sheetViews>
  <sheetFormatPr baseColWidth="10" defaultRowHeight="14.6" x14ac:dyDescent="0.4"/>
  <cols>
    <col min="1" max="1" width="31" bestFit="1" customWidth="1"/>
    <col min="2" max="5" width="13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NL</v>
      </c>
    </row>
    <row r="3" spans="1:5" x14ac:dyDescent="0.4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4">
      <c r="A4" s="17" t="s">
        <v>6</v>
      </c>
      <c r="B4" s="18">
        <v>486</v>
      </c>
      <c r="C4" s="18">
        <v>489</v>
      </c>
      <c r="D4" s="18">
        <v>485</v>
      </c>
      <c r="E4" s="19">
        <v>490</v>
      </c>
    </row>
    <row r="5" spans="1:5" x14ac:dyDescent="0.4">
      <c r="A5" s="20" t="s">
        <v>7</v>
      </c>
      <c r="B5" s="21">
        <v>0</v>
      </c>
      <c r="C5" s="21">
        <v>0</v>
      </c>
      <c r="D5" s="21">
        <v>0</v>
      </c>
      <c r="E5" s="22">
        <v>0</v>
      </c>
    </row>
    <row r="6" spans="1:5" x14ac:dyDescent="0.4">
      <c r="A6" s="17" t="s">
        <v>8</v>
      </c>
      <c r="B6" s="18">
        <v>0</v>
      </c>
      <c r="C6" s="18">
        <v>0</v>
      </c>
      <c r="D6" s="18">
        <v>0</v>
      </c>
      <c r="E6" s="19">
        <v>0</v>
      </c>
    </row>
    <row r="7" spans="1:5" x14ac:dyDescent="0.4">
      <c r="A7" s="20" t="s">
        <v>9</v>
      </c>
      <c r="B7" s="21">
        <v>19297</v>
      </c>
      <c r="C7" s="21">
        <v>18433</v>
      </c>
      <c r="D7" s="21">
        <v>15570</v>
      </c>
      <c r="E7" s="22">
        <v>15496</v>
      </c>
    </row>
    <row r="8" spans="1:5" x14ac:dyDescent="0.4">
      <c r="A8" s="17" t="s">
        <v>10</v>
      </c>
      <c r="B8" s="18">
        <v>4608</v>
      </c>
      <c r="C8" s="18">
        <v>4631</v>
      </c>
      <c r="D8" s="18">
        <v>4631</v>
      </c>
      <c r="E8" s="19">
        <v>4662</v>
      </c>
    </row>
    <row r="9" spans="1:5" x14ac:dyDescent="0.4">
      <c r="A9" s="20" t="s">
        <v>11</v>
      </c>
      <c r="B9" s="21">
        <v>0</v>
      </c>
      <c r="C9" s="21">
        <v>0</v>
      </c>
      <c r="D9" s="21">
        <v>0</v>
      </c>
      <c r="E9" s="22">
        <v>0</v>
      </c>
    </row>
    <row r="10" spans="1:5" x14ac:dyDescent="0.4">
      <c r="A10" s="17" t="s">
        <v>12</v>
      </c>
      <c r="B10" s="18">
        <v>0</v>
      </c>
      <c r="C10" s="18">
        <v>0</v>
      </c>
      <c r="D10" s="18">
        <v>0</v>
      </c>
      <c r="E10" s="19">
        <v>0</v>
      </c>
    </row>
    <row r="11" spans="1:5" x14ac:dyDescent="0.4">
      <c r="A11" s="20" t="s">
        <v>13</v>
      </c>
      <c r="B11" s="21">
        <v>0</v>
      </c>
      <c r="C11" s="21">
        <v>0</v>
      </c>
      <c r="D11" s="21">
        <v>0</v>
      </c>
      <c r="E11" s="22">
        <v>0</v>
      </c>
    </row>
    <row r="12" spans="1:5" x14ac:dyDescent="0.4">
      <c r="A12" s="17" t="s">
        <v>14</v>
      </c>
      <c r="B12" s="18">
        <v>0</v>
      </c>
      <c r="C12" s="18">
        <v>0</v>
      </c>
      <c r="D12" s="18">
        <v>0</v>
      </c>
      <c r="E12" s="19">
        <v>0</v>
      </c>
    </row>
    <row r="13" spans="1:5" x14ac:dyDescent="0.4">
      <c r="A13" s="20" t="s">
        <v>15</v>
      </c>
      <c r="B13" s="21">
        <v>0</v>
      </c>
      <c r="C13" s="21">
        <v>0</v>
      </c>
      <c r="D13" s="21">
        <v>0</v>
      </c>
      <c r="E13" s="22">
        <v>0</v>
      </c>
    </row>
    <row r="14" spans="1:5" x14ac:dyDescent="0.4">
      <c r="A14" s="17" t="s">
        <v>16</v>
      </c>
      <c r="B14" s="18">
        <v>38</v>
      </c>
      <c r="C14" s="18">
        <v>38</v>
      </c>
      <c r="D14" s="18">
        <v>38</v>
      </c>
      <c r="E14" s="19">
        <v>38</v>
      </c>
    </row>
    <row r="15" spans="1:5" x14ac:dyDescent="0.4">
      <c r="A15" s="20" t="s">
        <v>17</v>
      </c>
      <c r="B15" s="21">
        <v>0</v>
      </c>
      <c r="C15" s="21">
        <v>0</v>
      </c>
      <c r="D15" s="21">
        <v>0</v>
      </c>
      <c r="E15" s="22">
        <v>0</v>
      </c>
    </row>
    <row r="16" spans="1:5" x14ac:dyDescent="0.4">
      <c r="A16" s="17" t="s">
        <v>18</v>
      </c>
      <c r="B16" s="18">
        <v>0</v>
      </c>
      <c r="C16" s="18">
        <v>0</v>
      </c>
      <c r="D16" s="18">
        <v>0</v>
      </c>
      <c r="E16" s="19">
        <v>0</v>
      </c>
    </row>
    <row r="17" spans="1:5" x14ac:dyDescent="0.4">
      <c r="A17" s="20" t="s">
        <v>19</v>
      </c>
      <c r="B17" s="21">
        <v>486</v>
      </c>
      <c r="C17" s="21">
        <v>486</v>
      </c>
      <c r="D17" s="21">
        <v>486</v>
      </c>
      <c r="E17" s="22">
        <v>485</v>
      </c>
    </row>
    <row r="18" spans="1:5" x14ac:dyDescent="0.4">
      <c r="A18" s="17" t="s">
        <v>20</v>
      </c>
      <c r="B18" s="18">
        <v>0</v>
      </c>
      <c r="C18" s="18">
        <v>0</v>
      </c>
      <c r="D18" s="18">
        <v>0</v>
      </c>
      <c r="E18" s="19">
        <v>0</v>
      </c>
    </row>
    <row r="19" spans="1:5" x14ac:dyDescent="0.4">
      <c r="A19" s="20" t="s">
        <v>21</v>
      </c>
      <c r="B19" s="21">
        <v>0</v>
      </c>
      <c r="C19" s="21">
        <v>0</v>
      </c>
      <c r="D19" s="21">
        <v>0</v>
      </c>
      <c r="E19" s="22">
        <v>0</v>
      </c>
    </row>
    <row r="20" spans="1:5" x14ac:dyDescent="0.4">
      <c r="A20" s="17" t="s">
        <v>22</v>
      </c>
      <c r="B20" s="18">
        <v>2039</v>
      </c>
      <c r="C20" s="18">
        <v>2584</v>
      </c>
      <c r="D20" s="18">
        <v>3937</v>
      </c>
      <c r="E20" s="19">
        <v>5710</v>
      </c>
    </row>
    <row r="21" spans="1:5" x14ac:dyDescent="0.4">
      <c r="A21" s="20" t="s">
        <v>23</v>
      </c>
      <c r="B21" s="21">
        <v>678</v>
      </c>
      <c r="C21" s="21">
        <v>683</v>
      </c>
      <c r="D21" s="21">
        <v>758</v>
      </c>
      <c r="E21" s="22">
        <v>790</v>
      </c>
    </row>
    <row r="22" spans="1:5" x14ac:dyDescent="0.4">
      <c r="A22" s="17" t="s">
        <v>24</v>
      </c>
      <c r="B22" s="18">
        <v>638</v>
      </c>
      <c r="C22" s="18">
        <v>957</v>
      </c>
      <c r="D22" s="18">
        <v>957</v>
      </c>
      <c r="E22" s="19">
        <v>1709</v>
      </c>
    </row>
    <row r="23" spans="1:5" x14ac:dyDescent="0.4">
      <c r="A23" s="20" t="s">
        <v>25</v>
      </c>
      <c r="B23" s="21">
        <v>3479</v>
      </c>
      <c r="C23" s="21">
        <v>3675</v>
      </c>
      <c r="D23" s="21">
        <v>3669</v>
      </c>
      <c r="E23" s="22">
        <v>3973</v>
      </c>
    </row>
    <row r="24" spans="1:5" x14ac:dyDescent="0.4">
      <c r="A24" s="26" t="s">
        <v>26</v>
      </c>
      <c r="B24" s="27">
        <v>31749</v>
      </c>
      <c r="C24" s="27">
        <v>31976</v>
      </c>
      <c r="D24" s="27">
        <v>30531</v>
      </c>
      <c r="E24" s="28">
        <v>33353</v>
      </c>
    </row>
    <row r="25" spans="1:5" x14ac:dyDescent="0.4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NO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92</v>
      </c>
      <c r="C4" s="21" t="s">
        <v>92</v>
      </c>
      <c r="D4" s="21" t="s">
        <v>92</v>
      </c>
      <c r="E4" s="22" t="s">
        <v>92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516</v>
      </c>
      <c r="C7" s="18" t="s">
        <v>99</v>
      </c>
      <c r="D7" s="18" t="s">
        <v>99</v>
      </c>
      <c r="E7" s="19" t="s">
        <v>517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4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518</v>
      </c>
      <c r="C14" s="21" t="s">
        <v>519</v>
      </c>
      <c r="D14" s="21" t="s">
        <v>520</v>
      </c>
      <c r="E14" s="22" t="s">
        <v>521</v>
      </c>
    </row>
    <row r="15" spans="1:5" x14ac:dyDescent="0.4">
      <c r="A15" s="17" t="s">
        <v>17</v>
      </c>
      <c r="B15" s="18" t="s">
        <v>522</v>
      </c>
      <c r="C15" s="18" t="s">
        <v>523</v>
      </c>
      <c r="D15" s="18" t="s">
        <v>524</v>
      </c>
      <c r="E15" s="19" t="s">
        <v>525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132</v>
      </c>
      <c r="C18" s="21" t="s">
        <v>132</v>
      </c>
      <c r="D18" s="21" t="s">
        <v>132</v>
      </c>
      <c r="E18" s="22" t="s">
        <v>132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92</v>
      </c>
      <c r="C20" s="21" t="s">
        <v>92</v>
      </c>
      <c r="D20" s="21" t="s">
        <v>92</v>
      </c>
      <c r="E20" s="22" t="s">
        <v>92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526</v>
      </c>
      <c r="C23" s="18" t="s">
        <v>527</v>
      </c>
      <c r="D23" s="18" t="s">
        <v>528</v>
      </c>
      <c r="E23" s="19" t="s">
        <v>529</v>
      </c>
    </row>
    <row r="24" spans="1:5" x14ac:dyDescent="0.4">
      <c r="A24" s="23" t="s">
        <v>26</v>
      </c>
      <c r="B24" s="24" t="s">
        <v>530</v>
      </c>
      <c r="C24" s="24" t="s">
        <v>531</v>
      </c>
      <c r="D24" s="24" t="s">
        <v>532</v>
      </c>
      <c r="E24" s="25" t="s">
        <v>533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E24"/>
  <sheetViews>
    <sheetView workbookViewId="0">
      <selection activeCell="I16" sqref="I16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PO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534</v>
      </c>
      <c r="C4" s="21" t="s">
        <v>535</v>
      </c>
      <c r="D4" s="21" t="s">
        <v>536</v>
      </c>
      <c r="E4" s="22" t="s">
        <v>537</v>
      </c>
    </row>
    <row r="5" spans="1:5" x14ac:dyDescent="0.4">
      <c r="A5" s="17" t="s">
        <v>7</v>
      </c>
      <c r="B5" s="18" t="s">
        <v>538</v>
      </c>
      <c r="C5" s="18" t="s">
        <v>539</v>
      </c>
      <c r="D5" s="18" t="s">
        <v>540</v>
      </c>
      <c r="E5" s="19" t="s">
        <v>541</v>
      </c>
    </row>
    <row r="6" spans="1:5" x14ac:dyDescent="0.4">
      <c r="A6" s="20" t="s">
        <v>8</v>
      </c>
      <c r="B6" s="21" t="s">
        <v>117</v>
      </c>
      <c r="C6" s="21" t="s">
        <v>117</v>
      </c>
      <c r="D6" s="21" t="s">
        <v>542</v>
      </c>
      <c r="E6" s="22" t="s">
        <v>542</v>
      </c>
    </row>
    <row r="7" spans="1:5" x14ac:dyDescent="0.4">
      <c r="A7" s="17" t="s">
        <v>9</v>
      </c>
      <c r="B7" s="18" t="s">
        <v>543</v>
      </c>
      <c r="C7" s="18" t="s">
        <v>544</v>
      </c>
      <c r="D7" s="18" t="s">
        <v>545</v>
      </c>
      <c r="E7" s="19" t="s">
        <v>546</v>
      </c>
    </row>
    <row r="8" spans="1:5" x14ac:dyDescent="0.4">
      <c r="A8" s="20" t="s">
        <v>10</v>
      </c>
      <c r="B8" s="21" t="s">
        <v>547</v>
      </c>
      <c r="C8" s="21" t="s">
        <v>548</v>
      </c>
      <c r="D8" s="21" t="s">
        <v>549</v>
      </c>
      <c r="E8" s="22" t="s">
        <v>550</v>
      </c>
    </row>
    <row r="9" spans="1:5" x14ac:dyDescent="0.4">
      <c r="A9" s="17" t="s">
        <v>11</v>
      </c>
      <c r="B9" s="18" t="s">
        <v>551</v>
      </c>
      <c r="C9" s="18" t="s">
        <v>552</v>
      </c>
      <c r="D9" s="18" t="s">
        <v>552</v>
      </c>
      <c r="E9" s="19" t="s">
        <v>553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484</v>
      </c>
      <c r="C13" s="18" t="s">
        <v>554</v>
      </c>
      <c r="D13" s="18" t="s">
        <v>554</v>
      </c>
      <c r="E13" s="19" t="s">
        <v>554</v>
      </c>
    </row>
    <row r="14" spans="1:5" x14ac:dyDescent="0.4">
      <c r="A14" s="20" t="s">
        <v>16</v>
      </c>
      <c r="B14" s="21" t="s">
        <v>555</v>
      </c>
      <c r="C14" s="21" t="s">
        <v>556</v>
      </c>
      <c r="D14" s="21" t="s">
        <v>557</v>
      </c>
      <c r="E14" s="22" t="s">
        <v>558</v>
      </c>
    </row>
    <row r="15" spans="1:5" x14ac:dyDescent="0.4">
      <c r="A15" s="17" t="s">
        <v>17</v>
      </c>
      <c r="B15" s="18" t="s">
        <v>559</v>
      </c>
      <c r="C15" s="18" t="s">
        <v>280</v>
      </c>
      <c r="D15" s="18" t="s">
        <v>280</v>
      </c>
      <c r="E15" s="19" t="s">
        <v>280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560</v>
      </c>
      <c r="C20" s="21" t="s">
        <v>561</v>
      </c>
      <c r="D20" s="21" t="s">
        <v>562</v>
      </c>
      <c r="E20" s="22" t="s">
        <v>563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564</v>
      </c>
      <c r="C23" s="18" t="s">
        <v>565</v>
      </c>
      <c r="D23" s="18" t="s">
        <v>566</v>
      </c>
      <c r="E23" s="19" t="s">
        <v>567</v>
      </c>
    </row>
    <row r="24" spans="1:5" x14ac:dyDescent="0.4">
      <c r="A24" s="23" t="s">
        <v>26</v>
      </c>
      <c r="B24" s="24" t="s">
        <v>568</v>
      </c>
      <c r="C24" s="24" t="s">
        <v>569</v>
      </c>
      <c r="D24" s="24" t="s">
        <v>570</v>
      </c>
      <c r="E24" s="25" t="s">
        <v>571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E25"/>
  <sheetViews>
    <sheetView workbookViewId="0">
      <selection activeCell="J19" sqref="J19"/>
    </sheetView>
  </sheetViews>
  <sheetFormatPr baseColWidth="10" defaultRowHeight="14.6" x14ac:dyDescent="0.4"/>
  <cols>
    <col min="1" max="1" width="31" bestFit="1" customWidth="1"/>
    <col min="2" max="5" width="13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PT</v>
      </c>
    </row>
    <row r="3" spans="1:5" x14ac:dyDescent="0.4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4">
      <c r="A4" s="17" t="s">
        <v>6</v>
      </c>
      <c r="B4" s="18">
        <v>598</v>
      </c>
      <c r="C4" s="18">
        <v>594</v>
      </c>
      <c r="D4" s="18">
        <v>605</v>
      </c>
      <c r="E4" s="19">
        <v>679</v>
      </c>
    </row>
    <row r="5" spans="1:5" x14ac:dyDescent="0.4">
      <c r="A5" s="20" t="s">
        <v>7</v>
      </c>
      <c r="B5" s="21">
        <v>0</v>
      </c>
      <c r="C5" s="21">
        <v>0</v>
      </c>
      <c r="D5" s="21">
        <v>0</v>
      </c>
      <c r="E5" s="22">
        <v>0</v>
      </c>
    </row>
    <row r="6" spans="1:5" x14ac:dyDescent="0.4">
      <c r="A6" s="17" t="s">
        <v>8</v>
      </c>
      <c r="B6" s="18">
        <v>0</v>
      </c>
      <c r="C6" s="18">
        <v>0</v>
      </c>
      <c r="D6" s="18">
        <v>0</v>
      </c>
      <c r="E6" s="19">
        <v>0</v>
      </c>
    </row>
    <row r="7" spans="1:5" x14ac:dyDescent="0.4">
      <c r="A7" s="20" t="s">
        <v>9</v>
      </c>
      <c r="B7" s="21">
        <v>4657</v>
      </c>
      <c r="C7" s="21">
        <v>4621</v>
      </c>
      <c r="D7" s="21">
        <v>4606</v>
      </c>
      <c r="E7" s="22">
        <v>4606</v>
      </c>
    </row>
    <row r="8" spans="1:5" x14ac:dyDescent="0.4">
      <c r="A8" s="17" t="s">
        <v>10</v>
      </c>
      <c r="B8" s="18">
        <v>1756</v>
      </c>
      <c r="C8" s="18">
        <v>1756</v>
      </c>
      <c r="D8" s="18">
        <v>1756</v>
      </c>
      <c r="E8" s="19">
        <v>1756</v>
      </c>
    </row>
    <row r="9" spans="1:5" x14ac:dyDescent="0.4">
      <c r="A9" s="20" t="s">
        <v>11</v>
      </c>
      <c r="B9" s="21">
        <v>0</v>
      </c>
      <c r="C9" s="21">
        <v>0</v>
      </c>
      <c r="D9" s="21">
        <v>0</v>
      </c>
      <c r="E9" s="22">
        <v>0</v>
      </c>
    </row>
    <row r="10" spans="1:5" x14ac:dyDescent="0.4">
      <c r="A10" s="17" t="s">
        <v>12</v>
      </c>
      <c r="B10" s="18">
        <v>0</v>
      </c>
      <c r="C10" s="18">
        <v>0</v>
      </c>
      <c r="D10" s="18">
        <v>0</v>
      </c>
      <c r="E10" s="19">
        <v>0</v>
      </c>
    </row>
    <row r="11" spans="1:5" x14ac:dyDescent="0.4">
      <c r="A11" s="20" t="s">
        <v>13</v>
      </c>
      <c r="B11" s="21">
        <v>0</v>
      </c>
      <c r="C11" s="21">
        <v>0</v>
      </c>
      <c r="D11" s="21">
        <v>0</v>
      </c>
      <c r="E11" s="22">
        <v>0</v>
      </c>
    </row>
    <row r="12" spans="1:5" x14ac:dyDescent="0.4">
      <c r="A12" s="17" t="s">
        <v>14</v>
      </c>
      <c r="B12" s="18">
        <v>0</v>
      </c>
      <c r="C12" s="18">
        <v>0</v>
      </c>
      <c r="D12" s="18">
        <v>0</v>
      </c>
      <c r="E12" s="19">
        <v>0</v>
      </c>
    </row>
    <row r="13" spans="1:5" x14ac:dyDescent="0.4">
      <c r="A13" s="20" t="s">
        <v>15</v>
      </c>
      <c r="B13" s="21">
        <v>2559</v>
      </c>
      <c r="C13" s="21">
        <v>2820</v>
      </c>
      <c r="D13" s="21">
        <v>2820</v>
      </c>
      <c r="E13" s="22">
        <v>2820</v>
      </c>
    </row>
    <row r="14" spans="1:5" x14ac:dyDescent="0.4">
      <c r="A14" s="17" t="s">
        <v>16</v>
      </c>
      <c r="B14" s="18">
        <v>2844</v>
      </c>
      <c r="C14" s="18">
        <v>2834</v>
      </c>
      <c r="D14" s="18">
        <v>2858</v>
      </c>
      <c r="E14" s="19">
        <v>2858</v>
      </c>
    </row>
    <row r="15" spans="1:5" x14ac:dyDescent="0.4">
      <c r="A15" s="20" t="s">
        <v>17</v>
      </c>
      <c r="B15" s="21">
        <v>1515</v>
      </c>
      <c r="C15" s="21">
        <v>1515</v>
      </c>
      <c r="D15" s="21">
        <v>1515</v>
      </c>
      <c r="E15" s="22">
        <v>1515</v>
      </c>
    </row>
    <row r="16" spans="1:5" x14ac:dyDescent="0.4">
      <c r="A16" s="17" t="s">
        <v>18</v>
      </c>
      <c r="B16" s="18">
        <v>0</v>
      </c>
      <c r="C16" s="18">
        <v>0</v>
      </c>
      <c r="D16" s="18">
        <v>0</v>
      </c>
      <c r="E16" s="19">
        <v>0</v>
      </c>
    </row>
    <row r="17" spans="1:5" x14ac:dyDescent="0.4">
      <c r="A17" s="20" t="s">
        <v>19</v>
      </c>
      <c r="B17" s="21">
        <v>0</v>
      </c>
      <c r="C17" s="21">
        <v>0</v>
      </c>
      <c r="D17" s="21">
        <v>0</v>
      </c>
      <c r="E17" s="22">
        <v>0</v>
      </c>
    </row>
    <row r="18" spans="1:5" x14ac:dyDescent="0.4">
      <c r="A18" s="17" t="s">
        <v>20</v>
      </c>
      <c r="B18" s="18">
        <v>60</v>
      </c>
      <c r="C18" s="18">
        <v>40</v>
      </c>
      <c r="D18" s="18">
        <v>36</v>
      </c>
      <c r="E18" s="19">
        <v>8</v>
      </c>
    </row>
    <row r="19" spans="1:5" x14ac:dyDescent="0.4">
      <c r="A19" s="20" t="s">
        <v>21</v>
      </c>
      <c r="B19" s="21">
        <v>0</v>
      </c>
      <c r="C19" s="21">
        <v>0</v>
      </c>
      <c r="D19" s="21">
        <v>0</v>
      </c>
      <c r="E19" s="22">
        <v>0</v>
      </c>
    </row>
    <row r="20" spans="1:5" x14ac:dyDescent="0.4">
      <c r="A20" s="17" t="s">
        <v>22</v>
      </c>
      <c r="B20" s="18">
        <v>261</v>
      </c>
      <c r="C20" s="18">
        <v>272</v>
      </c>
      <c r="D20" s="18">
        <v>324</v>
      </c>
      <c r="E20" s="19">
        <v>413</v>
      </c>
    </row>
    <row r="21" spans="1:5" x14ac:dyDescent="0.4">
      <c r="A21" s="20" t="s">
        <v>23</v>
      </c>
      <c r="B21" s="21">
        <v>0</v>
      </c>
      <c r="C21" s="21">
        <v>0</v>
      </c>
      <c r="D21" s="21">
        <v>0</v>
      </c>
      <c r="E21" s="22">
        <v>0</v>
      </c>
    </row>
    <row r="22" spans="1:5" x14ac:dyDescent="0.4">
      <c r="A22" s="17" t="s">
        <v>24</v>
      </c>
      <c r="B22" s="18">
        <v>0</v>
      </c>
      <c r="C22" s="18">
        <v>0</v>
      </c>
      <c r="D22" s="18">
        <v>0</v>
      </c>
      <c r="E22" s="19">
        <v>0</v>
      </c>
    </row>
    <row r="23" spans="1:5" x14ac:dyDescent="0.4">
      <c r="A23" s="20" t="s">
        <v>25</v>
      </c>
      <c r="B23" s="21">
        <v>5028</v>
      </c>
      <c r="C23" s="21">
        <v>5073</v>
      </c>
      <c r="D23" s="21">
        <v>5127</v>
      </c>
      <c r="E23" s="22">
        <v>5181</v>
      </c>
    </row>
    <row r="24" spans="1:5" x14ac:dyDescent="0.4">
      <c r="A24" s="26" t="s">
        <v>26</v>
      </c>
      <c r="B24" s="27">
        <v>19278</v>
      </c>
      <c r="C24" s="27">
        <v>19525</v>
      </c>
      <c r="D24" s="27">
        <v>19647</v>
      </c>
      <c r="E24" s="28">
        <v>19836</v>
      </c>
    </row>
    <row r="25" spans="1:5" x14ac:dyDescent="0.4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RO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113</v>
      </c>
      <c r="C4" s="21" t="s">
        <v>572</v>
      </c>
      <c r="D4" s="21" t="s">
        <v>113</v>
      </c>
      <c r="E4" s="22" t="s">
        <v>573</v>
      </c>
    </row>
    <row r="5" spans="1:5" x14ac:dyDescent="0.4">
      <c r="A5" s="17" t="s">
        <v>7</v>
      </c>
      <c r="B5" s="18" t="s">
        <v>574</v>
      </c>
      <c r="C5" s="18" t="s">
        <v>575</v>
      </c>
      <c r="D5" s="18" t="s">
        <v>576</v>
      </c>
      <c r="E5" s="19" t="s">
        <v>577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307</v>
      </c>
      <c r="C7" s="18" t="s">
        <v>578</v>
      </c>
      <c r="D7" s="18" t="s">
        <v>579</v>
      </c>
      <c r="E7" s="19" t="s">
        <v>580</v>
      </c>
    </row>
    <row r="8" spans="1:5" x14ac:dyDescent="0.4">
      <c r="A8" s="20" t="s">
        <v>10</v>
      </c>
      <c r="B8" s="21" t="s">
        <v>73</v>
      </c>
      <c r="C8" s="21" t="s">
        <v>581</v>
      </c>
      <c r="D8" s="21" t="s">
        <v>582</v>
      </c>
      <c r="E8" s="22" t="s">
        <v>582</v>
      </c>
    </row>
    <row r="9" spans="1:5" x14ac:dyDescent="0.4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583</v>
      </c>
      <c r="C14" s="21" t="s">
        <v>584</v>
      </c>
      <c r="D14" s="21" t="s">
        <v>585</v>
      </c>
      <c r="E14" s="22" t="s">
        <v>586</v>
      </c>
    </row>
    <row r="15" spans="1:5" x14ac:dyDescent="0.4">
      <c r="A15" s="17" t="s">
        <v>17</v>
      </c>
      <c r="B15" s="18" t="s">
        <v>587</v>
      </c>
      <c r="C15" s="18" t="s">
        <v>588</v>
      </c>
      <c r="D15" s="18" t="s">
        <v>104</v>
      </c>
      <c r="E15" s="19" t="s">
        <v>589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264</v>
      </c>
      <c r="C17" s="18" t="s">
        <v>264</v>
      </c>
      <c r="D17" s="18" t="s">
        <v>264</v>
      </c>
      <c r="E17" s="19" t="s">
        <v>264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590</v>
      </c>
      <c r="C20" s="21" t="s">
        <v>591</v>
      </c>
      <c r="D20" s="21" t="s">
        <v>592</v>
      </c>
      <c r="E20" s="22" t="s">
        <v>593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594</v>
      </c>
      <c r="C23" s="18" t="s">
        <v>595</v>
      </c>
      <c r="D23" s="18" t="s">
        <v>596</v>
      </c>
      <c r="E23" s="19" t="s">
        <v>597</v>
      </c>
    </row>
    <row r="24" spans="1:5" x14ac:dyDescent="0.4">
      <c r="A24" s="23" t="s">
        <v>26</v>
      </c>
      <c r="B24" s="24" t="s">
        <v>598</v>
      </c>
      <c r="C24" s="24" t="s">
        <v>599</v>
      </c>
      <c r="D24" s="24" t="s">
        <v>600</v>
      </c>
      <c r="E24" s="25" t="s">
        <v>601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/>
  <dimension ref="A1:E24"/>
  <sheetViews>
    <sheetView workbookViewId="0">
      <selection activeCell="E13" sqref="E13:E15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SE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92</v>
      </c>
      <c r="C4" s="21" t="s">
        <v>92</v>
      </c>
      <c r="D4" s="21" t="s">
        <v>92</v>
      </c>
      <c r="E4" s="22" t="s">
        <v>92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92</v>
      </c>
      <c r="C7" s="18" t="s">
        <v>92</v>
      </c>
      <c r="D7" s="18" t="s">
        <v>92</v>
      </c>
      <c r="E7" s="19" t="s">
        <v>92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4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92</v>
      </c>
      <c r="C14" s="21" t="s">
        <v>92</v>
      </c>
      <c r="D14" s="21" t="s">
        <v>92</v>
      </c>
      <c r="E14" s="22" t="s">
        <v>92</v>
      </c>
    </row>
    <row r="15" spans="1:5" x14ac:dyDescent="0.4">
      <c r="A15" s="17" t="s">
        <v>17</v>
      </c>
      <c r="B15" s="18" t="s">
        <v>602</v>
      </c>
      <c r="C15" s="18" t="s">
        <v>603</v>
      </c>
      <c r="D15" s="18" t="s">
        <v>604</v>
      </c>
      <c r="E15" s="19" t="s">
        <v>605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606</v>
      </c>
      <c r="C17" s="18" t="s">
        <v>607</v>
      </c>
      <c r="D17" s="18" t="s">
        <v>608</v>
      </c>
      <c r="E17" s="19" t="s">
        <v>609</v>
      </c>
    </row>
    <row r="18" spans="1:5" x14ac:dyDescent="0.4">
      <c r="A18" s="20" t="s">
        <v>20</v>
      </c>
      <c r="B18" s="21" t="s">
        <v>610</v>
      </c>
      <c r="C18" s="21" t="s">
        <v>611</v>
      </c>
      <c r="D18" s="21" t="s">
        <v>612</v>
      </c>
      <c r="E18" s="22" t="s">
        <v>613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92</v>
      </c>
      <c r="C20" s="21" t="s">
        <v>92</v>
      </c>
      <c r="D20" s="21" t="s">
        <v>92</v>
      </c>
      <c r="E20" s="22" t="s">
        <v>92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614</v>
      </c>
      <c r="C23" s="18" t="s">
        <v>615</v>
      </c>
      <c r="D23" s="18" t="s">
        <v>616</v>
      </c>
      <c r="E23" s="19" t="s">
        <v>617</v>
      </c>
    </row>
    <row r="24" spans="1:5" x14ac:dyDescent="0.4">
      <c r="A24" s="23" t="s">
        <v>26</v>
      </c>
      <c r="B24" s="24" t="s">
        <v>618</v>
      </c>
      <c r="C24" s="24" t="s">
        <v>619</v>
      </c>
      <c r="D24" s="24" t="s">
        <v>620</v>
      </c>
      <c r="E24" s="25" t="s">
        <v>621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/>
  <dimension ref="A1:E25"/>
  <sheetViews>
    <sheetView topLeftCell="A7" workbookViewId="0">
      <selection activeCell="A31" sqref="A31"/>
    </sheetView>
  </sheetViews>
  <sheetFormatPr baseColWidth="10" defaultRowHeight="14.6" x14ac:dyDescent="0.4"/>
  <cols>
    <col min="1" max="1" width="31" bestFit="1" customWidth="1"/>
    <col min="2" max="5" width="13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SI</v>
      </c>
    </row>
    <row r="3" spans="1:5" x14ac:dyDescent="0.4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4">
      <c r="A4" s="17" t="s">
        <v>6</v>
      </c>
      <c r="B4" s="18">
        <v>17</v>
      </c>
      <c r="C4" s="18">
        <v>17</v>
      </c>
      <c r="D4" s="18">
        <v>17</v>
      </c>
      <c r="E4" s="19" t="s">
        <v>622</v>
      </c>
    </row>
    <row r="5" spans="1:5" x14ac:dyDescent="0.4">
      <c r="A5" s="20" t="s">
        <v>7</v>
      </c>
      <c r="B5" s="21">
        <v>924</v>
      </c>
      <c r="C5" s="21">
        <v>924</v>
      </c>
      <c r="D5" s="21">
        <v>924</v>
      </c>
      <c r="E5" s="22" t="s">
        <v>623</v>
      </c>
    </row>
    <row r="6" spans="1:5" x14ac:dyDescent="0.4">
      <c r="A6" s="17" t="s">
        <v>8</v>
      </c>
      <c r="B6" s="18">
        <v>0</v>
      </c>
      <c r="C6" s="18">
        <v>0</v>
      </c>
      <c r="D6" s="18">
        <v>0</v>
      </c>
      <c r="E6" s="19" t="s">
        <v>35</v>
      </c>
    </row>
    <row r="7" spans="1:5" x14ac:dyDescent="0.4">
      <c r="A7" s="20" t="s">
        <v>9</v>
      </c>
      <c r="B7" s="21">
        <v>491</v>
      </c>
      <c r="C7" s="21">
        <v>491</v>
      </c>
      <c r="D7" s="21">
        <v>491</v>
      </c>
      <c r="E7" s="22" t="s">
        <v>624</v>
      </c>
    </row>
    <row r="8" spans="1:5" x14ac:dyDescent="0.4">
      <c r="A8" s="17" t="s">
        <v>10</v>
      </c>
      <c r="B8" s="18">
        <v>0</v>
      </c>
      <c r="C8" s="18">
        <v>0</v>
      </c>
      <c r="D8" s="18">
        <v>0</v>
      </c>
      <c r="E8" s="19" t="s">
        <v>35</v>
      </c>
    </row>
    <row r="9" spans="1:5" x14ac:dyDescent="0.4">
      <c r="A9" s="20" t="s">
        <v>11</v>
      </c>
      <c r="B9" s="21">
        <v>58</v>
      </c>
      <c r="C9" s="21">
        <v>58</v>
      </c>
      <c r="D9" s="21">
        <v>58</v>
      </c>
      <c r="E9" s="22" t="s">
        <v>625</v>
      </c>
    </row>
    <row r="10" spans="1:5" x14ac:dyDescent="0.4">
      <c r="A10" s="17" t="s">
        <v>12</v>
      </c>
      <c r="B10" s="18">
        <v>0</v>
      </c>
      <c r="C10" s="18">
        <v>0</v>
      </c>
      <c r="D10" s="18">
        <v>0</v>
      </c>
      <c r="E10" s="19" t="s">
        <v>35</v>
      </c>
    </row>
    <row r="11" spans="1:5" x14ac:dyDescent="0.4">
      <c r="A11" s="20" t="s">
        <v>13</v>
      </c>
      <c r="B11" s="21">
        <v>0</v>
      </c>
      <c r="C11" s="21">
        <v>0</v>
      </c>
      <c r="D11" s="21">
        <v>0</v>
      </c>
      <c r="E11" s="22" t="s">
        <v>35</v>
      </c>
    </row>
    <row r="12" spans="1:5" x14ac:dyDescent="0.4">
      <c r="A12" s="17" t="s">
        <v>14</v>
      </c>
      <c r="B12" s="18">
        <v>0</v>
      </c>
      <c r="C12" s="18">
        <v>0</v>
      </c>
      <c r="D12" s="18">
        <v>0</v>
      </c>
      <c r="E12" s="19" t="s">
        <v>35</v>
      </c>
    </row>
    <row r="13" spans="1:5" x14ac:dyDescent="0.4">
      <c r="A13" s="20" t="s">
        <v>15</v>
      </c>
      <c r="B13" s="21">
        <v>180</v>
      </c>
      <c r="C13" s="21">
        <v>180</v>
      </c>
      <c r="D13" s="21">
        <v>180</v>
      </c>
      <c r="E13" s="22" t="s">
        <v>626</v>
      </c>
    </row>
    <row r="14" spans="1:5" x14ac:dyDescent="0.4">
      <c r="A14" s="17" t="s">
        <v>16</v>
      </c>
      <c r="B14" s="18">
        <v>1053</v>
      </c>
      <c r="C14" s="18">
        <v>1053</v>
      </c>
      <c r="D14" s="18">
        <v>1053</v>
      </c>
      <c r="E14" s="19" t="s">
        <v>512</v>
      </c>
    </row>
    <row r="15" spans="1:5" x14ac:dyDescent="0.4">
      <c r="A15" s="20" t="s">
        <v>17</v>
      </c>
      <c r="B15" s="21">
        <v>0</v>
      </c>
      <c r="C15" s="21">
        <v>0</v>
      </c>
      <c r="D15" s="21">
        <v>0</v>
      </c>
      <c r="E15" s="22" t="s">
        <v>35</v>
      </c>
    </row>
    <row r="16" spans="1:5" x14ac:dyDescent="0.4">
      <c r="A16" s="17" t="s">
        <v>18</v>
      </c>
      <c r="B16" s="18">
        <v>0</v>
      </c>
      <c r="C16" s="18">
        <v>0</v>
      </c>
      <c r="D16" s="18">
        <v>0</v>
      </c>
      <c r="E16" s="19" t="s">
        <v>35</v>
      </c>
    </row>
    <row r="17" spans="1:5" x14ac:dyDescent="0.4">
      <c r="A17" s="20" t="s">
        <v>19</v>
      </c>
      <c r="B17" s="21">
        <v>696</v>
      </c>
      <c r="C17" s="21">
        <v>696</v>
      </c>
      <c r="D17" s="21">
        <v>696</v>
      </c>
      <c r="E17" s="22" t="s">
        <v>627</v>
      </c>
    </row>
    <row r="18" spans="1:5" x14ac:dyDescent="0.4">
      <c r="A18" s="17" t="s">
        <v>20</v>
      </c>
      <c r="B18" s="18">
        <v>0</v>
      </c>
      <c r="C18" s="18">
        <v>0</v>
      </c>
      <c r="D18" s="18">
        <v>0</v>
      </c>
      <c r="E18" s="19" t="s">
        <v>35</v>
      </c>
    </row>
    <row r="19" spans="1:5" x14ac:dyDescent="0.4">
      <c r="A19" s="20" t="s">
        <v>21</v>
      </c>
      <c r="B19" s="21">
        <v>0</v>
      </c>
      <c r="C19" s="21">
        <v>1</v>
      </c>
      <c r="D19" s="21">
        <v>1</v>
      </c>
      <c r="E19" s="22" t="s">
        <v>35</v>
      </c>
    </row>
    <row r="20" spans="1:5" x14ac:dyDescent="0.4">
      <c r="A20" s="17" t="s">
        <v>22</v>
      </c>
      <c r="B20" s="18">
        <v>266</v>
      </c>
      <c r="C20" s="18">
        <v>275</v>
      </c>
      <c r="D20" s="18">
        <v>275</v>
      </c>
      <c r="E20" s="19" t="s">
        <v>628</v>
      </c>
    </row>
    <row r="21" spans="1:5" x14ac:dyDescent="0.4">
      <c r="A21" s="20" t="s">
        <v>23</v>
      </c>
      <c r="B21" s="21">
        <v>40</v>
      </c>
      <c r="C21" s="21">
        <v>40</v>
      </c>
      <c r="D21" s="21">
        <v>40</v>
      </c>
      <c r="E21" s="22" t="s">
        <v>172</v>
      </c>
    </row>
    <row r="22" spans="1:5" x14ac:dyDescent="0.4">
      <c r="A22" s="17" t="s">
        <v>24</v>
      </c>
      <c r="B22" s="18">
        <v>0</v>
      </c>
      <c r="C22" s="18">
        <v>0</v>
      </c>
      <c r="D22" s="18">
        <v>0</v>
      </c>
      <c r="E22" s="19" t="s">
        <v>35</v>
      </c>
    </row>
    <row r="23" spans="1:5" x14ac:dyDescent="0.4">
      <c r="A23" s="20" t="s">
        <v>25</v>
      </c>
      <c r="B23" s="21">
        <v>3</v>
      </c>
      <c r="C23" s="21">
        <v>3</v>
      </c>
      <c r="D23" s="21">
        <v>3</v>
      </c>
      <c r="E23" s="22" t="s">
        <v>278</v>
      </c>
    </row>
    <row r="24" spans="1:5" x14ac:dyDescent="0.4">
      <c r="A24" s="26" t="s">
        <v>26</v>
      </c>
      <c r="B24" s="27">
        <v>3728</v>
      </c>
      <c r="C24" s="27">
        <v>3738</v>
      </c>
      <c r="D24" s="27">
        <v>3738</v>
      </c>
      <c r="E24" s="28" t="s">
        <v>629</v>
      </c>
    </row>
    <row r="25" spans="1:5" x14ac:dyDescent="0.4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E24"/>
  <sheetViews>
    <sheetView workbookViewId="0">
      <selection activeCell="B21" sqref="B21"/>
    </sheetView>
  </sheetViews>
  <sheetFormatPr baseColWidth="10" defaultColWidth="9.15234375" defaultRowHeight="14.6" x14ac:dyDescent="0.4"/>
  <cols>
    <col min="1" max="1" width="31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AT</v>
      </c>
    </row>
    <row r="3" spans="1:5" x14ac:dyDescent="0.4">
      <c r="A3" s="2" t="s">
        <v>1</v>
      </c>
      <c r="B3" s="3" t="s">
        <v>2</v>
      </c>
      <c r="C3" s="3" t="s">
        <v>3</v>
      </c>
      <c r="D3" s="3" t="s">
        <v>4</v>
      </c>
      <c r="E3" s="4" t="s">
        <v>5</v>
      </c>
    </row>
    <row r="4" spans="1:5" x14ac:dyDescent="0.4">
      <c r="A4" s="5" t="s">
        <v>6</v>
      </c>
      <c r="B4" s="6">
        <v>474</v>
      </c>
      <c r="C4" s="6">
        <v>491</v>
      </c>
      <c r="D4" s="6">
        <v>500</v>
      </c>
      <c r="E4" s="7">
        <v>497</v>
      </c>
    </row>
    <row r="5" spans="1:5" x14ac:dyDescent="0.4">
      <c r="A5" s="8" t="s">
        <v>7</v>
      </c>
      <c r="B5" s="9">
        <v>0</v>
      </c>
      <c r="C5" s="9">
        <v>0</v>
      </c>
      <c r="D5" s="9">
        <v>0</v>
      </c>
      <c r="E5" s="10">
        <v>0</v>
      </c>
    </row>
    <row r="6" spans="1:5" x14ac:dyDescent="0.4">
      <c r="A6" s="5" t="s">
        <v>8</v>
      </c>
      <c r="B6" s="6">
        <v>0</v>
      </c>
      <c r="C6" s="6">
        <v>0</v>
      </c>
      <c r="D6" s="6">
        <v>0</v>
      </c>
      <c r="E6" s="7">
        <v>0</v>
      </c>
    </row>
    <row r="7" spans="1:5" x14ac:dyDescent="0.4">
      <c r="A7" s="8" t="s">
        <v>9</v>
      </c>
      <c r="B7" s="9">
        <v>4466</v>
      </c>
      <c r="C7" s="9">
        <v>4468</v>
      </c>
      <c r="D7" s="9">
        <v>4463</v>
      </c>
      <c r="E7" s="10">
        <v>4015</v>
      </c>
    </row>
    <row r="8" spans="1:5" x14ac:dyDescent="0.4">
      <c r="A8" s="5" t="s">
        <v>10</v>
      </c>
      <c r="B8" s="6">
        <v>598</v>
      </c>
      <c r="C8" s="6">
        <v>598</v>
      </c>
      <c r="D8" s="6">
        <v>598</v>
      </c>
      <c r="E8" s="7">
        <v>246</v>
      </c>
    </row>
    <row r="9" spans="1:5" x14ac:dyDescent="0.4">
      <c r="A9" s="8" t="s">
        <v>11</v>
      </c>
      <c r="B9" s="9">
        <v>178</v>
      </c>
      <c r="C9" s="9">
        <v>178</v>
      </c>
      <c r="D9" s="9">
        <v>178</v>
      </c>
      <c r="E9" s="10">
        <v>178</v>
      </c>
    </row>
    <row r="10" spans="1:5" x14ac:dyDescent="0.4">
      <c r="A10" s="5" t="s">
        <v>12</v>
      </c>
      <c r="B10" s="6">
        <v>0</v>
      </c>
      <c r="C10" s="6">
        <v>0</v>
      </c>
      <c r="D10" s="6">
        <v>0</v>
      </c>
      <c r="E10" s="7">
        <v>0</v>
      </c>
    </row>
    <row r="11" spans="1:5" x14ac:dyDescent="0.4">
      <c r="A11" s="8" t="s">
        <v>13</v>
      </c>
      <c r="B11" s="9">
        <v>0</v>
      </c>
      <c r="C11" s="9">
        <v>0</v>
      </c>
      <c r="D11" s="9">
        <v>0</v>
      </c>
      <c r="E11" s="10">
        <v>0</v>
      </c>
    </row>
    <row r="12" spans="1:5" x14ac:dyDescent="0.4">
      <c r="A12" s="5" t="s">
        <v>14</v>
      </c>
      <c r="B12" s="6">
        <v>1</v>
      </c>
      <c r="C12" s="6">
        <v>1</v>
      </c>
      <c r="D12" s="6">
        <v>1</v>
      </c>
      <c r="E12" s="7">
        <v>0</v>
      </c>
    </row>
    <row r="13" spans="1:5" x14ac:dyDescent="0.4">
      <c r="A13" s="8" t="s">
        <v>15</v>
      </c>
      <c r="B13" s="9">
        <v>3401</v>
      </c>
      <c r="C13" s="9">
        <v>3401</v>
      </c>
      <c r="D13" s="9">
        <v>3120</v>
      </c>
      <c r="E13" s="10">
        <v>3120</v>
      </c>
    </row>
    <row r="14" spans="1:5" x14ac:dyDescent="0.4">
      <c r="A14" s="5" t="s">
        <v>16</v>
      </c>
      <c r="B14" s="6">
        <v>5581</v>
      </c>
      <c r="C14" s="6">
        <v>5605</v>
      </c>
      <c r="D14" s="6">
        <v>5558</v>
      </c>
      <c r="E14" s="7">
        <v>5724</v>
      </c>
    </row>
    <row r="15" spans="1:5" x14ac:dyDescent="0.4">
      <c r="A15" s="8" t="s">
        <v>17</v>
      </c>
      <c r="B15" s="9">
        <v>2965</v>
      </c>
      <c r="C15" s="9">
        <v>2985</v>
      </c>
      <c r="D15" s="9">
        <v>2440</v>
      </c>
      <c r="E15" s="10">
        <v>2436</v>
      </c>
    </row>
    <row r="16" spans="1:5" x14ac:dyDescent="0.4">
      <c r="A16" s="5" t="s">
        <v>18</v>
      </c>
      <c r="B16" s="6">
        <v>0</v>
      </c>
      <c r="C16" s="6">
        <v>0</v>
      </c>
      <c r="D16" s="6">
        <v>0</v>
      </c>
      <c r="E16" s="7">
        <v>0</v>
      </c>
    </row>
    <row r="17" spans="1:5" x14ac:dyDescent="0.4">
      <c r="A17" s="8" t="s">
        <v>19</v>
      </c>
      <c r="B17" s="9">
        <v>0</v>
      </c>
      <c r="C17" s="9">
        <v>0</v>
      </c>
      <c r="D17" s="9">
        <v>0</v>
      </c>
      <c r="E17" s="10">
        <v>0</v>
      </c>
    </row>
    <row r="18" spans="1:5" x14ac:dyDescent="0.4">
      <c r="A18" s="5" t="s">
        <v>20</v>
      </c>
      <c r="B18" s="6">
        <v>23</v>
      </c>
      <c r="C18" s="6">
        <v>23</v>
      </c>
      <c r="D18" s="6">
        <v>23</v>
      </c>
      <c r="E18" s="7">
        <v>23</v>
      </c>
    </row>
    <row r="19" spans="1:5" x14ac:dyDescent="0.4">
      <c r="A19" s="8" t="s">
        <v>21</v>
      </c>
      <c r="B19" s="9">
        <v>33</v>
      </c>
      <c r="C19" s="9">
        <v>42</v>
      </c>
      <c r="D19" s="9">
        <v>42</v>
      </c>
      <c r="E19" s="10">
        <v>100</v>
      </c>
    </row>
    <row r="20" spans="1:5" x14ac:dyDescent="0.4">
      <c r="A20" s="5" t="s">
        <v>22</v>
      </c>
      <c r="B20" s="6">
        <v>1031</v>
      </c>
      <c r="C20" s="6">
        <v>1193</v>
      </c>
      <c r="D20" s="6">
        <v>1193</v>
      </c>
      <c r="E20" s="7">
        <v>1333</v>
      </c>
    </row>
    <row r="21" spans="1:5" x14ac:dyDescent="0.4">
      <c r="A21" s="8" t="s">
        <v>23</v>
      </c>
      <c r="B21" s="9">
        <v>144</v>
      </c>
      <c r="C21" s="9">
        <v>150</v>
      </c>
      <c r="D21" s="9">
        <v>150</v>
      </c>
      <c r="E21" s="10">
        <v>150</v>
      </c>
    </row>
    <row r="22" spans="1:5" x14ac:dyDescent="0.4">
      <c r="A22" s="5" t="s">
        <v>24</v>
      </c>
      <c r="B22" s="6">
        <v>0</v>
      </c>
      <c r="C22" s="6">
        <v>0</v>
      </c>
      <c r="D22" s="6">
        <v>0</v>
      </c>
      <c r="E22" s="7">
        <v>0</v>
      </c>
    </row>
    <row r="23" spans="1:5" x14ac:dyDescent="0.4">
      <c r="A23" s="8" t="s">
        <v>25</v>
      </c>
      <c r="B23" s="9">
        <v>2696</v>
      </c>
      <c r="C23" s="9">
        <v>2887</v>
      </c>
      <c r="D23" s="9">
        <v>3035</v>
      </c>
      <c r="E23" s="10">
        <v>3133</v>
      </c>
    </row>
    <row r="24" spans="1:5" x14ac:dyDescent="0.4">
      <c r="A24" s="11" t="s">
        <v>26</v>
      </c>
      <c r="B24" s="12">
        <v>21591</v>
      </c>
      <c r="C24" s="12">
        <v>22022</v>
      </c>
      <c r="D24" s="12">
        <v>21301</v>
      </c>
      <c r="E24" s="13">
        <v>20955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/>
  <dimension ref="A1:E24"/>
  <sheetViews>
    <sheetView workbookViewId="0">
      <selection activeCell="H20" sqref="H20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SK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630</v>
      </c>
      <c r="C4" s="21" t="s">
        <v>631</v>
      </c>
      <c r="D4" s="21" t="s">
        <v>35</v>
      </c>
      <c r="E4" s="22" t="s">
        <v>35</v>
      </c>
    </row>
    <row r="5" spans="1:5" x14ac:dyDescent="0.4">
      <c r="A5" s="17" t="s">
        <v>7</v>
      </c>
      <c r="B5" s="18" t="s">
        <v>43</v>
      </c>
      <c r="C5" s="18" t="s">
        <v>551</v>
      </c>
      <c r="D5" s="18" t="s">
        <v>35</v>
      </c>
      <c r="E5" s="19" t="s">
        <v>35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632</v>
      </c>
      <c r="C7" s="18" t="s">
        <v>633</v>
      </c>
      <c r="D7" s="18" t="s">
        <v>35</v>
      </c>
      <c r="E7" s="19" t="s">
        <v>35</v>
      </c>
    </row>
    <row r="8" spans="1:5" x14ac:dyDescent="0.4">
      <c r="A8" s="20" t="s">
        <v>10</v>
      </c>
      <c r="B8" s="21" t="s">
        <v>634</v>
      </c>
      <c r="C8" s="21" t="s">
        <v>634</v>
      </c>
      <c r="D8" s="21" t="s">
        <v>35</v>
      </c>
      <c r="E8" s="22" t="s">
        <v>35</v>
      </c>
    </row>
    <row r="9" spans="1:5" x14ac:dyDescent="0.4">
      <c r="A9" s="17" t="s">
        <v>11</v>
      </c>
      <c r="B9" s="18" t="s">
        <v>276</v>
      </c>
      <c r="C9" s="18" t="s">
        <v>276</v>
      </c>
      <c r="D9" s="18" t="s">
        <v>35</v>
      </c>
      <c r="E9" s="19" t="s">
        <v>35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635</v>
      </c>
      <c r="C13" s="18" t="s">
        <v>635</v>
      </c>
      <c r="D13" s="18" t="s">
        <v>635</v>
      </c>
      <c r="E13" s="18" t="s">
        <v>635</v>
      </c>
    </row>
    <row r="14" spans="1:5" x14ac:dyDescent="0.4">
      <c r="A14" s="20" t="s">
        <v>16</v>
      </c>
      <c r="B14" s="21" t="s">
        <v>636</v>
      </c>
      <c r="C14" s="21" t="s">
        <v>637</v>
      </c>
      <c r="D14" s="21" t="s">
        <v>637</v>
      </c>
      <c r="E14" s="21" t="s">
        <v>637</v>
      </c>
    </row>
    <row r="15" spans="1:5" x14ac:dyDescent="0.4">
      <c r="A15" s="17" t="s">
        <v>17</v>
      </c>
      <c r="B15" s="18" t="s">
        <v>638</v>
      </c>
      <c r="C15" s="18" t="s">
        <v>638</v>
      </c>
      <c r="D15" s="18" t="s">
        <v>638</v>
      </c>
      <c r="E15" s="18" t="s">
        <v>638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639</v>
      </c>
      <c r="C17" s="18" t="s">
        <v>639</v>
      </c>
      <c r="D17" s="18" t="s">
        <v>35</v>
      </c>
      <c r="E17" s="19" t="s">
        <v>35</v>
      </c>
    </row>
    <row r="18" spans="1:5" x14ac:dyDescent="0.4">
      <c r="A18" s="20" t="s">
        <v>20</v>
      </c>
      <c r="B18" s="21" t="s">
        <v>640</v>
      </c>
      <c r="C18" s="21" t="s">
        <v>641</v>
      </c>
      <c r="D18" s="21" t="s">
        <v>35</v>
      </c>
      <c r="E18" s="22" t="s">
        <v>35</v>
      </c>
    </row>
    <row r="19" spans="1:5" x14ac:dyDescent="0.4">
      <c r="A19" s="17" t="s">
        <v>21</v>
      </c>
      <c r="B19" s="18" t="s">
        <v>573</v>
      </c>
      <c r="C19" s="18" t="s">
        <v>572</v>
      </c>
      <c r="D19" s="18" t="s">
        <v>35</v>
      </c>
      <c r="E19" s="19" t="s">
        <v>35</v>
      </c>
    </row>
    <row r="20" spans="1:5" x14ac:dyDescent="0.4">
      <c r="A20" s="20" t="s">
        <v>22</v>
      </c>
      <c r="B20" s="21" t="s">
        <v>76</v>
      </c>
      <c r="C20" s="21" t="s">
        <v>642</v>
      </c>
      <c r="D20" s="21" t="s">
        <v>35</v>
      </c>
      <c r="E20" s="22" t="s">
        <v>35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278</v>
      </c>
      <c r="C23" s="18" t="s">
        <v>278</v>
      </c>
      <c r="D23" s="18" t="s">
        <v>35</v>
      </c>
      <c r="E23" s="19" t="s">
        <v>35</v>
      </c>
    </row>
    <row r="24" spans="1:5" x14ac:dyDescent="0.4">
      <c r="A24" s="23" t="s">
        <v>26</v>
      </c>
      <c r="B24" s="24" t="s">
        <v>643</v>
      </c>
      <c r="C24" s="24" t="s">
        <v>644</v>
      </c>
      <c r="D24" s="24" t="s">
        <v>35</v>
      </c>
      <c r="E24" s="25" t="s">
        <v>35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9"/>
  <dimension ref="A1:Q25"/>
  <sheetViews>
    <sheetView workbookViewId="0">
      <selection activeCell="F16" sqref="F16"/>
    </sheetView>
  </sheetViews>
  <sheetFormatPr baseColWidth="10" defaultRowHeight="14.6" x14ac:dyDescent="0.4"/>
  <cols>
    <col min="1" max="1" width="31" bestFit="1" customWidth="1"/>
    <col min="2" max="5" width="11.15234375" bestFit="1" customWidth="1"/>
    <col min="7" max="7" width="31" bestFit="1" customWidth="1"/>
    <col min="8" max="11" width="11.15234375" bestFit="1" customWidth="1"/>
    <col min="13" max="13" width="31" bestFit="1" customWidth="1"/>
    <col min="14" max="17" width="11.15234375" bestFit="1" customWidth="1"/>
  </cols>
  <sheetData>
    <row r="1" spans="1:17" x14ac:dyDescent="0.4">
      <c r="A1" t="s">
        <v>0</v>
      </c>
      <c r="B1" s="1" t="str">
        <f ca="1">MID(CELL( "dateiname",B1), FIND("]", CELL("dateiname", B1))+1, 255)</f>
        <v>UK</v>
      </c>
    </row>
    <row r="2" spans="1:17" x14ac:dyDescent="0.4">
      <c r="B2" t="s">
        <v>737</v>
      </c>
      <c r="G2" t="s">
        <v>735</v>
      </c>
      <c r="M2" t="s">
        <v>736</v>
      </c>
    </row>
    <row r="3" spans="1:17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  <c r="G3" s="32" t="s">
        <v>27</v>
      </c>
      <c r="H3" s="3" t="s">
        <v>28</v>
      </c>
      <c r="I3" s="3" t="s">
        <v>29</v>
      </c>
      <c r="J3" s="3" t="s">
        <v>30</v>
      </c>
      <c r="K3" s="4" t="s">
        <v>31</v>
      </c>
      <c r="M3" s="2" t="s">
        <v>27</v>
      </c>
      <c r="N3" s="3" t="s">
        <v>28</v>
      </c>
      <c r="O3" s="3" t="s">
        <v>29</v>
      </c>
      <c r="P3" s="3" t="s">
        <v>30</v>
      </c>
      <c r="Q3" s="4" t="s">
        <v>31</v>
      </c>
    </row>
    <row r="4" spans="1:17" x14ac:dyDescent="0.4">
      <c r="A4" s="20" t="s">
        <v>6</v>
      </c>
      <c r="B4" s="21">
        <f>H5+N5</f>
        <v>2119</v>
      </c>
      <c r="C4" s="21">
        <f t="shared" ref="C4:E4" si="0">I5+O5</f>
        <v>2099</v>
      </c>
      <c r="D4" s="21">
        <f t="shared" si="0"/>
        <v>4061</v>
      </c>
      <c r="E4" s="21">
        <f t="shared" si="0"/>
        <v>4237</v>
      </c>
      <c r="G4" s="17" t="s">
        <v>1</v>
      </c>
      <c r="H4" s="18" t="s">
        <v>2</v>
      </c>
      <c r="I4" s="18" t="s">
        <v>3</v>
      </c>
      <c r="J4" s="18" t="s">
        <v>4</v>
      </c>
      <c r="K4" s="19" t="s">
        <v>5</v>
      </c>
      <c r="M4" s="17" t="s">
        <v>1</v>
      </c>
      <c r="N4" s="18" t="s">
        <v>2</v>
      </c>
      <c r="O4" s="18" t="s">
        <v>3</v>
      </c>
      <c r="P4" s="18" t="s">
        <v>4</v>
      </c>
      <c r="Q4" s="19" t="s">
        <v>5</v>
      </c>
    </row>
    <row r="5" spans="1:17" x14ac:dyDescent="0.4">
      <c r="A5" s="17" t="s">
        <v>7</v>
      </c>
      <c r="B5" s="21">
        <f t="shared" ref="B5:B24" si="1">H6+N6</f>
        <v>0</v>
      </c>
      <c r="C5" s="21">
        <f t="shared" ref="C5:C24" si="2">I6+O6</f>
        <v>0</v>
      </c>
      <c r="D5" s="21">
        <f t="shared" ref="D5:D24" si="3">J6+P6</f>
        <v>0</v>
      </c>
      <c r="E5" s="21">
        <f t="shared" ref="E5:E24" si="4">K6+Q6</f>
        <v>0</v>
      </c>
      <c r="G5" s="20" t="s">
        <v>6</v>
      </c>
      <c r="H5" s="21" t="s">
        <v>680</v>
      </c>
      <c r="I5" s="21" t="s">
        <v>681</v>
      </c>
      <c r="J5" s="21" t="s">
        <v>682</v>
      </c>
      <c r="K5" s="22" t="s">
        <v>683</v>
      </c>
      <c r="M5" s="20" t="s">
        <v>6</v>
      </c>
      <c r="N5" s="21"/>
      <c r="O5" s="21"/>
      <c r="P5" s="21"/>
      <c r="Q5" s="22"/>
    </row>
    <row r="6" spans="1:17" x14ac:dyDescent="0.4">
      <c r="A6" s="20" t="s">
        <v>8</v>
      </c>
      <c r="B6" s="21">
        <f t="shared" si="1"/>
        <v>0</v>
      </c>
      <c r="C6" s="21">
        <f t="shared" si="2"/>
        <v>0</v>
      </c>
      <c r="D6" s="21">
        <f t="shared" si="3"/>
        <v>0</v>
      </c>
      <c r="E6" s="21">
        <f t="shared" si="4"/>
        <v>0</v>
      </c>
      <c r="G6" s="17" t="s">
        <v>7</v>
      </c>
      <c r="H6" s="18"/>
      <c r="I6" s="18"/>
      <c r="J6" s="18"/>
      <c r="K6" s="19"/>
      <c r="M6" s="17" t="s">
        <v>7</v>
      </c>
      <c r="N6" s="18"/>
      <c r="O6" s="18"/>
      <c r="P6" s="18"/>
      <c r="Q6" s="19"/>
    </row>
    <row r="7" spans="1:17" x14ac:dyDescent="0.4">
      <c r="A7" s="17" t="s">
        <v>9</v>
      </c>
      <c r="B7" s="21">
        <f t="shared" si="1"/>
        <v>33502</v>
      </c>
      <c r="C7" s="21">
        <f t="shared" si="2"/>
        <v>33020</v>
      </c>
      <c r="D7" s="21">
        <f t="shared" si="3"/>
        <v>41963</v>
      </c>
      <c r="E7" s="21">
        <f t="shared" si="4"/>
        <v>44088</v>
      </c>
      <c r="G7" s="20" t="s">
        <v>8</v>
      </c>
      <c r="H7" s="21"/>
      <c r="I7" s="21"/>
      <c r="J7" s="21"/>
      <c r="K7" s="22"/>
      <c r="M7" s="20" t="s">
        <v>8</v>
      </c>
      <c r="N7" s="21"/>
      <c r="O7" s="21"/>
      <c r="P7" s="21"/>
      <c r="Q7" s="22"/>
    </row>
    <row r="8" spans="1:17" x14ac:dyDescent="0.4">
      <c r="A8" s="20" t="s">
        <v>10</v>
      </c>
      <c r="B8" s="21">
        <f t="shared" si="1"/>
        <v>12466</v>
      </c>
      <c r="C8" s="21">
        <f t="shared" si="2"/>
        <v>12282</v>
      </c>
      <c r="D8" s="21">
        <f t="shared" si="3"/>
        <v>9649</v>
      </c>
      <c r="E8" s="21">
        <f t="shared" si="4"/>
        <v>8149</v>
      </c>
      <c r="G8" s="17" t="s">
        <v>9</v>
      </c>
      <c r="H8" s="18" t="s">
        <v>684</v>
      </c>
      <c r="I8" s="18" t="s">
        <v>685</v>
      </c>
      <c r="J8" s="18" t="s">
        <v>686</v>
      </c>
      <c r="K8" s="19" t="s">
        <v>687</v>
      </c>
      <c r="M8" s="17" t="s">
        <v>9</v>
      </c>
      <c r="N8" s="18" t="s">
        <v>722</v>
      </c>
      <c r="O8" s="18" t="s">
        <v>722</v>
      </c>
      <c r="P8" s="18" t="s">
        <v>722</v>
      </c>
      <c r="Q8" s="19" t="s">
        <v>722</v>
      </c>
    </row>
    <row r="9" spans="1:17" x14ac:dyDescent="0.4">
      <c r="A9" s="17" t="s">
        <v>11</v>
      </c>
      <c r="B9" s="21">
        <f t="shared" si="1"/>
        <v>2347</v>
      </c>
      <c r="C9" s="21">
        <f t="shared" si="2"/>
        <v>1588</v>
      </c>
      <c r="D9" s="21">
        <f t="shared" si="3"/>
        <v>1588</v>
      </c>
      <c r="E9" s="21">
        <f t="shared" si="4"/>
        <v>1588</v>
      </c>
      <c r="G9" s="20" t="s">
        <v>10</v>
      </c>
      <c r="H9" s="21" t="s">
        <v>688</v>
      </c>
      <c r="I9" s="21" t="s">
        <v>689</v>
      </c>
      <c r="J9" s="21" t="s">
        <v>690</v>
      </c>
      <c r="K9" s="22" t="s">
        <v>691</v>
      </c>
      <c r="M9" s="20" t="s">
        <v>10</v>
      </c>
      <c r="N9" s="21" t="s">
        <v>723</v>
      </c>
      <c r="O9" s="21" t="s">
        <v>723</v>
      </c>
      <c r="P9" s="21" t="s">
        <v>723</v>
      </c>
      <c r="Q9" s="22" t="s">
        <v>723</v>
      </c>
    </row>
    <row r="10" spans="1:17" x14ac:dyDescent="0.4">
      <c r="A10" s="20" t="s">
        <v>12</v>
      </c>
      <c r="B10" s="21">
        <f t="shared" si="1"/>
        <v>0</v>
      </c>
      <c r="C10" s="21">
        <f t="shared" si="2"/>
        <v>0</v>
      </c>
      <c r="D10" s="21">
        <f t="shared" si="3"/>
        <v>0</v>
      </c>
      <c r="E10" s="21">
        <f t="shared" si="4"/>
        <v>0</v>
      </c>
      <c r="G10" s="17" t="s">
        <v>11</v>
      </c>
      <c r="H10" s="18" t="s">
        <v>692</v>
      </c>
      <c r="I10" s="18" t="s">
        <v>132</v>
      </c>
      <c r="J10" s="18" t="s">
        <v>132</v>
      </c>
      <c r="K10" s="19" t="s">
        <v>132</v>
      </c>
      <c r="M10" s="17" t="s">
        <v>11</v>
      </c>
      <c r="N10" s="18" t="s">
        <v>724</v>
      </c>
      <c r="O10" s="18" t="s">
        <v>724</v>
      </c>
      <c r="P10" s="18" t="s">
        <v>724</v>
      </c>
      <c r="Q10" s="19" t="s">
        <v>724</v>
      </c>
    </row>
    <row r="11" spans="1:17" x14ac:dyDescent="0.4">
      <c r="A11" s="17" t="s">
        <v>13</v>
      </c>
      <c r="B11" s="21">
        <f t="shared" si="1"/>
        <v>0</v>
      </c>
      <c r="C11" s="21">
        <f t="shared" si="2"/>
        <v>0</v>
      </c>
      <c r="D11" s="21">
        <f t="shared" si="3"/>
        <v>0</v>
      </c>
      <c r="E11" s="21">
        <f t="shared" si="4"/>
        <v>0</v>
      </c>
      <c r="G11" s="20" t="s">
        <v>12</v>
      </c>
      <c r="H11" s="21"/>
      <c r="I11" s="21"/>
      <c r="J11" s="21"/>
      <c r="K11" s="22"/>
      <c r="M11" s="20" t="s">
        <v>12</v>
      </c>
      <c r="N11" s="21"/>
      <c r="O11" s="21"/>
      <c r="P11" s="21"/>
      <c r="Q11" s="22"/>
    </row>
    <row r="12" spans="1:17" x14ac:dyDescent="0.4">
      <c r="A12" s="20" t="s">
        <v>14</v>
      </c>
      <c r="B12" s="21">
        <f t="shared" si="1"/>
        <v>0</v>
      </c>
      <c r="C12" s="21">
        <f t="shared" si="2"/>
        <v>0</v>
      </c>
      <c r="D12" s="21">
        <f t="shared" si="3"/>
        <v>0</v>
      </c>
      <c r="E12" s="21">
        <f t="shared" si="4"/>
        <v>0</v>
      </c>
      <c r="G12" s="17" t="s">
        <v>13</v>
      </c>
      <c r="H12" s="18"/>
      <c r="I12" s="18"/>
      <c r="J12" s="18"/>
      <c r="K12" s="19"/>
      <c r="M12" s="17" t="s">
        <v>13</v>
      </c>
      <c r="N12" s="18"/>
      <c r="O12" s="18"/>
      <c r="P12" s="18"/>
      <c r="Q12" s="19"/>
    </row>
    <row r="13" spans="1:17" x14ac:dyDescent="0.4">
      <c r="A13" s="17" t="s">
        <v>15</v>
      </c>
      <c r="B13" s="21">
        <f t="shared" si="1"/>
        <v>2744</v>
      </c>
      <c r="C13" s="21">
        <f t="shared" si="2"/>
        <v>2744</v>
      </c>
      <c r="D13" s="21">
        <f t="shared" si="3"/>
        <v>2744</v>
      </c>
      <c r="E13" s="21">
        <f t="shared" si="4"/>
        <v>4052</v>
      </c>
      <c r="G13" s="20" t="s">
        <v>14</v>
      </c>
      <c r="H13" s="21"/>
      <c r="I13" s="21"/>
      <c r="J13" s="21"/>
      <c r="K13" s="22"/>
      <c r="M13" s="20" t="s">
        <v>14</v>
      </c>
      <c r="N13" s="21"/>
      <c r="O13" s="21"/>
      <c r="P13" s="21"/>
      <c r="Q13" s="22"/>
    </row>
    <row r="14" spans="1:17" x14ac:dyDescent="0.4">
      <c r="A14" s="20" t="s">
        <v>16</v>
      </c>
      <c r="B14" s="21">
        <f t="shared" si="1"/>
        <v>1525</v>
      </c>
      <c r="C14" s="21">
        <f t="shared" si="2"/>
        <v>1758</v>
      </c>
      <c r="D14" s="21">
        <f t="shared" si="3"/>
        <v>1885</v>
      </c>
      <c r="E14" s="21">
        <f t="shared" si="4"/>
        <v>1882</v>
      </c>
      <c r="G14" s="17" t="s">
        <v>15</v>
      </c>
      <c r="H14" s="18" t="s">
        <v>693</v>
      </c>
      <c r="I14" s="18" t="s">
        <v>693</v>
      </c>
      <c r="J14" s="18" t="s">
        <v>693</v>
      </c>
      <c r="K14" s="19" t="s">
        <v>694</v>
      </c>
      <c r="M14" s="17" t="s">
        <v>15</v>
      </c>
      <c r="N14" s="18"/>
      <c r="O14" s="18"/>
      <c r="P14" s="18"/>
      <c r="Q14" s="19"/>
    </row>
    <row r="15" spans="1:17" x14ac:dyDescent="0.4">
      <c r="A15" s="17" t="s">
        <v>17</v>
      </c>
      <c r="B15" s="21">
        <f t="shared" si="1"/>
        <v>0</v>
      </c>
      <c r="C15" s="21">
        <f t="shared" si="2"/>
        <v>0</v>
      </c>
      <c r="D15" s="21">
        <f t="shared" si="3"/>
        <v>0</v>
      </c>
      <c r="E15" s="21">
        <f t="shared" si="4"/>
        <v>0</v>
      </c>
      <c r="G15" s="20" t="s">
        <v>16</v>
      </c>
      <c r="H15" s="21" t="s">
        <v>695</v>
      </c>
      <c r="I15" s="21" t="s">
        <v>696</v>
      </c>
      <c r="J15" s="21" t="s">
        <v>697</v>
      </c>
      <c r="K15" s="22" t="s">
        <v>698</v>
      </c>
      <c r="M15" s="20" t="s">
        <v>16</v>
      </c>
      <c r="N15" s="21"/>
      <c r="O15" s="21"/>
      <c r="P15" s="21"/>
      <c r="Q15" s="22"/>
    </row>
    <row r="16" spans="1:17" x14ac:dyDescent="0.4">
      <c r="A16" s="20" t="s">
        <v>18</v>
      </c>
      <c r="B16" s="21">
        <f t="shared" si="1"/>
        <v>0</v>
      </c>
      <c r="C16" s="21">
        <f t="shared" si="2"/>
        <v>0</v>
      </c>
      <c r="D16" s="21">
        <f t="shared" si="3"/>
        <v>0</v>
      </c>
      <c r="E16" s="21">
        <f t="shared" si="4"/>
        <v>0</v>
      </c>
      <c r="G16" s="17" t="s">
        <v>17</v>
      </c>
      <c r="H16" s="18"/>
      <c r="I16" s="18"/>
      <c r="J16" s="18"/>
      <c r="K16" s="19"/>
      <c r="M16" s="17" t="s">
        <v>17</v>
      </c>
      <c r="N16" s="18"/>
      <c r="O16" s="18"/>
      <c r="P16" s="18"/>
      <c r="Q16" s="19"/>
    </row>
    <row r="17" spans="1:17" x14ac:dyDescent="0.4">
      <c r="A17" s="17" t="s">
        <v>19</v>
      </c>
      <c r="B17" s="21">
        <f t="shared" si="1"/>
        <v>8985</v>
      </c>
      <c r="C17" s="21">
        <f t="shared" si="2"/>
        <v>8974</v>
      </c>
      <c r="D17" s="21">
        <f t="shared" si="3"/>
        <v>9229</v>
      </c>
      <c r="E17" s="21">
        <f t="shared" si="4"/>
        <v>8209</v>
      </c>
      <c r="G17" s="20" t="s">
        <v>18</v>
      </c>
      <c r="H17" s="21"/>
      <c r="I17" s="21"/>
      <c r="J17" s="21"/>
      <c r="K17" s="22"/>
      <c r="M17" s="20" t="s">
        <v>18</v>
      </c>
      <c r="N17" s="21"/>
      <c r="O17" s="21"/>
      <c r="P17" s="21"/>
      <c r="Q17" s="22"/>
    </row>
    <row r="18" spans="1:17" x14ac:dyDescent="0.4">
      <c r="A18" s="20" t="s">
        <v>20</v>
      </c>
      <c r="B18" s="21">
        <f t="shared" si="1"/>
        <v>6869</v>
      </c>
      <c r="C18" s="21">
        <f t="shared" si="2"/>
        <v>9117</v>
      </c>
      <c r="D18" s="21">
        <f t="shared" si="3"/>
        <v>5153</v>
      </c>
      <c r="E18" s="21">
        <f t="shared" si="4"/>
        <v>4721</v>
      </c>
      <c r="G18" s="17" t="s">
        <v>19</v>
      </c>
      <c r="H18" s="18" t="s">
        <v>645</v>
      </c>
      <c r="I18" s="18" t="s">
        <v>646</v>
      </c>
      <c r="J18" s="18" t="s">
        <v>647</v>
      </c>
      <c r="K18" s="19" t="s">
        <v>648</v>
      </c>
      <c r="M18" s="17" t="s">
        <v>19</v>
      </c>
      <c r="N18" s="18"/>
      <c r="O18" s="18"/>
      <c r="P18" s="18"/>
      <c r="Q18" s="19"/>
    </row>
    <row r="19" spans="1:17" x14ac:dyDescent="0.4">
      <c r="A19" s="17" t="s">
        <v>21</v>
      </c>
      <c r="B19" s="21">
        <f t="shared" si="1"/>
        <v>2104</v>
      </c>
      <c r="C19" s="21">
        <f t="shared" si="2"/>
        <v>3132</v>
      </c>
      <c r="D19" s="21">
        <f t="shared" si="3"/>
        <v>1873</v>
      </c>
      <c r="E19" s="21">
        <f t="shared" si="4"/>
        <v>2249</v>
      </c>
      <c r="G19" s="20" t="s">
        <v>20</v>
      </c>
      <c r="H19" s="21" t="s">
        <v>699</v>
      </c>
      <c r="I19" s="21" t="s">
        <v>700</v>
      </c>
      <c r="J19" s="21" t="s">
        <v>701</v>
      </c>
      <c r="K19" s="22" t="s">
        <v>702</v>
      </c>
      <c r="M19" s="20" t="s">
        <v>20</v>
      </c>
      <c r="N19" s="21" t="s">
        <v>725</v>
      </c>
      <c r="O19" s="21" t="s">
        <v>726</v>
      </c>
      <c r="P19" s="21" t="s">
        <v>726</v>
      </c>
      <c r="Q19" s="22" t="s">
        <v>727</v>
      </c>
    </row>
    <row r="20" spans="1:17" x14ac:dyDescent="0.4">
      <c r="A20" s="20" t="s">
        <v>22</v>
      </c>
      <c r="B20" s="21">
        <f t="shared" si="1"/>
        <v>8566</v>
      </c>
      <c r="C20" s="21">
        <f t="shared" si="2"/>
        <v>12471</v>
      </c>
      <c r="D20" s="21">
        <f t="shared" si="3"/>
        <v>13346</v>
      </c>
      <c r="E20" s="21">
        <f t="shared" si="4"/>
        <v>13276</v>
      </c>
      <c r="G20" s="17" t="s">
        <v>21</v>
      </c>
      <c r="H20" s="18" t="s">
        <v>703</v>
      </c>
      <c r="I20" s="18" t="s">
        <v>704</v>
      </c>
      <c r="J20" s="18" t="s">
        <v>482</v>
      </c>
      <c r="K20" s="19" t="s">
        <v>705</v>
      </c>
      <c r="M20" s="17" t="s">
        <v>21</v>
      </c>
      <c r="N20" s="18"/>
      <c r="O20" s="18"/>
      <c r="P20" s="18"/>
      <c r="Q20" s="19"/>
    </row>
    <row r="21" spans="1:17" x14ac:dyDescent="0.4">
      <c r="A21" s="17" t="s">
        <v>23</v>
      </c>
      <c r="B21" s="21">
        <f t="shared" si="1"/>
        <v>0</v>
      </c>
      <c r="C21" s="21">
        <f t="shared" si="2"/>
        <v>0</v>
      </c>
      <c r="D21" s="21">
        <f t="shared" si="3"/>
        <v>0</v>
      </c>
      <c r="E21" s="21">
        <f t="shared" si="4"/>
        <v>0</v>
      </c>
      <c r="G21" s="20" t="s">
        <v>22</v>
      </c>
      <c r="H21" s="21" t="s">
        <v>706</v>
      </c>
      <c r="I21" s="21" t="s">
        <v>707</v>
      </c>
      <c r="J21" s="21" t="s">
        <v>708</v>
      </c>
      <c r="K21" s="22" t="s">
        <v>709</v>
      </c>
      <c r="M21" s="20" t="s">
        <v>22</v>
      </c>
      <c r="N21" s="21"/>
      <c r="O21" s="21"/>
      <c r="P21" s="21"/>
      <c r="Q21" s="22"/>
    </row>
    <row r="22" spans="1:17" x14ac:dyDescent="0.4">
      <c r="A22" s="20" t="s">
        <v>24</v>
      </c>
      <c r="B22" s="21">
        <f t="shared" si="1"/>
        <v>5471</v>
      </c>
      <c r="C22" s="21">
        <f t="shared" si="2"/>
        <v>6071</v>
      </c>
      <c r="D22" s="21">
        <f t="shared" si="3"/>
        <v>9379</v>
      </c>
      <c r="E22" s="21">
        <f t="shared" si="4"/>
        <v>10365</v>
      </c>
      <c r="G22" s="17" t="s">
        <v>23</v>
      </c>
      <c r="H22" s="18"/>
      <c r="I22" s="18"/>
      <c r="J22" s="18"/>
      <c r="K22" s="19"/>
      <c r="M22" s="17" t="s">
        <v>23</v>
      </c>
      <c r="N22" s="18"/>
      <c r="O22" s="18"/>
      <c r="P22" s="18"/>
      <c r="Q22" s="19"/>
    </row>
    <row r="23" spans="1:17" x14ac:dyDescent="0.4">
      <c r="A23" s="17" t="s">
        <v>25</v>
      </c>
      <c r="B23" s="21">
        <f t="shared" si="1"/>
        <v>12719</v>
      </c>
      <c r="C23" s="21">
        <f t="shared" si="2"/>
        <v>15059</v>
      </c>
      <c r="D23" s="21">
        <f t="shared" si="3"/>
        <v>15552</v>
      </c>
      <c r="E23" s="21">
        <f t="shared" si="4"/>
        <v>15749</v>
      </c>
      <c r="G23" s="20" t="s">
        <v>24</v>
      </c>
      <c r="H23" s="21" t="s">
        <v>710</v>
      </c>
      <c r="I23" s="21" t="s">
        <v>711</v>
      </c>
      <c r="J23" s="21" t="s">
        <v>712</v>
      </c>
      <c r="K23" s="22" t="s">
        <v>713</v>
      </c>
      <c r="M23" s="20" t="s">
        <v>24</v>
      </c>
      <c r="N23" s="21"/>
      <c r="O23" s="21"/>
      <c r="P23" s="21"/>
      <c r="Q23" s="22"/>
    </row>
    <row r="24" spans="1:17" x14ac:dyDescent="0.4">
      <c r="A24" s="23" t="s">
        <v>26</v>
      </c>
      <c r="B24" s="21">
        <f t="shared" si="1"/>
        <v>99417</v>
      </c>
      <c r="C24" s="21">
        <f t="shared" si="2"/>
        <v>108315</v>
      </c>
      <c r="D24" s="21">
        <f t="shared" si="3"/>
        <v>116422</v>
      </c>
      <c r="E24" s="21">
        <f t="shared" si="4"/>
        <v>118565</v>
      </c>
      <c r="G24" s="17" t="s">
        <v>25</v>
      </c>
      <c r="H24" s="18" t="s">
        <v>714</v>
      </c>
      <c r="I24" s="18" t="s">
        <v>715</v>
      </c>
      <c r="J24" s="18" t="s">
        <v>716</v>
      </c>
      <c r="K24" s="19" t="s">
        <v>717</v>
      </c>
      <c r="M24" s="17" t="s">
        <v>25</v>
      </c>
      <c r="N24" s="18" t="s">
        <v>728</v>
      </c>
      <c r="O24" s="18" t="s">
        <v>729</v>
      </c>
      <c r="P24" s="18" t="s">
        <v>730</v>
      </c>
      <c r="Q24" s="19" t="s">
        <v>730</v>
      </c>
    </row>
    <row r="25" spans="1:17" x14ac:dyDescent="0.4">
      <c r="G25" s="23" t="s">
        <v>26</v>
      </c>
      <c r="H25" s="24" t="s">
        <v>718</v>
      </c>
      <c r="I25" s="24" t="s">
        <v>719</v>
      </c>
      <c r="J25" s="24" t="s">
        <v>720</v>
      </c>
      <c r="K25" s="25" t="s">
        <v>721</v>
      </c>
      <c r="M25" s="23" t="s">
        <v>26</v>
      </c>
      <c r="N25" s="24" t="s">
        <v>731</v>
      </c>
      <c r="O25" s="24" t="s">
        <v>732</v>
      </c>
      <c r="P25" s="24" t="s">
        <v>733</v>
      </c>
      <c r="Q25" s="25" t="s">
        <v>734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2"/>
  <dimension ref="A1:A39"/>
  <sheetViews>
    <sheetView workbookViewId="0">
      <selection activeCell="H17" sqref="H17"/>
    </sheetView>
  </sheetViews>
  <sheetFormatPr baseColWidth="10" defaultRowHeight="14.6" x14ac:dyDescent="0.4"/>
  <sheetData>
    <row r="1" spans="1:1" x14ac:dyDescent="0.4">
      <c r="A1" t="e">
        <f>IF(ROW(A1)&gt;COUNTA(x),"",HYPERLINK("#'"&amp;INDEX(x,ROW(A1))&amp;"'!A1",MID(INDEX(x,ROW(A1)),FIND("]",INDEX(x,ROW(A1)))+1,31)))</f>
        <v>#NAME?</v>
      </c>
    </row>
    <row r="2" spans="1:1" x14ac:dyDescent="0.4">
      <c r="A2" t="str">
        <f>IF(ROW(A2)&gt;COUNTA(x),"",HYPERLINK("#'"&amp;INDEX(x,ROW(A2))&amp;"'!A1",MID(INDEX(x,ROW(A2)),FIND("]",INDEX(x,ROW(A2)))+1,31)))</f>
        <v/>
      </c>
    </row>
    <row r="3" spans="1:1" x14ac:dyDescent="0.4">
      <c r="A3" t="str">
        <f>IF(ROW(A3)&gt;COUNTA(x),"",HYPERLINK("#'"&amp;INDEX(x,ROW(A3))&amp;"'!A1",MID(INDEX(x,ROW(A3)),FIND("]",INDEX(x,ROW(A3)))+1,31)))</f>
        <v/>
      </c>
    </row>
    <row r="4" spans="1:1" x14ac:dyDescent="0.4">
      <c r="A4" t="str">
        <f>IF(ROW(A4)&gt;COUNTA(x),"",HYPERLINK("#'"&amp;INDEX(x,ROW(A4))&amp;"'!A1",MID(INDEX(x,ROW(A4)),FIND("]",INDEX(x,ROW(A4)))+1,31)))</f>
        <v/>
      </c>
    </row>
    <row r="5" spans="1:1" x14ac:dyDescent="0.4">
      <c r="A5" t="str">
        <f>IF(ROW(A5)&gt;COUNTA(x),"",HYPERLINK("#'"&amp;INDEX(x,ROW(A5))&amp;"'!A1",MID(INDEX(x,ROW(A5)),FIND("]",INDEX(x,ROW(A5)))+1,31)))</f>
        <v/>
      </c>
    </row>
    <row r="6" spans="1:1" x14ac:dyDescent="0.4">
      <c r="A6" t="str">
        <f>IF(ROW(A6)&gt;COUNTA(x),"",HYPERLINK("#'"&amp;INDEX(x,ROW(A6))&amp;"'!A1",MID(INDEX(x,ROW(A6)),FIND("]",INDEX(x,ROW(A6)))+1,31)))</f>
        <v/>
      </c>
    </row>
    <row r="7" spans="1:1" x14ac:dyDescent="0.4">
      <c r="A7" t="str">
        <f>IF(ROW(A7)&gt;COUNTA(x),"",HYPERLINK("#'"&amp;INDEX(x,ROW(A7))&amp;"'!A1",MID(INDEX(x,ROW(A7)),FIND("]",INDEX(x,ROW(A7)))+1,31)))</f>
        <v/>
      </c>
    </row>
    <row r="8" spans="1:1" x14ac:dyDescent="0.4">
      <c r="A8" t="str">
        <f>IF(ROW(A8)&gt;COUNTA(x),"",HYPERLINK("#'"&amp;INDEX(x,ROW(A8))&amp;"'!A1",MID(INDEX(x,ROW(A8)),FIND("]",INDEX(x,ROW(A8)))+1,31)))</f>
        <v/>
      </c>
    </row>
    <row r="9" spans="1:1" x14ac:dyDescent="0.4">
      <c r="A9" t="str">
        <f>IF(ROW(A9)&gt;COUNTA(x),"",HYPERLINK("#'"&amp;INDEX(x,ROW(A9))&amp;"'!A1",MID(INDEX(x,ROW(A9)),FIND("]",INDEX(x,ROW(A9)))+1,31)))</f>
        <v/>
      </c>
    </row>
    <row r="10" spans="1:1" x14ac:dyDescent="0.4">
      <c r="A10" t="str">
        <f>IF(ROW(A10)&gt;COUNTA(x),"",HYPERLINK("#'"&amp;INDEX(x,ROW(A10))&amp;"'!A1",MID(INDEX(x,ROW(A10)),FIND("]",INDEX(x,ROW(A10)))+1,31)))</f>
        <v/>
      </c>
    </row>
    <row r="11" spans="1:1" x14ac:dyDescent="0.4">
      <c r="A11" t="str">
        <f>IF(ROW(A11)&gt;COUNTA(x),"",HYPERLINK("#'"&amp;INDEX(x,ROW(A11))&amp;"'!A1",MID(INDEX(x,ROW(A11)),FIND("]",INDEX(x,ROW(A11)))+1,31)))</f>
        <v/>
      </c>
    </row>
    <row r="12" spans="1:1" x14ac:dyDescent="0.4">
      <c r="A12" t="str">
        <f>IF(ROW(A12)&gt;COUNTA(x),"",HYPERLINK("#'"&amp;INDEX(x,ROW(A12))&amp;"'!A1",MID(INDEX(x,ROW(A12)),FIND("]",INDEX(x,ROW(A12)))+1,31)))</f>
        <v/>
      </c>
    </row>
    <row r="13" spans="1:1" x14ac:dyDescent="0.4">
      <c r="A13" t="str">
        <f>IF(ROW(A13)&gt;COUNTA(x),"",HYPERLINK("#'"&amp;INDEX(x,ROW(A13))&amp;"'!A1",MID(INDEX(x,ROW(A13)),FIND("]",INDEX(x,ROW(A13)))+1,31)))</f>
        <v/>
      </c>
    </row>
    <row r="14" spans="1:1" x14ac:dyDescent="0.4">
      <c r="A14" t="str">
        <f>IF(ROW(A14)&gt;COUNTA(x),"",HYPERLINK("#'"&amp;INDEX(x,ROW(A14))&amp;"'!A1",MID(INDEX(x,ROW(A14)),FIND("]",INDEX(x,ROW(A14)))+1,31)))</f>
        <v/>
      </c>
    </row>
    <row r="15" spans="1:1" x14ac:dyDescent="0.4">
      <c r="A15" t="str">
        <f>IF(ROW(A15)&gt;COUNTA(x),"",HYPERLINK("#'"&amp;INDEX(x,ROW(A15))&amp;"'!A1",MID(INDEX(x,ROW(A15)),FIND("]",INDEX(x,ROW(A15)))+1,31)))</f>
        <v/>
      </c>
    </row>
    <row r="16" spans="1:1" x14ac:dyDescent="0.4">
      <c r="A16" t="str">
        <f>IF(ROW(A16)&gt;COUNTA(x),"",HYPERLINK("#'"&amp;INDEX(x,ROW(A16))&amp;"'!A1",MID(INDEX(x,ROW(A16)),FIND("]",INDEX(x,ROW(A16)))+1,31)))</f>
        <v/>
      </c>
    </row>
    <row r="17" spans="1:1" x14ac:dyDescent="0.4">
      <c r="A17" t="str">
        <f>IF(ROW(A17)&gt;COUNTA(x),"",HYPERLINK("#'"&amp;INDEX(x,ROW(A17))&amp;"'!A1",MID(INDEX(x,ROW(A17)),FIND("]",INDEX(x,ROW(A17)))+1,31)))</f>
        <v/>
      </c>
    </row>
    <row r="18" spans="1:1" x14ac:dyDescent="0.4">
      <c r="A18" t="str">
        <f>IF(ROW(A18)&gt;COUNTA(x),"",HYPERLINK("#'"&amp;INDEX(x,ROW(A18))&amp;"'!A1",MID(INDEX(x,ROW(A18)),FIND("]",INDEX(x,ROW(A18)))+1,31)))</f>
        <v/>
      </c>
    </row>
    <row r="19" spans="1:1" x14ac:dyDescent="0.4">
      <c r="A19" t="str">
        <f>IF(ROW(A19)&gt;COUNTA(x),"",HYPERLINK("#'"&amp;INDEX(x,ROW(A19))&amp;"'!A1",MID(INDEX(x,ROW(A19)),FIND("]",INDEX(x,ROW(A19)))+1,31)))</f>
        <v/>
      </c>
    </row>
    <row r="20" spans="1:1" x14ac:dyDescent="0.4">
      <c r="A20" t="str">
        <f>IF(ROW(A20)&gt;COUNTA(x),"",HYPERLINK("#'"&amp;INDEX(x,ROW(A20))&amp;"'!A1",MID(INDEX(x,ROW(A20)),FIND("]",INDEX(x,ROW(A20)))+1,31)))</f>
        <v/>
      </c>
    </row>
    <row r="21" spans="1:1" x14ac:dyDescent="0.4">
      <c r="A21" t="str">
        <f>IF(ROW(A21)&gt;COUNTA(x),"",HYPERLINK("#'"&amp;INDEX(x,ROW(A21))&amp;"'!A1",MID(INDEX(x,ROW(A21)),FIND("]",INDEX(x,ROW(A21)))+1,31)))</f>
        <v/>
      </c>
    </row>
    <row r="22" spans="1:1" x14ac:dyDescent="0.4">
      <c r="A22" t="str">
        <f>IF(ROW(A22)&gt;COUNTA(x),"",HYPERLINK("#'"&amp;INDEX(x,ROW(A22))&amp;"'!A1",MID(INDEX(x,ROW(A22)),FIND("]",INDEX(x,ROW(A22)))+1,31)))</f>
        <v/>
      </c>
    </row>
    <row r="23" spans="1:1" x14ac:dyDescent="0.4">
      <c r="A23" t="str">
        <f>IF(ROW(A23)&gt;COUNTA(x),"",HYPERLINK("#'"&amp;INDEX(x,ROW(A23))&amp;"'!A1",MID(INDEX(x,ROW(A23)),FIND("]",INDEX(x,ROW(A23)))+1,31)))</f>
        <v/>
      </c>
    </row>
    <row r="24" spans="1:1" x14ac:dyDescent="0.4">
      <c r="A24" t="str">
        <f>IF(ROW(A24)&gt;COUNTA(x),"",HYPERLINK("#'"&amp;INDEX(x,ROW(A24))&amp;"'!A1",MID(INDEX(x,ROW(A24)),FIND("]",INDEX(x,ROW(A24)))+1,31)))</f>
        <v/>
      </c>
    </row>
    <row r="25" spans="1:1" x14ac:dyDescent="0.4">
      <c r="A25" t="str">
        <f>IF(ROW(A25)&gt;COUNTA(x),"",HYPERLINK("#'"&amp;INDEX(x,ROW(A25))&amp;"'!A1",MID(INDEX(x,ROW(A25)),FIND("]",INDEX(x,ROW(A25)))+1,31)))</f>
        <v/>
      </c>
    </row>
    <row r="26" spans="1:1" x14ac:dyDescent="0.4">
      <c r="A26" t="str">
        <f>IF(ROW(A26)&gt;COUNTA(x),"",HYPERLINK("#'"&amp;INDEX(x,ROW(A26))&amp;"'!A1",MID(INDEX(x,ROW(A26)),FIND("]",INDEX(x,ROW(A26)))+1,31)))</f>
        <v/>
      </c>
    </row>
    <row r="27" spans="1:1" x14ac:dyDescent="0.4">
      <c r="A27" t="str">
        <f>IF(ROW(A27)&gt;COUNTA(x),"",HYPERLINK("#'"&amp;INDEX(x,ROW(A27))&amp;"'!A1",MID(INDEX(x,ROW(A27)),FIND("]",INDEX(x,ROW(A27)))+1,31)))</f>
        <v/>
      </c>
    </row>
    <row r="28" spans="1:1" x14ac:dyDescent="0.4">
      <c r="A28" t="str">
        <f>IF(ROW(A28)&gt;COUNTA(x),"",HYPERLINK("#'"&amp;INDEX(x,ROW(A28))&amp;"'!A1",MID(INDEX(x,ROW(A28)),FIND("]",INDEX(x,ROW(A28)))+1,31)))</f>
        <v/>
      </c>
    </row>
    <row r="29" spans="1:1" x14ac:dyDescent="0.4">
      <c r="A29" t="str">
        <f>IF(ROW(A29)&gt;COUNTA(x),"",HYPERLINK("#'"&amp;INDEX(x,ROW(A29))&amp;"'!A1",MID(INDEX(x,ROW(A29)),FIND("]",INDEX(x,ROW(A29)))+1,31)))</f>
        <v/>
      </c>
    </row>
    <row r="30" spans="1:1" x14ac:dyDescent="0.4">
      <c r="A30" t="str">
        <f>IF(ROW(A30)&gt;COUNTA(x),"",HYPERLINK("#'"&amp;INDEX(x,ROW(A30))&amp;"'!A1",MID(INDEX(x,ROW(A30)),FIND("]",INDEX(x,ROW(A30)))+1,31)))</f>
        <v/>
      </c>
    </row>
    <row r="31" spans="1:1" x14ac:dyDescent="0.4">
      <c r="A31" t="str">
        <f>IF(ROW(A31)&gt;COUNTA(x),"",HYPERLINK("#'"&amp;INDEX(x,ROW(A31))&amp;"'!A1",MID(INDEX(x,ROW(A31)),FIND("]",INDEX(x,ROW(A31)))+1,31)))</f>
        <v/>
      </c>
    </row>
    <row r="32" spans="1:1" x14ac:dyDescent="0.4">
      <c r="A32" t="str">
        <f>IF(ROW(A32)&gt;COUNTA(x),"",HYPERLINK("#'"&amp;INDEX(x,ROW(A32))&amp;"'!A1",MID(INDEX(x,ROW(A32)),FIND("]",INDEX(x,ROW(A32)))+1,31)))</f>
        <v/>
      </c>
    </row>
    <row r="33" spans="1:1" x14ac:dyDescent="0.4">
      <c r="A33" t="str">
        <f>IF(ROW(A33)&gt;COUNTA(x),"",HYPERLINK("#'"&amp;INDEX(x,ROW(A33))&amp;"'!A1",MID(INDEX(x,ROW(A33)),FIND("]",INDEX(x,ROW(A33)))+1,31)))</f>
        <v/>
      </c>
    </row>
    <row r="34" spans="1:1" x14ac:dyDescent="0.4">
      <c r="A34" t="str">
        <f>IF(ROW(A34)&gt;COUNTA(x),"",HYPERLINK("#'"&amp;INDEX(x,ROW(A34))&amp;"'!A1",MID(INDEX(x,ROW(A34)),FIND("]",INDEX(x,ROW(A34)))+1,31)))</f>
        <v/>
      </c>
    </row>
    <row r="35" spans="1:1" x14ac:dyDescent="0.4">
      <c r="A35" t="str">
        <f>IF(ROW(A35)&gt;COUNTA(x),"",HYPERLINK("#'"&amp;INDEX(x,ROW(A35))&amp;"'!A1",MID(INDEX(x,ROW(A35)),FIND("]",INDEX(x,ROW(A35)))+1,31)))</f>
        <v/>
      </c>
    </row>
    <row r="36" spans="1:1" x14ac:dyDescent="0.4">
      <c r="A36" t="str">
        <f>IF(ROW(A36)&gt;COUNTA(x),"",HYPERLINK("#'"&amp;INDEX(x,ROW(A36))&amp;"'!A1",MID(INDEX(x,ROW(A36)),FIND("]",INDEX(x,ROW(A36)))+1,31)))</f>
        <v/>
      </c>
    </row>
    <row r="37" spans="1:1" x14ac:dyDescent="0.4">
      <c r="A37" t="str">
        <f>IF(ROW(A37)&gt;COUNTA(x),"",HYPERLINK("#'"&amp;INDEX(x,ROW(A37))&amp;"'!A1",MID(INDEX(x,ROW(A37)),FIND("]",INDEX(x,ROW(A37)))+1,31)))</f>
        <v/>
      </c>
    </row>
    <row r="38" spans="1:1" x14ac:dyDescent="0.4">
      <c r="A38" t="str">
        <f>IF(ROW(A38)&gt;COUNTA(x),"",HYPERLINK("#'"&amp;INDEX(x,ROW(A38))&amp;"'!A1",MID(INDEX(x,ROW(A38)),FIND("]",INDEX(x,ROW(A38)))+1,31)))</f>
        <v/>
      </c>
    </row>
    <row r="39" spans="1:1" x14ac:dyDescent="0.4">
      <c r="A39" t="str">
        <f>IF(ROW(A39)&gt;COUNTA(x),"",HYPERLINK("#'"&amp;INDEX(x,ROW(A39))&amp;"'!A1",MID(INDEX(x,ROW(A39)),FIND("]",INDEX(x,ROW(A39)))+1,31)))</f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E24"/>
  <sheetViews>
    <sheetView workbookViewId="0">
      <selection activeCell="H17" sqref="H17"/>
    </sheetView>
  </sheetViews>
  <sheetFormatPr baseColWidth="10" defaultRowHeight="14.6" x14ac:dyDescent="0.4"/>
  <sheetData>
    <row r="1" spans="1:5" x14ac:dyDescent="0.4">
      <c r="A1" t="s">
        <v>0</v>
      </c>
      <c r="B1" s="1" t="str">
        <f ca="1">MID(CELL( "dateiname",B1), FIND("]", CELL("dateiname", B1))+1, 255)</f>
        <v>BE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32</v>
      </c>
      <c r="C4" s="21" t="s">
        <v>32</v>
      </c>
      <c r="D4" s="21" t="s">
        <v>33</v>
      </c>
      <c r="E4" s="22" t="s">
        <v>34</v>
      </c>
    </row>
    <row r="5" spans="1:5" x14ac:dyDescent="0.4">
      <c r="A5" s="17" t="s">
        <v>7</v>
      </c>
      <c r="B5" s="18" t="s">
        <v>35</v>
      </c>
      <c r="C5" s="18" t="s">
        <v>35</v>
      </c>
      <c r="D5" s="18" t="s">
        <v>35</v>
      </c>
      <c r="E5" s="19" t="s">
        <v>35</v>
      </c>
    </row>
    <row r="6" spans="1:5" x14ac:dyDescent="0.4">
      <c r="A6" s="20" t="s">
        <v>8</v>
      </c>
      <c r="B6" s="21" t="s">
        <v>35</v>
      </c>
      <c r="C6" s="21" t="s">
        <v>35</v>
      </c>
      <c r="D6" s="21" t="s">
        <v>35</v>
      </c>
      <c r="E6" s="22" t="s">
        <v>35</v>
      </c>
    </row>
    <row r="7" spans="1:5" x14ac:dyDescent="0.4">
      <c r="A7" s="17" t="s">
        <v>9</v>
      </c>
      <c r="B7" s="18" t="s">
        <v>36</v>
      </c>
      <c r="C7" s="18" t="s">
        <v>37</v>
      </c>
      <c r="D7" s="18" t="s">
        <v>38</v>
      </c>
      <c r="E7" s="19" t="s">
        <v>39</v>
      </c>
    </row>
    <row r="8" spans="1:5" x14ac:dyDescent="0.4">
      <c r="A8" s="20" t="s">
        <v>10</v>
      </c>
      <c r="B8" s="21" t="s">
        <v>40</v>
      </c>
      <c r="C8" s="21" t="s">
        <v>40</v>
      </c>
      <c r="D8" s="21" t="s">
        <v>40</v>
      </c>
      <c r="E8" s="22" t="s">
        <v>40</v>
      </c>
    </row>
    <row r="9" spans="1:5" x14ac:dyDescent="0.4">
      <c r="A9" s="17" t="s">
        <v>11</v>
      </c>
      <c r="B9" s="18" t="s">
        <v>41</v>
      </c>
      <c r="C9" s="18" t="s">
        <v>42</v>
      </c>
      <c r="D9" s="18" t="s">
        <v>43</v>
      </c>
      <c r="E9" s="19" t="s">
        <v>44</v>
      </c>
    </row>
    <row r="10" spans="1:5" x14ac:dyDescent="0.4">
      <c r="A10" s="20" t="s">
        <v>12</v>
      </c>
      <c r="B10" s="21" t="s">
        <v>35</v>
      </c>
      <c r="C10" s="21" t="s">
        <v>35</v>
      </c>
      <c r="D10" s="21" t="s">
        <v>35</v>
      </c>
      <c r="E10" s="22" t="s">
        <v>35</v>
      </c>
    </row>
    <row r="11" spans="1:5" x14ac:dyDescent="0.4">
      <c r="A11" s="17" t="s">
        <v>13</v>
      </c>
      <c r="B11" s="18" t="s">
        <v>35</v>
      </c>
      <c r="C11" s="18" t="s">
        <v>35</v>
      </c>
      <c r="D11" s="18" t="s">
        <v>35</v>
      </c>
      <c r="E11" s="19" t="s">
        <v>35</v>
      </c>
    </row>
    <row r="12" spans="1:5" x14ac:dyDescent="0.4">
      <c r="A12" s="20" t="s">
        <v>14</v>
      </c>
      <c r="B12" s="21" t="s">
        <v>35</v>
      </c>
      <c r="C12" s="21" t="s">
        <v>35</v>
      </c>
      <c r="D12" s="21" t="s">
        <v>35</v>
      </c>
      <c r="E12" s="22" t="s">
        <v>35</v>
      </c>
    </row>
    <row r="13" spans="1:5" x14ac:dyDescent="0.4">
      <c r="A13" s="17" t="s">
        <v>15</v>
      </c>
      <c r="B13" s="18" t="s">
        <v>45</v>
      </c>
      <c r="C13" s="18" t="s">
        <v>45</v>
      </c>
      <c r="D13" s="18" t="s">
        <v>45</v>
      </c>
      <c r="E13" s="19" t="s">
        <v>45</v>
      </c>
    </row>
    <row r="14" spans="1:5" x14ac:dyDescent="0.4">
      <c r="A14" s="20" t="s">
        <v>16</v>
      </c>
      <c r="B14" s="21" t="s">
        <v>46</v>
      </c>
      <c r="C14" s="21" t="s">
        <v>47</v>
      </c>
      <c r="D14" s="21" t="s">
        <v>48</v>
      </c>
      <c r="E14" s="22" t="s">
        <v>48</v>
      </c>
    </row>
    <row r="15" spans="1:5" x14ac:dyDescent="0.4">
      <c r="A15" s="17" t="s">
        <v>17</v>
      </c>
      <c r="B15" s="21" t="s">
        <v>92</v>
      </c>
      <c r="C15" s="21" t="s">
        <v>92</v>
      </c>
      <c r="D15" s="21" t="s">
        <v>92</v>
      </c>
      <c r="E15" s="21" t="s">
        <v>92</v>
      </c>
    </row>
    <row r="16" spans="1:5" x14ac:dyDescent="0.4">
      <c r="A16" s="20" t="s">
        <v>18</v>
      </c>
      <c r="B16" s="21" t="s">
        <v>35</v>
      </c>
      <c r="C16" s="21" t="s">
        <v>35</v>
      </c>
      <c r="D16" s="21" t="s">
        <v>35</v>
      </c>
      <c r="E16" s="22" t="s">
        <v>35</v>
      </c>
    </row>
    <row r="17" spans="1:5" x14ac:dyDescent="0.4">
      <c r="A17" s="17" t="s">
        <v>19</v>
      </c>
      <c r="B17" s="18" t="s">
        <v>49</v>
      </c>
      <c r="C17" s="18" t="s">
        <v>49</v>
      </c>
      <c r="D17" s="18" t="s">
        <v>49</v>
      </c>
      <c r="E17" s="19" t="s">
        <v>50</v>
      </c>
    </row>
    <row r="18" spans="1:5" x14ac:dyDescent="0.4">
      <c r="A18" s="20" t="s">
        <v>20</v>
      </c>
      <c r="B18" s="21" t="s">
        <v>35</v>
      </c>
      <c r="C18" s="21" t="s">
        <v>35</v>
      </c>
      <c r="D18" s="21" t="s">
        <v>51</v>
      </c>
      <c r="E18" s="22" t="s">
        <v>51</v>
      </c>
    </row>
    <row r="19" spans="1:5" x14ac:dyDescent="0.4">
      <c r="A19" s="17" t="s">
        <v>21</v>
      </c>
      <c r="B19" s="18" t="s">
        <v>35</v>
      </c>
      <c r="C19" s="18" t="s">
        <v>35</v>
      </c>
      <c r="D19" s="18" t="s">
        <v>35</v>
      </c>
      <c r="E19" s="19" t="s">
        <v>35</v>
      </c>
    </row>
    <row r="20" spans="1:5" x14ac:dyDescent="0.4">
      <c r="A20" s="20" t="s">
        <v>22</v>
      </c>
      <c r="B20" s="21" t="s">
        <v>52</v>
      </c>
      <c r="C20" s="21" t="s">
        <v>52</v>
      </c>
      <c r="D20" s="21" t="s">
        <v>53</v>
      </c>
      <c r="E20" s="22" t="s">
        <v>54</v>
      </c>
    </row>
    <row r="21" spans="1:5" x14ac:dyDescent="0.4">
      <c r="A21" s="17" t="s">
        <v>23</v>
      </c>
      <c r="B21" s="18" t="s">
        <v>55</v>
      </c>
      <c r="C21" s="18" t="s">
        <v>56</v>
      </c>
      <c r="D21" s="18" t="s">
        <v>56</v>
      </c>
      <c r="E21" s="19" t="s">
        <v>56</v>
      </c>
    </row>
    <row r="22" spans="1:5" x14ac:dyDescent="0.4">
      <c r="A22" s="20" t="s">
        <v>24</v>
      </c>
      <c r="B22" s="21" t="s">
        <v>57</v>
      </c>
      <c r="C22" s="21" t="s">
        <v>58</v>
      </c>
      <c r="D22" s="21" t="s">
        <v>59</v>
      </c>
      <c r="E22" s="22" t="s">
        <v>60</v>
      </c>
    </row>
    <row r="23" spans="1:5" x14ac:dyDescent="0.4">
      <c r="A23" s="17" t="s">
        <v>25</v>
      </c>
      <c r="B23" s="18" t="s">
        <v>61</v>
      </c>
      <c r="C23" s="18" t="s">
        <v>62</v>
      </c>
      <c r="D23" s="18" t="s">
        <v>63</v>
      </c>
      <c r="E23" s="19" t="s">
        <v>64</v>
      </c>
    </row>
    <row r="24" spans="1:5" x14ac:dyDescent="0.4">
      <c r="A24" s="23" t="s">
        <v>26</v>
      </c>
      <c r="B24" s="24" t="s">
        <v>65</v>
      </c>
      <c r="C24" s="24" t="s">
        <v>66</v>
      </c>
      <c r="D24" s="24" t="s">
        <v>67</v>
      </c>
      <c r="E24" s="25" t="s">
        <v>68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BG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69</v>
      </c>
      <c r="C4" s="21" t="s">
        <v>69</v>
      </c>
      <c r="D4" s="21" t="s">
        <v>69</v>
      </c>
      <c r="E4" s="22" t="s">
        <v>69</v>
      </c>
    </row>
    <row r="5" spans="1:5" x14ac:dyDescent="0.4">
      <c r="A5" s="17" t="s">
        <v>7</v>
      </c>
      <c r="B5" s="18" t="s">
        <v>70</v>
      </c>
      <c r="C5" s="18" t="s">
        <v>70</v>
      </c>
      <c r="D5" s="18" t="s">
        <v>70</v>
      </c>
      <c r="E5" s="19" t="s">
        <v>70</v>
      </c>
    </row>
    <row r="6" spans="1:5" x14ac:dyDescent="0.4">
      <c r="A6" s="20" t="s">
        <v>8</v>
      </c>
      <c r="B6" s="21" t="s">
        <v>35</v>
      </c>
      <c r="C6" s="21" t="s">
        <v>35</v>
      </c>
      <c r="D6" s="21" t="s">
        <v>35</v>
      </c>
      <c r="E6" s="22" t="s">
        <v>35</v>
      </c>
    </row>
    <row r="7" spans="1:5" x14ac:dyDescent="0.4">
      <c r="A7" s="17" t="s">
        <v>9</v>
      </c>
      <c r="B7" s="18" t="s">
        <v>71</v>
      </c>
      <c r="C7" s="18" t="s">
        <v>72</v>
      </c>
      <c r="D7" s="18" t="s">
        <v>73</v>
      </c>
      <c r="E7" s="19" t="s">
        <v>73</v>
      </c>
    </row>
    <row r="8" spans="1:5" x14ac:dyDescent="0.4">
      <c r="A8" s="20" t="s">
        <v>10</v>
      </c>
      <c r="B8" s="21" t="s">
        <v>56</v>
      </c>
      <c r="C8" s="21" t="s">
        <v>56</v>
      </c>
      <c r="D8" s="21" t="s">
        <v>74</v>
      </c>
      <c r="E8" s="22" t="s">
        <v>74</v>
      </c>
    </row>
    <row r="9" spans="1:5" x14ac:dyDescent="0.4">
      <c r="A9" s="17" t="s">
        <v>11</v>
      </c>
      <c r="B9" s="18" t="s">
        <v>35</v>
      </c>
      <c r="C9" s="18" t="s">
        <v>35</v>
      </c>
      <c r="D9" s="18" t="s">
        <v>35</v>
      </c>
      <c r="E9" s="19" t="s">
        <v>35</v>
      </c>
    </row>
    <row r="10" spans="1:5" x14ac:dyDescent="0.4">
      <c r="A10" s="20" t="s">
        <v>12</v>
      </c>
      <c r="B10" s="21" t="s">
        <v>35</v>
      </c>
      <c r="C10" s="21" t="s">
        <v>35</v>
      </c>
      <c r="D10" s="21" t="s">
        <v>35</v>
      </c>
      <c r="E10" s="22" t="s">
        <v>35</v>
      </c>
    </row>
    <row r="11" spans="1:5" x14ac:dyDescent="0.4">
      <c r="A11" s="17" t="s">
        <v>13</v>
      </c>
      <c r="B11" s="18" t="s">
        <v>35</v>
      </c>
      <c r="C11" s="18" t="s">
        <v>35</v>
      </c>
      <c r="D11" s="18" t="s">
        <v>35</v>
      </c>
      <c r="E11" s="19" t="s">
        <v>35</v>
      </c>
    </row>
    <row r="12" spans="1:5" x14ac:dyDescent="0.4">
      <c r="A12" s="20" t="s">
        <v>14</v>
      </c>
      <c r="B12" s="21" t="s">
        <v>35</v>
      </c>
      <c r="C12" s="21" t="s">
        <v>35</v>
      </c>
      <c r="D12" s="21" t="s">
        <v>35</v>
      </c>
      <c r="E12" s="22" t="s">
        <v>35</v>
      </c>
    </row>
    <row r="13" spans="1:5" x14ac:dyDescent="0.4">
      <c r="A13" s="17" t="s">
        <v>15</v>
      </c>
      <c r="B13" s="18" t="s">
        <v>75</v>
      </c>
      <c r="C13" s="18" t="s">
        <v>75</v>
      </c>
      <c r="D13" s="18" t="s">
        <v>75</v>
      </c>
      <c r="E13" s="19" t="s">
        <v>75</v>
      </c>
    </row>
    <row r="14" spans="1:5" x14ac:dyDescent="0.4">
      <c r="A14" s="20" t="s">
        <v>16</v>
      </c>
      <c r="B14" s="21" t="s">
        <v>76</v>
      </c>
      <c r="C14" s="21" t="s">
        <v>77</v>
      </c>
      <c r="D14" s="21" t="s">
        <v>78</v>
      </c>
      <c r="E14" s="22" t="s">
        <v>78</v>
      </c>
    </row>
    <row r="15" spans="1:5" x14ac:dyDescent="0.4">
      <c r="A15" s="17" t="s">
        <v>17</v>
      </c>
      <c r="B15" s="18" t="s">
        <v>79</v>
      </c>
      <c r="C15" s="18" t="s">
        <v>79</v>
      </c>
      <c r="D15" s="18" t="s">
        <v>79</v>
      </c>
      <c r="E15" s="19" t="s">
        <v>79</v>
      </c>
    </row>
    <row r="16" spans="1:5" x14ac:dyDescent="0.4">
      <c r="A16" s="20" t="s">
        <v>18</v>
      </c>
      <c r="B16" s="21" t="s">
        <v>35</v>
      </c>
      <c r="C16" s="21" t="s">
        <v>35</v>
      </c>
      <c r="D16" s="21" t="s">
        <v>35</v>
      </c>
      <c r="E16" s="22" t="s">
        <v>35</v>
      </c>
    </row>
    <row r="17" spans="1:5" x14ac:dyDescent="0.4">
      <c r="A17" s="17" t="s">
        <v>19</v>
      </c>
      <c r="B17" s="18" t="s">
        <v>80</v>
      </c>
      <c r="C17" s="18" t="s">
        <v>80</v>
      </c>
      <c r="D17" s="18" t="s">
        <v>80</v>
      </c>
      <c r="E17" s="19" t="s">
        <v>80</v>
      </c>
    </row>
    <row r="18" spans="1:5" x14ac:dyDescent="0.4">
      <c r="A18" s="20" t="s">
        <v>20</v>
      </c>
      <c r="B18" s="21" t="s">
        <v>35</v>
      </c>
      <c r="C18" s="21" t="s">
        <v>35</v>
      </c>
      <c r="D18" s="21" t="s">
        <v>35</v>
      </c>
      <c r="E18" s="22" t="s">
        <v>35</v>
      </c>
    </row>
    <row r="19" spans="1:5" x14ac:dyDescent="0.4">
      <c r="A19" s="17" t="s">
        <v>21</v>
      </c>
      <c r="B19" s="18" t="s">
        <v>35</v>
      </c>
      <c r="C19" s="18" t="s">
        <v>35</v>
      </c>
      <c r="D19" s="18" t="s">
        <v>35</v>
      </c>
      <c r="E19" s="19" t="s">
        <v>35</v>
      </c>
    </row>
    <row r="20" spans="1:5" x14ac:dyDescent="0.4">
      <c r="A20" s="20" t="s">
        <v>22</v>
      </c>
      <c r="B20" s="21" t="s">
        <v>81</v>
      </c>
      <c r="C20" s="21" t="s">
        <v>82</v>
      </c>
      <c r="D20" s="21" t="s">
        <v>83</v>
      </c>
      <c r="E20" s="22" t="s">
        <v>84</v>
      </c>
    </row>
    <row r="21" spans="1:5" x14ac:dyDescent="0.4">
      <c r="A21" s="17" t="s">
        <v>23</v>
      </c>
      <c r="B21" s="18" t="s">
        <v>85</v>
      </c>
      <c r="C21" s="18" t="s">
        <v>85</v>
      </c>
      <c r="D21" s="18" t="s">
        <v>85</v>
      </c>
      <c r="E21" s="19" t="s">
        <v>85</v>
      </c>
    </row>
    <row r="22" spans="1:5" x14ac:dyDescent="0.4">
      <c r="A22" s="20" t="s">
        <v>24</v>
      </c>
      <c r="B22" s="21" t="s">
        <v>35</v>
      </c>
      <c r="C22" s="21" t="s">
        <v>35</v>
      </c>
      <c r="D22" s="21" t="s">
        <v>35</v>
      </c>
      <c r="E22" s="22" t="s">
        <v>35</v>
      </c>
    </row>
    <row r="23" spans="1:5" x14ac:dyDescent="0.4">
      <c r="A23" s="17" t="s">
        <v>25</v>
      </c>
      <c r="B23" s="18" t="s">
        <v>86</v>
      </c>
      <c r="C23" s="18" t="s">
        <v>87</v>
      </c>
      <c r="D23" s="18" t="s">
        <v>87</v>
      </c>
      <c r="E23" s="19" t="s">
        <v>87</v>
      </c>
    </row>
    <row r="24" spans="1:5" x14ac:dyDescent="0.4">
      <c r="A24" s="23" t="s">
        <v>26</v>
      </c>
      <c r="B24" s="24" t="s">
        <v>88</v>
      </c>
      <c r="C24" s="24" t="s">
        <v>89</v>
      </c>
      <c r="D24" s="24" t="s">
        <v>90</v>
      </c>
      <c r="E24" s="25" t="s">
        <v>91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  <col min="6" max="6" width="35.6914062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CH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92</v>
      </c>
      <c r="C4" s="21" t="s">
        <v>92</v>
      </c>
      <c r="D4" s="21" t="s">
        <v>92</v>
      </c>
      <c r="E4" s="22" t="s">
        <v>92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35</v>
      </c>
      <c r="C7" s="18" t="s">
        <v>35</v>
      </c>
      <c r="D7" s="18" t="s">
        <v>35</v>
      </c>
      <c r="E7" s="19" t="s">
        <v>35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4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93</v>
      </c>
      <c r="C13" s="18" t="s">
        <v>94</v>
      </c>
      <c r="D13" s="18" t="s">
        <v>95</v>
      </c>
      <c r="E13" s="19" t="s">
        <v>96</v>
      </c>
    </row>
    <row r="14" spans="1:5" x14ac:dyDescent="0.4">
      <c r="A14" s="20" t="s">
        <v>16</v>
      </c>
      <c r="B14" s="21" t="s">
        <v>97</v>
      </c>
      <c r="C14" s="21" t="s">
        <v>98</v>
      </c>
      <c r="D14" s="21" t="s">
        <v>99</v>
      </c>
      <c r="E14" s="22" t="s">
        <v>99</v>
      </c>
    </row>
    <row r="15" spans="1:5" x14ac:dyDescent="0.4">
      <c r="A15" s="17" t="s">
        <v>17</v>
      </c>
      <c r="B15" s="18" t="s">
        <v>100</v>
      </c>
      <c r="C15" s="18" t="s">
        <v>101</v>
      </c>
      <c r="D15" s="18" t="s">
        <v>102</v>
      </c>
      <c r="E15" s="19" t="s">
        <v>103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104</v>
      </c>
      <c r="C17" s="18" t="s">
        <v>104</v>
      </c>
      <c r="D17" s="18" t="s">
        <v>104</v>
      </c>
      <c r="E17" s="19" t="s">
        <v>105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35</v>
      </c>
      <c r="C20" s="21" t="s">
        <v>35</v>
      </c>
      <c r="D20" s="21" t="s">
        <v>35</v>
      </c>
      <c r="E20" s="22" t="s">
        <v>35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35</v>
      </c>
      <c r="C23" s="18" t="s">
        <v>35</v>
      </c>
      <c r="D23" s="18" t="s">
        <v>35</v>
      </c>
      <c r="E23" s="19" t="s">
        <v>35</v>
      </c>
    </row>
    <row r="24" spans="1:5" x14ac:dyDescent="0.4">
      <c r="A24" s="23" t="s">
        <v>26</v>
      </c>
      <c r="B24" s="24" t="s">
        <v>106</v>
      </c>
      <c r="C24" s="24" t="s">
        <v>107</v>
      </c>
      <c r="D24" s="24" t="s">
        <v>108</v>
      </c>
      <c r="E24" s="25" t="s">
        <v>109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CY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110</v>
      </c>
      <c r="C4" s="21" t="s">
        <v>110</v>
      </c>
      <c r="D4" s="21" t="s">
        <v>111</v>
      </c>
      <c r="E4" s="22" t="s">
        <v>111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92</v>
      </c>
      <c r="C7" s="18" t="s">
        <v>92</v>
      </c>
      <c r="D7" s="18" t="s">
        <v>92</v>
      </c>
      <c r="E7" s="19" t="s">
        <v>92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4">
      <c r="A9" s="17" t="s">
        <v>11</v>
      </c>
      <c r="B9" s="18" t="s">
        <v>112</v>
      </c>
      <c r="C9" s="18" t="s">
        <v>112</v>
      </c>
      <c r="D9" s="18" t="s">
        <v>112</v>
      </c>
      <c r="E9" s="19" t="s">
        <v>112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92</v>
      </c>
      <c r="C14" s="21" t="s">
        <v>92</v>
      </c>
      <c r="D14" s="21" t="s">
        <v>92</v>
      </c>
      <c r="E14" s="22" t="s">
        <v>92</v>
      </c>
    </row>
    <row r="15" spans="1:5" x14ac:dyDescent="0.4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113</v>
      </c>
      <c r="C20" s="21" t="s">
        <v>114</v>
      </c>
      <c r="D20" s="21" t="s">
        <v>115</v>
      </c>
      <c r="E20" s="22" t="s">
        <v>116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117</v>
      </c>
      <c r="C23" s="18" t="s">
        <v>117</v>
      </c>
      <c r="D23" s="18" t="s">
        <v>117</v>
      </c>
      <c r="E23" s="19" t="s">
        <v>117</v>
      </c>
    </row>
    <row r="24" spans="1:5" x14ac:dyDescent="0.4">
      <c r="A24" s="23" t="s">
        <v>26</v>
      </c>
      <c r="B24" s="24" t="s">
        <v>118</v>
      </c>
      <c r="C24" s="24" t="s">
        <v>119</v>
      </c>
      <c r="D24" s="24" t="s">
        <v>120</v>
      </c>
      <c r="E24" s="25" t="s">
        <v>121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CZ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122</v>
      </c>
      <c r="C4" s="21" t="s">
        <v>122</v>
      </c>
      <c r="D4" s="21" t="s">
        <v>123</v>
      </c>
      <c r="E4" s="22" t="s">
        <v>124</v>
      </c>
    </row>
    <row r="5" spans="1:5" x14ac:dyDescent="0.4">
      <c r="A5" s="17" t="s">
        <v>7</v>
      </c>
      <c r="B5" s="18" t="s">
        <v>125</v>
      </c>
      <c r="C5" s="18" t="s">
        <v>126</v>
      </c>
      <c r="D5" s="18" t="s">
        <v>127</v>
      </c>
      <c r="E5" s="19" t="s">
        <v>128</v>
      </c>
    </row>
    <row r="6" spans="1:5" x14ac:dyDescent="0.4">
      <c r="A6" s="20" t="s">
        <v>8</v>
      </c>
      <c r="B6" s="21" t="s">
        <v>129</v>
      </c>
      <c r="C6" s="21" t="s">
        <v>129</v>
      </c>
      <c r="D6" s="21" t="s">
        <v>129</v>
      </c>
      <c r="E6" s="22" t="s">
        <v>129</v>
      </c>
    </row>
    <row r="7" spans="1:5" x14ac:dyDescent="0.4">
      <c r="A7" s="17" t="s">
        <v>9</v>
      </c>
      <c r="B7" s="18" t="s">
        <v>130</v>
      </c>
      <c r="C7" s="18" t="s">
        <v>130</v>
      </c>
      <c r="D7" s="18" t="s">
        <v>130</v>
      </c>
      <c r="E7" s="19" t="s">
        <v>130</v>
      </c>
    </row>
    <row r="8" spans="1:5" x14ac:dyDescent="0.4">
      <c r="A8" s="20" t="s">
        <v>10</v>
      </c>
      <c r="B8" s="21" t="s">
        <v>131</v>
      </c>
      <c r="C8" s="21" t="s">
        <v>131</v>
      </c>
      <c r="D8" s="21" t="s">
        <v>131</v>
      </c>
      <c r="E8" s="22" t="s">
        <v>131</v>
      </c>
    </row>
    <row r="9" spans="1:5" x14ac:dyDescent="0.4">
      <c r="A9" s="17" t="s">
        <v>11</v>
      </c>
      <c r="B9" s="18" t="s">
        <v>132</v>
      </c>
      <c r="C9" s="18" t="s">
        <v>132</v>
      </c>
      <c r="D9" s="18" t="s">
        <v>132</v>
      </c>
      <c r="E9" s="19" t="s">
        <v>132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133</v>
      </c>
      <c r="C13" s="18" t="s">
        <v>133</v>
      </c>
      <c r="D13" s="18" t="s">
        <v>133</v>
      </c>
      <c r="E13" s="19" t="s">
        <v>133</v>
      </c>
    </row>
    <row r="14" spans="1:5" x14ac:dyDescent="0.4">
      <c r="A14" s="20" t="s">
        <v>16</v>
      </c>
      <c r="B14" s="21" t="s">
        <v>134</v>
      </c>
      <c r="C14" s="21" t="s">
        <v>134</v>
      </c>
      <c r="D14" s="21" t="s">
        <v>134</v>
      </c>
      <c r="E14" s="22" t="s">
        <v>134</v>
      </c>
    </row>
    <row r="15" spans="1:5" x14ac:dyDescent="0.4">
      <c r="A15" s="17" t="s">
        <v>17</v>
      </c>
      <c r="B15" s="18" t="s">
        <v>135</v>
      </c>
      <c r="C15" s="18" t="s">
        <v>135</v>
      </c>
      <c r="D15" s="18" t="s">
        <v>135</v>
      </c>
      <c r="E15" s="19" t="s">
        <v>136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137</v>
      </c>
      <c r="C17" s="18" t="s">
        <v>137</v>
      </c>
      <c r="D17" s="18" t="s">
        <v>137</v>
      </c>
      <c r="E17" s="19" t="s">
        <v>137</v>
      </c>
    </row>
    <row r="18" spans="1:5" x14ac:dyDescent="0.4">
      <c r="A18" s="20" t="s">
        <v>20</v>
      </c>
      <c r="B18" s="21" t="s">
        <v>132</v>
      </c>
      <c r="C18" s="21" t="s">
        <v>132</v>
      </c>
      <c r="D18" s="21" t="s">
        <v>132</v>
      </c>
      <c r="E18" s="22" t="s">
        <v>132</v>
      </c>
    </row>
    <row r="19" spans="1:5" x14ac:dyDescent="0.4">
      <c r="A19" s="17" t="s">
        <v>21</v>
      </c>
      <c r="B19" s="18" t="s">
        <v>123</v>
      </c>
      <c r="C19" s="18" t="s">
        <v>123</v>
      </c>
      <c r="D19" s="18" t="s">
        <v>123</v>
      </c>
      <c r="E19" s="19" t="s">
        <v>124</v>
      </c>
    </row>
    <row r="20" spans="1:5" x14ac:dyDescent="0.4">
      <c r="A20" s="20" t="s">
        <v>22</v>
      </c>
      <c r="B20" s="21" t="s">
        <v>138</v>
      </c>
      <c r="C20" s="21" t="s">
        <v>139</v>
      </c>
      <c r="D20" s="21" t="s">
        <v>140</v>
      </c>
      <c r="E20" s="22" t="s">
        <v>141</v>
      </c>
    </row>
    <row r="21" spans="1:5" x14ac:dyDescent="0.4">
      <c r="A21" s="17" t="s">
        <v>23</v>
      </c>
      <c r="B21" s="18" t="s">
        <v>142</v>
      </c>
      <c r="C21" s="18" t="s">
        <v>142</v>
      </c>
      <c r="D21" s="18" t="s">
        <v>142</v>
      </c>
      <c r="E21" s="19" t="s">
        <v>142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143</v>
      </c>
      <c r="C23" s="18" t="s">
        <v>144</v>
      </c>
      <c r="D23" s="18" t="s">
        <v>145</v>
      </c>
      <c r="E23" s="19" t="s">
        <v>146</v>
      </c>
    </row>
    <row r="24" spans="1:5" x14ac:dyDescent="0.4">
      <c r="A24" s="23" t="s">
        <v>26</v>
      </c>
      <c r="B24" s="24" t="s">
        <v>147</v>
      </c>
      <c r="C24" s="24" t="s">
        <v>148</v>
      </c>
      <c r="D24" s="24" t="s">
        <v>149</v>
      </c>
      <c r="E24" s="25" t="s">
        <v>150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E24"/>
  <sheetViews>
    <sheetView workbookViewId="0">
      <selection activeCell="B10" sqref="B10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DE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151</v>
      </c>
      <c r="C4" s="21" t="s">
        <v>152</v>
      </c>
      <c r="D4" s="21" t="s">
        <v>153</v>
      </c>
      <c r="E4" s="22" t="s">
        <v>154</v>
      </c>
    </row>
    <row r="5" spans="1:5" x14ac:dyDescent="0.4">
      <c r="A5" s="17" t="s">
        <v>7</v>
      </c>
      <c r="B5" s="18" t="s">
        <v>155</v>
      </c>
      <c r="C5" s="18" t="s">
        <v>156</v>
      </c>
      <c r="D5" s="18" t="s">
        <v>157</v>
      </c>
      <c r="E5" s="19" t="s">
        <v>158</v>
      </c>
    </row>
    <row r="6" spans="1:5" x14ac:dyDescent="0.4">
      <c r="A6" s="20" t="s">
        <v>8</v>
      </c>
      <c r="B6" s="21" t="s">
        <v>35</v>
      </c>
      <c r="C6" s="21" t="s">
        <v>35</v>
      </c>
      <c r="D6" s="21" t="s">
        <v>35</v>
      </c>
      <c r="E6" s="22" t="s">
        <v>132</v>
      </c>
    </row>
    <row r="7" spans="1:5" x14ac:dyDescent="0.4">
      <c r="A7" s="17" t="s">
        <v>9</v>
      </c>
      <c r="B7" s="18" t="s">
        <v>159</v>
      </c>
      <c r="C7" s="18" t="s">
        <v>160</v>
      </c>
      <c r="D7" s="18" t="s">
        <v>161</v>
      </c>
      <c r="E7" s="19" t="s">
        <v>162</v>
      </c>
    </row>
    <row r="8" spans="1:5" x14ac:dyDescent="0.4">
      <c r="A8" s="20" t="s">
        <v>10</v>
      </c>
      <c r="B8" s="21" t="s">
        <v>163</v>
      </c>
      <c r="C8" s="21" t="s">
        <v>164</v>
      </c>
      <c r="D8" s="21" t="s">
        <v>165</v>
      </c>
      <c r="E8" s="22" t="s">
        <v>166</v>
      </c>
    </row>
    <row r="9" spans="1:5" x14ac:dyDescent="0.4">
      <c r="A9" s="17" t="s">
        <v>11</v>
      </c>
      <c r="B9" s="18" t="s">
        <v>167</v>
      </c>
      <c r="C9" s="18" t="s">
        <v>168</v>
      </c>
      <c r="D9" s="18" t="s">
        <v>169</v>
      </c>
      <c r="E9" s="19" t="s">
        <v>170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171</v>
      </c>
      <c r="C12" s="21" t="s">
        <v>172</v>
      </c>
      <c r="D12" s="21" t="s">
        <v>173</v>
      </c>
      <c r="E12" s="22" t="s">
        <v>174</v>
      </c>
    </row>
    <row r="13" spans="1:5" x14ac:dyDescent="0.4">
      <c r="A13" s="17" t="s">
        <v>15</v>
      </c>
      <c r="B13" s="18" t="s">
        <v>175</v>
      </c>
      <c r="C13" s="18" t="s">
        <v>176</v>
      </c>
      <c r="D13" s="18" t="s">
        <v>177</v>
      </c>
      <c r="E13" s="19" t="s">
        <v>177</v>
      </c>
    </row>
    <row r="14" spans="1:5" x14ac:dyDescent="0.4">
      <c r="A14" s="20" t="s">
        <v>16</v>
      </c>
      <c r="B14" s="21" t="s">
        <v>178</v>
      </c>
      <c r="C14" s="21" t="s">
        <v>179</v>
      </c>
      <c r="D14" s="21" t="s">
        <v>180</v>
      </c>
      <c r="E14" s="22" t="s">
        <v>181</v>
      </c>
    </row>
    <row r="15" spans="1:5" x14ac:dyDescent="0.4">
      <c r="A15" s="17" t="s">
        <v>17</v>
      </c>
      <c r="B15" s="18" t="s">
        <v>182</v>
      </c>
      <c r="C15" s="18" t="s">
        <v>183</v>
      </c>
      <c r="D15" s="18" t="s">
        <v>184</v>
      </c>
      <c r="E15" s="19" t="s">
        <v>184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185</v>
      </c>
      <c r="C17" s="18" t="s">
        <v>186</v>
      </c>
      <c r="D17" s="18" t="s">
        <v>186</v>
      </c>
      <c r="E17" s="19" t="s">
        <v>187</v>
      </c>
    </row>
    <row r="18" spans="1:5" x14ac:dyDescent="0.4">
      <c r="A18" s="20" t="s">
        <v>20</v>
      </c>
      <c r="B18" s="21" t="s">
        <v>188</v>
      </c>
      <c r="C18" s="21" t="s">
        <v>189</v>
      </c>
      <c r="D18" s="21" t="s">
        <v>190</v>
      </c>
      <c r="E18" s="22" t="s">
        <v>191</v>
      </c>
    </row>
    <row r="19" spans="1:5" x14ac:dyDescent="0.4">
      <c r="A19" s="17" t="s">
        <v>21</v>
      </c>
      <c r="B19" s="18" t="s">
        <v>192</v>
      </c>
      <c r="C19" s="18" t="s">
        <v>193</v>
      </c>
      <c r="D19" s="18" t="s">
        <v>194</v>
      </c>
      <c r="E19" s="19" t="s">
        <v>195</v>
      </c>
    </row>
    <row r="20" spans="1:5" x14ac:dyDescent="0.4">
      <c r="A20" s="20" t="s">
        <v>22</v>
      </c>
      <c r="B20" s="21" t="s">
        <v>196</v>
      </c>
      <c r="C20" s="21" t="s">
        <v>197</v>
      </c>
      <c r="D20" s="21" t="s">
        <v>198</v>
      </c>
      <c r="E20" s="22" t="s">
        <v>199</v>
      </c>
    </row>
    <row r="21" spans="1:5" x14ac:dyDescent="0.4">
      <c r="A21" s="17" t="s">
        <v>23</v>
      </c>
      <c r="B21" s="18" t="s">
        <v>200</v>
      </c>
      <c r="C21" s="18" t="s">
        <v>201</v>
      </c>
      <c r="D21" s="18" t="s">
        <v>201</v>
      </c>
      <c r="E21" s="19" t="s">
        <v>202</v>
      </c>
    </row>
    <row r="22" spans="1:5" x14ac:dyDescent="0.4">
      <c r="A22" s="20" t="s">
        <v>24</v>
      </c>
      <c r="B22" s="21" t="s">
        <v>203</v>
      </c>
      <c r="C22" s="21" t="s">
        <v>204</v>
      </c>
      <c r="D22" s="21" t="s">
        <v>205</v>
      </c>
      <c r="E22" s="22" t="s">
        <v>206</v>
      </c>
    </row>
    <row r="23" spans="1:5" x14ac:dyDescent="0.4">
      <c r="A23" s="17" t="s">
        <v>25</v>
      </c>
      <c r="B23" s="18" t="s">
        <v>207</v>
      </c>
      <c r="C23" s="18" t="s">
        <v>208</v>
      </c>
      <c r="D23" s="18" t="s">
        <v>209</v>
      </c>
      <c r="E23" s="19" t="s">
        <v>210</v>
      </c>
    </row>
    <row r="24" spans="1:5" x14ac:dyDescent="0.4">
      <c r="A24" s="23" t="s">
        <v>26</v>
      </c>
      <c r="B24" s="24" t="s">
        <v>211</v>
      </c>
      <c r="C24" s="24" t="s">
        <v>212</v>
      </c>
      <c r="D24" s="24" t="s">
        <v>213</v>
      </c>
      <c r="E24" s="25" t="s">
        <v>214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+ o S S U V C H f z + n A A A A + A A A A B I A H A B D b 2 5 m a W c v U G F j a 2 F n Z S 5 4 b W w g o h g A K K A U A A A A A A A A A A A A A A A A A A A A A A A A A A A A h Y 9 N D o I w G A W v Q r q n f y p R 8 1 F i 3 E p i o j F u S a n Q C M X Q Y r m b C 4 / k F S R R 1 J 3 L N 5 n F v M f t D k l f V 8 F V t V Y 3 J k Y M U x Q o I 5 t c m y J G n T u F c 5 Q I 2 G b y n B U q G G R j l 7 3 N Y 1 Q 6 d 1 k S 4 r 3 H f o K b t i C c U k a O 6 W Y n S 1 V n 6 C P r / 3 K o j X W Z k Q o J O L x i B M c R w z O 2 4 H g a M S A j h l S b r 8 K H Y k y B / E B Y d 5 X r W i V y F a 7 2 Q M Y J 5 P 1 C P A F Q S w M E F A A C A A g A + o S S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q E k l E o i k e 4 D g A A A B E A A A A T A B w A R m 9 y b X V s Y X M v U 2 V j d G l v b j E u b S C i G A A o o B Q A A A A A A A A A A A A A A A A A A A A A A A A A A A A r T k 0 u y c z P U w i G 0 I b W A F B L A Q I t A B Q A A g A I A P q E k l F Q h 3 8 / p w A A A P g A A A A S A A A A A A A A A A A A A A A A A A A A A A B D b 2 5 m a W c v U G F j a 2 F n Z S 5 4 b W x Q S w E C L Q A U A A I A C A D 6 h J J R D 8 r p q 6 Q A A A D p A A A A E w A A A A A A A A A A A A A A A A D z A A A A W 0 N v b n R l b n R f V H l w Z X N d L n h t b F B L A Q I t A B Q A A g A I A P q E k l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A o m W k K h P T a u Q Z h q U g k b o A A A A A A I A A A A A A B B m A A A A A Q A A I A A A A K H 7 a r f j B + R Q H l C U z h 3 H J A 7 q u Z 5 6 U c t + D r M I / K i + S l 1 I A A A A A A 6 A A A A A A g A A I A A A A A C V y N Y 6 L y a + o n S J 4 8 H X L d o w g J 2 Q 2 O Q G U I i O B D X V L 6 Z U U A A A A A A P I h 2 d t s R Z a R j I d Q j + x s i i K 5 X e y r u x A f 8 B C n P j v F u b x T D A A 5 k U E + 5 V q X 8 x F y m 9 l u P m k g 5 C 4 h D r v u p a g Y u L t q O b T b b 6 u P Q n p R 2 F 9 C h u G 2 C o Q A A A A P Z 1 0 w / N 6 k V h L m 6 G g c k d N + t G V L e u 9 G 5 Q a j P m u s j t T j a 5 p 6 A b U v g z k p b b k n M R e Q s U S v V K S 1 + h E 0 A / c + Y 5 1 k s C I T I = < / D a t a M a s h u p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 T a b e l l e 1 < / E x c e l T a b l e N a m e > < G e m i n i T a b l e I d > T a b e l l e 1 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e l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 S p a l t e 1 < / s t r i n g > < / k e y > < v a l u e > < i n t > 1 3 5 < / i n t > < / v a l u e > < / i t e m > < i t e m > < k e y > < s t r i n g > K 5 _ G N R _ R E S _ W T R _ P M P _ 2 0 3 0   t i m e s   1 0 < / s t r i n g > < / k e y > < v a l u e > < i n t > 4 8 0 < / i n t > < / v a l u e > < / i t e m > < / C o l u m n W i d t h s > < C o l u m n D i s p l a y I n d e x > < i t e m > < k e y > < s t r i n g > S p a l t e 1 < / s t r i n g > < / k e y > < v a l u e > < i n t > 0 < / i n t > < / v a l u e > < / i t e m > < i t e m > < k e y > < s t r i n g > K 5 _ G N R _ R E S _ W T R _ P M P _ 2 0 3 0   t i m e s   1 0 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 C o l u m n s \ S p a l t e 1 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 C o l u m n s \ K 5 _ G N R _ R E S _ W T R _ P M P _ 2 0 3 0   t i m e s  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 3 6 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5F1EEF7C-7EEB-42FD-B57B-E4E9A29892B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6F7AF3A-91AE-42AA-96D0-A5726ACA1091}">
  <ds:schemaRefs/>
</ds:datastoreItem>
</file>

<file path=customXml/itemProps3.xml><?xml version="1.0" encoding="utf-8"?>
<ds:datastoreItem xmlns:ds="http://schemas.openxmlformats.org/officeDocument/2006/customXml" ds:itemID="{60832641-20A0-409F-BFEB-3383533F9B67}">
  <ds:schemaRefs/>
</ds:datastoreItem>
</file>

<file path=customXml/itemProps4.xml><?xml version="1.0" encoding="utf-8"?>
<ds:datastoreItem xmlns:ds="http://schemas.openxmlformats.org/officeDocument/2006/customXml" ds:itemID="{A8C420E2-97B0-43E6-A9CD-0C5D3E9EF36F}">
  <ds:schemaRefs/>
</ds:datastoreItem>
</file>

<file path=customXml/itemProps5.xml><?xml version="1.0" encoding="utf-8"?>
<ds:datastoreItem xmlns:ds="http://schemas.openxmlformats.org/officeDocument/2006/customXml" ds:itemID="{74DE0F9A-400C-4936-9CE3-1D8B5D0BAA1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32</vt:i4>
      </vt:variant>
    </vt:vector>
  </HeadingPairs>
  <TitlesOfParts>
    <vt:vector size="32" baseType="lpstr">
      <vt:lpstr>Hydro capacities&amp;FLH</vt:lpstr>
      <vt:lpstr>MSW capacities</vt:lpstr>
      <vt:lpstr>AT</vt:lpstr>
      <vt:lpstr>BE</vt:lpstr>
      <vt:lpstr>BG</vt:lpstr>
      <vt:lpstr>CH</vt:lpstr>
      <vt:lpstr>CY</vt:lpstr>
      <vt:lpstr>CZ</vt:lpstr>
      <vt:lpstr>DE</vt:lpstr>
      <vt:lpstr>DK</vt:lpstr>
      <vt:lpstr>EE</vt:lpstr>
      <vt:lpstr>ES</vt:lpstr>
      <vt:lpstr>FI</vt:lpstr>
      <vt:lpstr>FR</vt:lpstr>
      <vt:lpstr>EL</vt:lpstr>
      <vt:lpstr>HR</vt:lpstr>
      <vt:lpstr>HU</vt:lpstr>
      <vt:lpstr>IE</vt:lpstr>
      <vt:lpstr>IT</vt:lpstr>
      <vt:lpstr>LT</vt:lpstr>
      <vt:lpstr>LU</vt:lpstr>
      <vt:lpstr>LV</vt:lpstr>
      <vt:lpstr>NL</vt:lpstr>
      <vt:lpstr>NO</vt:lpstr>
      <vt:lpstr>PO</vt:lpstr>
      <vt:lpstr>PT</vt:lpstr>
      <vt:lpstr>RO</vt:lpstr>
      <vt:lpstr>SE</vt:lpstr>
      <vt:lpstr>SI</vt:lpstr>
      <vt:lpstr>SK</vt:lpstr>
      <vt:lpstr>UK</vt:lpstr>
      <vt:lpstr>table country names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geipel</cp:lastModifiedBy>
  <dcterms:created xsi:type="dcterms:W3CDTF">2020-11-18T14:19:11Z</dcterms:created>
  <dcterms:modified xsi:type="dcterms:W3CDTF">2020-12-22T08:28:52Z</dcterms:modified>
</cp:coreProperties>
</file>